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harts/chart30.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7.xml" ContentType="application/vnd.openxmlformats-officedocument.drawing+xml"/>
  <Override PartName="/xl/charts/chart31.xml" ContentType="application/vnd.openxmlformats-officedocument.drawingml.chart+xml"/>
  <Override PartName="/xl/theme/themeOverride1.xml" ContentType="application/vnd.openxmlformats-officedocument.themeOverride+xml"/>
  <Override PartName="/xl/drawings/drawing8.xml" ContentType="application/vnd.openxmlformats-officedocument.drawingml.chartshapes+xml"/>
  <Override PartName="/xl/charts/chart32.xml" ContentType="application/vnd.openxmlformats-officedocument.drawingml.chart+xml"/>
  <Override PartName="/xl/theme/themeOverride2.xml" ContentType="application/vnd.openxmlformats-officedocument.themeOverride+xml"/>
  <Override PartName="/xl/drawings/drawing9.xml" ContentType="application/vnd.openxmlformats-officedocument.drawingml.chartshapes+xml"/>
  <Override PartName="/xl/charts/chart33.xml" ContentType="application/vnd.openxmlformats-officedocument.drawingml.chart+xml"/>
  <Override PartName="/xl/theme/themeOverride3.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34.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35.xml" ContentType="application/vnd.openxmlformats-officedocument.drawingml.chart+xml"/>
  <Override PartName="/xl/theme/themeOverride4.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zanulISLAM(DBT)\Downloads\"/>
    </mc:Choice>
  </mc:AlternateContent>
  <xr:revisionPtr revIDLastSave="0" documentId="8_{2C7E8896-28ED-4BC4-B5D4-917DDA45CAA5}" xr6:coauthVersionLast="47" xr6:coauthVersionMax="47" xr10:uidLastSave="{00000000-0000-0000-0000-000000000000}"/>
  <bookViews>
    <workbookView xWindow="-110" yWindow="-110" windowWidth="19420" windowHeight="10300" tabRatio="620" firstSheet="1" activeTab="1" xr2:uid="{6D50B440-1F30-41A8-87E9-6C033DAA413C}"/>
  </bookViews>
  <sheets>
    <sheet name="How to update" sheetId="59" r:id="rId1"/>
    <sheet name="Data links" sheetId="56" r:id="rId2"/>
    <sheet name="Dashboard" sheetId="16" r:id="rId3"/>
    <sheet name="1. Payrolled employees (UK)" sheetId="7" r:id="rId4"/>
    <sheet name="23. Employees Industry" sheetId="54" r:id="rId5"/>
    <sheet name="2" sheetId="15" r:id="rId6"/>
    <sheet name="5" sheetId="47" r:id="rId7"/>
    <sheet name="10" sheetId="21" r:id="rId8"/>
    <sheet name="11" sheetId="20" r:id="rId9"/>
    <sheet name="13" sheetId="10" r:id="rId10"/>
    <sheet name="15" sheetId="11" r:id="rId11"/>
    <sheet name="18" sheetId="13" r:id="rId12"/>
    <sheet name="20" sheetId="14" r:id="rId13"/>
    <sheet name="21" sheetId="55" r:id="rId14"/>
    <sheet name="1 UK" sheetId="48" r:id="rId15"/>
    <sheet name="AWE Real_CPI" sheetId="46" r:id="rId16"/>
    <sheet name="Redundancies &gt;&gt;&gt;" sheetId="49" r:id="rId17"/>
    <sheet name="1a" sheetId="50" r:id="rId18"/>
    <sheet name="1b" sheetId="51" r:id="rId19"/>
    <sheet name="2a" sheetId="52" r:id="rId20"/>
    <sheet name="2b" sheetId="53" r:id="rId21"/>
    <sheet name="Labour market flows &gt;&gt;&gt;" sheetId="57" r:id="rId22"/>
    <sheet name="Labour market flows SA" sheetId="58" r:id="rId23"/>
    <sheet name="International Comparisons &gt;&gt;&gt;" sheetId="60" r:id="rId24"/>
    <sheet name="Final Table" sheetId="61" r:id="rId25"/>
    <sheet name="Unemployment" sheetId="63" r:id="rId26"/>
    <sheet name="Employment" sheetId="64" r:id="rId27"/>
    <sheet name="Inactivity" sheetId="65" r:id="rId28"/>
    <sheet name="Charts &gt;&gt;&gt;" sheetId="31" r:id="rId29"/>
    <sheet name="Real Wages Chart" sheetId="29" r:id="rId30"/>
    <sheet name="Emp, Unemp &amp; Inac Chart" sheetId="28" r:id="rId31"/>
    <sheet name="Vacancies Chart" sheetId="68" r:id="rId32"/>
    <sheet name="Payrolled Employees Chart" sheetId="69"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_______bot1">#REF!</definedName>
    <definedName name="_______bot3">#REF!</definedName>
    <definedName name="_______bot4">#REF!</definedName>
    <definedName name="_______bot5">#REF!</definedName>
    <definedName name="_______bot6">#REF!</definedName>
    <definedName name="_______top1">#REF!</definedName>
    <definedName name="_______top2">#REF!</definedName>
    <definedName name="_______top3">#REF!</definedName>
    <definedName name="_______top4">#REF!</definedName>
    <definedName name="_______top5">#REF!</definedName>
    <definedName name="_______top6">#REF!</definedName>
    <definedName name="______bot2">#REF!</definedName>
    <definedName name="_____bot1">#REF!</definedName>
    <definedName name="_____bot3">#REF!</definedName>
    <definedName name="_____bot4">#REF!</definedName>
    <definedName name="_____bot5">#REF!</definedName>
    <definedName name="_____bot6">#REF!</definedName>
    <definedName name="_____top1">#REF!</definedName>
    <definedName name="_____top2">#REF!</definedName>
    <definedName name="_____top3">#REF!</definedName>
    <definedName name="_____top4">#REF!</definedName>
    <definedName name="_____top5">#REF!</definedName>
    <definedName name="_____top6">#REF!</definedName>
    <definedName name="____bot1">#REF!</definedName>
    <definedName name="____bot2">#REF!</definedName>
    <definedName name="____bot3">#REF!</definedName>
    <definedName name="____bot4">#REF!</definedName>
    <definedName name="____bot5">#REF!</definedName>
    <definedName name="____bot6">#REF!</definedName>
    <definedName name="____top1">#REF!</definedName>
    <definedName name="____top2">#REF!</definedName>
    <definedName name="____top3">#REF!</definedName>
    <definedName name="____top4">#REF!</definedName>
    <definedName name="____top5">#REF!</definedName>
    <definedName name="____top6">#REF!</definedName>
    <definedName name="___bot1">#REF!</definedName>
    <definedName name="___bot2">#REF!</definedName>
    <definedName name="___bot3">#REF!</definedName>
    <definedName name="___bot4">#REF!</definedName>
    <definedName name="___bot5">#REF!</definedName>
    <definedName name="___bot6">#REF!</definedName>
    <definedName name="___top1">#REF!</definedName>
    <definedName name="___top2">#REF!</definedName>
    <definedName name="___top3">#REF!</definedName>
    <definedName name="___top4">#REF!</definedName>
    <definedName name="___top5">#REF!</definedName>
    <definedName name="___top6">#REF!</definedName>
    <definedName name="__123Graph_AGRAPH1" hidden="1">[1]RPI!#REF!</definedName>
    <definedName name="__123Graph_AGRAPH2" hidden="1">[1]RPI!#REF!</definedName>
    <definedName name="__123Graph_AGRAPH3" hidden="1">[1]RPI!#REF!</definedName>
    <definedName name="__123Graph_AGRAPH4" hidden="1">[1]RPI!#REF!</definedName>
    <definedName name="__123Graph_AGRAPH5" hidden="1">[1]RPI!#REF!</definedName>
    <definedName name="__123Graph_BGRAPH1" hidden="1">[2]IDS!#REF!</definedName>
    <definedName name="__123Graph_BGRAPH2" hidden="1">[3]UWCM!#REF!</definedName>
    <definedName name="__123Graph_BGRAPH3" hidden="1">[3]UWCM!#REF!</definedName>
    <definedName name="__123Graph_CGRAPH3" hidden="1">[4]IDS!#REF!</definedName>
    <definedName name="__123Graph_XGRAPH2" hidden="1">[1]RPI!$A$56:$A$103</definedName>
    <definedName name="__123Graph_XGRAPH3" hidden="1">[1]RPI!$A$44:$A$77</definedName>
    <definedName name="__123Graph_XGRAPH5" hidden="1">[1]RPI!$A$57:$A$79</definedName>
    <definedName name="__bot1">#REF!</definedName>
    <definedName name="__bot2">#REF!</definedName>
    <definedName name="__bot3">#REF!</definedName>
    <definedName name="__bot4">#REF!</definedName>
    <definedName name="__bot5">#REF!</definedName>
    <definedName name="__bot6">#REF!</definedName>
    <definedName name="__p90" hidden="1">[1]RPI!#REF!</definedName>
    <definedName name="__top1">#REF!</definedName>
    <definedName name="__top2">#REF!</definedName>
    <definedName name="__top3">#REF!</definedName>
    <definedName name="__top4">#REF!</definedName>
    <definedName name="__top5">#REF!</definedName>
    <definedName name="__top6">#REF!</definedName>
    <definedName name="_bot1">#REF!</definedName>
    <definedName name="_bot2">#REF!</definedName>
    <definedName name="_bot3">#REF!</definedName>
    <definedName name="_bot4">#REF!</definedName>
    <definedName name="_bot5">#REF!</definedName>
    <definedName name="_bot6">#REF!</definedName>
    <definedName name="_xlnm._FilterDatabase" localSheetId="5" hidden="1">'2'!$A$11:$BM$397</definedName>
    <definedName name="_Regression_Out" hidden="1">#REF!</definedName>
    <definedName name="_Regression_X" hidden="1">[1]RPI!#REF!</definedName>
    <definedName name="_Regression_Y" hidden="1">[1]RPI!#REF!</definedName>
    <definedName name="_top1">#REF!</definedName>
    <definedName name="_top2">#REF!</definedName>
    <definedName name="_top3">#REF!</definedName>
    <definedName name="_top4">#REF!</definedName>
    <definedName name="_top5">#REF!</definedName>
    <definedName name="_top6">#REF!</definedName>
    <definedName name="AllNSAData">'[5]Labour market flows NSA'!#REF!</definedName>
    <definedName name="AllSAData">'Labour market flows SA'!#REF!</definedName>
    <definedName name="B101b64">#REF!</definedName>
    <definedName name="calsht1">#REF!</definedName>
    <definedName name="calsht2">#REF!</definedName>
    <definedName name="calsht3">#REF!</definedName>
    <definedName name="calsht4">#REF!</definedName>
    <definedName name="CData1">#REF!,#REF!,#REF!,#REF!</definedName>
    <definedName name="CData2">#REF!,#REF!,#REF!,#REF!</definedName>
    <definedName name="CData3">#REF!,#REF!,#REF!</definedName>
    <definedName name="CData4">#REF!,#REF!,#REF!,#REF!</definedName>
    <definedName name="CData5">#REF!,#REF!,#REF!,#REF!</definedName>
    <definedName name="CData6">#REF!,#REF!,#REF!</definedName>
    <definedName name="CData7">#REF!,#REF!,#REF!,#REF!</definedName>
    <definedName name="CData8">#REF!,#REF!,#REF!,#REF!</definedName>
    <definedName name="CData9">#REF!,#REF!,#REF!</definedName>
    <definedName name="DateRanges">[6]Raw!$N$2:INDEX([6]Raw!$N:$N,COUNTA([6]Raw!$N:$N))</definedName>
    <definedName name="DATES">[1]RPI!#REF!</definedName>
    <definedName name="empl_level">[7]Sheet3!$B$5:$F$17</definedName>
    <definedName name="empl_rate">[7]Sheet3!$B$23:$F$35</definedName>
    <definedName name="F">#REF!</definedName>
    <definedName name="female" localSheetId="14">#REF!</definedName>
    <definedName name="female">#REF!</definedName>
    <definedName name="GraphDate">#REF!</definedName>
    <definedName name="Hazard">#REF!</definedName>
    <definedName name="Int_Trade">#REF!</definedName>
    <definedName name="International_Trade">#REF!</definedName>
    <definedName name="Levels">#REF!</definedName>
    <definedName name="male" localSheetId="14">#REF!</definedName>
    <definedName name="male">#REF!</definedName>
    <definedName name="MaxQ">[8]Gubbins!$C$2</definedName>
    <definedName name="NAMES">[1]RPI!#REF!</definedName>
    <definedName name="Offset">#REF!</definedName>
    <definedName name="people" localSheetId="14">[9]Tab10!#REF!</definedName>
    <definedName name="people">[9]Tab10!#REF!</definedName>
    <definedName name="_xlnm.Print_Area" localSheetId="13">'21'!$A$8:$Y$262</definedName>
    <definedName name="_xlnm.Print_Area" localSheetId="22">'Labour market flows SA'!$B$1:$AB$46</definedName>
    <definedName name="_xlnm.Print_Titles" localSheetId="22">'Labour market flows SA'!$B:$B,'Labour market flows SA'!$1:$7</definedName>
    <definedName name="PubDate">#REF!</definedName>
    <definedName name="QPubDate">#REF!</definedName>
    <definedName name="quarters">[8]Gubbins!$A:$A</definedName>
    <definedName name="Rates">#REF!</definedName>
    <definedName name="S10ACV">'[10]Rates-Not seasonally adjusted'!$B$249,'[10]Rates-Not seasonally adjusted'!$C$249,'[10]Rates-Not seasonally adjusted'!$D$249,'[10]Rates-Not seasonally adjusted'!$F$249,'[10]Rates-Not seasonally adjusted'!$G$249,'[10]Rates-Not seasonally adjusted'!$H$249,'[10]Rates-Not seasonally adjusted'!$J$249,'[10]Rates-Not seasonally adjusted'!$K$249,'[10]Rates-Not seasonally adjusted'!$L$249</definedName>
    <definedName name="S11ACV">'[10]Rates-Not seasonally adjusted'!$B$489,'[10]Rates-Not seasonally adjusted'!$C$489,'[10]Rates-Not seasonally adjusted'!$D$489,'[10]Rates-Not seasonally adjusted'!$F$489,'[10]Rates-Not seasonally adjusted'!$G$489,'[10]Rates-Not seasonally adjusted'!$H$489,'[10]Rates-Not seasonally adjusted'!$J$489,'[10]Rates-Not seasonally adjusted'!$K$489,'[10]Rates-Not seasonally adjusted'!$L$489</definedName>
    <definedName name="S12ACV">'[10]Rates-Not seasonally adjusted'!$B$729,'[10]Rates-Not seasonally adjusted'!$C$729,'[10]Rates-Not seasonally adjusted'!$D$729,'[10]Rates-Not seasonally adjusted'!$F$729,'[10]Rates-Not seasonally adjusted'!$G$729,'[10]Rates-Not seasonally adjusted'!$H$729,'[10]Rates-Not seasonally adjusted'!$J$729,'[10]Rates-Not seasonally adjusted'!$K$729,'[10]Rates-Not seasonally adjusted'!$L$729</definedName>
    <definedName name="S13ACV">'[10]Rates-Not seasonally adjusted'!$B$971,'[10]Rates-Not seasonally adjusted'!$C$971,'[10]Rates-Not seasonally adjusted'!$D$971,'[10]Rates-Not seasonally adjusted'!$F$971,'[10]Rates-Not seasonally adjusted'!$G$971,'[10]Rates-Not seasonally adjusted'!$H$971,'[10]Rates-Not seasonally adjusted'!$J$971,'[10]Rates-Not seasonally adjusted'!$K$971,'[10]Rates-Not seasonally adjusted'!$L$971</definedName>
    <definedName name="S14ACV">'[10]Rates-Not seasonally adjusted'!$B$1211,'[10]Rates-Not seasonally adjusted'!$C$1211,'[10]Rates-Not seasonally adjusted'!$D$1211,'[10]Rates-Not seasonally adjusted'!$F$1211,'[10]Rates-Not seasonally adjusted'!$G$1211,'[10]Rates-Not seasonally adjusted'!$H$1211,'[10]Rates-Not seasonally adjusted'!$J$1211,'[10]Rates-Not seasonally adjusted'!$K$1211,'[10]Rates-Not seasonally adjusted'!$L$1211</definedName>
    <definedName name="S15ACV">'[10]Rates-Not seasonally adjusted'!$B$1451,'[10]Rates-Not seasonally adjusted'!$C$1451,'[10]Rates-Not seasonally adjusted'!$D$1451,'[10]Rates-Not seasonally adjusted'!$F$1451,'[10]Rates-Not seasonally adjusted'!$G$1451,'[10]Rates-Not seasonally adjusted'!$H$1451,'[10]Rates-Not seasonally adjusted'!$J$1451,'[10]Rates-Not seasonally adjusted'!$K$1451,'[10]Rates-Not seasonally adjusted'!$L$1451</definedName>
    <definedName name="S16ACV">'[10]Rates-Not seasonally adjusted'!$B$1693,'[10]Rates-Not seasonally adjusted'!$C$1693,'[10]Rates-Not seasonally adjusted'!$D$1693,'[10]Rates-Not seasonally adjusted'!$F$1693,'[10]Rates-Not seasonally adjusted'!$G$1693,'[10]Rates-Not seasonally adjusted'!$H$1693,'[10]Rates-Not seasonally adjusted'!$J$1693,'[10]Rates-Not seasonally adjusted'!$K$1693,'[10]Rates-Not seasonally adjusted'!$L$1693</definedName>
    <definedName name="S17ACV">'[10]Rates-Not seasonally adjusted'!$B$1933,'[10]Rates-Not seasonally adjusted'!$C$1933,'[10]Rates-Not seasonally adjusted'!$D$1933,'[10]Rates-Not seasonally adjusted'!$F$1933,'[10]Rates-Not seasonally adjusted'!$G$1933,'[10]Rates-Not seasonally adjusted'!$H$1933,'[10]Rates-Not seasonally adjusted'!$J$1933,'[10]Rates-Not seasonally adjusted'!$K$1933,'[10]Rates-Not seasonally adjusted'!$L$1933</definedName>
    <definedName name="S18ACV">'[10]Rates-Not seasonally adjusted'!$B$2173,'[10]Rates-Not seasonally adjusted'!$C$2173,'[10]Rates-Not seasonally adjusted'!$D$2173,'[10]Rates-Not seasonally adjusted'!$F$2173,'[10]Rates-Not seasonally adjusted'!$G$2173,'[10]Rates-Not seasonally adjusted'!$H$2173,'[10]Rates-Not seasonally adjusted'!$J$2173,'[10]Rates-Not seasonally adjusted'!$K$2173,'[10]Rates-Not seasonally adjusted'!$L$2173</definedName>
    <definedName name="S19ACP">'[2]16-24'!$B$253,'[2]16-24'!$C$253,'[2]16-24'!$D$253,'[2]16-24'!$E$253,'[2]16-24'!$G$253,'[2]16-24'!$H$253,'[2]16-24'!$I$253,'[2]16-24'!$J$253,'[2]16-24'!$L$253,'[2]16-24'!$M$253,'[2]16-24'!$N$253,'[2]16-24'!$O$253</definedName>
    <definedName name="S19ACV">'[2]16-24'!$B$252,'[2]16-24'!$C$252,'[2]16-24'!$D$252,'[2]16-24'!$E$252,'[2]16-24'!$G$252,'[2]16-24'!$H$252,'[2]16-24'!$I$252,'[2]16-24'!$J$252,'[2]16-24'!$L$252,'[2]16-24'!$M$252,'[2]16-24'!$N$252,'[2]16-24'!$O$252</definedName>
    <definedName name="S19QCP">'[2]16-24'!$B$250,'[2]16-24'!$C$250,'[2]16-24'!$D$250,'[2]16-24'!$E$250,'[2]16-24'!$G$250,'[2]16-24'!$H$250,'[2]16-24'!$I$250,'[2]16-24'!$J$250,'[2]16-24'!$L$250,'[2]16-24'!$M$250,'[2]16-24'!$N$250,'[2]16-24'!$O$250</definedName>
    <definedName name="S19QCV">'[2]16-24'!$B$249,'[2]16-24'!$C$249,'[2]16-24'!$D$249,'[2]16-24'!$E$249,'[2]16-24'!$G$249,'[2]16-24'!$H$249,'[2]16-24'!$I$249,'[2]16-24'!$J$249,'[2]16-24'!$L$249,'[2]16-24'!$M$249,'[2]16-24'!$N$249,'[2]16-24'!$O$249</definedName>
    <definedName name="S1ACP">'[10]Levels-Not seasonally adjusted'!$B$250,'[10]Levels-Not seasonally adjusted'!$C$250,'[10]Levels-Not seasonally adjusted'!$D$250,'[10]Levels-Not seasonally adjusted'!$E$250,'[10]Levels-Not seasonally adjusted'!$G$250,'[10]Levels-Not seasonally adjusted'!$H$250,'[10]Levels-Not seasonally adjusted'!$I$250,'[10]Levels-Not seasonally adjusted'!$J$250,'[10]Levels-Not seasonally adjusted'!$L$250,'[10]Levels-Not seasonally adjusted'!$M$250,'[10]Levels-Not seasonally adjusted'!$N$250,'[10]Levels-Not seasonally adjusted'!$O$250</definedName>
    <definedName name="S1ACV">'[10]Levels-Not seasonally adjusted'!$B$249,'[10]Levels-Not seasonally adjusted'!$C$249,'[10]Levels-Not seasonally adjusted'!$D$249,'[10]Levels-Not seasonally adjusted'!$E$249,'[10]Levels-Not seasonally adjusted'!$G$249,'[10]Levels-Not seasonally adjusted'!$H$249,'[10]Levels-Not seasonally adjusted'!$I$249,'[10]Levels-Not seasonally adjusted'!$J$249,'[10]Levels-Not seasonally adjusted'!$L$249,'[10]Levels-Not seasonally adjusted'!$M$249,'[10]Levels-Not seasonally adjusted'!$N$249,'[10]Levels-Not seasonally adjusted'!$O$249</definedName>
    <definedName name="S20ACP">'[2]16-24'!$B$497,'[2]16-24'!$C$497,'[2]16-24'!$D$497,'[2]16-24'!$E$497,'[2]16-24'!$G$497,'[2]16-24'!$H$497,'[2]16-24'!$I$497,'[2]16-24'!$J$497,'[2]16-24'!$L$497,'[2]16-24'!$M$497,'[2]16-24'!$N$497,'[2]16-24'!$O$497</definedName>
    <definedName name="S20ACV">'[2]16-24'!$B$496,'[2]16-24'!$C$496,'[2]16-24'!$D$496,'[2]16-24'!$E$496,'[2]16-24'!$G$496,'[2]16-24'!$H$496,'[2]16-24'!$I$496,'[2]16-24'!$J$496,'[2]16-24'!$L$496,'[2]16-24'!$M$496,'[2]16-24'!$N$496,'[2]16-24'!$O$496</definedName>
    <definedName name="S20QCP">'[2]16-24'!$B$494,'[2]16-24'!$C$494,'[2]16-24'!$D$494,'[2]16-24'!$E$494,'[2]16-24'!$G$494,'[2]16-24'!$H$494,'[2]16-24'!$I$494,'[2]16-24'!$J$494,'[2]16-24'!$L$494,'[2]16-24'!$M$494,'[2]16-24'!$N$494,'[2]16-24'!$O$494</definedName>
    <definedName name="S20QCV">'[2]16-24'!$B$493,'[2]16-24'!$C$493,'[2]16-24'!$D$493,'[2]16-24'!$E$493,'[2]16-24'!$G$493,'[2]16-24'!$H$493,'[2]16-24'!$I$493,'[2]16-24'!$J$493,'[2]16-24'!$L$493,'[2]16-24'!$M$493,'[2]16-24'!$N$493,'[2]16-24'!$O$493</definedName>
    <definedName name="S21ACP">'[2]16-24'!$B$741,'[2]16-24'!$C$741,'[2]16-24'!$D$741,'[2]16-24'!$E$741,'[2]16-24'!$G$741,'[2]16-24'!$H$741,'[2]16-24'!$I$741,'[2]16-24'!$J$741,'[2]16-24'!$L$741,'[2]16-24'!$M$741,'[2]16-24'!$N$741,'[2]16-24'!$O$741</definedName>
    <definedName name="S21ACV">'[2]16-24'!$B$740,'[2]16-24'!$C$740,'[2]16-24'!$D$740,'[2]16-24'!$E$740,'[2]16-24'!$G$740,'[2]16-24'!$H$740,'[2]16-24'!$I$740,'[2]16-24'!$J$740,'[2]16-24'!$L$740,'[2]16-24'!$M$740,'[2]16-24'!$N$740,'[2]16-24'!$O$740</definedName>
    <definedName name="S21QCP">'[2]16-24'!$B$738,'[2]16-24'!$C$738,'[2]16-24'!$D$738,'[2]16-24'!$E$738,'[2]16-24'!$G$738,'[2]16-24'!$H$738,'[2]16-24'!$I$738,'[2]16-24'!$J$738,'[2]16-24'!$L$738,'[2]16-24'!$M$738,'[2]16-24'!$N$738,'[2]16-24'!$O$738</definedName>
    <definedName name="S21QCV">'[2]16-24'!$B$737,'[2]16-24'!$C$737,'[2]16-24'!$D$737,'[2]16-24'!$E$737,'[2]16-24'!$G$737,'[2]16-24'!$H$737,'[2]16-24'!$I$737,'[2]16-24'!$J$737,'[2]16-24'!$L$737,'[2]16-24'!$M$737,'[2]16-24'!$N$737,'[2]16-24'!$O$737</definedName>
    <definedName name="S22ACP">'[2]16-24'!$B$987,'[2]16-24'!$C$987,'[2]16-24'!$D$987,'[2]16-24'!$E$987,'[2]16-24'!$G$987,'[2]16-24'!$H$987,'[2]16-24'!$I$987,'[2]16-24'!$J$987,'[2]16-24'!$L$987,'[2]16-24'!$M$987,'[2]16-24'!$N$987,'[2]16-24'!$O$987</definedName>
    <definedName name="S22ACV">'[2]16-24'!$B$986,'[2]16-24'!$C$986,'[2]16-24'!$D$986,'[2]16-24'!$E$986,'[2]16-24'!$G$986,'[2]16-24'!$H$986,'[2]16-24'!$I$986,'[2]16-24'!$J$986,'[2]16-24'!$L$986,'[2]16-24'!$M$986,'[2]16-24'!$N$986,'[2]16-24'!$O$986</definedName>
    <definedName name="S22QCP">'[2]16-24'!$B$984,'[2]16-24'!$C$984,'[2]16-24'!$D$984,'[2]16-24'!$E$984,'[2]16-24'!$G$984,'[2]16-24'!$H$984,'[2]16-24'!$I$984,'[2]16-24'!$J$984,'[2]16-24'!$L$984,'[2]16-24'!$M$984,'[2]16-24'!$N$984,'[2]16-24'!$O$984</definedName>
    <definedName name="S22QCV">'[2]16-24'!$B$983,'[2]16-24'!$C$983,'[2]16-24'!$D$983,'[2]16-24'!$E$983,'[2]16-24'!$G$983,'[2]16-24'!$H$983,'[2]16-24'!$I$983,'[2]16-24'!$J$983,'[2]16-24'!$L$983,'[2]16-24'!$M$983,'[2]16-24'!$N$983,'[2]16-24'!$O$983</definedName>
    <definedName name="S23ACP">'[2]16-24'!$B$1231,'[2]16-24'!$C$1231,'[2]16-24'!$D$1231,'[2]16-24'!$E$1231,'[2]16-24'!$G$1231,'[2]16-24'!$H$1231,'[2]16-24'!$I$1231,'[2]16-24'!$J$1231,'[2]16-24'!$L$1231,'[2]16-24'!$M$1231,'[2]16-24'!$N$1231,'[2]16-24'!$O$1231</definedName>
    <definedName name="S23ACV">'[2]16-24'!$B$1230,'[2]16-24'!$C$1230,'[2]16-24'!$D$1230,'[2]16-24'!$E$1230,'[2]16-24'!$G$1230,'[2]16-24'!$H$1230,'[2]16-24'!$I$1230,'[2]16-24'!$J$1230,'[2]16-24'!$L$1230,'[2]16-24'!$M$1230,'[2]16-24'!$N$1230,'[2]16-24'!$O$1230</definedName>
    <definedName name="S23QCP">'[2]16-24'!$B$1228,'[2]16-24'!$C$1228,'[2]16-24'!$D$1228,'[2]16-24'!$E$1228,'[2]16-24'!$G$1228,'[2]16-24'!$H$1228,'[2]16-24'!$I$1228,'[2]16-24'!$J$1228,'[2]16-24'!$L$1228,'[2]16-24'!$M$1228,'[2]16-24'!$N$1228,'[2]16-24'!$O$1228</definedName>
    <definedName name="S23QCV">'[2]16-24'!$B$1227,'[2]16-24'!$C$1227,'[2]16-24'!$D$1227,'[2]16-24'!$E$1227,'[2]16-24'!$G$1227,'[2]16-24'!$H$1227,'[2]16-24'!$I$1227,'[2]16-24'!$J$1227,'[2]16-24'!$L$1227,'[2]16-24'!$M$1227,'[2]16-24'!$N$1227,'[2]16-24'!$O$1227</definedName>
    <definedName name="S24ACP">'[2]16-24'!$B$1475,'[2]16-24'!$C$1475,'[2]16-24'!$D$1475,'[2]16-24'!$E$1475,'[2]16-24'!$G$1475,'[2]16-24'!$H$1475,'[2]16-24'!$I$1475,'[2]16-24'!$J$1475,'[2]16-24'!$L$1475,'[2]16-24'!$M$1475,'[2]16-24'!$N$1475,'[2]16-24'!$O$1475</definedName>
    <definedName name="S24ACV">'[2]16-24'!$B$1474,'[2]16-24'!$C$1474,'[2]16-24'!$D$1474,'[2]16-24'!$E$1474,'[2]16-24'!$G$1474,'[2]16-24'!$H$1474,'[2]16-24'!$I$1474,'[2]16-24'!$J$1474,'[2]16-24'!$L$1474,'[2]16-24'!$M$1474,'[2]16-24'!$N$1474,'[2]16-24'!$O$1474</definedName>
    <definedName name="S24QCP">'[2]16-24'!$B$1472,'[2]16-24'!$C$1472,'[2]16-24'!$D$1472,'[2]16-24'!$E$1472,'[2]16-24'!$G$1472,'[2]16-24'!$H$1472,'[2]16-24'!$I$1472,'[2]16-24'!$J$1472,'[2]16-24'!$L$1472,'[2]16-24'!$M$1472,'[2]16-24'!$N$1472,'[2]16-24'!$O$1472</definedName>
    <definedName name="S24QCV">'[2]16-24'!$B$1471,'[2]16-24'!$C$1471,'[2]16-24'!$D$1471,'[2]16-24'!$E$1471,'[2]16-24'!$G$1471,'[2]16-24'!$H$1471,'[2]16-24'!$I$1471,'[2]16-24'!$J$1471,'[2]16-24'!$L$1471,'[2]16-24'!$M$1471,'[2]16-24'!$N$1471,'[2]16-24'!$O$1471</definedName>
    <definedName name="S25ACP">'[2]16-24'!$B$1721,'[2]16-24'!$C$1721,'[2]16-24'!$D$1721,'[2]16-24'!$E$1721,'[2]16-24'!$G$1721,'[2]16-24'!$H$1721,'[2]16-24'!$I$1721,'[2]16-24'!$J$1721,'[2]16-24'!$L$1721,'[2]16-24'!$M$1721,'[2]16-24'!$N$1721,'[2]16-24'!$O$1721</definedName>
    <definedName name="S25ACV">'[2]16-24'!$B$1720,'[2]16-24'!$C$1720,'[2]16-24'!$D$1720,'[2]16-24'!$E$1720,'[2]16-24'!$G$1720,'[2]16-24'!$H$1720,'[2]16-24'!$I$1720,'[2]16-24'!$J$1720,'[2]16-24'!$L$1720,'[2]16-24'!$M$1720,'[2]16-24'!$N$1720,'[2]16-24'!$O$1720</definedName>
    <definedName name="S25QCP">'[2]16-24'!$B$1718,'[2]16-24'!$C$1718,'[2]16-24'!$D$1718,'[2]16-24'!$E$1718,'[2]16-24'!$G$1718,'[2]16-24'!$H$1718,'[2]16-24'!$I$1718,'[2]16-24'!$J$1718,'[2]16-24'!$L$1718,'[2]16-24'!$M$1718,'[2]16-24'!$N$1718,'[2]16-24'!$O$1718</definedName>
    <definedName name="S25QCV">'[2]16-24'!$B$1717,'[2]16-24'!$C$1717,'[2]16-24'!$D$1717,'[2]16-24'!$E$1717,'[2]16-24'!$G$1717,'[2]16-24'!$H$1717,'[2]16-24'!$I$1717,'[2]16-24'!$J$1717,'[2]16-24'!$L$1717,'[2]16-24'!$M$1717,'[2]16-24'!$N$1717,'[2]16-24'!$O$1717</definedName>
    <definedName name="S26ACP">'[2]16-24'!$B$1965,'[2]16-24'!$C$1965,'[2]16-24'!$D$1965,'[2]16-24'!$E$1965,'[2]16-24'!$G$1965,'[2]16-24'!$H$1965,'[2]16-24'!$I$1965,'[2]16-24'!$J$1965,'[2]16-24'!$L$1965,'[2]16-24'!$M$1965,'[2]16-24'!$N$1965,'[2]16-24'!$O$1965</definedName>
    <definedName name="S26ACV">'[2]16-24'!$B$1964,'[2]16-24'!$C$1964,'[2]16-24'!$D$1964,'[2]16-24'!$E$1964,'[2]16-24'!$G$1964,'[2]16-24'!$H$1964,'[2]16-24'!$I$1964,'[2]16-24'!$J$1964,'[2]16-24'!$L$1964,'[2]16-24'!$M$1964,'[2]16-24'!$N$1964,'[2]16-24'!$O$1964</definedName>
    <definedName name="S26QCP">'[2]16-24'!$B$1962,'[2]16-24'!$C$1962,'[2]16-24'!$D$1962,'[2]16-24'!$E$1962,'[2]16-24'!$G$1962,'[2]16-24'!$H$1962,'[2]16-24'!$I$1962,'[2]16-24'!$J$1962,'[2]16-24'!$L$1962,'[2]16-24'!$M$1962,'[2]16-24'!$N$1962,'[2]16-24'!$O$1962</definedName>
    <definedName name="S26QCV">'[2]16-24'!$B$1961,'[2]16-24'!$C$1961,'[2]16-24'!$D$1961,'[2]16-24'!$E$1961,'[2]16-24'!$G$1961,'[2]16-24'!$H$1961,'[2]16-24'!$I$1961,'[2]16-24'!$J$1961,'[2]16-24'!$L$1961,'[2]16-24'!$M$1961,'[2]16-24'!$N$1961,'[2]16-24'!$O$1961</definedName>
    <definedName name="S27ACP">'[2]16-24'!$B$2209,'[2]16-24'!$C$2209,'[2]16-24'!$D$2209,'[2]16-24'!$E$2209,'[2]16-24'!$G$2209,'[2]16-24'!$H$2209,'[2]16-24'!$I$2209,'[2]16-24'!$J$2209,'[2]16-24'!$L$2209,'[2]16-24'!$M$2209,'[2]16-24'!$N$2209,'[2]16-24'!$O$2209</definedName>
    <definedName name="S27ACV">'[2]16-24'!$B$2208,'[2]16-24'!$C$2208,'[2]16-24'!$D$2208,'[2]16-24'!$E$2208,'[2]16-24'!$G$2208,'[2]16-24'!$H$2208,'[2]16-24'!$I$2208,'[2]16-24'!$J$2208,'[2]16-24'!$L$2208,'[2]16-24'!$M$2208,'[2]16-24'!$N$2208,'[2]16-24'!$O$2208</definedName>
    <definedName name="S27QCP">'[2]16-24'!$B$2206,'[2]16-24'!$C$2206,'[2]16-24'!$D$2206,'[2]16-24'!$E$2206,'[2]16-24'!$G$2206,'[2]16-24'!$H$2206,'[2]16-24'!$I$2206,'[2]16-24'!$J$2206,'[2]16-24'!$L$2206,'[2]16-24'!$M$2206,'[2]16-24'!$N$2206,'[2]16-24'!$O$2206</definedName>
    <definedName name="S27QCV">'[2]16-24'!$B$2205,'[2]16-24'!$C$2205,'[2]16-24'!$D$2205,'[2]16-24'!$E$2205,'[2]16-24'!$G$2205,'[2]16-24'!$H$2205,'[2]16-24'!$I$2205,'[2]16-24'!$J$2205,'[2]16-24'!$L$2205,'[2]16-24'!$M$2205,'[2]16-24'!$N$2205,'[2]16-24'!$O$2205</definedName>
    <definedName name="S28ACV">'[10]Rates-seasonally adjusted'!$B$251,'[10]Rates-seasonally adjusted'!$C$251,'[10]Rates-seasonally adjusted'!$D$251,'[10]Rates-seasonally adjusted'!$F$251,'[10]Rates-seasonally adjusted'!$G$251,'[10]Rates-seasonally adjusted'!$H$251,'[10]Rates-seasonally adjusted'!$J$251,'[10]Rates-seasonally adjusted'!$K$251,'[10]Rates-seasonally adjusted'!$L$251</definedName>
    <definedName name="S28QCV">'[10]Rates-seasonally adjusted'!$B$249,'[10]Rates-seasonally adjusted'!$C$249,'[10]Rates-seasonally adjusted'!$D$249,'[10]Rates-seasonally adjusted'!$F$249,'[10]Rates-seasonally adjusted'!$G$249,'[10]Rates-seasonally adjusted'!$H$249,'[10]Rates-seasonally adjusted'!$J$249,'[10]Rates-seasonally adjusted'!$K$249,'[10]Rates-seasonally adjusted'!$L$249</definedName>
    <definedName name="S29ACV">'[10]Rates-seasonally adjusted'!$B$493,'[10]Rates-seasonally adjusted'!$C$493,'[10]Rates-seasonally adjusted'!$D$493,'[10]Rates-seasonally adjusted'!$F$493,'[10]Rates-seasonally adjusted'!$G$493,'[10]Rates-seasonally adjusted'!$H$493,'[10]Rates-seasonally adjusted'!$J$493,'[10]Rates-seasonally adjusted'!$K$493,'[10]Rates-seasonally adjusted'!$L$493</definedName>
    <definedName name="S29QCV">'[10]Rates-seasonally adjusted'!$B$491,'[10]Rates-seasonally adjusted'!$C$491,'[10]Rates-seasonally adjusted'!$D$491,'[10]Rates-seasonally adjusted'!$F$491,'[10]Rates-seasonally adjusted'!$G$491,'[10]Rates-seasonally adjusted'!$H$491,'[10]Rates-seasonally adjusted'!$J$491,'[10]Rates-seasonally adjusted'!$K$491,'[10]Rates-seasonally adjusted'!$L$491</definedName>
    <definedName name="S2ACP">'[10]Levels-Not seasonally adjusted'!$B$491,'[10]Levels-Not seasonally adjusted'!$C$491,'[10]Levels-Not seasonally adjusted'!$D$491,'[10]Levels-Not seasonally adjusted'!$E$491,'[10]Levels-Not seasonally adjusted'!$G$491,'[10]Levels-Not seasonally adjusted'!$H$491,'[10]Levels-Not seasonally adjusted'!$I$491,'[10]Levels-Not seasonally adjusted'!$J$491,'[10]Levels-Not seasonally adjusted'!$L$491,'[10]Levels-Not seasonally adjusted'!$M$491,'[10]Levels-Not seasonally adjusted'!$N$491,'[10]Levels-Not seasonally adjusted'!$O$491</definedName>
    <definedName name="S2ACV">'[10]Levels-Not seasonally adjusted'!$B$490,'[10]Levels-Not seasonally adjusted'!$C$490,'[10]Levels-Not seasonally adjusted'!$D$490,'[10]Levels-Not seasonally adjusted'!$E$490,'[10]Levels-Not seasonally adjusted'!$G$490,'[10]Levels-Not seasonally adjusted'!$H$490,'[10]Levels-Not seasonally adjusted'!$I$490,'[10]Levels-Not seasonally adjusted'!$J$490,'[10]Levels-Not seasonally adjusted'!$L$490,'[10]Levels-Not seasonally adjusted'!$M$490,'[10]Levels-Not seasonally adjusted'!$N$490,'[10]Levels-Not seasonally adjusted'!$O$490</definedName>
    <definedName name="S30ACV">'[10]Rates-seasonally adjusted'!$B$735,'[10]Rates-seasonally adjusted'!$C$735,'[10]Rates-seasonally adjusted'!$D$735,'[10]Rates-seasonally adjusted'!$F$735,'[10]Rates-seasonally adjusted'!$G$735,'[10]Rates-seasonally adjusted'!$H$735,'[10]Rates-seasonally adjusted'!$J$735,'[10]Rates-seasonally adjusted'!$K$735,'[10]Rates-seasonally adjusted'!$L$735</definedName>
    <definedName name="S30QCV">'[10]Rates-seasonally adjusted'!$B$733,'[10]Rates-seasonally adjusted'!$C$733,'[10]Rates-seasonally adjusted'!$D$733,'[10]Rates-seasonally adjusted'!$F$733,'[10]Rates-seasonally adjusted'!$G$733,'[10]Rates-seasonally adjusted'!$H$733,'[10]Rates-seasonally adjusted'!$J$733,'[10]Rates-seasonally adjusted'!$K$733,'[10]Rates-seasonally adjusted'!$L$733</definedName>
    <definedName name="S31ACV">'[10]Rates-seasonally adjusted'!$B$979,'[10]Rates-seasonally adjusted'!$C$979,'[10]Rates-seasonally adjusted'!$D$979,'[10]Rates-seasonally adjusted'!$F$979,'[10]Rates-seasonally adjusted'!$G$979,'[10]Rates-seasonally adjusted'!$H$979,'[10]Rates-seasonally adjusted'!$J$979,'[10]Rates-seasonally adjusted'!$K$979,'[10]Rates-seasonally adjusted'!$L$979</definedName>
    <definedName name="S31QCV">'[10]Rates-seasonally adjusted'!$B$977,'[10]Rates-seasonally adjusted'!$C$977,'[10]Rates-seasonally adjusted'!$D$977,'[10]Rates-seasonally adjusted'!$F$977,'[10]Rates-seasonally adjusted'!$G$977,'[10]Rates-seasonally adjusted'!$H$977,'[10]Rates-seasonally adjusted'!$J$977,'[10]Rates-seasonally adjusted'!$K$977,'[10]Rates-seasonally adjusted'!$L$977</definedName>
    <definedName name="S32ACV">'[10]Rates-seasonally adjusted'!$B$1221,'[10]Rates-seasonally adjusted'!$C$1221,'[10]Rates-seasonally adjusted'!$D$1221,'[10]Rates-seasonally adjusted'!$F$1221,'[10]Rates-seasonally adjusted'!$G$1221,'[10]Rates-seasonally adjusted'!$H$1221,'[10]Rates-seasonally adjusted'!$J$1221,'[10]Rates-seasonally adjusted'!$K$1221,'[10]Rates-seasonally adjusted'!$L$1221</definedName>
    <definedName name="S32QCV">'[10]Rates-seasonally adjusted'!$B$1219,'[10]Rates-seasonally adjusted'!$C$1219,'[10]Rates-seasonally adjusted'!$D$1219,'[10]Rates-seasonally adjusted'!$F$1219,'[10]Rates-seasonally adjusted'!$G$1219,'[10]Rates-seasonally adjusted'!$H$1219,'[10]Rates-seasonally adjusted'!$J$1219,'[10]Rates-seasonally adjusted'!$K$1219,'[10]Rates-seasonally adjusted'!$L$1219</definedName>
    <definedName name="S33ACV">'[10]Rates-seasonally adjusted'!$B$1463,'[10]Rates-seasonally adjusted'!$C$1463,'[10]Rates-seasonally adjusted'!$D$1463,'[10]Rates-seasonally adjusted'!$F$1463,'[10]Rates-seasonally adjusted'!$G$1463,'[10]Rates-seasonally adjusted'!$H$1463,'[10]Rates-seasonally adjusted'!$J$1463,'[10]Rates-seasonally adjusted'!$K$1463,'[10]Rates-seasonally adjusted'!$L$1463</definedName>
    <definedName name="S33QCV">'[10]Rates-seasonally adjusted'!$B$1461,'[10]Rates-seasonally adjusted'!$C$1461,'[10]Rates-seasonally adjusted'!$D$1461,'[10]Rates-seasonally adjusted'!$F$1461,'[10]Rates-seasonally adjusted'!$G$1461,'[10]Rates-seasonally adjusted'!$H$1461,'[10]Rates-seasonally adjusted'!$J$1461,'[10]Rates-seasonally adjusted'!$K$1461,'[10]Rates-seasonally adjusted'!$L$1461</definedName>
    <definedName name="S34ACV">'[10]Rates-seasonally adjusted'!$B$1707,'[10]Rates-seasonally adjusted'!$C$1707,'[10]Rates-seasonally adjusted'!$D$1707,'[10]Rates-seasonally adjusted'!$F$1707,'[10]Rates-seasonally adjusted'!$G$1707,'[10]Rates-seasonally adjusted'!$H$1707,'[10]Rates-seasonally adjusted'!$J$1707,'[10]Rates-seasonally adjusted'!$K$1707,'[10]Rates-seasonally adjusted'!$L$1707</definedName>
    <definedName name="S34QCV">'[10]Rates-seasonally adjusted'!$B$1705,'[10]Rates-seasonally adjusted'!$C$1705,'[10]Rates-seasonally adjusted'!$D$1705,'[10]Rates-seasonally adjusted'!$F$1705,'[10]Rates-seasonally adjusted'!$G$1705,'[10]Rates-seasonally adjusted'!$H$1705,'[10]Rates-seasonally adjusted'!$J$1705,'[10]Rates-seasonally adjusted'!$K$1705,'[10]Rates-seasonally adjusted'!$L$1705</definedName>
    <definedName name="S35ACV">'[10]Rates-seasonally adjusted'!$B$1949,'[10]Rates-seasonally adjusted'!$C$1949,'[10]Rates-seasonally adjusted'!$D$1949,'[10]Rates-seasonally adjusted'!$F$1949,'[10]Rates-seasonally adjusted'!$G$1949,'[10]Rates-seasonally adjusted'!$H$1949,'[10]Rates-seasonally adjusted'!$J$1949,'[10]Rates-seasonally adjusted'!$K$1949,'[10]Rates-seasonally adjusted'!$L$1949</definedName>
    <definedName name="S35QCV">'[10]Rates-seasonally adjusted'!$B$1947,'[10]Rates-seasonally adjusted'!$C$1947,'[10]Rates-seasonally adjusted'!$D$1947,'[10]Rates-seasonally adjusted'!$F$1947,'[10]Rates-seasonally adjusted'!$G$1947,'[10]Rates-seasonally adjusted'!$H$1947,'[10]Rates-seasonally adjusted'!$J$1947,'[10]Rates-seasonally adjusted'!$K$1947,'[10]Rates-seasonally adjusted'!$L$1947</definedName>
    <definedName name="S36ACV">'[10]Rates-seasonally adjusted'!$B$2191,'[10]Rates-seasonally adjusted'!$C$2191,'[10]Rates-seasonally adjusted'!$D$2191,'[10]Rates-seasonally adjusted'!$F$2191,'[10]Rates-seasonally adjusted'!$G$2191,'[10]Rates-seasonally adjusted'!$H$2191,'[10]Rates-seasonally adjusted'!$J$2191,'[10]Rates-seasonally adjusted'!$K$2191,'[10]Rates-seasonally adjusted'!$L$2191</definedName>
    <definedName name="S36QCV">'[10]Rates-seasonally adjusted'!$B$2189,'[10]Rates-seasonally adjusted'!$C$2189,'[10]Rates-seasonally adjusted'!$D$2189,'[10]Rates-seasonally adjusted'!$F$2189,'[10]Rates-seasonally adjusted'!$G$2189,'[10]Rates-seasonally adjusted'!$H$2189,'[10]Rates-seasonally adjusted'!$J$2189,'[10]Rates-seasonally adjusted'!$K$2189,'[10]Rates-seasonally adjusted'!$L$2189</definedName>
    <definedName name="S3ACP">'[10]Levels-Not seasonally adjusted'!$B$732,'[10]Levels-Not seasonally adjusted'!$C$732,'[10]Levels-Not seasonally adjusted'!$D$732,'[10]Levels-Not seasonally adjusted'!$E$732,'[10]Levels-Not seasonally adjusted'!$G$732,'[10]Levels-Not seasonally adjusted'!$H$732,'[10]Levels-Not seasonally adjusted'!$I$732,'[10]Levels-Not seasonally adjusted'!$J$732,'[10]Levels-Not seasonally adjusted'!$L$732,'[10]Levels-Not seasonally adjusted'!$M$732,'[10]Levels-Not seasonally adjusted'!$N$732,'[10]Levels-Not seasonally adjusted'!$O$732</definedName>
    <definedName name="S3ACV">'[10]Levels-Not seasonally adjusted'!$B$731,'[10]Levels-Not seasonally adjusted'!$C$731,'[10]Levels-Not seasonally adjusted'!$D$731,'[10]Levels-Not seasonally adjusted'!$E$731,'[10]Levels-Not seasonally adjusted'!$G$731,'[10]Levels-Not seasonally adjusted'!$H$731,'[10]Levels-Not seasonally adjusted'!$I$731,'[10]Levels-Not seasonally adjusted'!$J$731,'[10]Levels-Not seasonally adjusted'!$L$731,'[10]Levels-Not seasonally adjusted'!$M$731,'[10]Levels-Not seasonally adjusted'!$N$731,'[10]Levels-Not seasonally adjusted'!$O$731</definedName>
    <definedName name="S4ACP">'[10]Levels-Not seasonally adjusted'!$B$975,'[10]Levels-Not seasonally adjusted'!$C$975,'[10]Levels-Not seasonally adjusted'!$D$975,'[10]Levels-Not seasonally adjusted'!$E$975,'[10]Levels-Not seasonally adjusted'!$G$975,'[10]Levels-Not seasonally adjusted'!$H$975,'[10]Levels-Not seasonally adjusted'!$I$975,'[10]Levels-Not seasonally adjusted'!$J$975,'[10]Levels-Not seasonally adjusted'!$L$975,'[10]Levels-Not seasonally adjusted'!$M$975,'[10]Levels-Not seasonally adjusted'!$N$975,'[10]Levels-Not seasonally adjusted'!$O$975</definedName>
    <definedName name="S4ACV">'[10]Levels-Not seasonally adjusted'!$B$974,'[10]Levels-Not seasonally adjusted'!$C$974,'[10]Levels-Not seasonally adjusted'!$D$974,'[10]Levels-Not seasonally adjusted'!$E$974,'[10]Levels-Not seasonally adjusted'!$G$974,'[10]Levels-Not seasonally adjusted'!$H$974,'[10]Levels-Not seasonally adjusted'!$I$974,'[10]Levels-Not seasonally adjusted'!$J$974,'[10]Levels-Not seasonally adjusted'!$L$974,'[10]Levels-Not seasonally adjusted'!$M$974,'[10]Levels-Not seasonally adjusted'!$N$974,'[10]Levels-Not seasonally adjusted'!$O$974</definedName>
    <definedName name="S5ACP">'[10]Levels-Not seasonally adjusted'!$B$1216,'[10]Levels-Not seasonally adjusted'!$C$1216,'[10]Levels-Not seasonally adjusted'!$D$1216,'[10]Levels-Not seasonally adjusted'!$E$1216,'[10]Levels-Not seasonally adjusted'!$G$1216,'[10]Levels-Not seasonally adjusted'!$H$1216,'[10]Levels-Not seasonally adjusted'!$I$1216,'[10]Levels-Not seasonally adjusted'!$J$1216,'[10]Levels-Not seasonally adjusted'!$L$1216,'[10]Levels-Not seasonally adjusted'!$M$1216,'[10]Levels-Not seasonally adjusted'!$N$1216,'[10]Levels-Not seasonally adjusted'!$O$1216</definedName>
    <definedName name="S5ACV">'[10]Levels-Not seasonally adjusted'!$B$1215,'[10]Levels-Not seasonally adjusted'!$C$1215,'[10]Levels-Not seasonally adjusted'!$D$1215,'[10]Levels-Not seasonally adjusted'!$E$1215,'[10]Levels-Not seasonally adjusted'!$G$1215,'[10]Levels-Not seasonally adjusted'!$H$1215,'[10]Levels-Not seasonally adjusted'!$I$1215,'[10]Levels-Not seasonally adjusted'!$J$1215,'[10]Levels-Not seasonally adjusted'!$L$1215,'[10]Levels-Not seasonally adjusted'!$M$1215,'[10]Levels-Not seasonally adjusted'!$N$1215,'[10]Levels-Not seasonally adjusted'!$O$1215</definedName>
    <definedName name="S6ACP">'[10]Levels-Not seasonally adjusted'!$B$1457,'[10]Levels-Not seasonally adjusted'!$C$1457,'[10]Levels-Not seasonally adjusted'!$D$1457,'[10]Levels-Not seasonally adjusted'!$E$1457,'[10]Levels-Not seasonally adjusted'!$G$1457,'[10]Levels-Not seasonally adjusted'!$H$1457,'[10]Levels-Not seasonally adjusted'!$I$1457,'[10]Levels-Not seasonally adjusted'!$J$1457,'[10]Levels-Not seasonally adjusted'!$L$1457,'[10]Levels-Not seasonally adjusted'!$M$1457,'[10]Levels-Not seasonally adjusted'!$N$1457,'[10]Levels-Not seasonally adjusted'!$O$1457</definedName>
    <definedName name="S6ACV">'[10]Levels-Not seasonally adjusted'!$B$1456,'[10]Levels-Not seasonally adjusted'!$C$1456,'[10]Levels-Not seasonally adjusted'!$D$1456,'[10]Levels-Not seasonally adjusted'!$E$1456,'[10]Levels-Not seasonally adjusted'!$G$1456,'[10]Levels-Not seasonally adjusted'!$H$1456,'[10]Levels-Not seasonally adjusted'!$I$1456,'[10]Levels-Not seasonally adjusted'!$J$1456,'[10]Levels-Not seasonally adjusted'!$L$1456,'[10]Levels-Not seasonally adjusted'!$M$1456,'[10]Levels-Not seasonally adjusted'!$N$1456,'[10]Levels-Not seasonally adjusted'!$O$1456</definedName>
    <definedName name="S7ACP">'[10]Levels-Not seasonally adjusted'!$B$1700,'[10]Levels-Not seasonally adjusted'!$C$1700,'[10]Levels-Not seasonally adjusted'!$D$1700,'[10]Levels-Not seasonally adjusted'!$E$1700,'[10]Levels-Not seasonally adjusted'!$G$1700,'[10]Levels-Not seasonally adjusted'!$H$1700,'[10]Levels-Not seasonally adjusted'!$I$1700,'[10]Levels-Not seasonally adjusted'!$J$1700,'[10]Levels-Not seasonally adjusted'!$L$1700,'[10]Levels-Not seasonally adjusted'!$M$1700,'[10]Levels-Not seasonally adjusted'!$N$1700,'[10]Levels-Not seasonally adjusted'!$O$1700</definedName>
    <definedName name="S7ACV">'[10]Levels-Not seasonally adjusted'!$B$1699,'[10]Levels-Not seasonally adjusted'!$C$1699,'[10]Levels-Not seasonally adjusted'!$D$1699,'[10]Levels-Not seasonally adjusted'!$E$1699,'[10]Levels-Not seasonally adjusted'!$G$1699,'[10]Levels-Not seasonally adjusted'!$H$1699,'[10]Levels-Not seasonally adjusted'!$I$1699,'[10]Levels-Not seasonally adjusted'!$J$1699,'[10]Levels-Not seasonally adjusted'!$L$1699,'[10]Levels-Not seasonally adjusted'!$M$1699,'[10]Levels-Not seasonally adjusted'!$N$1699,'[10]Levels-Not seasonally adjusted'!$O$1699</definedName>
    <definedName name="S8ACP">'[10]Levels-Not seasonally adjusted'!$B$1941,'[10]Levels-Not seasonally adjusted'!$C$1941,'[10]Levels-Not seasonally adjusted'!$D$1941,'[10]Levels-Not seasonally adjusted'!$E$1941,'[10]Levels-Not seasonally adjusted'!$G$1941,'[10]Levels-Not seasonally adjusted'!$H$1941,'[10]Levels-Not seasonally adjusted'!$I$1941,'[10]Levels-Not seasonally adjusted'!$J$1941,'[10]Levels-Not seasonally adjusted'!$L$1941,'[10]Levels-Not seasonally adjusted'!$M$1941,'[10]Levels-Not seasonally adjusted'!$N$1941,'[10]Levels-Not seasonally adjusted'!$O$1941</definedName>
    <definedName name="S8ACV">'[10]Levels-Not seasonally adjusted'!$B$1940,'[10]Levels-Not seasonally adjusted'!$C$1940,'[10]Levels-Not seasonally adjusted'!$D$1940,'[10]Levels-Not seasonally adjusted'!$E$1940,'[10]Levels-Not seasonally adjusted'!$G$1940,'[10]Levels-Not seasonally adjusted'!$H$1940,'[10]Levels-Not seasonally adjusted'!$I$1940,'[10]Levels-Not seasonally adjusted'!$J$1940,'[10]Levels-Not seasonally adjusted'!$L$1940,'[10]Levels-Not seasonally adjusted'!$M$1940,'[10]Levels-Not seasonally adjusted'!$N$1940,'[10]Levels-Not seasonally adjusted'!$O$1940</definedName>
    <definedName name="S9ACP">'[10]Levels-Not seasonally adjusted'!$B$2182,'[10]Levels-Not seasonally adjusted'!$C$2182,'[10]Levels-Not seasonally adjusted'!$D$2182,'[10]Levels-Not seasonally adjusted'!$E$2182,'[10]Levels-Not seasonally adjusted'!$G$2182,'[10]Levels-Not seasonally adjusted'!$H$2182,'[10]Levels-Not seasonally adjusted'!$I$2182,'[10]Levels-Not seasonally adjusted'!$J$2182,'[10]Levels-Not seasonally adjusted'!$L$2182,'[10]Levels-Not seasonally adjusted'!$M$2182,'[10]Levels-Not seasonally adjusted'!$N$2182,'[10]Levels-Not seasonally adjusted'!$O$2182</definedName>
    <definedName name="S9ACV">'[10]Levels-Not seasonally adjusted'!$B$2181,'[10]Levels-Not seasonally adjusted'!$C$2181,'[10]Levels-Not seasonally adjusted'!$D$2181,'[10]Levels-Not seasonally adjusted'!$E$2181,'[10]Levels-Not seasonally adjusted'!$G$2181,'[10]Levels-Not seasonally adjusted'!$H$2181,'[10]Levels-Not seasonally adjusted'!$I$2181,'[10]Levels-Not seasonally adjusted'!$J$2181,'[10]Levels-Not seasonally adjusted'!$L$2181,'[10]Levels-Not seasonally adjusted'!$M$2181,'[10]Levels-Not seasonally adjusted'!$N$2181,'[10]Levels-Not seasonally adjusted'!$O$2181</definedName>
    <definedName name="SAStart">'Labour market flows SA'!$B$8</definedName>
    <definedName name="SECT01" localSheetId="22">'Labour market flows SA'!$B$8</definedName>
    <definedName name="SECT01">#REF!</definedName>
    <definedName name="SECT02">#REF!</definedName>
    <definedName name="SECT03" localSheetId="22">'[5]Labour market flows hazard rate'!#REF!</definedName>
    <definedName name="SECT03">#REF!</definedName>
    <definedName name="SECT04">#REF!</definedName>
    <definedName name="SECT1">#REF!</definedName>
    <definedName name="SECT2">#REF!</definedName>
    <definedName name="SECT5">#REF!</definedName>
    <definedName name="ShortDate1" localSheetId="22">'Labour market flows SA'!$B$4</definedName>
    <definedName name="ShortDate1">#REF!</definedName>
    <definedName name="Table">'[11]Table 13(Basic)'!$A$1:$K$532</definedName>
    <definedName name="TARG001">#REF!</definedName>
    <definedName name="TARG002">#REF!</definedName>
    <definedName name="TARG003">#REF!</definedName>
    <definedName name="TARG004">#REF!</definedName>
    <definedName name="TARG005">#REF!</definedName>
    <definedName name="TARG006">#REF!</definedName>
    <definedName name="TARG007">#REF!</definedName>
    <definedName name="TARG008">#REF!</definedName>
    <definedName name="TARG009">#REF!</definedName>
    <definedName name="TARG010">#REF!</definedName>
    <definedName name="TARG011">#REF!</definedName>
    <definedName name="TARG012">#REF!</definedName>
    <definedName name="TARG013">#REF!</definedName>
    <definedName name="TARG014">#REF!</definedName>
    <definedName name="TARG015">#REF!</definedName>
    <definedName name="TARG016">#REF!</definedName>
    <definedName name="TARG017">#REF!</definedName>
    <definedName name="TARG018">#REF!</definedName>
    <definedName name="TARG019">#REF!</definedName>
    <definedName name="TARG020">#REF!</definedName>
    <definedName name="TARG021">#REF!</definedName>
    <definedName name="TARG022">#REF!</definedName>
    <definedName name="TARG023">#REF!</definedName>
    <definedName name="TARG024">#REF!</definedName>
    <definedName name="TARG025">#REF!</definedName>
    <definedName name="TARG026">#REF!</definedName>
    <definedName name="TARG027">#REF!</definedName>
    <definedName name="TARG028">#REF!</definedName>
    <definedName name="TARG029">#REF!</definedName>
    <definedName name="TARG030">#REF!</definedName>
    <definedName name="TARG031">#REF!</definedName>
    <definedName name="TARG032">#REF!</definedName>
    <definedName name="TARG033">#REF!</definedName>
    <definedName name="TARG034">#REF!</definedName>
    <definedName name="TARG035">#REF!</definedName>
    <definedName name="TARG036">#REF!</definedName>
    <definedName name="TARG037">#REF!</definedName>
    <definedName name="TARG038">#REF!</definedName>
    <definedName name="TARG039">#REF!</definedName>
    <definedName name="TARG040">#REF!</definedName>
    <definedName name="TARG041">#REF!</definedName>
    <definedName name="TARG042">#REF!</definedName>
    <definedName name="TARG043">#REF!</definedName>
    <definedName name="TARG044">#REF!</definedName>
    <definedName name="TARG045">#REF!</definedName>
    <definedName name="TARG046">#REF!</definedName>
    <definedName name="TARG047">#REF!</definedName>
    <definedName name="TARG048">#REF!</definedName>
    <definedName name="TARG049">#REF!</definedName>
    <definedName name="TARG050">#REF!</definedName>
    <definedName name="TARG051">#REF!</definedName>
    <definedName name="TARG052">#REF!</definedName>
    <definedName name="TARG053">#REF!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rading_Status_Timeseries">[12]!Trading_Status_Timeseries_1[#Data]</definedName>
    <definedName name="unempl_level">[7]Sheet3!$I$5:$M$17</definedName>
    <definedName name="unempl_rate">[7]Sheet3!$I$23:$M$35</definedName>
    <definedName name="vcop1">#REF!</definedName>
    <definedName name="vcop2">#REF!</definedName>
    <definedName name="vcop3">#REF!</definedName>
    <definedName name="vcop4">#REF!</definedName>
    <definedName name="vcop5">#REF!</definedName>
    <definedName name="WorkerFlow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09" i="21" l="1"/>
  <c r="L408" i="21"/>
  <c r="C6" i="21" a="1"/>
  <c r="C6" i="21" s="1"/>
  <c r="E2" i="7"/>
  <c r="G2" i="7"/>
  <c r="K10" i="15" a="1"/>
  <c r="K10" i="15" s="1"/>
  <c r="B5" i="14" a="1"/>
  <c r="B5" i="14" s="1"/>
  <c r="G309" i="14"/>
  <c r="B3" i="14" a="1"/>
  <c r="B3" i="14" s="1"/>
  <c r="B2" i="14" a="1"/>
  <c r="B2" i="14" s="1"/>
  <c r="BM10" i="15" a="1"/>
  <c r="BM10" i="15"/>
  <c r="BL10" i="15" a="1"/>
  <c r="BL10" i="15" s="1"/>
  <c r="BK10" i="15" a="1"/>
  <c r="BK10" i="15" s="1"/>
  <c r="BJ10" i="15" a="1"/>
  <c r="BJ10" i="15"/>
  <c r="BI10" i="15" a="1"/>
  <c r="BI10" i="15"/>
  <c r="BH10" i="15" a="1"/>
  <c r="BH10" i="15"/>
  <c r="BG10" i="15" a="1"/>
  <c r="BG10" i="15"/>
  <c r="BF10" i="15" a="1"/>
  <c r="BF10" i="15"/>
  <c r="BE10" i="15" a="1"/>
  <c r="BE10" i="15"/>
  <c r="BD10" i="15" a="1"/>
  <c r="BD10" i="15" s="1"/>
  <c r="BC10" i="15" a="1"/>
  <c r="BC10" i="15"/>
  <c r="BB10" i="15" a="1"/>
  <c r="BB10" i="15"/>
  <c r="BA10" i="15" a="1"/>
  <c r="BA10" i="15"/>
  <c r="AZ10" i="15" a="1"/>
  <c r="AZ10" i="15"/>
  <c r="AY10" i="15" a="1"/>
  <c r="AY10" i="15"/>
  <c r="AX10" i="15" a="1"/>
  <c r="AX10" i="15" s="1"/>
  <c r="AW10" i="15" a="1"/>
  <c r="AW10" i="15" s="1"/>
  <c r="AV10" i="15" a="1"/>
  <c r="AV10" i="15"/>
  <c r="AU10" i="15" a="1"/>
  <c r="AU10" i="15"/>
  <c r="AT10" i="15" a="1"/>
  <c r="AT10" i="15"/>
  <c r="AS10" i="15" a="1"/>
  <c r="AS10" i="15"/>
  <c r="AR10" i="15" a="1"/>
  <c r="AR10" i="15"/>
  <c r="AQ10" i="15" a="1"/>
  <c r="AQ10" i="15" s="1"/>
  <c r="AP10" i="15" a="1"/>
  <c r="AP10" i="15" s="1"/>
  <c r="AO10" i="15" a="1"/>
  <c r="AO10" i="15"/>
  <c r="AN10" i="15" a="1"/>
  <c r="AN10" i="15"/>
  <c r="AM10" i="15" a="1"/>
  <c r="AM10" i="15"/>
  <c r="AL10" i="15" a="1"/>
  <c r="AL10" i="15"/>
  <c r="AK10" i="15" a="1"/>
  <c r="AK10" i="15"/>
  <c r="AJ10" i="15" a="1"/>
  <c r="AJ10" i="15" s="1"/>
  <c r="AI10" i="15" a="1"/>
  <c r="AI10" i="15" s="1"/>
  <c r="AH10" i="15" a="1"/>
  <c r="AH10" i="15"/>
  <c r="AG10" i="15" a="1"/>
  <c r="AG10" i="15"/>
  <c r="AF10" i="15" a="1"/>
  <c r="AF10" i="15"/>
  <c r="AE10" i="15" a="1"/>
  <c r="AE10" i="15"/>
  <c r="AD10" i="15" a="1"/>
  <c r="AD10" i="15"/>
  <c r="AC10" i="15" a="1"/>
  <c r="AC10" i="15" s="1"/>
  <c r="AB10" i="15" a="1"/>
  <c r="AB10" i="15" s="1"/>
  <c r="AA10" i="15" a="1"/>
  <c r="AA10" i="15"/>
  <c r="Z10" i="15" a="1"/>
  <c r="Z10" i="15"/>
  <c r="Y10" i="15" a="1"/>
  <c r="Y10" i="15"/>
  <c r="X10" i="15" a="1"/>
  <c r="X10" i="15"/>
  <c r="W10" i="15" a="1"/>
  <c r="W10" i="15"/>
  <c r="V10" i="15" a="1"/>
  <c r="V10" i="15" s="1"/>
  <c r="U10" i="15" a="1"/>
  <c r="U10" i="15" s="1"/>
  <c r="T10" i="15" a="1"/>
  <c r="T10" i="15"/>
  <c r="S10" i="15" a="1"/>
  <c r="S10" i="15"/>
  <c r="R10" i="15" a="1"/>
  <c r="R10" i="15"/>
  <c r="Q10" i="15" a="1"/>
  <c r="Q10" i="15"/>
  <c r="P10" i="15" a="1"/>
  <c r="P10" i="15"/>
  <c r="O10" i="15" a="1"/>
  <c r="O10" i="15" s="1"/>
  <c r="N10" i="15" a="1"/>
  <c r="N10" i="15" s="1"/>
  <c r="M10" i="15" a="1"/>
  <c r="M10" i="15"/>
  <c r="L10" i="15" a="1"/>
  <c r="L10" i="15" s="1"/>
  <c r="N92" i="50"/>
  <c r="O92" i="50"/>
  <c r="C7" i="46"/>
  <c r="F309" i="14"/>
  <c r="F310" i="14"/>
  <c r="B189" i="28"/>
  <c r="C189" i="28"/>
  <c r="D189" i="28"/>
  <c r="E189" i="28"/>
  <c r="N91" i="50"/>
  <c r="A3" i="68"/>
  <c r="A9" i="68"/>
  <c r="A10" i="68"/>
  <c r="A11" i="68"/>
  <c r="A12" i="68"/>
  <c r="A13" i="68"/>
  <c r="A14" i="68"/>
  <c r="A15" i="68"/>
  <c r="A16" i="68"/>
  <c r="A17" i="68"/>
  <c r="A23" i="68"/>
  <c r="A24" i="68"/>
  <c r="A25" i="68"/>
  <c r="A26" i="68"/>
  <c r="A27" i="68"/>
  <c r="A28" i="68"/>
  <c r="A29" i="68"/>
  <c r="A30" i="68"/>
  <c r="A31" i="68"/>
  <c r="A37" i="68"/>
  <c r="A38" i="68"/>
  <c r="A39" i="68"/>
  <c r="A40" i="68"/>
  <c r="A41" i="68"/>
  <c r="A42" i="68"/>
  <c r="A43" i="68"/>
  <c r="A44" i="68"/>
  <c r="A45" i="68"/>
  <c r="A51" i="68"/>
  <c r="A52" i="68"/>
  <c r="A53" i="68"/>
  <c r="A54" i="68"/>
  <c r="A55" i="68"/>
  <c r="A56" i="68"/>
  <c r="A57" i="68"/>
  <c r="A58" i="68"/>
  <c r="A59" i="68"/>
  <c r="A65" i="68"/>
  <c r="A66" i="68"/>
  <c r="A67" i="68"/>
  <c r="A68" i="68"/>
  <c r="A69" i="68"/>
  <c r="A70" i="68"/>
  <c r="A71" i="68"/>
  <c r="A72" i="68"/>
  <c r="A73" i="68"/>
  <c r="A79" i="68"/>
  <c r="A80" i="68"/>
  <c r="A81" i="68"/>
  <c r="A82" i="68"/>
  <c r="A83" i="68"/>
  <c r="A84" i="68"/>
  <c r="A85" i="68"/>
  <c r="A86" i="68"/>
  <c r="A87" i="68"/>
  <c r="A93" i="68"/>
  <c r="A94" i="68"/>
  <c r="A95" i="68"/>
  <c r="A96" i="68"/>
  <c r="A97" i="68"/>
  <c r="A98" i="68"/>
  <c r="A99" i="68"/>
  <c r="A100" i="68"/>
  <c r="A101" i="68"/>
  <c r="A107" i="68"/>
  <c r="A108" i="68"/>
  <c r="A109" i="68"/>
  <c r="A110" i="68"/>
  <c r="A111" i="68"/>
  <c r="A112" i="68"/>
  <c r="A113" i="68"/>
  <c r="A114" i="68"/>
  <c r="A115" i="68"/>
  <c r="A121" i="68"/>
  <c r="A122" i="68"/>
  <c r="A123" i="68"/>
  <c r="A124" i="68"/>
  <c r="A125" i="68"/>
  <c r="A126" i="68"/>
  <c r="A127" i="68"/>
  <c r="A128" i="68"/>
  <c r="A129" i="68"/>
  <c r="A135" i="68"/>
  <c r="A136" i="68"/>
  <c r="A137" i="68"/>
  <c r="A138" i="68"/>
  <c r="A139" i="68"/>
  <c r="A140" i="68"/>
  <c r="A141" i="68"/>
  <c r="A142" i="68"/>
  <c r="A143" i="68"/>
  <c r="A149" i="68"/>
  <c r="A150" i="68"/>
  <c r="A151" i="68"/>
  <c r="A152" i="68"/>
  <c r="A153" i="68"/>
  <c r="A154" i="68"/>
  <c r="A155" i="68"/>
  <c r="A156" i="68"/>
  <c r="A157" i="68"/>
  <c r="A163" i="68"/>
  <c r="A164" i="68"/>
  <c r="A165" i="68"/>
  <c r="A166" i="68"/>
  <c r="A167" i="68"/>
  <c r="A168" i="68"/>
  <c r="A169" i="68"/>
  <c r="A170" i="68"/>
  <c r="A171" i="68"/>
  <c r="A177" i="68"/>
  <c r="A178" i="68"/>
  <c r="A179" i="68"/>
  <c r="A180" i="68"/>
  <c r="A181" i="68"/>
  <c r="A182" i="68"/>
  <c r="A183" i="68"/>
  <c r="A184" i="68"/>
  <c r="A185" i="68"/>
  <c r="A191" i="68"/>
  <c r="A192" i="68"/>
  <c r="A193" i="68"/>
  <c r="A194" i="68"/>
  <c r="A195" i="68"/>
  <c r="A196" i="68"/>
  <c r="A197" i="68"/>
  <c r="A198" i="68"/>
  <c r="A199" i="68"/>
  <c r="A205" i="68"/>
  <c r="A206" i="68"/>
  <c r="A207" i="68"/>
  <c r="A208" i="68"/>
  <c r="A209" i="68"/>
  <c r="A210" i="68"/>
  <c r="A211" i="68"/>
  <c r="A212" i="68"/>
  <c r="A213" i="68"/>
  <c r="A219" i="68"/>
  <c r="A220" i="68"/>
  <c r="A221" i="68"/>
  <c r="A222" i="68"/>
  <c r="A223" i="68"/>
  <c r="A224" i="68"/>
  <c r="A225" i="68"/>
  <c r="A226" i="68"/>
  <c r="A227" i="68"/>
  <c r="A233" i="68"/>
  <c r="A234" i="68"/>
  <c r="A235" i="68"/>
  <c r="A236" i="68"/>
  <c r="A237" i="68"/>
  <c r="A238" i="68"/>
  <c r="A239" i="68"/>
  <c r="A240" i="68"/>
  <c r="A241" i="68"/>
  <c r="A247" i="68"/>
  <c r="A248" i="68"/>
  <c r="A249" i="68"/>
  <c r="A250" i="68"/>
  <c r="A251" i="68"/>
  <c r="A252" i="68"/>
  <c r="A253" i="68"/>
  <c r="A254" i="68"/>
  <c r="A255" i="68"/>
  <c r="A261" i="68"/>
  <c r="A262" i="68"/>
  <c r="A263" i="68"/>
  <c r="A264" i="68"/>
  <c r="A265" i="68"/>
  <c r="A266" i="68"/>
  <c r="A267" i="68"/>
  <c r="A268" i="68"/>
  <c r="A269" i="68"/>
  <c r="A275" i="68"/>
  <c r="A276" i="68"/>
  <c r="A277" i="68"/>
  <c r="A278" i="68"/>
  <c r="A279" i="68"/>
  <c r="A280" i="68"/>
  <c r="A281" i="68"/>
  <c r="A282" i="68"/>
  <c r="A283" i="68"/>
  <c r="A289" i="68"/>
  <c r="A290" i="68"/>
  <c r="A291" i="68"/>
  <c r="A292" i="68"/>
  <c r="A293" i="68"/>
  <c r="A294" i="68"/>
  <c r="D152" i="29"/>
  <c r="C3" i="68"/>
  <c r="C4" i="68"/>
  <c r="C5" i="68"/>
  <c r="C6" i="68"/>
  <c r="C7" i="68"/>
  <c r="C8" i="68"/>
  <c r="C9" i="68"/>
  <c r="C10" i="68"/>
  <c r="C11" i="68"/>
  <c r="C12" i="68"/>
  <c r="C13" i="68"/>
  <c r="C14" i="68"/>
  <c r="C15" i="68"/>
  <c r="C16" i="68"/>
  <c r="C17" i="68"/>
  <c r="C18" i="68"/>
  <c r="C19" i="68"/>
  <c r="C20" i="68"/>
  <c r="C21" i="68"/>
  <c r="C22" i="68"/>
  <c r="C23" i="68"/>
  <c r="C24" i="68"/>
  <c r="C25" i="68"/>
  <c r="C26" i="68"/>
  <c r="C27" i="68"/>
  <c r="C28" i="68"/>
  <c r="C29" i="68"/>
  <c r="C30" i="68"/>
  <c r="C31" i="68"/>
  <c r="C32" i="68"/>
  <c r="C33" i="68"/>
  <c r="C34" i="68"/>
  <c r="C35" i="68"/>
  <c r="C36" i="68"/>
  <c r="C37" i="68"/>
  <c r="C38" i="68"/>
  <c r="C39" i="68"/>
  <c r="C40" i="68"/>
  <c r="C41" i="68"/>
  <c r="C42" i="68"/>
  <c r="C43" i="68"/>
  <c r="C44" i="68"/>
  <c r="C45" i="68"/>
  <c r="C46" i="68"/>
  <c r="C47" i="68"/>
  <c r="C48" i="68"/>
  <c r="C49" i="68"/>
  <c r="C50" i="68"/>
  <c r="C51" i="68"/>
  <c r="C52" i="68"/>
  <c r="C53" i="68"/>
  <c r="C54" i="68"/>
  <c r="C55" i="68"/>
  <c r="C56" i="68"/>
  <c r="C57" i="68"/>
  <c r="C58" i="68"/>
  <c r="C59" i="68"/>
  <c r="C60" i="68"/>
  <c r="C61" i="68"/>
  <c r="C62" i="68"/>
  <c r="C63" i="68"/>
  <c r="C64" i="68"/>
  <c r="C65" i="68"/>
  <c r="C66" i="68"/>
  <c r="C67" i="68"/>
  <c r="C68" i="68"/>
  <c r="C69" i="68"/>
  <c r="C70" i="68"/>
  <c r="C71" i="68"/>
  <c r="C72" i="68"/>
  <c r="C73" i="68"/>
  <c r="C74" i="68"/>
  <c r="C75" i="68"/>
  <c r="C76" i="68"/>
  <c r="C77" i="68"/>
  <c r="C78" i="68"/>
  <c r="C79" i="68"/>
  <c r="C80" i="68"/>
  <c r="C81" i="68"/>
  <c r="C82" i="68"/>
  <c r="C83" i="68"/>
  <c r="C84" i="68"/>
  <c r="C85" i="68"/>
  <c r="C86" i="68"/>
  <c r="C87" i="68"/>
  <c r="C88" i="68"/>
  <c r="C89" i="68"/>
  <c r="C90" i="68"/>
  <c r="C91" i="68"/>
  <c r="C92" i="68"/>
  <c r="C93" i="68"/>
  <c r="C94" i="68"/>
  <c r="C95" i="68"/>
  <c r="C96" i="68"/>
  <c r="C97" i="68"/>
  <c r="C98" i="68"/>
  <c r="C99" i="68"/>
  <c r="C100" i="68"/>
  <c r="C101" i="68"/>
  <c r="C102" i="68"/>
  <c r="C103" i="68"/>
  <c r="C104" i="68"/>
  <c r="C105" i="68"/>
  <c r="C106" i="68"/>
  <c r="C107" i="68"/>
  <c r="C108" i="68"/>
  <c r="C109" i="68"/>
  <c r="C110" i="68"/>
  <c r="C111" i="68"/>
  <c r="C112" i="68"/>
  <c r="C113" i="68"/>
  <c r="C114" i="68"/>
  <c r="C115" i="68"/>
  <c r="C116" i="68"/>
  <c r="C117" i="68"/>
  <c r="C118" i="68"/>
  <c r="C119" i="68"/>
  <c r="C120" i="68"/>
  <c r="C121" i="68"/>
  <c r="C122" i="68"/>
  <c r="C123" i="68"/>
  <c r="C124" i="68"/>
  <c r="C125" i="68"/>
  <c r="C126" i="68"/>
  <c r="C127" i="68"/>
  <c r="C128" i="68"/>
  <c r="C129" i="68"/>
  <c r="C130" i="68"/>
  <c r="C131" i="68"/>
  <c r="C132" i="68"/>
  <c r="C133" i="68"/>
  <c r="C134" i="68"/>
  <c r="C135" i="68"/>
  <c r="C136" i="68"/>
  <c r="C137" i="68"/>
  <c r="C138" i="68"/>
  <c r="C139" i="68"/>
  <c r="C140" i="68"/>
  <c r="C141" i="68"/>
  <c r="C142" i="68"/>
  <c r="C143" i="68"/>
  <c r="C144" i="68"/>
  <c r="C145" i="68"/>
  <c r="C146" i="68"/>
  <c r="C147" i="68"/>
  <c r="C148" i="68"/>
  <c r="C149" i="68"/>
  <c r="C150" i="68"/>
  <c r="C151" i="68"/>
  <c r="C152" i="68"/>
  <c r="C153" i="68"/>
  <c r="C154" i="68"/>
  <c r="C155" i="68"/>
  <c r="C156" i="68"/>
  <c r="C157" i="68"/>
  <c r="C158" i="68"/>
  <c r="C159" i="68"/>
  <c r="C160" i="68"/>
  <c r="C161" i="68"/>
  <c r="C162" i="68"/>
  <c r="C163" i="68"/>
  <c r="C164" i="68"/>
  <c r="C165" i="68"/>
  <c r="C166" i="68"/>
  <c r="C167" i="68"/>
  <c r="C168" i="68"/>
  <c r="C169" i="68"/>
  <c r="C170" i="68"/>
  <c r="C171" i="68"/>
  <c r="C172" i="68"/>
  <c r="C173" i="68"/>
  <c r="C174" i="68"/>
  <c r="C175" i="68"/>
  <c r="C176" i="68"/>
  <c r="C177" i="68"/>
  <c r="C178" i="68"/>
  <c r="C179" i="68"/>
  <c r="C180" i="68"/>
  <c r="C181" i="68"/>
  <c r="C182" i="68"/>
  <c r="C183" i="68"/>
  <c r="C184" i="68"/>
  <c r="C185" i="68"/>
  <c r="C186" i="68"/>
  <c r="C187" i="68"/>
  <c r="C188" i="68"/>
  <c r="C189" i="68"/>
  <c r="C190" i="68"/>
  <c r="C191" i="68"/>
  <c r="C192" i="68"/>
  <c r="C193" i="68"/>
  <c r="C194" i="68"/>
  <c r="C195" i="68"/>
  <c r="C196" i="68"/>
  <c r="C197" i="68"/>
  <c r="C198" i="68"/>
  <c r="C199" i="68"/>
  <c r="C200" i="68"/>
  <c r="C201" i="68"/>
  <c r="C202" i="68"/>
  <c r="C203" i="68"/>
  <c r="C204" i="68"/>
  <c r="C205" i="68"/>
  <c r="C206" i="68"/>
  <c r="C207" i="68"/>
  <c r="C208" i="68"/>
  <c r="C209" i="68"/>
  <c r="C210" i="68"/>
  <c r="C211" i="68"/>
  <c r="C212" i="68"/>
  <c r="C213" i="68"/>
  <c r="C214" i="68"/>
  <c r="C215" i="68"/>
  <c r="C216" i="68"/>
  <c r="C217" i="68"/>
  <c r="C218" i="68"/>
  <c r="C219" i="68"/>
  <c r="C220" i="68"/>
  <c r="C221" i="68"/>
  <c r="C222" i="68"/>
  <c r="C223" i="68"/>
  <c r="C224" i="68"/>
  <c r="C225" i="68"/>
  <c r="C226" i="68"/>
  <c r="C227" i="68"/>
  <c r="C228" i="68"/>
  <c r="C229" i="68"/>
  <c r="C230" i="68"/>
  <c r="C231" i="68"/>
  <c r="C232" i="68"/>
  <c r="C233" i="68"/>
  <c r="C234" i="68"/>
  <c r="C235" i="68"/>
  <c r="C236" i="68"/>
  <c r="C237" i="68"/>
  <c r="C238" i="68"/>
  <c r="C239" i="68"/>
  <c r="C240" i="68"/>
  <c r="C241" i="68"/>
  <c r="C242" i="68"/>
  <c r="C243" i="68"/>
  <c r="C244" i="68"/>
  <c r="C245" i="68"/>
  <c r="C246" i="68"/>
  <c r="C247" i="68"/>
  <c r="C248" i="68"/>
  <c r="C249" i="68"/>
  <c r="C250" i="68"/>
  <c r="C251" i="68"/>
  <c r="C252" i="68"/>
  <c r="C253" i="68"/>
  <c r="C254" i="68"/>
  <c r="C255" i="68"/>
  <c r="C256" i="68"/>
  <c r="C257" i="68"/>
  <c r="C258" i="68"/>
  <c r="C259" i="68"/>
  <c r="C260" i="68"/>
  <c r="C261" i="68"/>
  <c r="C262" i="68"/>
  <c r="C263" i="68"/>
  <c r="C264" i="68"/>
  <c r="C265" i="68"/>
  <c r="C266" i="68"/>
  <c r="C267" i="68"/>
  <c r="C268" i="68"/>
  <c r="C269" i="68"/>
  <c r="C270" i="68"/>
  <c r="C271" i="68"/>
  <c r="C272" i="68"/>
  <c r="C273" i="68"/>
  <c r="C274" i="68"/>
  <c r="C275" i="68"/>
  <c r="C276" i="68"/>
  <c r="C277" i="68"/>
  <c r="C278" i="68"/>
  <c r="C279" i="68"/>
  <c r="C280" i="68"/>
  <c r="C281" i="68"/>
  <c r="C282" i="68"/>
  <c r="C283" i="68"/>
  <c r="C284" i="68"/>
  <c r="C285" i="68"/>
  <c r="C286" i="68"/>
  <c r="C287" i="68"/>
  <c r="C288" i="68"/>
  <c r="C289" i="68"/>
  <c r="C290" i="68"/>
  <c r="C291" i="68"/>
  <c r="C292" i="68"/>
  <c r="C293" i="68"/>
  <c r="C294" i="68"/>
  <c r="C2" i="68"/>
  <c r="C1" i="68"/>
  <c r="B103" i="68"/>
  <c r="A103" i="68" s="1"/>
  <c r="B104" i="68"/>
  <c r="A104" i="68" s="1"/>
  <c r="B105" i="68"/>
  <c r="A105" i="68" s="1"/>
  <c r="B106" i="68"/>
  <c r="A106" i="68" s="1"/>
  <c r="B107" i="68"/>
  <c r="B108" i="68"/>
  <c r="B109" i="68"/>
  <c r="B110" i="68"/>
  <c r="B111" i="68"/>
  <c r="B112" i="68"/>
  <c r="B113" i="68"/>
  <c r="B114" i="68"/>
  <c r="B115" i="68"/>
  <c r="B116" i="68"/>
  <c r="A116" i="68" s="1"/>
  <c r="B117" i="68"/>
  <c r="A117" i="68" s="1"/>
  <c r="B118" i="68"/>
  <c r="A118" i="68" s="1"/>
  <c r="B119" i="68"/>
  <c r="A119" i="68" s="1"/>
  <c r="B120" i="68"/>
  <c r="A120" i="68" s="1"/>
  <c r="B121" i="68"/>
  <c r="B122" i="68"/>
  <c r="B123" i="68"/>
  <c r="B124" i="68"/>
  <c r="B125" i="68"/>
  <c r="B126" i="68"/>
  <c r="B127" i="68"/>
  <c r="B128" i="68"/>
  <c r="B129" i="68"/>
  <c r="B130" i="68"/>
  <c r="A130" i="68" s="1"/>
  <c r="B131" i="68"/>
  <c r="A131" i="68" s="1"/>
  <c r="B132" i="68"/>
  <c r="A132" i="68" s="1"/>
  <c r="B133" i="68"/>
  <c r="A133" i="68" s="1"/>
  <c r="B134" i="68"/>
  <c r="A134" i="68" s="1"/>
  <c r="B135" i="68"/>
  <c r="B136" i="68"/>
  <c r="B137" i="68"/>
  <c r="B138" i="68"/>
  <c r="B139" i="68"/>
  <c r="B140" i="68"/>
  <c r="B141" i="68"/>
  <c r="B142" i="68"/>
  <c r="B143" i="68"/>
  <c r="B144" i="68"/>
  <c r="A144" i="68" s="1"/>
  <c r="B145" i="68"/>
  <c r="A145" i="68" s="1"/>
  <c r="B146" i="68"/>
  <c r="A146" i="68" s="1"/>
  <c r="B147" i="68"/>
  <c r="A147" i="68" s="1"/>
  <c r="B148" i="68"/>
  <c r="A148" i="68" s="1"/>
  <c r="B149" i="68"/>
  <c r="B150" i="68"/>
  <c r="B151" i="68"/>
  <c r="B152" i="68"/>
  <c r="B153" i="68"/>
  <c r="B154" i="68"/>
  <c r="B155" i="68"/>
  <c r="B156" i="68"/>
  <c r="B157" i="68"/>
  <c r="B158" i="68"/>
  <c r="A158" i="68" s="1"/>
  <c r="B159" i="68"/>
  <c r="A159" i="68" s="1"/>
  <c r="B160" i="68"/>
  <c r="A160" i="68" s="1"/>
  <c r="B161" i="68"/>
  <c r="A161" i="68" s="1"/>
  <c r="B162" i="68"/>
  <c r="A162" i="68" s="1"/>
  <c r="B163" i="68"/>
  <c r="B164" i="68"/>
  <c r="B165" i="68"/>
  <c r="B166" i="68"/>
  <c r="B167" i="68"/>
  <c r="B168" i="68"/>
  <c r="B169" i="68"/>
  <c r="B170" i="68"/>
  <c r="B171" i="68"/>
  <c r="B172" i="68"/>
  <c r="A172" i="68" s="1"/>
  <c r="B173" i="68"/>
  <c r="A173" i="68" s="1"/>
  <c r="B174" i="68"/>
  <c r="A174" i="68" s="1"/>
  <c r="B175" i="68"/>
  <c r="A175" i="68" s="1"/>
  <c r="B176" i="68"/>
  <c r="A176" i="68" s="1"/>
  <c r="B177" i="68"/>
  <c r="B178" i="68"/>
  <c r="B179" i="68"/>
  <c r="B180" i="68"/>
  <c r="B181" i="68"/>
  <c r="B182" i="68"/>
  <c r="B183" i="68"/>
  <c r="B184" i="68"/>
  <c r="B185" i="68"/>
  <c r="B186" i="68"/>
  <c r="A186" i="68" s="1"/>
  <c r="B187" i="68"/>
  <c r="A187" i="68" s="1"/>
  <c r="B188" i="68"/>
  <c r="A188" i="68" s="1"/>
  <c r="B189" i="68"/>
  <c r="A189" i="68" s="1"/>
  <c r="B190" i="68"/>
  <c r="A190" i="68" s="1"/>
  <c r="B191" i="68"/>
  <c r="B192" i="68"/>
  <c r="B193" i="68"/>
  <c r="B194" i="68"/>
  <c r="B195" i="68"/>
  <c r="B196" i="68"/>
  <c r="B197" i="68"/>
  <c r="B198" i="68"/>
  <c r="B199" i="68"/>
  <c r="B200" i="68"/>
  <c r="A200" i="68" s="1"/>
  <c r="B201" i="68"/>
  <c r="A201" i="68" s="1"/>
  <c r="B202" i="68"/>
  <c r="A202" i="68" s="1"/>
  <c r="B203" i="68"/>
  <c r="A203" i="68" s="1"/>
  <c r="B204" i="68"/>
  <c r="A204" i="68" s="1"/>
  <c r="B205" i="68"/>
  <c r="B206" i="68"/>
  <c r="B207" i="68"/>
  <c r="B208" i="68"/>
  <c r="B209" i="68"/>
  <c r="B210" i="68"/>
  <c r="B211" i="68"/>
  <c r="B212" i="68"/>
  <c r="B213" i="68"/>
  <c r="B214" i="68"/>
  <c r="A214" i="68" s="1"/>
  <c r="B215" i="68"/>
  <c r="A215" i="68" s="1"/>
  <c r="B216" i="68"/>
  <c r="A216" i="68" s="1"/>
  <c r="B217" i="68"/>
  <c r="A217" i="68" s="1"/>
  <c r="B218" i="68"/>
  <c r="A218" i="68" s="1"/>
  <c r="B219" i="68"/>
  <c r="B220" i="68"/>
  <c r="B221" i="68"/>
  <c r="B222" i="68"/>
  <c r="B223" i="68"/>
  <c r="B224" i="68"/>
  <c r="B225" i="68"/>
  <c r="B226" i="68"/>
  <c r="B227" i="68"/>
  <c r="B228" i="68"/>
  <c r="A228" i="68" s="1"/>
  <c r="B229" i="68"/>
  <c r="A229" i="68" s="1"/>
  <c r="B230" i="68"/>
  <c r="A230" i="68" s="1"/>
  <c r="B231" i="68"/>
  <c r="A231" i="68" s="1"/>
  <c r="B232" i="68"/>
  <c r="A232" i="68" s="1"/>
  <c r="B233" i="68"/>
  <c r="B234" i="68"/>
  <c r="B235" i="68"/>
  <c r="B236" i="68"/>
  <c r="B237" i="68"/>
  <c r="B238" i="68"/>
  <c r="B239" i="68"/>
  <c r="B240" i="68"/>
  <c r="B241" i="68"/>
  <c r="B242" i="68"/>
  <c r="A242" i="68" s="1"/>
  <c r="B243" i="68"/>
  <c r="A243" i="68" s="1"/>
  <c r="B244" i="68"/>
  <c r="A244" i="68" s="1"/>
  <c r="B245" i="68"/>
  <c r="A245" i="68" s="1"/>
  <c r="B246" i="68"/>
  <c r="A246" i="68" s="1"/>
  <c r="B247" i="68"/>
  <c r="B248" i="68"/>
  <c r="B249" i="68"/>
  <c r="B250" i="68"/>
  <c r="B251" i="68"/>
  <c r="B252" i="68"/>
  <c r="B253" i="68"/>
  <c r="B254" i="68"/>
  <c r="B255" i="68"/>
  <c r="B256" i="68"/>
  <c r="A256" i="68" s="1"/>
  <c r="B257" i="68"/>
  <c r="A257" i="68" s="1"/>
  <c r="B258" i="68"/>
  <c r="A258" i="68" s="1"/>
  <c r="B259" i="68"/>
  <c r="A259" i="68" s="1"/>
  <c r="B260" i="68"/>
  <c r="A260" i="68" s="1"/>
  <c r="B261" i="68"/>
  <c r="B262" i="68"/>
  <c r="B263" i="68"/>
  <c r="B264" i="68"/>
  <c r="B265" i="68"/>
  <c r="B266" i="68"/>
  <c r="B267" i="68"/>
  <c r="B268" i="68"/>
  <c r="B269" i="68"/>
  <c r="B270" i="68"/>
  <c r="A270" i="68" s="1"/>
  <c r="B271" i="68"/>
  <c r="A271" i="68" s="1"/>
  <c r="B272" i="68"/>
  <c r="A272" i="68" s="1"/>
  <c r="B273" i="68"/>
  <c r="A273" i="68" s="1"/>
  <c r="B274" i="68"/>
  <c r="A274" i="68" s="1"/>
  <c r="B275" i="68"/>
  <c r="B276" i="68"/>
  <c r="B277" i="68"/>
  <c r="B278" i="68"/>
  <c r="B279" i="68"/>
  <c r="B280" i="68"/>
  <c r="B281" i="68"/>
  <c r="B282" i="68"/>
  <c r="B283" i="68"/>
  <c r="B284" i="68"/>
  <c r="A284" i="68" s="1"/>
  <c r="B285" i="68"/>
  <c r="A285" i="68" s="1"/>
  <c r="B286" i="68"/>
  <c r="A286" i="68" s="1"/>
  <c r="B287" i="68"/>
  <c r="A287" i="68" s="1"/>
  <c r="B288" i="68"/>
  <c r="A288" i="68" s="1"/>
  <c r="B289" i="68"/>
  <c r="B290" i="68"/>
  <c r="B291" i="68"/>
  <c r="B292" i="68"/>
  <c r="B293" i="68"/>
  <c r="B294" i="68"/>
  <c r="B3" i="68"/>
  <c r="B4" i="68"/>
  <c r="A4" i="68" s="1"/>
  <c r="B5" i="68"/>
  <c r="A5" i="68" s="1"/>
  <c r="B6" i="68"/>
  <c r="A6" i="68" s="1"/>
  <c r="B7" i="68"/>
  <c r="A7" i="68" s="1"/>
  <c r="B8" i="68"/>
  <c r="A8" i="68" s="1"/>
  <c r="B9" i="68"/>
  <c r="B10" i="68"/>
  <c r="B11" i="68"/>
  <c r="B12" i="68"/>
  <c r="B13" i="68"/>
  <c r="B14" i="68"/>
  <c r="B15" i="68"/>
  <c r="B16" i="68"/>
  <c r="B17" i="68"/>
  <c r="B18" i="68"/>
  <c r="A18" i="68" s="1"/>
  <c r="B19" i="68"/>
  <c r="A19" i="68" s="1"/>
  <c r="B20" i="68"/>
  <c r="A20" i="68" s="1"/>
  <c r="B21" i="68"/>
  <c r="A21" i="68" s="1"/>
  <c r="B22" i="68"/>
  <c r="A22" i="68" s="1"/>
  <c r="B23" i="68"/>
  <c r="B24" i="68"/>
  <c r="B25" i="68"/>
  <c r="B26" i="68"/>
  <c r="B27" i="68"/>
  <c r="B28" i="68"/>
  <c r="B29" i="68"/>
  <c r="B30" i="68"/>
  <c r="B31" i="68"/>
  <c r="B32" i="68"/>
  <c r="A32" i="68" s="1"/>
  <c r="B33" i="68"/>
  <c r="A33" i="68" s="1"/>
  <c r="B34" i="68"/>
  <c r="A34" i="68" s="1"/>
  <c r="B35" i="68"/>
  <c r="A35" i="68" s="1"/>
  <c r="B36" i="68"/>
  <c r="A36" i="68" s="1"/>
  <c r="B37" i="68"/>
  <c r="B38" i="68"/>
  <c r="B39" i="68"/>
  <c r="B40" i="68"/>
  <c r="B41" i="68"/>
  <c r="B42" i="68"/>
  <c r="B43" i="68"/>
  <c r="B44" i="68"/>
  <c r="B45" i="68"/>
  <c r="B46" i="68"/>
  <c r="A46" i="68" s="1"/>
  <c r="B47" i="68"/>
  <c r="A47" i="68" s="1"/>
  <c r="B48" i="68"/>
  <c r="A48" i="68" s="1"/>
  <c r="B49" i="68"/>
  <c r="A49" i="68" s="1"/>
  <c r="B50" i="68"/>
  <c r="A50" i="68" s="1"/>
  <c r="B51" i="68"/>
  <c r="B52" i="68"/>
  <c r="B53" i="68"/>
  <c r="B54" i="68"/>
  <c r="B55" i="68"/>
  <c r="B56" i="68"/>
  <c r="B57" i="68"/>
  <c r="B58" i="68"/>
  <c r="B59" i="68"/>
  <c r="B60" i="68"/>
  <c r="A60" i="68" s="1"/>
  <c r="B61" i="68"/>
  <c r="A61" i="68" s="1"/>
  <c r="B62" i="68"/>
  <c r="A62" i="68" s="1"/>
  <c r="B63" i="68"/>
  <c r="A63" i="68" s="1"/>
  <c r="B64" i="68"/>
  <c r="A64" i="68" s="1"/>
  <c r="B65" i="68"/>
  <c r="B66" i="68"/>
  <c r="B67" i="68"/>
  <c r="B68" i="68"/>
  <c r="B69" i="68"/>
  <c r="B70" i="68"/>
  <c r="B71" i="68"/>
  <c r="B72" i="68"/>
  <c r="B73" i="68"/>
  <c r="B74" i="68"/>
  <c r="A74" i="68" s="1"/>
  <c r="B75" i="68"/>
  <c r="A75" i="68" s="1"/>
  <c r="B76" i="68"/>
  <c r="A76" i="68" s="1"/>
  <c r="B77" i="68"/>
  <c r="A77" i="68" s="1"/>
  <c r="B78" i="68"/>
  <c r="A78" i="68" s="1"/>
  <c r="B79" i="68"/>
  <c r="B80" i="68"/>
  <c r="B81" i="68"/>
  <c r="B82" i="68"/>
  <c r="B83" i="68"/>
  <c r="B84" i="68"/>
  <c r="B85" i="68"/>
  <c r="B86" i="68"/>
  <c r="B87" i="68"/>
  <c r="B88" i="68"/>
  <c r="A88" i="68" s="1"/>
  <c r="B89" i="68"/>
  <c r="A89" i="68" s="1"/>
  <c r="B90" i="68"/>
  <c r="A90" i="68" s="1"/>
  <c r="B91" i="68"/>
  <c r="A91" i="68" s="1"/>
  <c r="B92" i="68"/>
  <c r="A92" i="68" s="1"/>
  <c r="B93" i="68"/>
  <c r="B94" i="68"/>
  <c r="B95" i="68"/>
  <c r="B96" i="68"/>
  <c r="B97" i="68"/>
  <c r="B98" i="68"/>
  <c r="B99" i="68"/>
  <c r="B100" i="68"/>
  <c r="B101" i="68"/>
  <c r="B102" i="68"/>
  <c r="A102" i="68" s="1"/>
  <c r="B2" i="68"/>
  <c r="A2" i="68" s="1"/>
  <c r="A139" i="69"/>
  <c r="A138" i="69"/>
  <c r="A137" i="69"/>
  <c r="A136" i="69"/>
  <c r="A135" i="69"/>
  <c r="A134" i="69"/>
  <c r="A133" i="69"/>
  <c r="A132" i="69"/>
  <c r="A131" i="69"/>
  <c r="A130" i="69"/>
  <c r="A129" i="69"/>
  <c r="A128" i="69"/>
  <c r="A127" i="69"/>
  <c r="A126" i="69"/>
  <c r="A125" i="69"/>
  <c r="A124" i="69"/>
  <c r="A123" i="69"/>
  <c r="A122" i="69"/>
  <c r="A121" i="69"/>
  <c r="A120" i="69"/>
  <c r="A119" i="69"/>
  <c r="A118" i="69"/>
  <c r="A117" i="69"/>
  <c r="A116" i="69"/>
  <c r="A115" i="69"/>
  <c r="A114" i="69"/>
  <c r="A113" i="69"/>
  <c r="A112" i="69"/>
  <c r="A111" i="69"/>
  <c r="A110" i="69"/>
  <c r="A109" i="69"/>
  <c r="A108" i="69"/>
  <c r="A107" i="69"/>
  <c r="A106" i="69"/>
  <c r="A105" i="69"/>
  <c r="A104" i="69"/>
  <c r="A103" i="69"/>
  <c r="A102" i="69"/>
  <c r="A101" i="69"/>
  <c r="A100" i="69"/>
  <c r="A99" i="69"/>
  <c r="A98" i="69"/>
  <c r="A97" i="69"/>
  <c r="A96" i="69"/>
  <c r="A95" i="69"/>
  <c r="A94" i="69"/>
  <c r="A93" i="69"/>
  <c r="A92" i="69"/>
  <c r="A91" i="69"/>
  <c r="A90" i="69"/>
  <c r="A89" i="69"/>
  <c r="A88" i="69"/>
  <c r="A87" i="69"/>
  <c r="A86" i="69"/>
  <c r="A85" i="69"/>
  <c r="A84" i="69"/>
  <c r="A83" i="69"/>
  <c r="A82" i="69"/>
  <c r="A81" i="69"/>
  <c r="A80" i="69"/>
  <c r="A79" i="69"/>
  <c r="A78" i="69"/>
  <c r="A77" i="69"/>
  <c r="A76" i="69"/>
  <c r="A75" i="69"/>
  <c r="A74" i="69"/>
  <c r="A73" i="69"/>
  <c r="A72" i="69"/>
  <c r="A71" i="69"/>
  <c r="A70" i="69"/>
  <c r="A69" i="69"/>
  <c r="A68" i="69"/>
  <c r="A67" i="69"/>
  <c r="A66" i="69"/>
  <c r="A65" i="69"/>
  <c r="A64" i="69"/>
  <c r="A63" i="69"/>
  <c r="A62" i="69"/>
  <c r="A61" i="69"/>
  <c r="A60" i="69"/>
  <c r="A59" i="69"/>
  <c r="A58" i="69"/>
  <c r="A57" i="69"/>
  <c r="A56" i="69"/>
  <c r="A55" i="69"/>
  <c r="A54" i="69"/>
  <c r="A53" i="69"/>
  <c r="A52" i="69"/>
  <c r="A51" i="69"/>
  <c r="A50" i="69"/>
  <c r="A49" i="69"/>
  <c r="A48" i="69"/>
  <c r="A47" i="69"/>
  <c r="A46" i="69"/>
  <c r="A45" i="69"/>
  <c r="A44" i="69"/>
  <c r="A43" i="69"/>
  <c r="A42" i="69"/>
  <c r="A41" i="69"/>
  <c r="A40" i="69"/>
  <c r="A39" i="69"/>
  <c r="A38" i="69"/>
  <c r="A37" i="69"/>
  <c r="A36" i="69"/>
  <c r="A35" i="69"/>
  <c r="A34" i="69"/>
  <c r="A33" i="69"/>
  <c r="A32" i="69"/>
  <c r="A31" i="69"/>
  <c r="A30" i="69"/>
  <c r="A29" i="69"/>
  <c r="A28" i="69"/>
  <c r="A27" i="69"/>
  <c r="A26" i="69"/>
  <c r="A25" i="69"/>
  <c r="A24" i="69"/>
  <c r="A23" i="69"/>
  <c r="A22" i="69"/>
  <c r="A21" i="69"/>
  <c r="A20" i="69"/>
  <c r="A19" i="69"/>
  <c r="A18" i="69"/>
  <c r="A17" i="69"/>
  <c r="A16" i="69"/>
  <c r="A15" i="69"/>
  <c r="A14" i="69"/>
  <c r="A13" i="69"/>
  <c r="A12" i="69"/>
  <c r="A11" i="69"/>
  <c r="A10" i="69"/>
  <c r="A9" i="69"/>
  <c r="A8" i="69"/>
  <c r="A7" i="69"/>
  <c r="A6" i="69"/>
  <c r="A5" i="69"/>
  <c r="A4" i="69"/>
  <c r="A3" i="69"/>
  <c r="A2" i="69"/>
  <c r="B2" i="69"/>
  <c r="B3" i="69"/>
  <c r="B4" i="69"/>
  <c r="B5" i="69"/>
  <c r="B6" i="69"/>
  <c r="B7" i="69"/>
  <c r="B8" i="69"/>
  <c r="B9" i="69"/>
  <c r="B10" i="69"/>
  <c r="B11" i="69"/>
  <c r="B12" i="69"/>
  <c r="B13" i="69"/>
  <c r="B14" i="69"/>
  <c r="B15" i="69"/>
  <c r="B16" i="69"/>
  <c r="B17" i="69"/>
  <c r="B18" i="69"/>
  <c r="B19" i="69"/>
  <c r="B20" i="69"/>
  <c r="B21" i="69"/>
  <c r="B22" i="69"/>
  <c r="B23" i="69"/>
  <c r="B24" i="69"/>
  <c r="B25" i="69"/>
  <c r="B26" i="69"/>
  <c r="B27" i="69"/>
  <c r="B28" i="69"/>
  <c r="B29" i="69"/>
  <c r="B30" i="69"/>
  <c r="B31" i="69"/>
  <c r="B32" i="69"/>
  <c r="B33" i="69"/>
  <c r="B34" i="69"/>
  <c r="B35" i="69"/>
  <c r="B36" i="69"/>
  <c r="B37" i="69"/>
  <c r="B38" i="69"/>
  <c r="B39" i="69"/>
  <c r="B40" i="69"/>
  <c r="B41" i="69"/>
  <c r="B42" i="69"/>
  <c r="B43" i="69"/>
  <c r="B44" i="69"/>
  <c r="B45" i="69"/>
  <c r="B46" i="69"/>
  <c r="B47" i="69"/>
  <c r="B48" i="69"/>
  <c r="B49" i="69"/>
  <c r="B50" i="69"/>
  <c r="B51" i="69"/>
  <c r="B52" i="69"/>
  <c r="B53" i="69"/>
  <c r="B54" i="69"/>
  <c r="B55" i="69"/>
  <c r="B56" i="69"/>
  <c r="B57" i="69"/>
  <c r="B58" i="69"/>
  <c r="B59" i="69"/>
  <c r="B60" i="69"/>
  <c r="B61" i="69"/>
  <c r="B62" i="69"/>
  <c r="B63" i="69"/>
  <c r="B64" i="69"/>
  <c r="B65" i="69"/>
  <c r="B66" i="69"/>
  <c r="B67" i="69"/>
  <c r="B68" i="69"/>
  <c r="B69" i="69"/>
  <c r="B70" i="69"/>
  <c r="B71" i="69"/>
  <c r="B72" i="69"/>
  <c r="B73" i="69"/>
  <c r="B74" i="69"/>
  <c r="B75" i="69"/>
  <c r="B76" i="69"/>
  <c r="B77" i="69"/>
  <c r="B78" i="69"/>
  <c r="B79" i="69"/>
  <c r="B80" i="69"/>
  <c r="B81" i="69"/>
  <c r="B82" i="69"/>
  <c r="B83" i="69"/>
  <c r="B84" i="69"/>
  <c r="B85" i="69"/>
  <c r="B86" i="69"/>
  <c r="B87" i="69"/>
  <c r="B88" i="69"/>
  <c r="B89" i="69"/>
  <c r="B90" i="69"/>
  <c r="B91" i="69"/>
  <c r="B92" i="69"/>
  <c r="B93" i="69"/>
  <c r="B94" i="69"/>
  <c r="B95" i="69"/>
  <c r="B96" i="69"/>
  <c r="B97" i="69"/>
  <c r="B98" i="69"/>
  <c r="B99" i="69"/>
  <c r="B100" i="69"/>
  <c r="B101" i="69"/>
  <c r="B102" i="69"/>
  <c r="B103" i="69"/>
  <c r="B104" i="69"/>
  <c r="B105" i="69"/>
  <c r="B106" i="69"/>
  <c r="B107" i="69"/>
  <c r="B108" i="69"/>
  <c r="B109" i="69"/>
  <c r="B110" i="69"/>
  <c r="B111" i="69"/>
  <c r="B112" i="69"/>
  <c r="B113" i="69"/>
  <c r="B114" i="69"/>
  <c r="B115" i="69"/>
  <c r="B116" i="69"/>
  <c r="B117" i="69"/>
  <c r="B118" i="69"/>
  <c r="B119" i="69"/>
  <c r="B120" i="69"/>
  <c r="B121" i="69"/>
  <c r="B122" i="69"/>
  <c r="B123" i="69"/>
  <c r="B124" i="69"/>
  <c r="B125" i="69"/>
  <c r="B126" i="69"/>
  <c r="B127" i="69"/>
  <c r="B128" i="69"/>
  <c r="B129" i="69"/>
  <c r="B130" i="69"/>
  <c r="B131" i="69"/>
  <c r="B132" i="69"/>
  <c r="B133" i="69"/>
  <c r="B134" i="69"/>
  <c r="B135" i="69"/>
  <c r="B136" i="69"/>
  <c r="B137" i="69"/>
  <c r="B138" i="69"/>
  <c r="B139" i="69"/>
  <c r="AI107" i="58"/>
  <c r="AH107" i="58"/>
  <c r="AH108" i="58"/>
  <c r="AI104" i="58"/>
  <c r="AH104" i="58"/>
  <c r="BF25" i="58"/>
  <c r="BC15" i="58"/>
  <c r="D3" i="69" l="1"/>
  <c r="G3" i="7"/>
  <c r="B5" i="15" a="1"/>
  <c r="B5" i="15" s="1"/>
  <c r="J11" i="15"/>
  <c r="J10" i="15" a="1"/>
  <c r="J10" i="15" s="1"/>
  <c r="Q9" i="15" a="1"/>
  <c r="Q9" i="15" s="1"/>
  <c r="I10" i="15" a="1"/>
  <c r="I10" i="15" s="1"/>
  <c r="B6" i="20" a="1"/>
  <c r="B6" i="20" s="1"/>
  <c r="D152" i="28"/>
  <c r="C182" i="28"/>
  <c r="D182" i="28"/>
  <c r="E182" i="28"/>
  <c r="C183" i="28"/>
  <c r="D183" i="28"/>
  <c r="E183" i="28"/>
  <c r="C184" i="28"/>
  <c r="D184" i="28"/>
  <c r="E184" i="28"/>
  <c r="C185" i="28"/>
  <c r="D185" i="28"/>
  <c r="E185" i="28"/>
  <c r="C186" i="28"/>
  <c r="D186" i="28"/>
  <c r="E186" i="28"/>
  <c r="C187" i="28"/>
  <c r="D187" i="28"/>
  <c r="E187" i="28"/>
  <c r="C188" i="28"/>
  <c r="D188" i="28"/>
  <c r="E188" i="28"/>
  <c r="B182" i="28"/>
  <c r="B183" i="28"/>
  <c r="B184" i="28"/>
  <c r="B185" i="28"/>
  <c r="B186" i="28"/>
  <c r="B187" i="28"/>
  <c r="B188" i="28"/>
  <c r="B10" i="15" l="1" a="1"/>
  <c r="B10" i="15" s="1"/>
  <c r="AC421" i="15" l="1"/>
  <c r="AC420" i="15"/>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H280" i="47" l="1"/>
  <c r="C6" i="47" a="1"/>
  <c r="C6" i="47" s="1"/>
  <c r="E79" i="7"/>
  <c r="E80" i="7" s="1"/>
  <c r="F2" i="7"/>
  <c r="E78" i="7"/>
  <c r="D6" i="14" a="1"/>
  <c r="D6" i="14" s="1"/>
  <c r="C6" i="14" a="1"/>
  <c r="C6" i="14" s="1"/>
  <c r="B6" i="14" a="1"/>
  <c r="B6" i="14" s="1"/>
  <c r="H10" i="15" a="1"/>
  <c r="H10" i="15" s="1"/>
  <c r="G10" i="15" a="1"/>
  <c r="G10" i="15" s="1"/>
  <c r="F10" i="15" a="1"/>
  <c r="F10" i="15" s="1"/>
  <c r="E10" i="15" a="1"/>
  <c r="E10" i="15" s="1"/>
  <c r="D10" i="15" a="1"/>
  <c r="D10" i="15" s="1"/>
  <c r="C10" i="15" a="1"/>
  <c r="C10" i="15" s="1"/>
  <c r="C9" i="15" a="1"/>
  <c r="C9" i="15" s="1"/>
  <c r="AE103" i="58"/>
  <c r="AF103" i="58"/>
  <c r="AH103" i="58"/>
  <c r="AI103" i="58"/>
  <c r="A103" i="58"/>
  <c r="N90" i="50"/>
  <c r="G282" i="47" l="1"/>
  <c r="B6" i="47" a="1"/>
  <c r="B6" i="47" s="1"/>
  <c r="D7" i="10" a="1"/>
  <c r="D7" i="10" s="1"/>
  <c r="M2" i="50"/>
  <c r="B2" i="7"/>
  <c r="C2" i="7" l="1" a="1"/>
  <c r="C2" i="7" s="1"/>
  <c r="B4" i="14" a="1"/>
  <c r="B4" i="14" s="1"/>
  <c r="H2" i="7" a="1"/>
  <c r="H2" i="7" s="1"/>
  <c r="B4" i="13"/>
  <c r="D2" i="7"/>
  <c r="F307" i="14" l="1"/>
  <c r="F291" i="14"/>
  <c r="F292" i="14"/>
  <c r="F293" i="14"/>
  <c r="F294" i="14"/>
  <c r="F295" i="14"/>
  <c r="F296" i="14"/>
  <c r="F297" i="14"/>
  <c r="F298" i="14"/>
  <c r="F299" i="14"/>
  <c r="F300" i="14"/>
  <c r="F301" i="14"/>
  <c r="F302" i="14"/>
  <c r="F303" i="14"/>
  <c r="F304" i="14"/>
  <c r="F305" i="14"/>
  <c r="F306" i="14"/>
  <c r="F308" i="14"/>
  <c r="G4" i="14" a="1"/>
  <c r="G4" i="14" s="1"/>
  <c r="C2" i="14" a="1"/>
  <c r="C2" i="14" s="1"/>
  <c r="G3" i="14" a="1"/>
  <c r="G3" i="14" s="1"/>
  <c r="C4" i="50"/>
  <c r="D4" i="50"/>
  <c r="E4" i="50"/>
  <c r="F4" i="50"/>
  <c r="G4" i="50"/>
  <c r="H4" i="50"/>
  <c r="I4" i="50"/>
  <c r="J4" i="50"/>
  <c r="K4" i="50"/>
  <c r="L4" i="50"/>
  <c r="M4" i="50"/>
  <c r="B4" i="50"/>
  <c r="B5" i="46"/>
  <c r="K8" i="15" a="1"/>
  <c r="K8" i="15" s="1"/>
  <c r="H145" i="7"/>
  <c r="J6" i="15" a="1"/>
  <c r="J6" i="15" s="1"/>
  <c r="E6" i="16" s="1"/>
  <c r="J5" i="15" a="1"/>
  <c r="J5" i="15" s="1"/>
  <c r="E3" i="7"/>
  <c r="N89" i="50"/>
  <c r="N88" i="50"/>
  <c r="J13" i="15"/>
  <c r="H309" i="14"/>
  <c r="I6" i="14"/>
  <c r="D5" i="14" a="1"/>
  <c r="D5" i="14" s="1"/>
  <c r="I5" i="14" s="1"/>
  <c r="D4" i="14" a="1"/>
  <c r="D4" i="14" s="1"/>
  <c r="I4" i="14" s="1" a="1"/>
  <c r="I4" i="14" s="1"/>
  <c r="H6" i="14"/>
  <c r="C5" i="14" a="1"/>
  <c r="C5" i="14" s="1"/>
  <c r="H5" i="14" s="1"/>
  <c r="C4" i="14" a="1"/>
  <c r="C4" i="14" s="1"/>
  <c r="H4" i="14" s="1" a="1"/>
  <c r="H4" i="14" s="1"/>
  <c r="G6" i="14"/>
  <c r="G5" i="14"/>
  <c r="D3" i="14" a="1"/>
  <c r="D3" i="14" s="1"/>
  <c r="I3" i="14" s="1" a="1"/>
  <c r="I3" i="14" s="1"/>
  <c r="N13" i="50"/>
  <c r="N14" i="50"/>
  <c r="N15" i="50"/>
  <c r="N16" i="50"/>
  <c r="N17" i="50"/>
  <c r="N18" i="50"/>
  <c r="N19" i="50"/>
  <c r="N20" i="50"/>
  <c r="N21" i="50"/>
  <c r="N22" i="50"/>
  <c r="N23" i="50"/>
  <c r="N24" i="50"/>
  <c r="N25" i="50"/>
  <c r="N26" i="50"/>
  <c r="N27" i="50"/>
  <c r="N28" i="50"/>
  <c r="N29" i="50"/>
  <c r="N30" i="50"/>
  <c r="N31" i="50"/>
  <c r="N32" i="50"/>
  <c r="N33" i="50"/>
  <c r="N34" i="50"/>
  <c r="N35" i="50"/>
  <c r="N36" i="50"/>
  <c r="N37" i="50"/>
  <c r="N38" i="50"/>
  <c r="N39" i="50"/>
  <c r="N40" i="50"/>
  <c r="N41" i="50"/>
  <c r="N42" i="50"/>
  <c r="N43" i="50"/>
  <c r="N44" i="50"/>
  <c r="N45" i="50"/>
  <c r="N46" i="50"/>
  <c r="N47" i="50"/>
  <c r="N48" i="50"/>
  <c r="N49" i="50"/>
  <c r="N50" i="50"/>
  <c r="N51" i="50"/>
  <c r="N52" i="50"/>
  <c r="N53" i="50"/>
  <c r="N54" i="50"/>
  <c r="N55" i="50"/>
  <c r="N56" i="50"/>
  <c r="N57" i="50"/>
  <c r="N58" i="50"/>
  <c r="N59" i="50"/>
  <c r="N60" i="50"/>
  <c r="N61" i="50"/>
  <c r="N62" i="50"/>
  <c r="N63" i="50"/>
  <c r="N64" i="50"/>
  <c r="N65" i="50"/>
  <c r="N66" i="50"/>
  <c r="N67" i="50"/>
  <c r="N68" i="50"/>
  <c r="N69" i="50"/>
  <c r="N70" i="50"/>
  <c r="N71" i="50"/>
  <c r="N72" i="50"/>
  <c r="N73" i="50"/>
  <c r="N74" i="50"/>
  <c r="N75" i="50"/>
  <c r="N76" i="50"/>
  <c r="N77" i="50"/>
  <c r="N78" i="50"/>
  <c r="R90" i="50" s="1"/>
  <c r="N79" i="50"/>
  <c r="N80" i="50"/>
  <c r="N81" i="50"/>
  <c r="N82" i="50"/>
  <c r="N83" i="50"/>
  <c r="N84" i="50"/>
  <c r="N85" i="50"/>
  <c r="N86" i="50"/>
  <c r="N87" i="50"/>
  <c r="Q90" i="50" s="1"/>
  <c r="B3" i="13"/>
  <c r="B5" i="11" a="1"/>
  <c r="B5" i="11" s="1"/>
  <c r="B3" i="20" a="1"/>
  <c r="B3" i="20" s="1"/>
  <c r="L3" i="20" a="1"/>
  <c r="L3" i="20" s="1"/>
  <c r="U3" i="20" a="1"/>
  <c r="U3" i="20" s="1"/>
  <c r="T3" i="20" a="1"/>
  <c r="T3" i="20" s="1"/>
  <c r="S3" i="20" a="1"/>
  <c r="S3" i="20" s="1"/>
  <c r="R3" i="20" a="1"/>
  <c r="R3" i="20" s="1"/>
  <c r="Q3" i="20" a="1"/>
  <c r="Q3" i="20" s="1"/>
  <c r="P3" i="20" a="1"/>
  <c r="P3" i="20" s="1"/>
  <c r="O3" i="20" a="1"/>
  <c r="O3" i="20" s="1"/>
  <c r="N3" i="20" a="1"/>
  <c r="N3" i="20" s="1"/>
  <c r="M3" i="20"/>
  <c r="M3" i="20" a="1"/>
  <c r="D3" i="20" a="1"/>
  <c r="D3" i="20"/>
  <c r="E3" i="20" a="1"/>
  <c r="E3" i="20" s="1"/>
  <c r="F3" i="20" a="1"/>
  <c r="F3" i="20"/>
  <c r="G3" i="20" a="1"/>
  <c r="G3" i="20"/>
  <c r="H3" i="20" a="1"/>
  <c r="H3" i="20"/>
  <c r="I3" i="20" a="1"/>
  <c r="I3" i="20" s="1"/>
  <c r="J3" i="20" a="1"/>
  <c r="J3" i="20" s="1"/>
  <c r="K3" i="20" a="1"/>
  <c r="K3" i="20" s="1"/>
  <c r="C3" i="20" a="1"/>
  <c r="C3" i="20" s="1"/>
  <c r="V3" i="20" a="1"/>
  <c r="V3" i="20" s="1"/>
  <c r="W3" i="20" a="1"/>
  <c r="W3" i="20" s="1"/>
  <c r="X3" i="20" a="1"/>
  <c r="X3" i="20" s="1"/>
  <c r="Y3" i="20" a="1"/>
  <c r="Y3" i="20" s="1"/>
  <c r="Z3" i="20" a="1"/>
  <c r="Z3" i="20" s="1"/>
  <c r="AA3" i="20" a="1"/>
  <c r="AA3" i="20" s="1"/>
  <c r="AB3" i="20" a="1"/>
  <c r="AB3" i="20" s="1"/>
  <c r="AC3" i="20" a="1"/>
  <c r="AC3" i="20" s="1"/>
  <c r="AD3" i="20" a="1"/>
  <c r="AD3" i="20" s="1"/>
  <c r="AE3" i="20" a="1"/>
  <c r="AE3" i="20" s="1"/>
  <c r="AF3" i="20" a="1"/>
  <c r="AF3" i="20" s="1"/>
  <c r="AG3" i="20" a="1"/>
  <c r="AG3" i="20" s="1"/>
  <c r="AH3" i="20" a="1"/>
  <c r="AH3" i="20" s="1"/>
  <c r="AI3" i="20" a="1"/>
  <c r="AI3" i="20" s="1"/>
  <c r="AJ3" i="20" a="1"/>
  <c r="AJ3" i="20"/>
  <c r="AK3" i="20" a="1"/>
  <c r="AK3" i="20" s="1"/>
  <c r="AL3" i="20" a="1"/>
  <c r="AL3" i="20" s="1"/>
  <c r="AM3" i="20" a="1"/>
  <c r="AM3" i="20" s="1"/>
  <c r="AN3" i="20" a="1"/>
  <c r="AN3" i="20" s="1"/>
  <c r="AO3" i="20" a="1"/>
  <c r="AO3" i="20" s="1"/>
  <c r="AP3" i="20" a="1"/>
  <c r="AP3" i="20" s="1"/>
  <c r="AQ3" i="20" a="1"/>
  <c r="AQ3" i="20" s="1"/>
  <c r="AR3" i="20" a="1"/>
  <c r="AR3" i="20" s="1"/>
  <c r="AS3" i="20" a="1"/>
  <c r="AS3" i="20" s="1"/>
  <c r="AT3" i="20" a="1"/>
  <c r="AT3" i="20" s="1"/>
  <c r="AU3" i="20" a="1"/>
  <c r="AU3" i="20" s="1"/>
  <c r="AV3" i="20" a="1"/>
  <c r="AV3" i="20" s="1"/>
  <c r="AW3" i="20" a="1"/>
  <c r="AW3" i="20" s="1"/>
  <c r="Q89" i="50" l="1"/>
  <c r="Q88" i="50"/>
  <c r="H2" i="14"/>
  <c r="R89" i="50"/>
  <c r="R88" i="50"/>
  <c r="AH102" i="58"/>
  <c r="BL24" i="58"/>
  <c r="BK24" i="58"/>
  <c r="BJ24" i="58"/>
  <c r="BI24" i="58"/>
  <c r="BH24" i="58"/>
  <c r="BG24" i="58"/>
  <c r="AX19" i="58"/>
  <c r="AX20" i="58"/>
  <c r="AX21" i="58"/>
  <c r="AX22" i="58"/>
  <c r="AX23" i="58"/>
  <c r="AX24" i="58"/>
  <c r="AX25" i="58"/>
  <c r="BF24" i="58"/>
  <c r="BC19" i="58"/>
  <c r="BB19" i="58"/>
  <c r="BA19" i="58"/>
  <c r="AZ19" i="58"/>
  <c r="AY19" i="58"/>
  <c r="AW19" i="58"/>
  <c r="BL25" i="58"/>
  <c r="BK25" i="58"/>
  <c r="BJ25" i="58"/>
  <c r="BI25" i="58"/>
  <c r="BH25" i="58"/>
  <c r="BG25" i="58"/>
  <c r="BC25" i="58"/>
  <c r="BB25" i="58"/>
  <c r="BA25" i="58"/>
  <c r="AZ25" i="58"/>
  <c r="AY25" i="58"/>
  <c r="AW25" i="58"/>
  <c r="AH9" i="58"/>
  <c r="AI9" i="58"/>
  <c r="AH10" i="58"/>
  <c r="AI10" i="58"/>
  <c r="AH11" i="58"/>
  <c r="AI11" i="58"/>
  <c r="AH12" i="58"/>
  <c r="AI12" i="58"/>
  <c r="AH13" i="58"/>
  <c r="AI13" i="58"/>
  <c r="AH14" i="58"/>
  <c r="AI14" i="58"/>
  <c r="AH15" i="58"/>
  <c r="AI15" i="58"/>
  <c r="AH16" i="58"/>
  <c r="AI16" i="58"/>
  <c r="AH17" i="58"/>
  <c r="AI17" i="58"/>
  <c r="AH18" i="58"/>
  <c r="AI18" i="58"/>
  <c r="AH19" i="58"/>
  <c r="AI19" i="58"/>
  <c r="AH20" i="58"/>
  <c r="AI20" i="58"/>
  <c r="AH21" i="58"/>
  <c r="AI21" i="58"/>
  <c r="AH22" i="58"/>
  <c r="AI22" i="58"/>
  <c r="AH23" i="58"/>
  <c r="AI23" i="58"/>
  <c r="AH24" i="58"/>
  <c r="AI24" i="58"/>
  <c r="AH25" i="58"/>
  <c r="AI25" i="58"/>
  <c r="AH26" i="58"/>
  <c r="AI26" i="58"/>
  <c r="AH27" i="58"/>
  <c r="AI27" i="58"/>
  <c r="AH28" i="58"/>
  <c r="AI28" i="58"/>
  <c r="AH29" i="58"/>
  <c r="AI29" i="58"/>
  <c r="AH30" i="58"/>
  <c r="AI30" i="58"/>
  <c r="AH31" i="58"/>
  <c r="AI31" i="58"/>
  <c r="AH32" i="58"/>
  <c r="AI32" i="58"/>
  <c r="AH33" i="58"/>
  <c r="AI33" i="58"/>
  <c r="AH34" i="58"/>
  <c r="AI34" i="58"/>
  <c r="AH35" i="58"/>
  <c r="AI35" i="58"/>
  <c r="AH36" i="58"/>
  <c r="AI36" i="58"/>
  <c r="AH37" i="58"/>
  <c r="AI37" i="58"/>
  <c r="AH38" i="58"/>
  <c r="AI38" i="58"/>
  <c r="AH39" i="58"/>
  <c r="AI39" i="58"/>
  <c r="AH40" i="58"/>
  <c r="AI40" i="58"/>
  <c r="AH41" i="58"/>
  <c r="AI41" i="58"/>
  <c r="AH42" i="58"/>
  <c r="AI42" i="58"/>
  <c r="AH43" i="58"/>
  <c r="AI43" i="58"/>
  <c r="AH44" i="58"/>
  <c r="AI44" i="58"/>
  <c r="AH45" i="58"/>
  <c r="AI45" i="58"/>
  <c r="AH46" i="58"/>
  <c r="AI46" i="58"/>
  <c r="AH47" i="58"/>
  <c r="AI47" i="58"/>
  <c r="AH48" i="58"/>
  <c r="AI48" i="58"/>
  <c r="AH49" i="58"/>
  <c r="AI49" i="58"/>
  <c r="AH50" i="58"/>
  <c r="AI50" i="58"/>
  <c r="AH51" i="58"/>
  <c r="AI51" i="58"/>
  <c r="AH52" i="58"/>
  <c r="AI52" i="58"/>
  <c r="AH53" i="58"/>
  <c r="AI53" i="58"/>
  <c r="AH54" i="58"/>
  <c r="AI54" i="58"/>
  <c r="AH55" i="58"/>
  <c r="AI55" i="58"/>
  <c r="AH56" i="58"/>
  <c r="AI56" i="58"/>
  <c r="AH57" i="58"/>
  <c r="AI57" i="58"/>
  <c r="AH58" i="58"/>
  <c r="AI58" i="58"/>
  <c r="AH59" i="58"/>
  <c r="AI59" i="58"/>
  <c r="AH60" i="58"/>
  <c r="AI60" i="58"/>
  <c r="AH61" i="58"/>
  <c r="AI61" i="58"/>
  <c r="AH62" i="58"/>
  <c r="AI62" i="58"/>
  <c r="AH63" i="58"/>
  <c r="AI63" i="58"/>
  <c r="AH64" i="58"/>
  <c r="AI64" i="58"/>
  <c r="AH65" i="58"/>
  <c r="AI65" i="58"/>
  <c r="AH66" i="58"/>
  <c r="AI66" i="58"/>
  <c r="AH67" i="58"/>
  <c r="AI67" i="58"/>
  <c r="AH68" i="58"/>
  <c r="AI68" i="58"/>
  <c r="AH69" i="58"/>
  <c r="AI69" i="58"/>
  <c r="AH70" i="58"/>
  <c r="AI70" i="58"/>
  <c r="AH71" i="58"/>
  <c r="AI71" i="58"/>
  <c r="AH72" i="58"/>
  <c r="AI72" i="58"/>
  <c r="AH73" i="58"/>
  <c r="AI73" i="58"/>
  <c r="AH74" i="58"/>
  <c r="AI74" i="58"/>
  <c r="AH75" i="58"/>
  <c r="AI75" i="58"/>
  <c r="AH76" i="58"/>
  <c r="AI76" i="58"/>
  <c r="AH77" i="58"/>
  <c r="AI77" i="58"/>
  <c r="AH78" i="58"/>
  <c r="AI78" i="58"/>
  <c r="AH79" i="58"/>
  <c r="AI79" i="58"/>
  <c r="AH80" i="58"/>
  <c r="AI80" i="58"/>
  <c r="AH81" i="58"/>
  <c r="AI81" i="58"/>
  <c r="AH82" i="58"/>
  <c r="AI82" i="58"/>
  <c r="AH83" i="58"/>
  <c r="AI83" i="58"/>
  <c r="AH84" i="58"/>
  <c r="AI84" i="58"/>
  <c r="AH85" i="58"/>
  <c r="AI85" i="58"/>
  <c r="AH86" i="58"/>
  <c r="AI86" i="58"/>
  <c r="AH87" i="58"/>
  <c r="AI87" i="58"/>
  <c r="AH88" i="58"/>
  <c r="AI88" i="58"/>
  <c r="AH89" i="58"/>
  <c r="AI89" i="58"/>
  <c r="AH90" i="58"/>
  <c r="AI90" i="58"/>
  <c r="AH91" i="58"/>
  <c r="AI91" i="58"/>
  <c r="AH92" i="58"/>
  <c r="AI92" i="58"/>
  <c r="AH93" i="58"/>
  <c r="AI93" i="58"/>
  <c r="AH94" i="58"/>
  <c r="AI94" i="58"/>
  <c r="AH95" i="58"/>
  <c r="AI95" i="58"/>
  <c r="AH96" i="58"/>
  <c r="AI96" i="58"/>
  <c r="AH97" i="58"/>
  <c r="AI97" i="58"/>
  <c r="AH98" i="58"/>
  <c r="AI98" i="58"/>
  <c r="AH99" i="58"/>
  <c r="AI99" i="58"/>
  <c r="AH100" i="58"/>
  <c r="AI100" i="58"/>
  <c r="AH101" i="58"/>
  <c r="AI101" i="58"/>
  <c r="AI102" i="58"/>
  <c r="AI8" i="58"/>
  <c r="AH8" i="58"/>
  <c r="B6" i="15" a="1"/>
  <c r="B6" i="15" s="1"/>
  <c r="A8" i="58" l="1"/>
  <c r="A9" i="58" s="1"/>
  <c r="A10" i="58" s="1"/>
  <c r="A11" i="58" s="1"/>
  <c r="A12" i="58" s="1"/>
  <c r="A13" i="58" s="1"/>
  <c r="A14" i="58" s="1"/>
  <c r="A15" i="58" s="1"/>
  <c r="A16" i="58" s="1"/>
  <c r="A17" i="58" s="1"/>
  <c r="A18" i="58" s="1"/>
  <c r="A19" i="58" s="1"/>
  <c r="A20" i="58" s="1"/>
  <c r="A21" i="58" s="1"/>
  <c r="A22" i="58" s="1"/>
  <c r="A23" i="58" s="1"/>
  <c r="A24" i="58" s="1"/>
  <c r="A25" i="58" s="1"/>
  <c r="A26" i="58" s="1"/>
  <c r="A27" i="58" s="1"/>
  <c r="A28" i="58" s="1"/>
  <c r="A29" i="58" s="1"/>
  <c r="A30" i="58" s="1"/>
  <c r="A31" i="58" s="1"/>
  <c r="A32" i="58" s="1"/>
  <c r="A33" i="58" s="1"/>
  <c r="A34" i="58" s="1"/>
  <c r="A35" i="58" s="1"/>
  <c r="A36" i="58" s="1"/>
  <c r="A37" i="58" s="1"/>
  <c r="A38" i="58" s="1"/>
  <c r="A39" i="58" s="1"/>
  <c r="A40" i="58" s="1"/>
  <c r="A41" i="58" s="1"/>
  <c r="A42" i="58" s="1"/>
  <c r="A43" i="58" s="1"/>
  <c r="A44" i="58" s="1"/>
  <c r="A45" i="58" s="1"/>
  <c r="A46" i="58" s="1"/>
  <c r="A47" i="58" s="1"/>
  <c r="A48" i="58" s="1"/>
  <c r="A49" i="58" s="1"/>
  <c r="A50" i="58" s="1"/>
  <c r="A51" i="58" s="1"/>
  <c r="A52" i="58" s="1"/>
  <c r="A53" i="58" s="1"/>
  <c r="A54" i="58" s="1"/>
  <c r="A55" i="58" s="1"/>
  <c r="A56" i="58" s="1"/>
  <c r="A57" i="58" s="1"/>
  <c r="A58" i="58" s="1"/>
  <c r="A59" i="58" s="1"/>
  <c r="A60" i="58" s="1"/>
  <c r="A61" i="58" s="1"/>
  <c r="A62" i="58" s="1"/>
  <c r="A63" i="58" s="1"/>
  <c r="A64" i="58" s="1"/>
  <c r="A65" i="58" s="1"/>
  <c r="A66" i="58" s="1"/>
  <c r="A67" i="58" s="1"/>
  <c r="A68" i="58" s="1"/>
  <c r="A69" i="58" s="1"/>
  <c r="A70" i="58" s="1"/>
  <c r="A71" i="58" s="1"/>
  <c r="A72" i="58" s="1"/>
  <c r="A73" i="58" s="1"/>
  <c r="A74" i="58" s="1"/>
  <c r="A75" i="58" s="1"/>
  <c r="A76" i="58" s="1"/>
  <c r="A77" i="58" s="1"/>
  <c r="A78" i="58" s="1"/>
  <c r="A79" i="58" s="1"/>
  <c r="A80" i="58" s="1"/>
  <c r="A81" i="58" s="1"/>
  <c r="A82" i="58" s="1"/>
  <c r="A83" i="58" s="1"/>
  <c r="A84" i="58" s="1"/>
  <c r="A85" i="58" s="1"/>
  <c r="A86" i="58" s="1"/>
  <c r="A87" i="58" s="1"/>
  <c r="A88" i="58" s="1"/>
  <c r="A89" i="58" s="1"/>
  <c r="A90" i="58" s="1"/>
  <c r="A91" i="58" s="1"/>
  <c r="A92" i="58" s="1"/>
  <c r="A93" i="58" s="1"/>
  <c r="A94" i="58" s="1"/>
  <c r="A95" i="58" s="1"/>
  <c r="A96" i="58" s="1"/>
  <c r="A97" i="58" s="1"/>
  <c r="A98" i="58" s="1"/>
  <c r="A99" i="58" s="1"/>
  <c r="A100" i="58" s="1"/>
  <c r="A101" i="58" s="1"/>
  <c r="A102" i="58" s="1"/>
  <c r="AE9" i="58"/>
  <c r="AF9" i="58"/>
  <c r="AE10" i="58"/>
  <c r="AF10" i="58"/>
  <c r="AE11" i="58"/>
  <c r="AF11" i="58"/>
  <c r="AE12" i="58"/>
  <c r="AF12" i="58"/>
  <c r="AE13" i="58"/>
  <c r="AF13" i="58"/>
  <c r="AE14" i="58"/>
  <c r="AF14" i="58"/>
  <c r="AE15" i="58"/>
  <c r="AF15" i="58"/>
  <c r="AE16" i="58"/>
  <c r="AF16" i="58"/>
  <c r="AE17" i="58"/>
  <c r="AF17" i="58"/>
  <c r="AE18" i="58"/>
  <c r="AF18" i="58"/>
  <c r="AE19" i="58"/>
  <c r="AF19" i="58"/>
  <c r="AE20" i="58"/>
  <c r="AF20" i="58"/>
  <c r="AE21" i="58"/>
  <c r="AF21" i="58"/>
  <c r="AE22" i="58"/>
  <c r="AF22" i="58"/>
  <c r="AE23" i="58"/>
  <c r="AF23" i="58"/>
  <c r="AE24" i="58"/>
  <c r="AF24" i="58"/>
  <c r="AE25" i="58"/>
  <c r="AF25" i="58"/>
  <c r="AE26" i="58"/>
  <c r="AF26" i="58"/>
  <c r="AE27" i="58"/>
  <c r="AF27" i="58"/>
  <c r="AE28" i="58"/>
  <c r="AF28" i="58"/>
  <c r="AE29" i="58"/>
  <c r="AF29" i="58"/>
  <c r="AE30" i="58"/>
  <c r="AF30" i="58"/>
  <c r="AE31" i="58"/>
  <c r="AF31" i="58"/>
  <c r="AE32" i="58"/>
  <c r="AF32" i="58"/>
  <c r="AE33" i="58"/>
  <c r="AF33" i="58"/>
  <c r="AE34" i="58"/>
  <c r="AF34" i="58"/>
  <c r="AE35" i="58"/>
  <c r="AF35" i="58"/>
  <c r="AE36" i="58"/>
  <c r="AF36" i="58"/>
  <c r="AE37" i="58"/>
  <c r="AF37" i="58"/>
  <c r="AE38" i="58"/>
  <c r="AF38" i="58"/>
  <c r="AE39" i="58"/>
  <c r="AF39" i="58"/>
  <c r="AE40" i="58"/>
  <c r="AF40" i="58"/>
  <c r="AE41" i="58"/>
  <c r="AF41" i="58"/>
  <c r="AE42" i="58"/>
  <c r="AF42" i="58"/>
  <c r="AE43" i="58"/>
  <c r="AF43" i="58"/>
  <c r="AE44" i="58"/>
  <c r="AF44" i="58"/>
  <c r="AE45" i="58"/>
  <c r="AF45" i="58"/>
  <c r="AE46" i="58"/>
  <c r="AF46" i="58"/>
  <c r="AE47" i="58"/>
  <c r="AF47" i="58"/>
  <c r="AE48" i="58"/>
  <c r="AF48" i="58"/>
  <c r="AE49" i="58"/>
  <c r="AF49" i="58"/>
  <c r="AE50" i="58"/>
  <c r="AF50" i="58"/>
  <c r="AE51" i="58"/>
  <c r="AF51" i="58"/>
  <c r="AE52" i="58"/>
  <c r="AF52" i="58"/>
  <c r="AE53" i="58"/>
  <c r="AF53" i="58"/>
  <c r="AE54" i="58"/>
  <c r="AF54" i="58"/>
  <c r="AE55" i="58"/>
  <c r="AF55" i="58"/>
  <c r="AE56" i="58"/>
  <c r="AF56" i="58"/>
  <c r="AE57" i="58"/>
  <c r="AF57" i="58"/>
  <c r="AE58" i="58"/>
  <c r="AF58" i="58"/>
  <c r="AE59" i="58"/>
  <c r="AF59" i="58"/>
  <c r="AE60" i="58"/>
  <c r="AF60" i="58"/>
  <c r="AE61" i="58"/>
  <c r="AF61" i="58"/>
  <c r="AE62" i="58"/>
  <c r="AF62" i="58"/>
  <c r="AE63" i="58"/>
  <c r="AF63" i="58"/>
  <c r="AE64" i="58"/>
  <c r="AF64" i="58"/>
  <c r="AE65" i="58"/>
  <c r="AF65" i="58"/>
  <c r="AE66" i="58"/>
  <c r="AF66" i="58"/>
  <c r="AE67" i="58"/>
  <c r="AF67" i="58"/>
  <c r="AE68" i="58"/>
  <c r="AF68" i="58"/>
  <c r="AE69" i="58"/>
  <c r="AF69" i="58"/>
  <c r="AE70" i="58"/>
  <c r="AF70" i="58"/>
  <c r="AE71" i="58"/>
  <c r="AF71" i="58"/>
  <c r="AE72" i="58"/>
  <c r="AF72" i="58"/>
  <c r="AE73" i="58"/>
  <c r="AF73" i="58"/>
  <c r="AE74" i="58"/>
  <c r="AF74" i="58"/>
  <c r="AE75" i="58"/>
  <c r="AF75" i="58"/>
  <c r="AE76" i="58"/>
  <c r="AF76" i="58"/>
  <c r="AE77" i="58"/>
  <c r="AF77" i="58"/>
  <c r="AE78" i="58"/>
  <c r="AF78" i="58"/>
  <c r="AE79" i="58"/>
  <c r="AF79" i="58"/>
  <c r="AE80" i="58"/>
  <c r="AF80" i="58"/>
  <c r="AE81" i="58"/>
  <c r="AF81" i="58"/>
  <c r="AE82" i="58"/>
  <c r="AF82" i="58"/>
  <c r="AE83" i="58"/>
  <c r="AF83" i="58"/>
  <c r="AE84" i="58"/>
  <c r="AF84" i="58"/>
  <c r="AE85" i="58"/>
  <c r="AF85" i="58"/>
  <c r="AE86" i="58"/>
  <c r="AF86" i="58"/>
  <c r="AE87" i="58"/>
  <c r="AF87" i="58"/>
  <c r="AE88" i="58"/>
  <c r="AF88" i="58"/>
  <c r="AE89" i="58"/>
  <c r="AF89" i="58"/>
  <c r="AE90" i="58"/>
  <c r="AF90" i="58"/>
  <c r="AE91" i="58"/>
  <c r="AF91" i="58"/>
  <c r="AE92" i="58"/>
  <c r="AF92" i="58"/>
  <c r="AE93" i="58"/>
  <c r="AF93" i="58"/>
  <c r="AE94" i="58"/>
  <c r="AF94" i="58"/>
  <c r="AE95" i="58"/>
  <c r="AF95" i="58"/>
  <c r="AE96" i="58"/>
  <c r="AF96" i="58"/>
  <c r="AE97" i="58"/>
  <c r="AF97" i="58"/>
  <c r="AE98" i="58"/>
  <c r="AF98" i="58"/>
  <c r="AE99" i="58"/>
  <c r="AF99" i="58"/>
  <c r="AE100" i="58"/>
  <c r="AF100" i="58"/>
  <c r="AE101" i="58"/>
  <c r="AF101" i="58"/>
  <c r="AE102" i="58"/>
  <c r="AF102" i="58"/>
  <c r="AF8" i="58"/>
  <c r="AE8" i="58"/>
  <c r="BC24" i="58"/>
  <c r="BB24" i="58"/>
  <c r="BA24" i="58"/>
  <c r="AZ24" i="58"/>
  <c r="AY24" i="58"/>
  <c r="AW24" i="58"/>
  <c r="BC23" i="58"/>
  <c r="BB23" i="58"/>
  <c r="BA23" i="58"/>
  <c r="AZ23" i="58"/>
  <c r="AY23" i="58"/>
  <c r="AW23" i="58"/>
  <c r="BC22" i="58"/>
  <c r="BB22" i="58"/>
  <c r="BA22" i="58"/>
  <c r="AZ22" i="58"/>
  <c r="AY22" i="58"/>
  <c r="AW22" i="58"/>
  <c r="BC21" i="58"/>
  <c r="BB21" i="58"/>
  <c r="BA21" i="58"/>
  <c r="AZ21" i="58"/>
  <c r="AY21" i="58"/>
  <c r="AW21" i="58"/>
  <c r="BC20" i="58"/>
  <c r="BB20" i="58"/>
  <c r="BA20" i="58"/>
  <c r="AZ20" i="58"/>
  <c r="AY20" i="58"/>
  <c r="AW20" i="58"/>
  <c r="BC18" i="58"/>
  <c r="BB15" i="58"/>
  <c r="BA15" i="58"/>
  <c r="AZ15" i="58"/>
  <c r="AY15" i="58"/>
  <c r="AX15" i="58"/>
  <c r="AW15" i="58"/>
  <c r="BC14" i="58"/>
  <c r="BB14" i="58"/>
  <c r="BA14" i="58"/>
  <c r="AZ14" i="58"/>
  <c r="AY14" i="58"/>
  <c r="AX14" i="58"/>
  <c r="AW14" i="58"/>
  <c r="BC13" i="58"/>
  <c r="BB13" i="58"/>
  <c r="BA13" i="58"/>
  <c r="AZ13" i="58"/>
  <c r="AY13" i="58"/>
  <c r="AX13" i="58"/>
  <c r="AW13" i="58"/>
  <c r="BC12" i="58"/>
  <c r="BB12" i="58"/>
  <c r="BA12" i="58"/>
  <c r="AZ12" i="58"/>
  <c r="AY12" i="58"/>
  <c r="AX12" i="58"/>
  <c r="AW12" i="58"/>
  <c r="BC11" i="58"/>
  <c r="BB11" i="58"/>
  <c r="BA11" i="58"/>
  <c r="AZ11" i="58"/>
  <c r="AY11" i="58"/>
  <c r="AX11" i="58"/>
  <c r="AW11" i="58"/>
  <c r="BC10" i="58"/>
  <c r="BB10" i="58"/>
  <c r="BA10" i="58"/>
  <c r="AZ10" i="58"/>
  <c r="AY10" i="58"/>
  <c r="AX10" i="58"/>
  <c r="AW10" i="58"/>
  <c r="BB9" i="58"/>
  <c r="BB18" i="58" s="1"/>
  <c r="BA9" i="58"/>
  <c r="BA18" i="58" s="1"/>
  <c r="AZ9" i="58"/>
  <c r="AZ18" i="58" s="1"/>
  <c r="AY9" i="58"/>
  <c r="AY18" i="58" s="1"/>
  <c r="AX9" i="58"/>
  <c r="AX18" i="58" s="1"/>
  <c r="AW9" i="58"/>
  <c r="AW18" i="58" s="1"/>
  <c r="D5" i="55" a="1"/>
  <c r="D5" i="55" s="1"/>
  <c r="B7" i="13"/>
  <c r="Z4" i="11" a="1"/>
  <c r="Z4" i="11" s="1"/>
  <c r="W4" i="11" a="1"/>
  <c r="W4" i="11" s="1"/>
  <c r="T4" i="11" a="1"/>
  <c r="T4" i="11" s="1"/>
  <c r="Q4" i="11" a="1"/>
  <c r="Q4" i="11" s="1"/>
  <c r="N4" i="11" a="1"/>
  <c r="N4" i="11" s="1"/>
  <c r="K4" i="11" a="1"/>
  <c r="K4" i="11" s="1"/>
  <c r="H4" i="11" a="1"/>
  <c r="H4" i="11" s="1"/>
  <c r="E4" i="11" a="1"/>
  <c r="E4" i="11" s="1"/>
  <c r="C4" i="11" a="1"/>
  <c r="C4" i="11" s="1"/>
  <c r="D4" i="11" a="1"/>
  <c r="D4" i="11" s="1"/>
  <c r="F4" i="11" a="1"/>
  <c r="F4" i="11" s="1"/>
  <c r="G4" i="11" a="1"/>
  <c r="G4" i="11" s="1"/>
  <c r="I4" i="11" a="1"/>
  <c r="I4" i="11" s="1"/>
  <c r="J4" i="11" a="1"/>
  <c r="J4" i="11" s="1"/>
  <c r="L4" i="11" a="1"/>
  <c r="L4" i="11"/>
  <c r="M4" i="11" a="1"/>
  <c r="M4" i="11" s="1"/>
  <c r="O4" i="11" a="1"/>
  <c r="O4" i="11" s="1"/>
  <c r="P4" i="11" a="1"/>
  <c r="P4" i="11" s="1"/>
  <c r="R4" i="11" a="1"/>
  <c r="R4" i="11" s="1"/>
  <c r="S4" i="11" a="1"/>
  <c r="S4" i="11" s="1"/>
  <c r="U4" i="11" a="1"/>
  <c r="U4" i="11" s="1"/>
  <c r="V4" i="11" a="1"/>
  <c r="V4" i="11" s="1"/>
  <c r="X4" i="11" a="1"/>
  <c r="X4" i="11"/>
  <c r="Y4" i="11" a="1"/>
  <c r="Y4" i="11"/>
  <c r="AA4" i="11" a="1"/>
  <c r="AA4" i="11" s="1"/>
  <c r="AB4" i="11" a="1"/>
  <c r="AB4" i="11" s="1"/>
  <c r="B4" i="11" a="1"/>
  <c r="B4" i="11" s="1"/>
  <c r="E14" i="16"/>
  <c r="C3" i="21" a="1"/>
  <c r="C3" i="21" s="1"/>
  <c r="D3" i="21" a="1"/>
  <c r="D3" i="21" s="1"/>
  <c r="E3" i="21" a="1"/>
  <c r="E3" i="21" s="1"/>
  <c r="F3" i="21" a="1"/>
  <c r="F3" i="21" s="1"/>
  <c r="G3" i="21" a="1"/>
  <c r="G3" i="21" s="1"/>
  <c r="B3" i="21" a="1"/>
  <c r="B3" i="21" s="1"/>
  <c r="G15" i="16"/>
  <c r="E15" i="16"/>
  <c r="C2" i="13" a="1"/>
  <c r="C2" i="13" s="1"/>
  <c r="D2" i="13" a="1"/>
  <c r="D2" i="13" s="1"/>
  <c r="B2" i="13" a="1"/>
  <c r="B2" i="13" s="1"/>
  <c r="J2" i="7"/>
  <c r="G7" i="16"/>
  <c r="C5" i="15" a="1"/>
  <c r="C5" i="15" s="1"/>
  <c r="D5" i="15" a="1"/>
  <c r="D5" i="15" s="1"/>
  <c r="E5" i="15" a="1"/>
  <c r="E5" i="15" s="1"/>
  <c r="F5" i="15" a="1"/>
  <c r="F5" i="15" s="1"/>
  <c r="G5" i="15" a="1"/>
  <c r="G5" i="15" s="1"/>
  <c r="H5" i="15" a="1"/>
  <c r="H5" i="15" s="1"/>
  <c r="I5" i="15" a="1"/>
  <c r="I5" i="15" s="1"/>
  <c r="K5" i="15" a="1"/>
  <c r="K5" i="15" s="1"/>
  <c r="L5" i="15" a="1"/>
  <c r="L5" i="15" s="1"/>
  <c r="M5" i="15" a="1"/>
  <c r="M5" i="15" s="1"/>
  <c r="N5" i="15" a="1"/>
  <c r="N5" i="15" s="1"/>
  <c r="O5" i="15" a="1"/>
  <c r="O5" i="15" s="1"/>
  <c r="P5" i="15" a="1"/>
  <c r="P5" i="15" s="1"/>
  <c r="Q5" i="15" a="1"/>
  <c r="Q5" i="15" s="1"/>
  <c r="R5" i="15" a="1"/>
  <c r="R5" i="15" s="1"/>
  <c r="S5" i="15" a="1"/>
  <c r="S5" i="15" s="1"/>
  <c r="T5" i="15" a="1"/>
  <c r="T5" i="15" s="1"/>
  <c r="U5" i="15" a="1"/>
  <c r="U5" i="15" s="1"/>
  <c r="V5" i="15" a="1"/>
  <c r="V5" i="15" s="1"/>
  <c r="W5" i="15" a="1"/>
  <c r="W5" i="15" s="1"/>
  <c r="X5" i="15" a="1"/>
  <c r="X5" i="15" s="1"/>
  <c r="Y5" i="15" a="1"/>
  <c r="Y5" i="15" s="1"/>
  <c r="Z5" i="15" a="1"/>
  <c r="Z5" i="15" s="1"/>
  <c r="AA5" i="15" a="1"/>
  <c r="AA5" i="15" s="1"/>
  <c r="AB5" i="15" a="1"/>
  <c r="AB5" i="15" s="1"/>
  <c r="AC5" i="15" a="1"/>
  <c r="AC5" i="15" s="1"/>
  <c r="AD5" i="15" a="1"/>
  <c r="AD5" i="15" s="1"/>
  <c r="AE5" i="15" a="1"/>
  <c r="AE5" i="15" s="1"/>
  <c r="AF5" i="15" a="1"/>
  <c r="AF5" i="15" s="1"/>
  <c r="AG5" i="15" a="1"/>
  <c r="AG5" i="15" s="1"/>
  <c r="AH5" i="15" a="1"/>
  <c r="AH5" i="15" s="1"/>
  <c r="AI5" i="15" a="1"/>
  <c r="AI5" i="15" s="1"/>
  <c r="AJ5" i="15" a="1"/>
  <c r="AJ5" i="15" s="1"/>
  <c r="AK5" i="15" a="1"/>
  <c r="AK5" i="15" s="1"/>
  <c r="AL5" i="15" a="1"/>
  <c r="AL5" i="15" s="1"/>
  <c r="AM5" i="15" a="1"/>
  <c r="AM5" i="15" s="1"/>
  <c r="AN5" i="15" a="1"/>
  <c r="AN5" i="15" s="1"/>
  <c r="AO5" i="15" a="1"/>
  <c r="AO5" i="15" s="1"/>
  <c r="AP5" i="15" a="1"/>
  <c r="AP5" i="15" s="1"/>
  <c r="AQ5" i="15" a="1"/>
  <c r="AQ5" i="15" s="1"/>
  <c r="AR5" i="15" a="1"/>
  <c r="AR5" i="15" s="1"/>
  <c r="AS5" i="15" a="1"/>
  <c r="AS5" i="15" s="1"/>
  <c r="AT5" i="15" a="1"/>
  <c r="AT5" i="15" s="1"/>
  <c r="AU5" i="15" a="1"/>
  <c r="AU5" i="15" s="1"/>
  <c r="AV5" i="15" a="1"/>
  <c r="AV5" i="15" s="1"/>
  <c r="AW5" i="15" a="1"/>
  <c r="AW5" i="15" s="1"/>
  <c r="AX5" i="15" a="1"/>
  <c r="AX5" i="15" s="1"/>
  <c r="AY5" i="15" a="1"/>
  <c r="AY5" i="15" s="1"/>
  <c r="AZ5" i="15" a="1"/>
  <c r="AZ5" i="15" s="1"/>
  <c r="BA5" i="15" a="1"/>
  <c r="BA5" i="15" s="1"/>
  <c r="BB5" i="15" a="1"/>
  <c r="BB5" i="15" s="1"/>
  <c r="BC5" i="15" a="1"/>
  <c r="BC5" i="15" s="1"/>
  <c r="BD5" i="15" a="1"/>
  <c r="BD5" i="15" s="1"/>
  <c r="BE5" i="15" a="1"/>
  <c r="BE5" i="15" s="1"/>
  <c r="BF5" i="15" a="1"/>
  <c r="BF5" i="15" s="1"/>
  <c r="BG5" i="15" a="1"/>
  <c r="BG5" i="15" s="1"/>
  <c r="BH5" i="15" a="1"/>
  <c r="BH5" i="15" s="1"/>
  <c r="BI5" i="15" a="1"/>
  <c r="BI5" i="15" s="1"/>
  <c r="BJ5" i="15" a="1"/>
  <c r="BJ5" i="15" s="1"/>
  <c r="BK5" i="15" a="1"/>
  <c r="BK5" i="15" s="1"/>
  <c r="BL5" i="15" a="1"/>
  <c r="BL5" i="15" s="1"/>
  <c r="BM5" i="15" a="1"/>
  <c r="BM5" i="15" s="1"/>
  <c r="C3" i="50"/>
  <c r="D3" i="50"/>
  <c r="E3" i="50"/>
  <c r="F3" i="50"/>
  <c r="G3" i="50"/>
  <c r="H3" i="50"/>
  <c r="I3" i="50"/>
  <c r="J3" i="50"/>
  <c r="K3" i="50"/>
  <c r="L3" i="50"/>
  <c r="M3" i="50"/>
  <c r="B3" i="50"/>
  <c r="B5" i="50" l="1"/>
  <c r="C5" i="50"/>
  <c r="D5" i="50"/>
  <c r="E5" i="50"/>
  <c r="F5" i="50"/>
  <c r="G5" i="50"/>
  <c r="H5" i="50"/>
  <c r="I5" i="50"/>
  <c r="J5" i="50"/>
  <c r="K5" i="50"/>
  <c r="L5" i="50"/>
  <c r="M5" i="50"/>
  <c r="B7" i="50"/>
  <c r="C7" i="50"/>
  <c r="D7" i="50"/>
  <c r="E7" i="50"/>
  <c r="F7" i="50"/>
  <c r="G7" i="50"/>
  <c r="H7" i="50"/>
  <c r="I7" i="50"/>
  <c r="J7" i="50"/>
  <c r="K7" i="50"/>
  <c r="L7" i="50"/>
  <c r="M7" i="50"/>
  <c r="C6" i="50"/>
  <c r="D6" i="50"/>
  <c r="E6" i="50"/>
  <c r="F6" i="50"/>
  <c r="G6" i="50"/>
  <c r="H6" i="50"/>
  <c r="I6" i="50"/>
  <c r="J6" i="50"/>
  <c r="K6" i="50"/>
  <c r="L6" i="50"/>
  <c r="M6" i="50"/>
  <c r="B6" i="50"/>
  <c r="C2" i="50"/>
  <c r="D2" i="50"/>
  <c r="E2" i="50"/>
  <c r="F2" i="50"/>
  <c r="G2" i="50"/>
  <c r="H2" i="50"/>
  <c r="I2" i="50"/>
  <c r="J2" i="50"/>
  <c r="K2" i="50"/>
  <c r="L2" i="50"/>
  <c r="B2" i="50"/>
  <c r="E7" i="46"/>
  <c r="E6" i="46"/>
  <c r="E5" i="46"/>
  <c r="D5" i="46"/>
  <c r="C6" i="46"/>
  <c r="C5" i="46"/>
  <c r="B7" i="46"/>
  <c r="B6" i="46"/>
  <c r="G17" i="16"/>
  <c r="E4" i="46" a="1"/>
  <c r="E4" i="46" s="1"/>
  <c r="C4" i="46" a="1"/>
  <c r="C4" i="46" s="1"/>
  <c r="B3" i="47" a="1"/>
  <c r="B3" i="47" s="1"/>
  <c r="D7" i="46"/>
  <c r="D6" i="46"/>
  <c r="D4" i="46"/>
  <c r="D3" i="46"/>
  <c r="D2" i="46"/>
  <c r="B4" i="46"/>
  <c r="F17" i="16" s="1"/>
  <c r="B3" i="46"/>
  <c r="E17" i="16" s="1"/>
  <c r="K5" i="10"/>
  <c r="B2" i="46"/>
  <c r="E3" i="55" a="1"/>
  <c r="E3" i="55" s="1"/>
  <c r="F3" i="55" a="1"/>
  <c r="F3" i="55" s="1"/>
  <c r="G3" i="55" a="1"/>
  <c r="G3" i="55" s="1"/>
  <c r="H3" i="55" a="1"/>
  <c r="H3" i="55" s="1"/>
  <c r="I3" i="55" a="1"/>
  <c r="I3" i="55" s="1"/>
  <c r="J3" i="55" a="1"/>
  <c r="J3" i="55" s="1"/>
  <c r="K3" i="55" a="1"/>
  <c r="K3" i="55"/>
  <c r="L3" i="55" a="1"/>
  <c r="L3" i="55" s="1"/>
  <c r="M3" i="55" a="1"/>
  <c r="M3" i="55" s="1"/>
  <c r="N3" i="55" a="1"/>
  <c r="N3" i="55" s="1"/>
  <c r="O3" i="55" a="1"/>
  <c r="O3" i="55" s="1"/>
  <c r="P3" i="55" a="1"/>
  <c r="P3" i="55" s="1"/>
  <c r="Q3" i="55" a="1"/>
  <c r="Q3" i="55" s="1"/>
  <c r="R3" i="55" a="1"/>
  <c r="R3" i="55" s="1"/>
  <c r="S3" i="55" a="1"/>
  <c r="S3" i="55" s="1"/>
  <c r="T3" i="55" a="1"/>
  <c r="T3" i="55" s="1"/>
  <c r="U3" i="55" a="1"/>
  <c r="U3" i="55" s="1"/>
  <c r="V3" i="55" a="1"/>
  <c r="V3" i="55"/>
  <c r="W3" i="55" a="1"/>
  <c r="W3" i="55" s="1"/>
  <c r="X3" i="55" a="1"/>
  <c r="X3" i="55" s="1"/>
  <c r="Y3" i="55" a="1"/>
  <c r="Y3" i="55" s="1"/>
  <c r="E4" i="55" a="1"/>
  <c r="E4" i="55" s="1"/>
  <c r="F4" i="55" a="1"/>
  <c r="F4" i="55" s="1"/>
  <c r="G4" i="55" a="1"/>
  <c r="G4" i="55" s="1"/>
  <c r="H4" i="55" a="1"/>
  <c r="H4" i="55" s="1"/>
  <c r="I4" i="55" a="1"/>
  <c r="I4" i="55" s="1"/>
  <c r="J4" i="55" a="1"/>
  <c r="J4" i="55" s="1"/>
  <c r="K4" i="55" a="1"/>
  <c r="K4" i="55" s="1"/>
  <c r="L4" i="55" a="1"/>
  <c r="L4" i="55" s="1"/>
  <c r="M4" i="55" a="1"/>
  <c r="M4" i="55" s="1"/>
  <c r="N4" i="55" a="1"/>
  <c r="N4" i="55" s="1"/>
  <c r="O4" i="55" a="1"/>
  <c r="O4" i="55" s="1"/>
  <c r="P4" i="55" a="1"/>
  <c r="P4" i="55" s="1"/>
  <c r="Q4" i="55" a="1"/>
  <c r="Q4" i="55" s="1"/>
  <c r="R4" i="55" a="1"/>
  <c r="R4" i="55"/>
  <c r="S4" i="55" a="1"/>
  <c r="S4" i="55" s="1"/>
  <c r="T4" i="55" a="1"/>
  <c r="T4" i="55" s="1"/>
  <c r="U4" i="55" a="1"/>
  <c r="U4" i="55" s="1"/>
  <c r="V4" i="55" a="1"/>
  <c r="V4" i="55" s="1"/>
  <c r="W4" i="55" a="1"/>
  <c r="W4" i="55" s="1"/>
  <c r="X4" i="55" a="1"/>
  <c r="X4" i="55" s="1"/>
  <c r="Y4" i="55" a="1"/>
  <c r="Y4" i="55" s="1"/>
  <c r="E5" i="55" a="1"/>
  <c r="E5" i="55" s="1"/>
  <c r="F5" i="55" a="1"/>
  <c r="F5" i="55" s="1"/>
  <c r="G5" i="55" a="1"/>
  <c r="G5" i="55" s="1"/>
  <c r="H5" i="55" a="1"/>
  <c r="H5" i="55" s="1"/>
  <c r="I5" i="55" a="1"/>
  <c r="I5" i="55" s="1"/>
  <c r="J5" i="55" a="1"/>
  <c r="J5" i="55" s="1"/>
  <c r="K5" i="55" a="1"/>
  <c r="K5" i="55" s="1"/>
  <c r="L5" i="55" a="1"/>
  <c r="L5" i="55" s="1"/>
  <c r="M5" i="55" a="1"/>
  <c r="M5" i="55" s="1"/>
  <c r="N5" i="55" a="1"/>
  <c r="N5" i="55" s="1"/>
  <c r="O5" i="55" a="1"/>
  <c r="O5" i="55" s="1"/>
  <c r="P5" i="55" a="1"/>
  <c r="P5" i="55" s="1"/>
  <c r="Q5" i="55" a="1"/>
  <c r="Q5" i="55" s="1"/>
  <c r="R5" i="55" a="1"/>
  <c r="R5" i="55" s="1"/>
  <c r="S5" i="55" a="1"/>
  <c r="S5" i="55" s="1"/>
  <c r="T5" i="55" a="1"/>
  <c r="T5" i="55" s="1"/>
  <c r="U5" i="55" a="1"/>
  <c r="U5" i="55" s="1"/>
  <c r="V5" i="55" a="1"/>
  <c r="V5" i="55" s="1"/>
  <c r="W5" i="55" a="1"/>
  <c r="W5" i="55"/>
  <c r="X5" i="55" a="1"/>
  <c r="X5" i="55"/>
  <c r="Y5" i="55" a="1"/>
  <c r="Y5" i="55" s="1"/>
  <c r="E6" i="55" a="1"/>
  <c r="E6" i="55" s="1"/>
  <c r="F6" i="55" a="1"/>
  <c r="F6" i="55" s="1"/>
  <c r="G6" i="55" a="1"/>
  <c r="G6" i="55" s="1"/>
  <c r="H6" i="55" a="1"/>
  <c r="H6" i="55" s="1"/>
  <c r="I6" i="55" a="1"/>
  <c r="I6" i="55" s="1"/>
  <c r="J6" i="55" a="1"/>
  <c r="J6" i="55" s="1"/>
  <c r="K6" i="55" a="1"/>
  <c r="K6" i="55" s="1"/>
  <c r="L6" i="55" a="1"/>
  <c r="L6" i="55" s="1"/>
  <c r="M6" i="55" a="1"/>
  <c r="M6" i="55" s="1"/>
  <c r="N6" i="55" a="1"/>
  <c r="N6" i="55" s="1"/>
  <c r="O6" i="55" a="1"/>
  <c r="O6" i="55" s="1"/>
  <c r="P6" i="55" a="1"/>
  <c r="P6" i="55" s="1"/>
  <c r="Q6" i="55" a="1"/>
  <c r="Q6" i="55" s="1"/>
  <c r="R6" i="55" a="1"/>
  <c r="R6" i="55" s="1"/>
  <c r="S6" i="55" a="1"/>
  <c r="S6" i="55" s="1"/>
  <c r="T6" i="55" a="1"/>
  <c r="T6" i="55" s="1"/>
  <c r="U6" i="55" a="1"/>
  <c r="U6" i="55" s="1"/>
  <c r="V6" i="55" a="1"/>
  <c r="V6" i="55" s="1"/>
  <c r="W6" i="55" a="1"/>
  <c r="W6" i="55" s="1"/>
  <c r="X6" i="55" a="1"/>
  <c r="X6" i="55" s="1"/>
  <c r="Y6" i="55" a="1"/>
  <c r="Y6" i="55" s="1"/>
  <c r="D6" i="55" a="1"/>
  <c r="D6" i="55" s="1"/>
  <c r="D4" i="55" a="1"/>
  <c r="D4" i="55" s="1"/>
  <c r="D3" i="55" a="1"/>
  <c r="D3" i="55" s="1"/>
  <c r="D2" i="55" a="1"/>
  <c r="D2" i="55" s="1"/>
  <c r="E2" i="55" a="1"/>
  <c r="E2" i="55" s="1"/>
  <c r="F2" i="55" a="1"/>
  <c r="F2" i="55" s="1"/>
  <c r="G2" i="55" a="1"/>
  <c r="G2" i="55" s="1"/>
  <c r="H2" i="55" a="1"/>
  <c r="H2" i="55" s="1"/>
  <c r="I2" i="55" a="1"/>
  <c r="I2" i="55" s="1"/>
  <c r="J2" i="55" a="1"/>
  <c r="J2" i="55" s="1"/>
  <c r="K2" i="55" a="1"/>
  <c r="K2" i="55" s="1"/>
  <c r="L2" i="55" a="1"/>
  <c r="L2" i="55" s="1"/>
  <c r="M2" i="55" a="1"/>
  <c r="M2" i="55" s="1"/>
  <c r="N2" i="55" a="1"/>
  <c r="N2" i="55" s="1"/>
  <c r="O2" i="55" a="1"/>
  <c r="O2" i="55" s="1"/>
  <c r="P2" i="55" a="1"/>
  <c r="P2" i="55" s="1"/>
  <c r="Q2" i="55" a="1"/>
  <c r="Q2" i="55" s="1"/>
  <c r="R2" i="55" a="1"/>
  <c r="R2" i="55" s="1"/>
  <c r="S2" i="55" a="1"/>
  <c r="S2" i="55" s="1"/>
  <c r="T2" i="55" a="1"/>
  <c r="T2" i="55" s="1"/>
  <c r="U2" i="55" a="1"/>
  <c r="U2" i="55" s="1"/>
  <c r="V2" i="55" a="1"/>
  <c r="V2" i="55" s="1"/>
  <c r="W2" i="55" a="1"/>
  <c r="W2" i="55" s="1"/>
  <c r="X2" i="55" a="1"/>
  <c r="X2" i="55" s="1"/>
  <c r="Y2" i="55" a="1"/>
  <c r="Y2" i="55" s="1"/>
  <c r="C6" i="55" a="1"/>
  <c r="C6" i="55" s="1"/>
  <c r="C5" i="55" a="1"/>
  <c r="C5" i="55" s="1"/>
  <c r="C4" i="55" a="1"/>
  <c r="C4" i="55" s="1"/>
  <c r="C3" i="55" a="1"/>
  <c r="C3" i="55" s="1"/>
  <c r="C2" i="55" a="1"/>
  <c r="C2" i="55" s="1"/>
  <c r="G2" i="14"/>
  <c r="F15" i="16"/>
  <c r="D2" i="14" a="1"/>
  <c r="D2" i="14" s="1"/>
  <c r="I2" i="14" s="1"/>
  <c r="C3" i="14" a="1"/>
  <c r="C3" i="14" s="1"/>
  <c r="H3" i="14" s="1" a="1"/>
  <c r="H3" i="14" s="1"/>
  <c r="B4" i="21" a="1"/>
  <c r="B4" i="21" s="1"/>
  <c r="B6" i="13"/>
  <c r="B5" i="13"/>
  <c r="C6" i="13"/>
  <c r="D6" i="13"/>
  <c r="C7" i="13"/>
  <c r="D7" i="13"/>
  <c r="C5" i="13"/>
  <c r="D5" i="13"/>
  <c r="C4" i="13"/>
  <c r="D4" i="13"/>
  <c r="C3" i="13"/>
  <c r="D3" i="13"/>
  <c r="AB7" i="10" a="1"/>
  <c r="AB7" i="10" s="1"/>
  <c r="AA7" i="10" a="1"/>
  <c r="AA7" i="10" s="1"/>
  <c r="AB6" i="10" a="1"/>
  <c r="AB6" i="10" s="1"/>
  <c r="AA6" i="10" a="1"/>
  <c r="AA6" i="10" s="1"/>
  <c r="AB5" i="10" a="1"/>
  <c r="AB5" i="10" s="1"/>
  <c r="AA5" i="10" a="1"/>
  <c r="AA5" i="10" s="1"/>
  <c r="Y7" i="10" a="1"/>
  <c r="Y7" i="10" s="1"/>
  <c r="X7" i="10" a="1"/>
  <c r="X7" i="10" s="1"/>
  <c r="Y6" i="10" a="1"/>
  <c r="Y6" i="10" s="1"/>
  <c r="X6" i="10" a="1"/>
  <c r="X6" i="10" s="1"/>
  <c r="Y5" i="10" a="1"/>
  <c r="Y5" i="10" s="1"/>
  <c r="X5" i="10" a="1"/>
  <c r="X5" i="10" s="1"/>
  <c r="V7" i="10" a="1"/>
  <c r="V7" i="10" s="1"/>
  <c r="U7" i="10" a="1"/>
  <c r="U7" i="10" s="1"/>
  <c r="V6" i="10" a="1"/>
  <c r="V6" i="10" s="1"/>
  <c r="U6" i="10" a="1"/>
  <c r="U6" i="10" s="1"/>
  <c r="V5" i="10" a="1"/>
  <c r="V5" i="10" s="1"/>
  <c r="U5" i="10" a="1"/>
  <c r="U5" i="10" s="1"/>
  <c r="S7" i="10" a="1"/>
  <c r="S7" i="10" s="1"/>
  <c r="R7" i="10" a="1"/>
  <c r="R7" i="10" s="1"/>
  <c r="S6" i="10" a="1"/>
  <c r="S6" i="10" s="1"/>
  <c r="R6" i="10" a="1"/>
  <c r="R6" i="10" s="1"/>
  <c r="S5" i="10" a="1"/>
  <c r="S5" i="10" s="1"/>
  <c r="R5" i="10" a="1"/>
  <c r="R5" i="10" s="1"/>
  <c r="P7" i="10" a="1"/>
  <c r="P7" i="10" s="1"/>
  <c r="O7" i="10" a="1"/>
  <c r="O7" i="10" s="1"/>
  <c r="P6" i="10" a="1"/>
  <c r="P6" i="10" s="1"/>
  <c r="O6" i="10" a="1"/>
  <c r="O6" i="10" s="1"/>
  <c r="P5" i="10" a="1"/>
  <c r="P5" i="10" s="1"/>
  <c r="O5" i="10" a="1"/>
  <c r="O5" i="10" s="1"/>
  <c r="M7" i="10" a="1"/>
  <c r="M7" i="10" s="1"/>
  <c r="L7" i="10" a="1"/>
  <c r="L7" i="10" s="1"/>
  <c r="M6" i="10" a="1"/>
  <c r="M6" i="10" s="1"/>
  <c r="L6" i="10" a="1"/>
  <c r="L6" i="10" s="1"/>
  <c r="M5" i="10" a="1"/>
  <c r="M5" i="10" s="1"/>
  <c r="L5" i="10" a="1"/>
  <c r="L5" i="10" s="1"/>
  <c r="J7" i="10" a="1"/>
  <c r="J7" i="10" s="1"/>
  <c r="I7" i="10" a="1"/>
  <c r="I7" i="10" s="1"/>
  <c r="J6" i="10" a="1"/>
  <c r="J6" i="10" s="1"/>
  <c r="I6" i="10" a="1"/>
  <c r="I6" i="10" s="1"/>
  <c r="J5" i="10" a="1"/>
  <c r="J5" i="10" s="1"/>
  <c r="I5" i="10" a="1"/>
  <c r="I5" i="10" s="1"/>
  <c r="G7" i="10" a="1"/>
  <c r="G7" i="10" s="1"/>
  <c r="F7" i="10" a="1"/>
  <c r="F7" i="10" s="1"/>
  <c r="G6" i="10" a="1"/>
  <c r="G6" i="10" s="1"/>
  <c r="F6" i="10" a="1"/>
  <c r="F6" i="10" s="1"/>
  <c r="G5" i="10" a="1"/>
  <c r="G5" i="10" s="1"/>
  <c r="F5" i="10" a="1"/>
  <c r="F5" i="10" s="1"/>
  <c r="C7" i="10" a="1"/>
  <c r="C7" i="10" s="1"/>
  <c r="D6" i="10" a="1"/>
  <c r="D6" i="10" s="1"/>
  <c r="D5" i="10" a="1"/>
  <c r="D5" i="10" s="1"/>
  <c r="C6" i="10" a="1"/>
  <c r="C6" i="10" s="1"/>
  <c r="C5" i="10" a="1"/>
  <c r="C5" i="10" s="1"/>
  <c r="C5" i="11" a="1"/>
  <c r="C5" i="11" s="1"/>
  <c r="K7" i="11" a="1"/>
  <c r="K7" i="11" s="1"/>
  <c r="AB8" i="11" a="1"/>
  <c r="AB8" i="11" s="1"/>
  <c r="AA8" i="11" a="1"/>
  <c r="AA8" i="11" s="1"/>
  <c r="AB7" i="11" a="1"/>
  <c r="AB7" i="11" s="1"/>
  <c r="AA7" i="11" a="1"/>
  <c r="AA7" i="11" s="1"/>
  <c r="AB6" i="11" a="1"/>
  <c r="AB6" i="11" s="1"/>
  <c r="AA6" i="11" a="1"/>
  <c r="AA6" i="11" s="1"/>
  <c r="AB5" i="11" a="1"/>
  <c r="AB5" i="11" s="1"/>
  <c r="AA5" i="11" a="1"/>
  <c r="AA5" i="11" s="1"/>
  <c r="Y8" i="11" a="1"/>
  <c r="Y8" i="11" s="1"/>
  <c r="X8" i="11" a="1"/>
  <c r="X8" i="11" s="1"/>
  <c r="Y7" i="11" a="1"/>
  <c r="Y7" i="11" s="1"/>
  <c r="X7" i="11" a="1"/>
  <c r="X7" i="11" s="1"/>
  <c r="Y6" i="11" a="1"/>
  <c r="Y6" i="11" s="1"/>
  <c r="X6" i="11" a="1"/>
  <c r="X6" i="11" s="1"/>
  <c r="Y5" i="11" a="1"/>
  <c r="Y5" i="11" s="1"/>
  <c r="X5" i="11" a="1"/>
  <c r="X5" i="11" s="1"/>
  <c r="V8" i="11" a="1"/>
  <c r="V8" i="11" s="1"/>
  <c r="U8" i="11" a="1"/>
  <c r="U8" i="11" s="1"/>
  <c r="V7" i="11" a="1"/>
  <c r="V7" i="11" s="1"/>
  <c r="U7" i="11" a="1"/>
  <c r="U7" i="11" s="1"/>
  <c r="V6" i="11" a="1"/>
  <c r="V6" i="11" s="1"/>
  <c r="U6" i="11" a="1"/>
  <c r="U6" i="11" s="1"/>
  <c r="V5" i="11" a="1"/>
  <c r="V5" i="11" s="1"/>
  <c r="U5" i="11" a="1"/>
  <c r="U5" i="11" s="1"/>
  <c r="S8" i="11" a="1"/>
  <c r="S8" i="11" s="1"/>
  <c r="R8" i="11" a="1"/>
  <c r="R8" i="11" s="1"/>
  <c r="S7" i="11" a="1"/>
  <c r="S7" i="11" s="1"/>
  <c r="R7" i="11" a="1"/>
  <c r="R7" i="11" s="1"/>
  <c r="S6" i="11" a="1"/>
  <c r="S6" i="11" s="1"/>
  <c r="R6" i="11" a="1"/>
  <c r="R6" i="11" s="1"/>
  <c r="S5" i="11" a="1"/>
  <c r="S5" i="11" s="1"/>
  <c r="R5" i="11" a="1"/>
  <c r="R5" i="11" s="1"/>
  <c r="P8" i="11" a="1"/>
  <c r="P8" i="11" s="1"/>
  <c r="O8" i="11" a="1"/>
  <c r="O8" i="11" s="1"/>
  <c r="P7" i="11" a="1"/>
  <c r="P7" i="11" s="1"/>
  <c r="O7" i="11" a="1"/>
  <c r="O7" i="11" s="1"/>
  <c r="P6" i="11" a="1"/>
  <c r="P6" i="11" s="1"/>
  <c r="O6" i="11" a="1"/>
  <c r="O6" i="11" s="1"/>
  <c r="P5" i="11" a="1"/>
  <c r="P5" i="11" s="1"/>
  <c r="O5" i="11" a="1"/>
  <c r="O5" i="11" s="1"/>
  <c r="M8" i="11" a="1"/>
  <c r="M8" i="11" s="1"/>
  <c r="L8" i="11" a="1"/>
  <c r="L8" i="11" s="1"/>
  <c r="M7" i="11" a="1"/>
  <c r="M7" i="11" s="1"/>
  <c r="L7" i="11" a="1"/>
  <c r="L7" i="11" s="1"/>
  <c r="M6" i="11" a="1"/>
  <c r="M6" i="11" s="1"/>
  <c r="L6" i="11" a="1"/>
  <c r="L6" i="11" s="1"/>
  <c r="M5" i="11" a="1"/>
  <c r="M5" i="11" s="1"/>
  <c r="L5" i="11" a="1"/>
  <c r="L5" i="11" s="1"/>
  <c r="J8" i="11" a="1"/>
  <c r="J8" i="11" s="1"/>
  <c r="I8" i="11" a="1"/>
  <c r="I8" i="11" s="1"/>
  <c r="J7" i="11" a="1"/>
  <c r="J7" i="11" s="1"/>
  <c r="I7" i="11" a="1"/>
  <c r="I7" i="11" s="1"/>
  <c r="J6" i="11" a="1"/>
  <c r="J6" i="11" s="1"/>
  <c r="I6" i="11" a="1"/>
  <c r="I6" i="11" s="1"/>
  <c r="J5" i="11" a="1"/>
  <c r="J5" i="11" s="1"/>
  <c r="I5" i="11" a="1"/>
  <c r="I5" i="11" s="1"/>
  <c r="G8" i="11" a="1"/>
  <c r="G8" i="11" s="1"/>
  <c r="F8" i="11" a="1"/>
  <c r="F8" i="11" s="1"/>
  <c r="G7" i="11" a="1"/>
  <c r="G7" i="11" s="1"/>
  <c r="F7" i="11" a="1"/>
  <c r="F7" i="11" s="1"/>
  <c r="G6" i="11" a="1"/>
  <c r="G6" i="11" s="1"/>
  <c r="F6" i="11" a="1"/>
  <c r="F6" i="11" s="1"/>
  <c r="G5" i="11" a="1"/>
  <c r="G5" i="11" s="1"/>
  <c r="F5" i="11" a="1"/>
  <c r="F5" i="11" s="1"/>
  <c r="D8" i="11" a="1"/>
  <c r="D8" i="11" s="1"/>
  <c r="D7" i="11" a="1"/>
  <c r="D7" i="11" s="1"/>
  <c r="D6" i="11" a="1"/>
  <c r="D6" i="11" s="1"/>
  <c r="D5" i="11" a="1"/>
  <c r="D5" i="11" s="1"/>
  <c r="C8" i="11" a="1"/>
  <c r="C8" i="11" s="1"/>
  <c r="C7" i="11" a="1"/>
  <c r="C7" i="11"/>
  <c r="C6" i="11" a="1"/>
  <c r="C6" i="11" s="1"/>
  <c r="B8" i="11" a="1"/>
  <c r="B8" i="11" s="1"/>
  <c r="B7" i="11" a="1"/>
  <c r="B7" i="11" s="1"/>
  <c r="F14" i="16"/>
  <c r="C4" i="10" a="1"/>
  <c r="C4" i="10" s="1"/>
  <c r="D4" i="10" a="1"/>
  <c r="D4" i="10" s="1"/>
  <c r="F4" i="10" a="1"/>
  <c r="F4" i="10" s="1"/>
  <c r="G4" i="10" a="1"/>
  <c r="G4" i="10" s="1"/>
  <c r="I4" i="10" a="1"/>
  <c r="I4" i="10" s="1"/>
  <c r="J4" i="10" a="1"/>
  <c r="J4" i="10" s="1"/>
  <c r="L4" i="10" a="1"/>
  <c r="L4" i="10"/>
  <c r="M4" i="10" a="1"/>
  <c r="M4" i="10" s="1"/>
  <c r="O4" i="10" a="1"/>
  <c r="O4" i="10" s="1"/>
  <c r="P4" i="10" a="1"/>
  <c r="P4" i="10"/>
  <c r="R4" i="10" a="1"/>
  <c r="R4" i="10" s="1"/>
  <c r="S4" i="10" a="1"/>
  <c r="S4" i="10" s="1"/>
  <c r="U4" i="10" a="1"/>
  <c r="U4" i="10" s="1"/>
  <c r="V4" i="10" a="1"/>
  <c r="V4" i="10" s="1"/>
  <c r="X4" i="10" a="1"/>
  <c r="X4" i="10" s="1"/>
  <c r="Y4" i="10" a="1"/>
  <c r="Y4" i="10" s="1"/>
  <c r="AA4" i="10" a="1"/>
  <c r="AA4" i="10" s="1"/>
  <c r="AB4" i="10" a="1"/>
  <c r="AB4" i="10" s="1"/>
  <c r="Z8" i="11" a="1"/>
  <c r="Z8" i="11" s="1"/>
  <c r="Z7" i="11" a="1"/>
  <c r="Z7" i="11" s="1"/>
  <c r="Z6" i="11" a="1"/>
  <c r="Z6" i="11" s="1"/>
  <c r="Z5" i="11" a="1"/>
  <c r="Z5" i="11" s="1"/>
  <c r="W8" i="11" a="1"/>
  <c r="W8" i="11" s="1"/>
  <c r="W7" i="11" a="1"/>
  <c r="W7" i="11" s="1"/>
  <c r="W6" i="11" a="1"/>
  <c r="W6" i="11" s="1"/>
  <c r="W5" i="11" a="1"/>
  <c r="W5" i="11" s="1"/>
  <c r="T8" i="11" a="1"/>
  <c r="T8" i="11" s="1"/>
  <c r="T7" i="11" a="1"/>
  <c r="T7" i="11" s="1"/>
  <c r="T6" i="11" a="1"/>
  <c r="T6" i="11" s="1"/>
  <c r="T5" i="11" a="1"/>
  <c r="T5" i="11" s="1"/>
  <c r="Q8" i="11" a="1"/>
  <c r="Q8" i="11" s="1"/>
  <c r="Q7" i="11" a="1"/>
  <c r="Q7" i="11" s="1"/>
  <c r="Q6" i="11" a="1"/>
  <c r="Q6" i="11" s="1"/>
  <c r="Q5" i="11" a="1"/>
  <c r="Q5" i="11" s="1"/>
  <c r="N8" i="11" a="1"/>
  <c r="N8" i="11" s="1"/>
  <c r="N7" i="11" a="1"/>
  <c r="N7" i="11" s="1"/>
  <c r="N6" i="11" a="1"/>
  <c r="N6" i="11" s="1"/>
  <c r="N5" i="11" a="1"/>
  <c r="N5" i="11" s="1"/>
  <c r="K8" i="11" a="1"/>
  <c r="K8" i="11" s="1"/>
  <c r="K6" i="11" a="1"/>
  <c r="K6" i="11" s="1"/>
  <c r="K5" i="11" a="1"/>
  <c r="K5" i="11" s="1"/>
  <c r="H8" i="11" a="1"/>
  <c r="H8" i="11" s="1"/>
  <c r="H7" i="11" a="1"/>
  <c r="H7" i="11" s="1"/>
  <c r="H6" i="11" a="1"/>
  <c r="H6" i="11" s="1"/>
  <c r="H5" i="11" a="1"/>
  <c r="H5" i="11" s="1"/>
  <c r="E8" i="11" a="1"/>
  <c r="E8" i="11" s="1"/>
  <c r="E7" i="11" a="1"/>
  <c r="E7" i="11" s="1"/>
  <c r="E6" i="11" a="1"/>
  <c r="E6" i="11" s="1"/>
  <c r="E5" i="11" a="1"/>
  <c r="E5" i="11" s="1"/>
  <c r="B6" i="11" a="1"/>
  <c r="B6" i="11" s="1"/>
  <c r="E4" i="10"/>
  <c r="B4" i="10"/>
  <c r="H4" i="10"/>
  <c r="K4" i="10"/>
  <c r="N4" i="10"/>
  <c r="Q4" i="10"/>
  <c r="T4" i="10"/>
  <c r="W4" i="10"/>
  <c r="Z4" i="10"/>
  <c r="E5" i="10"/>
  <c r="H5" i="10"/>
  <c r="N5" i="10"/>
  <c r="Q5" i="10"/>
  <c r="T5" i="10"/>
  <c r="W5" i="10"/>
  <c r="Z5" i="10"/>
  <c r="E6" i="10"/>
  <c r="H6" i="10"/>
  <c r="K6" i="10"/>
  <c r="N6" i="10"/>
  <c r="Q6" i="10"/>
  <c r="T6" i="10"/>
  <c r="W6" i="10"/>
  <c r="Z6" i="10"/>
  <c r="E7" i="10"/>
  <c r="H7" i="10"/>
  <c r="K7" i="10"/>
  <c r="N7" i="10"/>
  <c r="Q7" i="10"/>
  <c r="T7" i="10"/>
  <c r="W7" i="10"/>
  <c r="Z7" i="10"/>
  <c r="B7" i="10"/>
  <c r="G16" i="16" s="1"/>
  <c r="B6" i="10"/>
  <c r="F16" i="16" s="1"/>
  <c r="B5" i="10"/>
  <c r="E16" i="16" s="1"/>
  <c r="C4" i="20" a="1"/>
  <c r="C4" i="20" s="1"/>
  <c r="D4" i="20" a="1"/>
  <c r="D4" i="20" s="1"/>
  <c r="E4" i="20" a="1"/>
  <c r="E4" i="20" s="1"/>
  <c r="F4" i="20" a="1"/>
  <c r="F4" i="20" s="1"/>
  <c r="G4" i="20" a="1"/>
  <c r="G4" i="20" s="1"/>
  <c r="H4" i="20" a="1"/>
  <c r="H4" i="20" s="1"/>
  <c r="I4" i="20" a="1"/>
  <c r="I4" i="20" s="1"/>
  <c r="J4" i="20" a="1"/>
  <c r="J4" i="20" s="1"/>
  <c r="K4" i="20" a="1"/>
  <c r="K4" i="20" s="1"/>
  <c r="L4" i="20" a="1"/>
  <c r="L4" i="20" s="1"/>
  <c r="M4" i="20" a="1"/>
  <c r="M4" i="20" s="1"/>
  <c r="N4" i="20" a="1"/>
  <c r="N4" i="20" s="1"/>
  <c r="O4" i="20" a="1"/>
  <c r="O4" i="20" s="1"/>
  <c r="P4" i="20" a="1"/>
  <c r="P4" i="20" s="1"/>
  <c r="Q4" i="20" a="1"/>
  <c r="Q4" i="20" s="1"/>
  <c r="R4" i="20" a="1"/>
  <c r="R4" i="20" s="1"/>
  <c r="S4" i="20" a="1"/>
  <c r="S4" i="20" s="1"/>
  <c r="T4" i="20" a="1"/>
  <c r="T4" i="20" s="1"/>
  <c r="U4" i="20" a="1"/>
  <c r="U4" i="20" s="1"/>
  <c r="V4" i="20" a="1"/>
  <c r="V4" i="20" s="1"/>
  <c r="W4" i="20" a="1"/>
  <c r="W4" i="20" s="1"/>
  <c r="X4" i="20" a="1"/>
  <c r="X4" i="20" s="1"/>
  <c r="Y4" i="20" a="1"/>
  <c r="Y4" i="20" s="1"/>
  <c r="Z4" i="20" a="1"/>
  <c r="Z4" i="20" s="1"/>
  <c r="AA4" i="20" a="1"/>
  <c r="AA4" i="20" s="1"/>
  <c r="AB4" i="20" a="1"/>
  <c r="AB4" i="20" s="1"/>
  <c r="AC4" i="20" a="1"/>
  <c r="AC4" i="20" s="1"/>
  <c r="AD4" i="20" a="1"/>
  <c r="AD4" i="20" s="1"/>
  <c r="AE4" i="20" a="1"/>
  <c r="AE4" i="20" s="1"/>
  <c r="AF4" i="20" a="1"/>
  <c r="AF4" i="20" s="1"/>
  <c r="AG4" i="20" a="1"/>
  <c r="AG4" i="20" s="1"/>
  <c r="AH4" i="20" a="1"/>
  <c r="AH4" i="20" s="1"/>
  <c r="AI4" i="20" a="1"/>
  <c r="AI4" i="20" s="1"/>
  <c r="AJ4" i="20" a="1"/>
  <c r="AJ4" i="20" s="1"/>
  <c r="AK4" i="20" a="1"/>
  <c r="AK4" i="20" s="1"/>
  <c r="AL4" i="20" a="1"/>
  <c r="AL4" i="20" s="1"/>
  <c r="AM4" i="20" a="1"/>
  <c r="AM4" i="20" s="1"/>
  <c r="AN4" i="20" a="1"/>
  <c r="AN4" i="20" s="1"/>
  <c r="AO4" i="20" a="1"/>
  <c r="AO4" i="20" s="1"/>
  <c r="AP4" i="20" a="1"/>
  <c r="AP4" i="20" s="1"/>
  <c r="AQ4" i="20" a="1"/>
  <c r="AQ4" i="20" s="1"/>
  <c r="AR4" i="20" a="1"/>
  <c r="AR4" i="20" s="1"/>
  <c r="AS4" i="20" a="1"/>
  <c r="AS4" i="20" s="1"/>
  <c r="AT4" i="20" a="1"/>
  <c r="AT4" i="20" s="1"/>
  <c r="AU4" i="20" a="1"/>
  <c r="AU4" i="20" s="1"/>
  <c r="AV4" i="20" a="1"/>
  <c r="AV4" i="20" s="1"/>
  <c r="AW4" i="20" a="1"/>
  <c r="AW4" i="20" s="1"/>
  <c r="C5" i="20" a="1"/>
  <c r="C5" i="20" s="1"/>
  <c r="D5" i="20" a="1"/>
  <c r="D5" i="20" s="1"/>
  <c r="E5" i="20" a="1"/>
  <c r="E5" i="20" s="1"/>
  <c r="F5" i="20" a="1"/>
  <c r="F5" i="20" s="1"/>
  <c r="G5" i="20" a="1"/>
  <c r="G5" i="20" s="1"/>
  <c r="H5" i="20" a="1"/>
  <c r="H5" i="20" s="1"/>
  <c r="I5" i="20" a="1"/>
  <c r="I5" i="20" s="1"/>
  <c r="J5" i="20" a="1"/>
  <c r="J5" i="20" s="1"/>
  <c r="K5" i="20" a="1"/>
  <c r="K5" i="20" s="1"/>
  <c r="L5" i="20" a="1"/>
  <c r="L5" i="20" s="1"/>
  <c r="M5" i="20" a="1"/>
  <c r="M5" i="20" s="1"/>
  <c r="N5" i="20" a="1"/>
  <c r="N5" i="20" s="1"/>
  <c r="O5" i="20" a="1"/>
  <c r="O5" i="20" s="1"/>
  <c r="P5" i="20" a="1"/>
  <c r="P5" i="20" s="1"/>
  <c r="Q5" i="20" a="1"/>
  <c r="Q5" i="20" s="1"/>
  <c r="R5" i="20" a="1"/>
  <c r="R5" i="20" s="1"/>
  <c r="S5" i="20" a="1"/>
  <c r="S5" i="20" s="1"/>
  <c r="T5" i="20" a="1"/>
  <c r="T5" i="20" s="1"/>
  <c r="U5" i="20" a="1"/>
  <c r="U5" i="20" s="1"/>
  <c r="V5" i="20" a="1"/>
  <c r="V5" i="20" s="1"/>
  <c r="W5" i="20" a="1"/>
  <c r="W5" i="20" s="1"/>
  <c r="X5" i="20" a="1"/>
  <c r="X5" i="20" s="1"/>
  <c r="Y5" i="20" a="1"/>
  <c r="Y5" i="20" s="1"/>
  <c r="Z5" i="20" a="1"/>
  <c r="Z5" i="20" s="1"/>
  <c r="AA5" i="20" a="1"/>
  <c r="AA5" i="20" s="1"/>
  <c r="AB5" i="20" a="1"/>
  <c r="AB5" i="20" s="1"/>
  <c r="AC5" i="20" a="1"/>
  <c r="AC5" i="20" s="1"/>
  <c r="AD5" i="20" a="1"/>
  <c r="AD5" i="20" s="1"/>
  <c r="AE5" i="20" a="1"/>
  <c r="AE5" i="20" s="1"/>
  <c r="AF5" i="20" a="1"/>
  <c r="AF5" i="20" s="1"/>
  <c r="AG5" i="20" a="1"/>
  <c r="AG5" i="20" s="1"/>
  <c r="AH5" i="20" a="1"/>
  <c r="AH5" i="20" s="1"/>
  <c r="AI5" i="20" a="1"/>
  <c r="AI5" i="20" s="1"/>
  <c r="AJ5" i="20" a="1"/>
  <c r="AJ5" i="20" s="1"/>
  <c r="AK5" i="20" a="1"/>
  <c r="AK5" i="20" s="1"/>
  <c r="AL5" i="20" a="1"/>
  <c r="AL5" i="20" s="1"/>
  <c r="AM5" i="20" a="1"/>
  <c r="AM5" i="20" s="1"/>
  <c r="AN5" i="20" a="1"/>
  <c r="AN5" i="20" s="1"/>
  <c r="AO5" i="20" a="1"/>
  <c r="AO5" i="20" s="1"/>
  <c r="AP5" i="20" a="1"/>
  <c r="AP5" i="20" s="1"/>
  <c r="AQ5" i="20" a="1"/>
  <c r="AQ5" i="20" s="1"/>
  <c r="AR5" i="20" a="1"/>
  <c r="AR5" i="20" s="1"/>
  <c r="AS5" i="20" a="1"/>
  <c r="AS5" i="20" s="1"/>
  <c r="AT5" i="20" a="1"/>
  <c r="AT5" i="20" s="1"/>
  <c r="AU5" i="20" a="1"/>
  <c r="AU5" i="20" s="1"/>
  <c r="AV5" i="20" a="1"/>
  <c r="AV5" i="20" s="1"/>
  <c r="AW5" i="20" a="1"/>
  <c r="AW5" i="20" s="1"/>
  <c r="C6" i="20" a="1"/>
  <c r="C6" i="20" s="1"/>
  <c r="D6" i="20" a="1"/>
  <c r="D6" i="20" s="1"/>
  <c r="E6" i="20" a="1"/>
  <c r="E6" i="20" s="1"/>
  <c r="F6" i="20" a="1"/>
  <c r="F6" i="20" s="1"/>
  <c r="G6" i="20" a="1"/>
  <c r="G6" i="20" s="1"/>
  <c r="H6" i="20" a="1"/>
  <c r="H6" i="20" s="1"/>
  <c r="I6" i="20" a="1"/>
  <c r="I6" i="20" s="1"/>
  <c r="J6" i="20" a="1"/>
  <c r="J6" i="20" s="1"/>
  <c r="K6" i="20" a="1"/>
  <c r="K6" i="20" s="1"/>
  <c r="L6" i="20" a="1"/>
  <c r="L6" i="20" s="1"/>
  <c r="M6" i="20" a="1"/>
  <c r="M6" i="20" s="1"/>
  <c r="N6" i="20" a="1"/>
  <c r="N6" i="20" s="1"/>
  <c r="O6" i="20" a="1"/>
  <c r="O6" i="20" s="1"/>
  <c r="P6" i="20" a="1"/>
  <c r="P6" i="20" s="1"/>
  <c r="Q6" i="20" a="1"/>
  <c r="Q6" i="20" s="1"/>
  <c r="R6" i="20" a="1"/>
  <c r="R6" i="20" s="1"/>
  <c r="S6" i="20" a="1"/>
  <c r="S6" i="20" s="1"/>
  <c r="T6" i="20" a="1"/>
  <c r="T6" i="20" s="1"/>
  <c r="U6" i="20" a="1"/>
  <c r="U6" i="20" s="1"/>
  <c r="V6" i="20" a="1"/>
  <c r="V6" i="20" s="1"/>
  <c r="W6" i="20" a="1"/>
  <c r="W6" i="20" s="1"/>
  <c r="X6" i="20" a="1"/>
  <c r="X6" i="20" s="1"/>
  <c r="Y6" i="20" a="1"/>
  <c r="Y6" i="20" s="1"/>
  <c r="Z6" i="20" a="1"/>
  <c r="Z6" i="20" s="1"/>
  <c r="AA6" i="20" a="1"/>
  <c r="AA6" i="20" s="1"/>
  <c r="AB6" i="20" a="1"/>
  <c r="AB6" i="20" s="1"/>
  <c r="AC6" i="20" a="1"/>
  <c r="AC6" i="20" s="1"/>
  <c r="AD6" i="20" a="1"/>
  <c r="AD6" i="20" s="1"/>
  <c r="AE6" i="20" a="1"/>
  <c r="AE6" i="20" s="1"/>
  <c r="AF6" i="20" a="1"/>
  <c r="AF6" i="20" s="1"/>
  <c r="AG6" i="20" a="1"/>
  <c r="AG6" i="20" s="1"/>
  <c r="AH6" i="20" a="1"/>
  <c r="AH6" i="20" s="1"/>
  <c r="AI6" i="20" a="1"/>
  <c r="AI6" i="20" s="1"/>
  <c r="AJ6" i="20" a="1"/>
  <c r="AJ6" i="20" s="1"/>
  <c r="AK6" i="20" a="1"/>
  <c r="AK6" i="20" s="1"/>
  <c r="AL6" i="20" a="1"/>
  <c r="AL6" i="20" s="1"/>
  <c r="AM6" i="20" a="1"/>
  <c r="AM6" i="20" s="1"/>
  <c r="AN6" i="20" a="1"/>
  <c r="AN6" i="20" s="1"/>
  <c r="AO6" i="20" a="1"/>
  <c r="AO6" i="20" s="1"/>
  <c r="AP6" i="20" a="1"/>
  <c r="AP6" i="20" s="1"/>
  <c r="AQ6" i="20" a="1"/>
  <c r="AQ6" i="20" s="1"/>
  <c r="AR6" i="20" a="1"/>
  <c r="AR6" i="20" s="1"/>
  <c r="AS6" i="20" a="1"/>
  <c r="AS6" i="20" s="1"/>
  <c r="AT6" i="20" a="1"/>
  <c r="AT6" i="20" s="1"/>
  <c r="AU6" i="20" a="1"/>
  <c r="AU6" i="20" s="1"/>
  <c r="AV6" i="20" a="1"/>
  <c r="AV6" i="20" s="1"/>
  <c r="AW6" i="20" a="1"/>
  <c r="AW6" i="20" s="1"/>
  <c r="C7" i="20" a="1"/>
  <c r="C7" i="20" s="1"/>
  <c r="D7" i="20" a="1"/>
  <c r="D7" i="20" s="1"/>
  <c r="E7" i="20" a="1"/>
  <c r="E7" i="20" s="1"/>
  <c r="F7" i="20" a="1"/>
  <c r="F7" i="20" s="1"/>
  <c r="G7" i="20" a="1"/>
  <c r="G7" i="20" s="1"/>
  <c r="H7" i="20" a="1"/>
  <c r="H7" i="20" s="1"/>
  <c r="I7" i="20" a="1"/>
  <c r="I7" i="20" s="1"/>
  <c r="J7" i="20" a="1"/>
  <c r="J7" i="20" s="1"/>
  <c r="K7" i="20" a="1"/>
  <c r="K7" i="20" s="1"/>
  <c r="L7" i="20" a="1"/>
  <c r="L7" i="20" s="1"/>
  <c r="M7" i="20" a="1"/>
  <c r="M7" i="20" s="1"/>
  <c r="N7" i="20" a="1"/>
  <c r="N7" i="20" s="1"/>
  <c r="O7" i="20" a="1"/>
  <c r="O7" i="20" s="1"/>
  <c r="P7" i="20" a="1"/>
  <c r="P7" i="20" s="1"/>
  <c r="Q7" i="20" a="1"/>
  <c r="Q7" i="20" s="1"/>
  <c r="R7" i="20" a="1"/>
  <c r="R7" i="20" s="1"/>
  <c r="S7" i="20" a="1"/>
  <c r="S7" i="20" s="1"/>
  <c r="T7" i="20" a="1"/>
  <c r="T7" i="20" s="1"/>
  <c r="U7" i="20" a="1"/>
  <c r="U7" i="20" s="1"/>
  <c r="V7" i="20" a="1"/>
  <c r="V7" i="20" s="1"/>
  <c r="W7" i="20" a="1"/>
  <c r="W7" i="20" s="1"/>
  <c r="X7" i="20" a="1"/>
  <c r="X7" i="20" s="1"/>
  <c r="Y7" i="20" a="1"/>
  <c r="Y7" i="20" s="1"/>
  <c r="Z7" i="20" a="1"/>
  <c r="Z7" i="20" s="1"/>
  <c r="AA7" i="20" a="1"/>
  <c r="AA7" i="20" s="1"/>
  <c r="AB7" i="20" a="1"/>
  <c r="AB7" i="20" s="1"/>
  <c r="AC7" i="20" a="1"/>
  <c r="AC7" i="20" s="1"/>
  <c r="AD7" i="20" a="1"/>
  <c r="AD7" i="20" s="1"/>
  <c r="AE7" i="20" a="1"/>
  <c r="AE7" i="20" s="1"/>
  <c r="AF7" i="20" a="1"/>
  <c r="AF7" i="20" s="1"/>
  <c r="AG7" i="20" a="1"/>
  <c r="AG7" i="20" s="1"/>
  <c r="AH7" i="20" a="1"/>
  <c r="AH7" i="20" s="1"/>
  <c r="AI7" i="20" a="1"/>
  <c r="AI7" i="20" s="1"/>
  <c r="AJ7" i="20" a="1"/>
  <c r="AJ7" i="20" s="1"/>
  <c r="AK7" i="20" a="1"/>
  <c r="AK7" i="20" s="1"/>
  <c r="AL7" i="20" a="1"/>
  <c r="AL7" i="20" s="1"/>
  <c r="AM7" i="20" a="1"/>
  <c r="AM7" i="20" s="1"/>
  <c r="AN7" i="20" a="1"/>
  <c r="AN7" i="20" s="1"/>
  <c r="AO7" i="20" a="1"/>
  <c r="AO7" i="20" s="1"/>
  <c r="AP7" i="20" a="1"/>
  <c r="AP7" i="20" s="1"/>
  <c r="AQ7" i="20" a="1"/>
  <c r="AQ7" i="20" s="1"/>
  <c r="AR7" i="20" a="1"/>
  <c r="AR7" i="20" s="1"/>
  <c r="AS7" i="20" a="1"/>
  <c r="AS7" i="20" s="1"/>
  <c r="AT7" i="20" a="1"/>
  <c r="AT7" i="20" s="1"/>
  <c r="AU7" i="20" a="1"/>
  <c r="AU7" i="20" s="1"/>
  <c r="AV7" i="20" a="1"/>
  <c r="AV7" i="20" s="1"/>
  <c r="AW7" i="20" a="1"/>
  <c r="AW7" i="20" s="1"/>
  <c r="B7" i="20" a="1"/>
  <c r="B7" i="20" s="1"/>
  <c r="B5" i="20" a="1"/>
  <c r="B5" i="20" s="1"/>
  <c r="B4" i="20" a="1"/>
  <c r="B4" i="20" s="1"/>
  <c r="C5" i="21" a="1"/>
  <c r="C5" i="21" s="1"/>
  <c r="D5" i="21" a="1"/>
  <c r="D5" i="21" s="1"/>
  <c r="E5" i="21" a="1"/>
  <c r="E5" i="21" s="1"/>
  <c r="F5" i="21" a="1"/>
  <c r="F5" i="21" s="1"/>
  <c r="G5" i="21" a="1"/>
  <c r="G5" i="21" s="1"/>
  <c r="D6" i="21" a="1"/>
  <c r="D6" i="21" s="1"/>
  <c r="E6" i="21" a="1"/>
  <c r="E6" i="21" s="1"/>
  <c r="F6" i="21" a="1"/>
  <c r="F6" i="21" s="1"/>
  <c r="G6" i="21" a="1"/>
  <c r="G6" i="21" s="1"/>
  <c r="C7" i="21" a="1"/>
  <c r="C7" i="21" s="1"/>
  <c r="D7" i="21" a="1"/>
  <c r="D7" i="21" s="1"/>
  <c r="E7" i="21" a="1"/>
  <c r="E7" i="21" s="1"/>
  <c r="F7" i="21" a="1"/>
  <c r="F7" i="21" s="1"/>
  <c r="G7" i="21" a="1"/>
  <c r="G7" i="21" s="1"/>
  <c r="B7" i="21" a="1"/>
  <c r="B7" i="21" s="1"/>
  <c r="B6" i="21" a="1"/>
  <c r="B6" i="21" s="1"/>
  <c r="B5" i="21" a="1"/>
  <c r="B5" i="21" s="1"/>
  <c r="C4" i="21" a="1"/>
  <c r="C4" i="21" s="1"/>
  <c r="D4" i="21" a="1"/>
  <c r="D4" i="21" s="1"/>
  <c r="E4" i="21" a="1"/>
  <c r="E4" i="21" s="1"/>
  <c r="F4" i="21" a="1"/>
  <c r="F4" i="21" s="1"/>
  <c r="G4" i="21" a="1"/>
  <c r="G4" i="21" s="1"/>
  <c r="C3" i="47" a="1"/>
  <c r="C3" i="47" s="1"/>
  <c r="D3" i="47" a="1"/>
  <c r="D3" i="47" s="1"/>
  <c r="E3" i="47" a="1"/>
  <c r="E3" i="47" s="1"/>
  <c r="F3" i="47" a="1"/>
  <c r="F3" i="47" s="1"/>
  <c r="B4" i="47" a="1"/>
  <c r="B4" i="47" s="1"/>
  <c r="D6" i="47" a="1"/>
  <c r="D6" i="47" s="1"/>
  <c r="E6" i="47" a="1"/>
  <c r="E6" i="47" s="1"/>
  <c r="F6" i="47" a="1"/>
  <c r="F6" i="47" s="1"/>
  <c r="C5" i="47"/>
  <c r="D5" i="47"/>
  <c r="E5" i="47"/>
  <c r="F5" i="47"/>
  <c r="B5" i="47"/>
  <c r="C4" i="47" a="1"/>
  <c r="C4" i="47" s="1"/>
  <c r="D4" i="47" a="1"/>
  <c r="D4" i="47" s="1"/>
  <c r="E4" i="47" a="1"/>
  <c r="E4" i="47" s="1"/>
  <c r="F4" i="47" a="1"/>
  <c r="F4" i="47" s="1"/>
  <c r="D9" i="15" a="1"/>
  <c r="D9" i="15" s="1"/>
  <c r="E9" i="15" a="1"/>
  <c r="E9" i="15" s="1"/>
  <c r="F9" i="15" a="1"/>
  <c r="F9" i="15" s="1"/>
  <c r="G9" i="15" a="1"/>
  <c r="G9" i="15" s="1"/>
  <c r="H9" i="15" a="1"/>
  <c r="H9" i="15" s="1"/>
  <c r="K9" i="15" a="1"/>
  <c r="K9" i="15" s="1"/>
  <c r="L9" i="15" a="1"/>
  <c r="L9" i="15" s="1"/>
  <c r="M9" i="15" a="1"/>
  <c r="M9" i="15" s="1"/>
  <c r="N9" i="15" a="1"/>
  <c r="N9" i="15" s="1"/>
  <c r="O9" i="15" a="1"/>
  <c r="O9" i="15" s="1"/>
  <c r="R9" i="15" a="1"/>
  <c r="R9" i="15" s="1"/>
  <c r="S9" i="15" a="1"/>
  <c r="S9" i="15" s="1"/>
  <c r="T9" i="15" a="1"/>
  <c r="T9" i="15" s="1"/>
  <c r="U9" i="15" a="1"/>
  <c r="U9" i="15" s="1"/>
  <c r="V9" i="15" a="1"/>
  <c r="V9" i="15" s="1"/>
  <c r="W9" i="15" a="1"/>
  <c r="W9" i="15" s="1"/>
  <c r="X9" i="15" a="1"/>
  <c r="X9" i="15" s="1"/>
  <c r="Y9" i="15" a="1"/>
  <c r="Y9" i="15" s="1"/>
  <c r="Z9" i="15" a="1"/>
  <c r="Z9" i="15" s="1"/>
  <c r="AA9" i="15" a="1"/>
  <c r="AA9" i="15" s="1"/>
  <c r="AB9" i="15" a="1"/>
  <c r="AB9" i="15" s="1"/>
  <c r="AC9" i="15" a="1"/>
  <c r="AC9" i="15" s="1"/>
  <c r="AD9" i="15" a="1"/>
  <c r="AD9" i="15" s="1"/>
  <c r="AE9" i="15" a="1"/>
  <c r="AE9" i="15" s="1"/>
  <c r="AF9" i="15" a="1"/>
  <c r="AF9" i="15" s="1"/>
  <c r="AG9" i="15" a="1"/>
  <c r="AG9" i="15" s="1"/>
  <c r="AH9" i="15" a="1"/>
  <c r="AH9" i="15" s="1"/>
  <c r="AI9" i="15" a="1"/>
  <c r="AI9" i="15" s="1"/>
  <c r="AJ9" i="15" a="1"/>
  <c r="AJ9" i="15" s="1"/>
  <c r="AK9" i="15" a="1"/>
  <c r="AK9" i="15" s="1"/>
  <c r="AL9" i="15" a="1"/>
  <c r="AL9" i="15" s="1"/>
  <c r="AM9" i="15" a="1"/>
  <c r="AM9" i="15" s="1"/>
  <c r="AN9" i="15" a="1"/>
  <c r="AN9" i="15" s="1"/>
  <c r="AO9" i="15" a="1"/>
  <c r="AO9" i="15" s="1"/>
  <c r="AP9" i="15" a="1"/>
  <c r="AP9" i="15" s="1"/>
  <c r="AQ9" i="15" a="1"/>
  <c r="AQ9" i="15" s="1"/>
  <c r="AR9" i="15" a="1"/>
  <c r="AR9" i="15" s="1"/>
  <c r="AS9" i="15" a="1"/>
  <c r="AS9" i="15" s="1"/>
  <c r="AT9" i="15" a="1"/>
  <c r="AT9" i="15" s="1"/>
  <c r="AU9" i="15" a="1"/>
  <c r="AU9" i="15" s="1"/>
  <c r="AV9" i="15" a="1"/>
  <c r="AV9" i="15" s="1"/>
  <c r="AW9" i="15" a="1"/>
  <c r="AW9" i="15" s="1"/>
  <c r="AX9" i="15" a="1"/>
  <c r="AX9" i="15" s="1"/>
  <c r="AY9" i="15" a="1"/>
  <c r="AY9" i="15" s="1"/>
  <c r="AZ9" i="15" a="1"/>
  <c r="AZ9" i="15" s="1"/>
  <c r="BA9" i="15" a="1"/>
  <c r="BA9" i="15" s="1"/>
  <c r="BB9" i="15" a="1"/>
  <c r="BB9" i="15" s="1"/>
  <c r="BC9" i="15" a="1"/>
  <c r="BC9" i="15" s="1"/>
  <c r="BD9" i="15" a="1"/>
  <c r="BD9" i="15" s="1"/>
  <c r="BE9" i="15" a="1"/>
  <c r="BE9" i="15" s="1"/>
  <c r="BF9" i="15" a="1"/>
  <c r="BF9" i="15" s="1"/>
  <c r="BG9" i="15" a="1"/>
  <c r="BG9" i="15" s="1"/>
  <c r="BH9" i="15" a="1"/>
  <c r="BH9" i="15" s="1"/>
  <c r="BI9" i="15" a="1"/>
  <c r="BI9" i="15" s="1"/>
  <c r="BJ9" i="15" a="1"/>
  <c r="BJ9" i="15" s="1"/>
  <c r="BK9" i="15" a="1"/>
  <c r="BK9" i="15" s="1"/>
  <c r="BL9" i="15" a="1"/>
  <c r="BL9" i="15" s="1"/>
  <c r="BM9" i="15" a="1"/>
  <c r="BM9" i="15" s="1"/>
  <c r="C8" i="15" a="1"/>
  <c r="C8" i="15" s="1"/>
  <c r="D8" i="15" a="1"/>
  <c r="D8" i="15" s="1"/>
  <c r="G8" i="16" s="1"/>
  <c r="E8" i="15" a="1"/>
  <c r="E8" i="15" s="1"/>
  <c r="G9" i="16" s="1"/>
  <c r="F8" i="15" a="1"/>
  <c r="F8" i="15" s="1"/>
  <c r="G8" i="15" a="1"/>
  <c r="G8" i="15" s="1"/>
  <c r="H8" i="15" a="1"/>
  <c r="H8" i="15" s="1"/>
  <c r="L8" i="15" a="1"/>
  <c r="L8" i="15" s="1"/>
  <c r="M8" i="15" a="1"/>
  <c r="M8" i="15" s="1"/>
  <c r="N8" i="15" a="1"/>
  <c r="N8" i="15" s="1"/>
  <c r="O8" i="15" a="1"/>
  <c r="O8" i="15" s="1"/>
  <c r="Q8" i="15" a="1"/>
  <c r="Q8" i="15" s="1"/>
  <c r="G11" i="16" s="1"/>
  <c r="R8" i="15" a="1"/>
  <c r="R8" i="15" s="1"/>
  <c r="S8" i="15" a="1"/>
  <c r="S8" i="15" s="1"/>
  <c r="T8" i="15" a="1"/>
  <c r="T8" i="15" s="1"/>
  <c r="U8" i="15" a="1"/>
  <c r="U8" i="15" s="1"/>
  <c r="V8" i="15" a="1"/>
  <c r="V8" i="15" s="1"/>
  <c r="W8" i="15" a="1"/>
  <c r="W8" i="15" s="1"/>
  <c r="X8" i="15" a="1"/>
  <c r="X8" i="15" s="1"/>
  <c r="Y8" i="15" a="1"/>
  <c r="Y8" i="15" s="1"/>
  <c r="Z8" i="15" a="1"/>
  <c r="Z8" i="15" s="1"/>
  <c r="AA8" i="15" a="1"/>
  <c r="AA8" i="15" s="1"/>
  <c r="AB8" i="15" a="1"/>
  <c r="AB8" i="15" s="1"/>
  <c r="AC8" i="15" a="1"/>
  <c r="AC8" i="15" s="1"/>
  <c r="AD8" i="15" a="1"/>
  <c r="AD8" i="15" s="1"/>
  <c r="AE8" i="15" a="1"/>
  <c r="AE8" i="15" s="1"/>
  <c r="AF8" i="15" a="1"/>
  <c r="AF8" i="15" s="1"/>
  <c r="AG8" i="15" a="1"/>
  <c r="AG8" i="15" s="1"/>
  <c r="AH8" i="15" a="1"/>
  <c r="AH8" i="15" s="1"/>
  <c r="AI8" i="15" a="1"/>
  <c r="AI8" i="15" s="1"/>
  <c r="AJ8" i="15" a="1"/>
  <c r="AJ8" i="15" s="1"/>
  <c r="AK8" i="15" a="1"/>
  <c r="AK8" i="15" s="1"/>
  <c r="AL8" i="15" a="1"/>
  <c r="AL8" i="15" s="1"/>
  <c r="AM8" i="15" a="1"/>
  <c r="AM8" i="15" s="1"/>
  <c r="AN8" i="15" a="1"/>
  <c r="AN8" i="15" s="1"/>
  <c r="AO8" i="15" a="1"/>
  <c r="AO8" i="15" s="1"/>
  <c r="AP8" i="15" a="1"/>
  <c r="AP8" i="15" s="1"/>
  <c r="AQ8" i="15" a="1"/>
  <c r="AQ8" i="15" s="1"/>
  <c r="AR8" i="15" a="1"/>
  <c r="AR8" i="15" s="1"/>
  <c r="AS8" i="15" a="1"/>
  <c r="AS8" i="15" s="1"/>
  <c r="AT8" i="15" a="1"/>
  <c r="AT8" i="15" s="1"/>
  <c r="AU8" i="15" a="1"/>
  <c r="AU8" i="15" s="1"/>
  <c r="AV8" i="15" a="1"/>
  <c r="AV8" i="15" s="1"/>
  <c r="AW8" i="15" a="1"/>
  <c r="AW8" i="15" s="1"/>
  <c r="AX8" i="15" a="1"/>
  <c r="AX8" i="15" s="1"/>
  <c r="AY8" i="15" a="1"/>
  <c r="AY8" i="15" s="1"/>
  <c r="AZ8" i="15" a="1"/>
  <c r="AZ8" i="15" s="1"/>
  <c r="BA8" i="15" a="1"/>
  <c r="BA8" i="15" s="1"/>
  <c r="BB8" i="15" a="1"/>
  <c r="BB8" i="15" s="1"/>
  <c r="BC8" i="15" a="1"/>
  <c r="BC8" i="15" s="1"/>
  <c r="BD8" i="15" a="1"/>
  <c r="BD8" i="15" s="1"/>
  <c r="G12" i="16" s="1"/>
  <c r="BE8" i="15" a="1"/>
  <c r="BE8" i="15" s="1"/>
  <c r="G13" i="16" s="1"/>
  <c r="BF8" i="15" a="1"/>
  <c r="BF8" i="15" s="1"/>
  <c r="BG8" i="15" a="1"/>
  <c r="BG8" i="15" s="1"/>
  <c r="BH8" i="15" a="1"/>
  <c r="BH8" i="15" s="1"/>
  <c r="BI8" i="15" a="1"/>
  <c r="BI8" i="15" s="1"/>
  <c r="BJ8" i="15" a="1"/>
  <c r="BJ8" i="15" s="1"/>
  <c r="BK8" i="15" a="1"/>
  <c r="BK8" i="15" s="1"/>
  <c r="BL8" i="15" a="1"/>
  <c r="BL8" i="15" s="1"/>
  <c r="BM8" i="15" a="1"/>
  <c r="BM8" i="15" s="1"/>
  <c r="C7" i="15" a="1"/>
  <c r="C7" i="15" s="1"/>
  <c r="D7" i="15" a="1"/>
  <c r="D7" i="15" s="1"/>
  <c r="F8" i="16" s="1"/>
  <c r="E7" i="15" a="1"/>
  <c r="E7" i="15" s="1"/>
  <c r="F9" i="16" s="1"/>
  <c r="F7" i="15" a="1"/>
  <c r="F7" i="15" s="1"/>
  <c r="G7" i="15" a="1"/>
  <c r="G7" i="15" s="1"/>
  <c r="H7" i="15" a="1"/>
  <c r="H7" i="15" s="1"/>
  <c r="K7" i="15" a="1"/>
  <c r="K7" i="15" s="1"/>
  <c r="F7" i="16" s="1"/>
  <c r="L7" i="15" a="1"/>
  <c r="L7" i="15" s="1"/>
  <c r="M7" i="15" a="1"/>
  <c r="M7" i="15" s="1"/>
  <c r="N7" i="15" a="1"/>
  <c r="N7" i="15" s="1"/>
  <c r="O7" i="15" a="1"/>
  <c r="O7" i="15" s="1"/>
  <c r="Q7" i="15" a="1"/>
  <c r="Q7" i="15" s="1"/>
  <c r="F11" i="16" s="1"/>
  <c r="R7" i="15" a="1"/>
  <c r="R7" i="15" s="1"/>
  <c r="S7" i="15" a="1"/>
  <c r="S7" i="15" s="1"/>
  <c r="T7" i="15" a="1"/>
  <c r="T7" i="15" s="1"/>
  <c r="U7" i="15" a="1"/>
  <c r="U7" i="15" s="1"/>
  <c r="V7" i="15" a="1"/>
  <c r="V7" i="15" s="1"/>
  <c r="W7" i="15" a="1"/>
  <c r="W7" i="15" s="1"/>
  <c r="X7" i="15" a="1"/>
  <c r="X7" i="15" s="1"/>
  <c r="Y7" i="15" a="1"/>
  <c r="Y7" i="15" s="1"/>
  <c r="Z7" i="15" a="1"/>
  <c r="Z7" i="15" s="1"/>
  <c r="AA7" i="15" a="1"/>
  <c r="AA7" i="15" s="1"/>
  <c r="AB7" i="15" a="1"/>
  <c r="AB7" i="15" s="1"/>
  <c r="AC7" i="15" a="1"/>
  <c r="AC7" i="15" s="1"/>
  <c r="AD7" i="15" a="1"/>
  <c r="AD7" i="15" s="1"/>
  <c r="AE7" i="15" a="1"/>
  <c r="AE7" i="15" s="1"/>
  <c r="AF7" i="15" a="1"/>
  <c r="AF7" i="15" s="1"/>
  <c r="AG7" i="15" a="1"/>
  <c r="AG7" i="15" s="1"/>
  <c r="AH7" i="15" a="1"/>
  <c r="AH7" i="15" s="1"/>
  <c r="AI7" i="15" a="1"/>
  <c r="AI7" i="15" s="1"/>
  <c r="AJ7" i="15" a="1"/>
  <c r="AJ7" i="15" s="1"/>
  <c r="AK7" i="15" a="1"/>
  <c r="AK7" i="15" s="1"/>
  <c r="AL7" i="15" a="1"/>
  <c r="AL7" i="15" s="1"/>
  <c r="AM7" i="15" a="1"/>
  <c r="AM7" i="15" s="1"/>
  <c r="AN7" i="15" a="1"/>
  <c r="AN7" i="15" s="1"/>
  <c r="AO7" i="15" a="1"/>
  <c r="AO7" i="15" s="1"/>
  <c r="AP7" i="15" a="1"/>
  <c r="AP7" i="15" s="1"/>
  <c r="AQ7" i="15" a="1"/>
  <c r="AQ7" i="15" s="1"/>
  <c r="AR7" i="15" a="1"/>
  <c r="AR7" i="15" s="1"/>
  <c r="AS7" i="15" a="1"/>
  <c r="AS7" i="15" s="1"/>
  <c r="AT7" i="15" a="1"/>
  <c r="AT7" i="15" s="1"/>
  <c r="AU7" i="15" a="1"/>
  <c r="AU7" i="15" s="1"/>
  <c r="AV7" i="15" a="1"/>
  <c r="AV7" i="15" s="1"/>
  <c r="AW7" i="15" a="1"/>
  <c r="AW7" i="15" s="1"/>
  <c r="AX7" i="15" a="1"/>
  <c r="AX7" i="15" s="1"/>
  <c r="AY7" i="15" a="1"/>
  <c r="AY7" i="15" s="1"/>
  <c r="AZ7" i="15" a="1"/>
  <c r="AZ7" i="15" s="1"/>
  <c r="BA7" i="15" a="1"/>
  <c r="BA7" i="15" s="1"/>
  <c r="BB7" i="15" a="1"/>
  <c r="BB7" i="15" s="1"/>
  <c r="BC7" i="15" a="1"/>
  <c r="BC7" i="15" s="1"/>
  <c r="BD7" i="15" a="1"/>
  <c r="BD7" i="15" s="1"/>
  <c r="F12" i="16" s="1"/>
  <c r="BE7" i="15" a="1"/>
  <c r="BE7" i="15" s="1"/>
  <c r="F13" i="16" s="1"/>
  <c r="BF7" i="15" a="1"/>
  <c r="BF7" i="15" s="1"/>
  <c r="BG7" i="15" a="1"/>
  <c r="BG7" i="15" s="1"/>
  <c r="BH7" i="15" a="1"/>
  <c r="BH7" i="15" s="1"/>
  <c r="BI7" i="15" a="1"/>
  <c r="BI7" i="15" s="1"/>
  <c r="BJ7" i="15" a="1"/>
  <c r="BJ7" i="15" s="1"/>
  <c r="BK7" i="15" a="1"/>
  <c r="BK7" i="15" s="1"/>
  <c r="BL7" i="15" a="1"/>
  <c r="BL7" i="15" s="1"/>
  <c r="BM7" i="15" a="1"/>
  <c r="BM7" i="15" s="1"/>
  <c r="C6" i="15" a="1"/>
  <c r="C6" i="15" s="1"/>
  <c r="D6" i="15" a="1"/>
  <c r="D6" i="15" s="1"/>
  <c r="E8" i="16" s="1"/>
  <c r="E6" i="15" a="1"/>
  <c r="E6" i="15" s="1"/>
  <c r="E9" i="16" s="1"/>
  <c r="F6" i="15" a="1"/>
  <c r="F6" i="15" s="1"/>
  <c r="G6" i="15" a="1"/>
  <c r="G6" i="15" s="1"/>
  <c r="H6" i="15" a="1"/>
  <c r="H6" i="15" s="1"/>
  <c r="K6" i="15" a="1"/>
  <c r="K6" i="15" s="1"/>
  <c r="E7" i="16" s="1"/>
  <c r="L6" i="15" a="1"/>
  <c r="L6" i="15" s="1"/>
  <c r="M6" i="15" a="1"/>
  <c r="M6" i="15" s="1"/>
  <c r="N6" i="15" a="1"/>
  <c r="N6" i="15" s="1"/>
  <c r="O6" i="15" a="1"/>
  <c r="O6" i="15" s="1"/>
  <c r="Q6" i="15" a="1"/>
  <c r="Q6" i="15" s="1"/>
  <c r="E11" i="16" s="1"/>
  <c r="R6" i="15" a="1"/>
  <c r="R6" i="15" s="1"/>
  <c r="S6" i="15" a="1"/>
  <c r="S6" i="15" s="1"/>
  <c r="T6" i="15" a="1"/>
  <c r="T6" i="15" s="1"/>
  <c r="U6" i="15" a="1"/>
  <c r="U6" i="15" s="1"/>
  <c r="V6" i="15" a="1"/>
  <c r="V6" i="15" s="1"/>
  <c r="W6" i="15" a="1"/>
  <c r="W6" i="15" s="1"/>
  <c r="X6" i="15" a="1"/>
  <c r="X6" i="15" s="1"/>
  <c r="Y6" i="15" a="1"/>
  <c r="Y6" i="15" s="1"/>
  <c r="Z6" i="15" a="1"/>
  <c r="Z6" i="15" s="1"/>
  <c r="AA6" i="15" a="1"/>
  <c r="AA6" i="15" s="1"/>
  <c r="AB6" i="15" a="1"/>
  <c r="AB6" i="15" s="1"/>
  <c r="AC6" i="15" a="1"/>
  <c r="AC6" i="15" s="1"/>
  <c r="AD6" i="15" a="1"/>
  <c r="AD6" i="15" s="1"/>
  <c r="AE6" i="15" a="1"/>
  <c r="AE6" i="15" s="1"/>
  <c r="AF6" i="15" a="1"/>
  <c r="AF6" i="15" s="1"/>
  <c r="AG6" i="15" a="1"/>
  <c r="AG6" i="15" s="1"/>
  <c r="AH6" i="15" a="1"/>
  <c r="AH6" i="15" s="1"/>
  <c r="AI6" i="15" a="1"/>
  <c r="AI6" i="15" s="1"/>
  <c r="AJ6" i="15" a="1"/>
  <c r="AJ6" i="15" s="1"/>
  <c r="AK6" i="15" a="1"/>
  <c r="AK6" i="15" s="1"/>
  <c r="AL6" i="15" a="1"/>
  <c r="AL6" i="15" s="1"/>
  <c r="AM6" i="15" a="1"/>
  <c r="AM6" i="15" s="1"/>
  <c r="AN6" i="15" a="1"/>
  <c r="AN6" i="15" s="1"/>
  <c r="AO6" i="15" a="1"/>
  <c r="AO6" i="15" s="1"/>
  <c r="AP6" i="15" a="1"/>
  <c r="AP6" i="15" s="1"/>
  <c r="AQ6" i="15" a="1"/>
  <c r="AQ6" i="15" s="1"/>
  <c r="AR6" i="15" a="1"/>
  <c r="AR6" i="15" s="1"/>
  <c r="AS6" i="15" a="1"/>
  <c r="AS6" i="15" s="1"/>
  <c r="AT6" i="15" a="1"/>
  <c r="AT6" i="15" s="1"/>
  <c r="AU6" i="15" a="1"/>
  <c r="AU6" i="15" s="1"/>
  <c r="AV6" i="15" a="1"/>
  <c r="AV6" i="15" s="1"/>
  <c r="AW6" i="15" a="1"/>
  <c r="AW6" i="15" s="1"/>
  <c r="AX6" i="15" a="1"/>
  <c r="AX6" i="15" s="1"/>
  <c r="AY6" i="15" a="1"/>
  <c r="AY6" i="15" s="1"/>
  <c r="AZ6" i="15" a="1"/>
  <c r="AZ6" i="15" s="1"/>
  <c r="BA6" i="15" a="1"/>
  <c r="BA6" i="15" s="1"/>
  <c r="BB6" i="15" a="1"/>
  <c r="BB6" i="15" s="1"/>
  <c r="BC6" i="15" a="1"/>
  <c r="BC6" i="15" s="1"/>
  <c r="BD6" i="15" a="1"/>
  <c r="BD6" i="15" s="1"/>
  <c r="E12" i="16" s="1"/>
  <c r="BE6" i="15" a="1"/>
  <c r="BE6" i="15" s="1"/>
  <c r="E13" i="16" s="1"/>
  <c r="BF6" i="15" a="1"/>
  <c r="BF6" i="15" s="1"/>
  <c r="BG6" i="15" a="1"/>
  <c r="BG6" i="15" s="1"/>
  <c r="BH6" i="15" a="1"/>
  <c r="BH6" i="15" s="1"/>
  <c r="BI6" i="15" a="1"/>
  <c r="BI6" i="15" s="1"/>
  <c r="BJ6" i="15" a="1"/>
  <c r="BJ6" i="15" s="1"/>
  <c r="BK6" i="15" a="1"/>
  <c r="BK6" i="15" s="1"/>
  <c r="BL6" i="15" a="1"/>
  <c r="BL6" i="15" s="1"/>
  <c r="BM6" i="15" a="1"/>
  <c r="BM6" i="15" s="1"/>
  <c r="C3" i="54" a="1"/>
  <c r="C3" i="54" s="1"/>
  <c r="D3" i="54" a="1"/>
  <c r="D3" i="54" s="1"/>
  <c r="E3" i="54" a="1"/>
  <c r="E3" i="54" s="1"/>
  <c r="F3" i="54" a="1"/>
  <c r="F3" i="54" s="1"/>
  <c r="G3" i="54" a="1"/>
  <c r="G3" i="54" s="1"/>
  <c r="H3" i="54" a="1"/>
  <c r="H3" i="54" s="1"/>
  <c r="I3" i="54" a="1"/>
  <c r="I3" i="54" s="1"/>
  <c r="J3" i="54" a="1"/>
  <c r="J3" i="54" s="1"/>
  <c r="K3" i="54" a="1"/>
  <c r="K3" i="54" s="1"/>
  <c r="L3" i="54" a="1"/>
  <c r="L3" i="54" s="1"/>
  <c r="M3" i="54" a="1"/>
  <c r="M3" i="54" s="1"/>
  <c r="N3" i="54" a="1"/>
  <c r="N3" i="54" s="1"/>
  <c r="O3" i="54" a="1"/>
  <c r="O3" i="54" s="1"/>
  <c r="P3" i="54" a="1"/>
  <c r="P3" i="54" s="1"/>
  <c r="Q3" i="54" a="1"/>
  <c r="Q3" i="54" s="1"/>
  <c r="R3" i="54" a="1"/>
  <c r="R3" i="54" s="1"/>
  <c r="S3" i="54" a="1"/>
  <c r="S3" i="54" s="1"/>
  <c r="T3" i="54" a="1"/>
  <c r="T3" i="54" s="1"/>
  <c r="U3" i="54" a="1"/>
  <c r="U3" i="54" s="1"/>
  <c r="V3" i="54" a="1"/>
  <c r="V3" i="54" s="1"/>
  <c r="B3" i="54" a="1"/>
  <c r="B3" i="54" s="1"/>
  <c r="C2" i="54" a="1"/>
  <c r="C2" i="54" s="1"/>
  <c r="D2" i="54" a="1"/>
  <c r="D2" i="54" s="1"/>
  <c r="E2" i="54" a="1"/>
  <c r="E2" i="54" s="1"/>
  <c r="F2" i="54" a="1"/>
  <c r="F2" i="54" s="1"/>
  <c r="G2" i="54" a="1"/>
  <c r="G2" i="54" s="1"/>
  <c r="H2" i="54" a="1"/>
  <c r="H2" i="54" s="1"/>
  <c r="I2" i="54" a="1"/>
  <c r="I2" i="54" s="1"/>
  <c r="J2" i="54" a="1"/>
  <c r="J2" i="54" s="1"/>
  <c r="K2" i="54" a="1"/>
  <c r="K2" i="54" s="1"/>
  <c r="K4" i="54" s="1"/>
  <c r="L2" i="54" a="1"/>
  <c r="L2" i="54" s="1"/>
  <c r="M2" i="54" a="1"/>
  <c r="M2" i="54" s="1"/>
  <c r="N2" i="54" a="1"/>
  <c r="N2" i="54" s="1"/>
  <c r="O2" i="54" a="1"/>
  <c r="O2" i="54" s="1"/>
  <c r="P2" i="54" a="1"/>
  <c r="P2" i="54" s="1"/>
  <c r="Q2" i="54" a="1"/>
  <c r="Q2" i="54" s="1"/>
  <c r="R2" i="54" a="1"/>
  <c r="R2" i="54" s="1"/>
  <c r="S2" i="54" a="1"/>
  <c r="S2" i="54" s="1"/>
  <c r="T2" i="54" a="1"/>
  <c r="T2" i="54" s="1"/>
  <c r="U2" i="54" a="1"/>
  <c r="U2" i="54" s="1"/>
  <c r="V2" i="54" a="1"/>
  <c r="V2" i="54" s="1"/>
  <c r="B2" i="54" a="1"/>
  <c r="B2" i="54" s="1"/>
  <c r="D3" i="7"/>
  <c r="G14" i="16"/>
  <c r="C3" i="7" a="1"/>
  <c r="C3" i="7" s="1"/>
  <c r="B4" i="54" l="1"/>
  <c r="H4" i="54"/>
  <c r="U4" i="54"/>
  <c r="T4" i="54"/>
  <c r="P4" i="54"/>
  <c r="O4" i="54"/>
  <c r="N4" i="54"/>
  <c r="M4" i="54"/>
  <c r="L4" i="54"/>
  <c r="J4" i="54"/>
  <c r="I4" i="54"/>
  <c r="G4" i="54"/>
  <c r="F4" i="54"/>
  <c r="S4" i="54"/>
  <c r="E4" i="54"/>
  <c r="R4" i="54"/>
  <c r="D4" i="54"/>
  <c r="Q4" i="54"/>
  <c r="C4" i="54"/>
  <c r="F3" i="7" a="1"/>
  <c r="F3" i="7" s="1"/>
  <c r="H3" i="7" a="1"/>
  <c r="H3" i="7" s="1"/>
  <c r="I3" i="7" a="1"/>
  <c r="I3" i="7" s="1"/>
  <c r="I2" i="7" a="1"/>
  <c r="I2" i="7" s="1"/>
  <c r="B3" i="16" l="1"/>
  <c r="D14" i="16" s="1"/>
  <c r="D6" i="16" l="1"/>
  <c r="D7" i="16"/>
  <c r="D10" i="16"/>
  <c r="D15" i="16"/>
  <c r="D17" i="16"/>
  <c r="D8" i="16"/>
  <c r="D9" i="16"/>
  <c r="D11" i="16"/>
  <c r="D12" i="16"/>
  <c r="D13" i="16"/>
  <c r="D16" i="16"/>
  <c r="C307" i="29"/>
  <c r="D307" i="29"/>
  <c r="D304" i="29"/>
  <c r="D305" i="29"/>
  <c r="D306" i="29"/>
  <c r="C304" i="29"/>
  <c r="C305" i="29"/>
  <c r="C306" i="29"/>
  <c r="R87" i="50"/>
  <c r="R36" i="50"/>
  <c r="R50" i="50"/>
  <c r="R74" i="50"/>
  <c r="R82" i="50"/>
  <c r="R86" i="50"/>
  <c r="Q15" i="50"/>
  <c r="Q16" i="50"/>
  <c r="Q17" i="50"/>
  <c r="Q18" i="50"/>
  <c r="Q19" i="50"/>
  <c r="Q20" i="50"/>
  <c r="Q21" i="50"/>
  <c r="Q22" i="50"/>
  <c r="Q23" i="50"/>
  <c r="Q24" i="50"/>
  <c r="Q25" i="50"/>
  <c r="Q26" i="50"/>
  <c r="Q27" i="50"/>
  <c r="Q28" i="50"/>
  <c r="Q29" i="50"/>
  <c r="Q30" i="50"/>
  <c r="Q31" i="50"/>
  <c r="Q32" i="50"/>
  <c r="Q33" i="50"/>
  <c r="Q34" i="50"/>
  <c r="Q35" i="50"/>
  <c r="Q36" i="50"/>
  <c r="Q37" i="50"/>
  <c r="Q38" i="50"/>
  <c r="Q39" i="50"/>
  <c r="Q40" i="50"/>
  <c r="Q41" i="50"/>
  <c r="Q42" i="50"/>
  <c r="Q43" i="50"/>
  <c r="Q44" i="50"/>
  <c r="Q45" i="50"/>
  <c r="Q46" i="50"/>
  <c r="Q47" i="50"/>
  <c r="Q48" i="50"/>
  <c r="Q49" i="50"/>
  <c r="Q50" i="50"/>
  <c r="Q51" i="50"/>
  <c r="Q52" i="50"/>
  <c r="Q53" i="50"/>
  <c r="Q54" i="50"/>
  <c r="Q55" i="50"/>
  <c r="Q56" i="50"/>
  <c r="Q57" i="50"/>
  <c r="Q58" i="50"/>
  <c r="Q59" i="50"/>
  <c r="Q60" i="50"/>
  <c r="Q61" i="50"/>
  <c r="Q62" i="50"/>
  <c r="Q63" i="50"/>
  <c r="Q64" i="50"/>
  <c r="Q65" i="50"/>
  <c r="Q66" i="50"/>
  <c r="Q67" i="50"/>
  <c r="Q68" i="50"/>
  <c r="Q69" i="50"/>
  <c r="Q70" i="50"/>
  <c r="Q71" i="50"/>
  <c r="Q72" i="50"/>
  <c r="Q73" i="50"/>
  <c r="Q74" i="50"/>
  <c r="Q75" i="50"/>
  <c r="Q76" i="50"/>
  <c r="Q77" i="50"/>
  <c r="Q78" i="50"/>
  <c r="Q79" i="50"/>
  <c r="Q80" i="50"/>
  <c r="Q81" i="50"/>
  <c r="Q82" i="50"/>
  <c r="Q83" i="50"/>
  <c r="Q84" i="50"/>
  <c r="Q85" i="50"/>
  <c r="Q86" i="50"/>
  <c r="Q14" i="50"/>
  <c r="R53" i="50" l="1"/>
  <c r="R39" i="50"/>
  <c r="R52" i="50"/>
  <c r="R63" i="50"/>
  <c r="R76" i="50"/>
  <c r="R34" i="50"/>
  <c r="R35" i="50"/>
  <c r="R48" i="50"/>
  <c r="R49" i="50"/>
  <c r="R84" i="50"/>
  <c r="Q87" i="50"/>
  <c r="R85" i="50"/>
  <c r="R68" i="50"/>
  <c r="R40" i="50"/>
  <c r="R66" i="50"/>
  <c r="R64" i="50"/>
  <c r="R78" i="50"/>
  <c r="R54" i="50"/>
  <c r="R26" i="50"/>
  <c r="R67" i="50"/>
  <c r="R77" i="50"/>
  <c r="R61" i="50"/>
  <c r="R47" i="50"/>
  <c r="R33" i="50"/>
  <c r="R83" i="50"/>
  <c r="R79" i="50"/>
  <c r="R81" i="50"/>
  <c r="R65" i="50"/>
  <c r="R51" i="50"/>
  <c r="R37" i="50"/>
  <c r="R80" i="50"/>
  <c r="R60" i="50"/>
  <c r="R46" i="50"/>
  <c r="R32" i="50"/>
  <c r="R73" i="50"/>
  <c r="R59" i="50"/>
  <c r="R45" i="50"/>
  <c r="R31" i="50"/>
  <c r="R72" i="50"/>
  <c r="R58" i="50"/>
  <c r="R44" i="50"/>
  <c r="R30" i="50"/>
  <c r="R71" i="50"/>
  <c r="R57" i="50"/>
  <c r="R43" i="50"/>
  <c r="R29" i="50"/>
  <c r="R38" i="50"/>
  <c r="R70" i="50"/>
  <c r="R56" i="50"/>
  <c r="R42" i="50"/>
  <c r="R28" i="50"/>
  <c r="R69" i="50"/>
  <c r="R55" i="50"/>
  <c r="R41" i="50"/>
  <c r="R27" i="50"/>
  <c r="R62" i="50"/>
  <c r="R75" i="50"/>
  <c r="I8" i="15" l="1" a="1"/>
  <c r="I8" i="15" s="1"/>
  <c r="I9" i="15" a="1"/>
  <c r="I9" i="15" s="1"/>
  <c r="I6" i="15" a="1"/>
  <c r="I6" i="15" s="1"/>
  <c r="I7" i="15" a="1"/>
  <c r="I7" i="15" s="1"/>
  <c r="B181" i="28"/>
  <c r="E181" i="28"/>
  <c r="D181" i="28"/>
  <c r="C181" i="28"/>
  <c r="D303" i="29"/>
  <c r="C303" i="29"/>
  <c r="E180" i="28"/>
  <c r="D180" i="28"/>
  <c r="B180" i="28"/>
  <c r="C180" i="28"/>
  <c r="D302" i="29"/>
  <c r="C302" i="29"/>
  <c r="J8" i="15" l="1" a="1"/>
  <c r="J8" i="15" s="1"/>
  <c r="G6" i="16" s="1"/>
  <c r="J9" i="15" a="1"/>
  <c r="J9" i="15" s="1"/>
  <c r="J7" i="15" a="1"/>
  <c r="J7" i="15" s="1"/>
  <c r="F6" i="16" s="1"/>
  <c r="E179" i="28"/>
  <c r="D179" i="28"/>
  <c r="C179" i="28"/>
  <c r="B179" i="28"/>
  <c r="D301" i="29" l="1"/>
  <c r="C301" i="29"/>
  <c r="E178" i="28"/>
  <c r="D178" i="28"/>
  <c r="C178" i="28"/>
  <c r="B178" i="28"/>
  <c r="D300" i="29"/>
  <c r="C300" i="29"/>
  <c r="E177" i="28"/>
  <c r="D177" i="28"/>
  <c r="C177" i="28"/>
  <c r="D299" i="29"/>
  <c r="C299" i="29"/>
  <c r="B177" i="28"/>
  <c r="D298" i="29"/>
  <c r="C298" i="29"/>
  <c r="E176" i="28"/>
  <c r="D176" i="28"/>
  <c r="C176" i="28"/>
  <c r="B176" i="28"/>
  <c r="D297" i="29"/>
  <c r="C297" i="29"/>
  <c r="B175" i="28"/>
  <c r="E175" i="28"/>
  <c r="D175" i="28"/>
  <c r="C175" i="28"/>
  <c r="D174" i="28"/>
  <c r="C174" i="28"/>
  <c r="B174" i="28"/>
  <c r="C3" i="28"/>
  <c r="C2" i="28"/>
  <c r="C5" i="28"/>
  <c r="C4" i="28"/>
  <c r="P8" i="15" l="1" a="1"/>
  <c r="P8" i="15" s="1"/>
  <c r="G10" i="16" s="1"/>
  <c r="P7" i="15" a="1"/>
  <c r="P7" i="15" s="1"/>
  <c r="F10" i="16" s="1"/>
  <c r="P9" i="15" a="1"/>
  <c r="P9" i="15" s="1"/>
  <c r="P6" i="15" a="1"/>
  <c r="P6" i="15" s="1"/>
  <c r="E10" i="16" s="1"/>
  <c r="C295" i="29"/>
  <c r="D295" i="29"/>
  <c r="C296" i="29"/>
  <c r="D296" i="29"/>
  <c r="D3" i="29"/>
  <c r="D4" i="29"/>
  <c r="D5"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98" i="29"/>
  <c r="D99" i="29"/>
  <c r="D100" i="29"/>
  <c r="D101" i="29"/>
  <c r="D102" i="29"/>
  <c r="D103" i="29"/>
  <c r="D104" i="29"/>
  <c r="D105" i="29"/>
  <c r="D106" i="29"/>
  <c r="D107" i="29"/>
  <c r="D108" i="29"/>
  <c r="D109" i="29"/>
  <c r="D110" i="29"/>
  <c r="D111" i="29"/>
  <c r="D112" i="29"/>
  <c r="D113" i="29"/>
  <c r="D114" i="29"/>
  <c r="D115" i="29"/>
  <c r="D116" i="29"/>
  <c r="D117" i="29"/>
  <c r="D118" i="29"/>
  <c r="D119" i="29"/>
  <c r="D120" i="29"/>
  <c r="D121" i="29"/>
  <c r="D122" i="29"/>
  <c r="D123" i="29"/>
  <c r="D124" i="29"/>
  <c r="D125" i="29"/>
  <c r="D126" i="29"/>
  <c r="D127" i="29"/>
  <c r="D128" i="29"/>
  <c r="D129" i="29"/>
  <c r="D130" i="29"/>
  <c r="D131" i="29"/>
  <c r="D132" i="29"/>
  <c r="D133" i="29"/>
  <c r="D134" i="29"/>
  <c r="D135" i="29"/>
  <c r="D136" i="29"/>
  <c r="D137" i="29"/>
  <c r="D138" i="29"/>
  <c r="D139" i="29"/>
  <c r="D140" i="29"/>
  <c r="D141" i="29"/>
  <c r="D142" i="29"/>
  <c r="D143" i="29"/>
  <c r="D144" i="29"/>
  <c r="D145" i="29"/>
  <c r="D146" i="29"/>
  <c r="D147" i="29"/>
  <c r="D148" i="29"/>
  <c r="D149" i="29"/>
  <c r="D150" i="29"/>
  <c r="D151" i="29"/>
  <c r="D153" i="29"/>
  <c r="D154" i="29"/>
  <c r="D155" i="29"/>
  <c r="D156" i="29"/>
  <c r="D157" i="29"/>
  <c r="D158" i="29"/>
  <c r="D159" i="29"/>
  <c r="D160" i="29"/>
  <c r="D161" i="29"/>
  <c r="D162" i="29"/>
  <c r="D163" i="29"/>
  <c r="D164" i="29"/>
  <c r="D165" i="29"/>
  <c r="D166" i="29"/>
  <c r="D167" i="29"/>
  <c r="D168" i="29"/>
  <c r="D169" i="29"/>
  <c r="D170" i="29"/>
  <c r="D171" i="29"/>
  <c r="D172" i="29"/>
  <c r="D173" i="29"/>
  <c r="D174" i="29"/>
  <c r="D175" i="29"/>
  <c r="D176" i="29"/>
  <c r="D177" i="29"/>
  <c r="D178" i="29"/>
  <c r="D179" i="29"/>
  <c r="D180" i="29"/>
  <c r="D181" i="29"/>
  <c r="D182" i="29"/>
  <c r="D183" i="29"/>
  <c r="D184" i="29"/>
  <c r="D185" i="29"/>
  <c r="D186" i="29"/>
  <c r="D187" i="29"/>
  <c r="D188" i="29"/>
  <c r="D189" i="29"/>
  <c r="D190" i="29"/>
  <c r="D191" i="29"/>
  <c r="D192" i="29"/>
  <c r="D193" i="29"/>
  <c r="D194" i="29"/>
  <c r="D195" i="29"/>
  <c r="D196" i="29"/>
  <c r="D197" i="29"/>
  <c r="D198" i="29"/>
  <c r="D199" i="29"/>
  <c r="D200" i="29"/>
  <c r="D201" i="29"/>
  <c r="D202" i="29"/>
  <c r="D203" i="29"/>
  <c r="D204" i="29"/>
  <c r="D205" i="29"/>
  <c r="D206" i="29"/>
  <c r="D207" i="29"/>
  <c r="D208" i="29"/>
  <c r="D209" i="29"/>
  <c r="D210" i="29"/>
  <c r="D211" i="29"/>
  <c r="D212" i="29"/>
  <c r="D213" i="29"/>
  <c r="D214" i="29"/>
  <c r="D215" i="29"/>
  <c r="D216" i="29"/>
  <c r="D217" i="29"/>
  <c r="D218" i="29"/>
  <c r="D219" i="29"/>
  <c r="D220" i="29"/>
  <c r="D221" i="29"/>
  <c r="D222" i="29"/>
  <c r="D223" i="29"/>
  <c r="D224" i="29"/>
  <c r="D225" i="29"/>
  <c r="D226" i="29"/>
  <c r="D227" i="29"/>
  <c r="D228" i="29"/>
  <c r="D229" i="29"/>
  <c r="D230" i="29"/>
  <c r="D231" i="29"/>
  <c r="D232" i="29"/>
  <c r="D233" i="29"/>
  <c r="D234" i="29"/>
  <c r="D235" i="29"/>
  <c r="D236" i="29"/>
  <c r="D237" i="29"/>
  <c r="D238" i="29"/>
  <c r="D239" i="29"/>
  <c r="D240" i="29"/>
  <c r="D241" i="29"/>
  <c r="D242" i="29"/>
  <c r="D243" i="29"/>
  <c r="D244" i="29"/>
  <c r="D245" i="29"/>
  <c r="D246" i="29"/>
  <c r="D247" i="29"/>
  <c r="D248" i="29"/>
  <c r="D249" i="29"/>
  <c r="D250" i="29"/>
  <c r="D251" i="29"/>
  <c r="D252" i="29"/>
  <c r="D253" i="29"/>
  <c r="D254" i="29"/>
  <c r="D255" i="29"/>
  <c r="D256" i="29"/>
  <c r="D257" i="29"/>
  <c r="D258" i="29"/>
  <c r="D259" i="29"/>
  <c r="D260" i="29"/>
  <c r="D261" i="29"/>
  <c r="D262" i="29"/>
  <c r="D263" i="29"/>
  <c r="D264" i="29"/>
  <c r="D265" i="29"/>
  <c r="D266" i="29"/>
  <c r="D267" i="29"/>
  <c r="D268" i="29"/>
  <c r="D269" i="29"/>
  <c r="D270" i="29"/>
  <c r="D271" i="29"/>
  <c r="D272" i="29"/>
  <c r="D273" i="29"/>
  <c r="D274" i="29"/>
  <c r="D275" i="29"/>
  <c r="D276" i="29"/>
  <c r="D277" i="29"/>
  <c r="D278" i="29"/>
  <c r="D279" i="29"/>
  <c r="D280" i="29"/>
  <c r="D281" i="29"/>
  <c r="D282" i="29"/>
  <c r="D283" i="29"/>
  <c r="D284" i="29"/>
  <c r="D285" i="29"/>
  <c r="D286" i="29"/>
  <c r="D287" i="29"/>
  <c r="D288" i="29"/>
  <c r="D289" i="29"/>
  <c r="D290" i="29"/>
  <c r="D291" i="29"/>
  <c r="D292" i="29"/>
  <c r="D293" i="29"/>
  <c r="D294" i="29"/>
  <c r="D2" i="29"/>
  <c r="C3" i="29"/>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7" i="29"/>
  <c r="C138" i="29"/>
  <c r="C139" i="29"/>
  <c r="C140" i="29"/>
  <c r="C141" i="29"/>
  <c r="C142" i="29"/>
  <c r="C143" i="29"/>
  <c r="C144" i="29"/>
  <c r="C145" i="29"/>
  <c r="C146" i="29"/>
  <c r="C147" i="29"/>
  <c r="C148" i="29"/>
  <c r="C149" i="29"/>
  <c r="C150" i="29"/>
  <c r="C151" i="29"/>
  <c r="C152" i="29"/>
  <c r="C153" i="29"/>
  <c r="C154" i="29"/>
  <c r="C155" i="29"/>
  <c r="C156" i="29"/>
  <c r="C157" i="29"/>
  <c r="C158" i="29"/>
  <c r="C159" i="29"/>
  <c r="C160" i="29"/>
  <c r="C161" i="29"/>
  <c r="C162" i="29"/>
  <c r="C163" i="29"/>
  <c r="C164" i="29"/>
  <c r="C165" i="29"/>
  <c r="C166" i="29"/>
  <c r="C167" i="29"/>
  <c r="C168" i="29"/>
  <c r="C169" i="29"/>
  <c r="C170" i="29"/>
  <c r="C171" i="29"/>
  <c r="C172" i="29"/>
  <c r="C173" i="29"/>
  <c r="C174" i="29"/>
  <c r="C175" i="29"/>
  <c r="C176" i="29"/>
  <c r="C177" i="29"/>
  <c r="C178" i="29"/>
  <c r="C179" i="29"/>
  <c r="C180" i="29"/>
  <c r="C181" i="29"/>
  <c r="C182" i="29"/>
  <c r="C183" i="29"/>
  <c r="C184" i="29"/>
  <c r="C185" i="29"/>
  <c r="C186" i="29"/>
  <c r="C187" i="29"/>
  <c r="C188" i="29"/>
  <c r="C189" i="29"/>
  <c r="C190" i="29"/>
  <c r="C191" i="29"/>
  <c r="C192" i="29"/>
  <c r="C193" i="29"/>
  <c r="C194" i="29"/>
  <c r="C195" i="29"/>
  <c r="C196" i="29"/>
  <c r="C197" i="29"/>
  <c r="C198" i="29"/>
  <c r="C199" i="29"/>
  <c r="C200" i="29"/>
  <c r="C201" i="29"/>
  <c r="C202" i="29"/>
  <c r="C203" i="29"/>
  <c r="C204" i="29"/>
  <c r="C205" i="29"/>
  <c r="C206" i="29"/>
  <c r="C207" i="29"/>
  <c r="C208" i="29"/>
  <c r="C209" i="29"/>
  <c r="C210" i="29"/>
  <c r="C211" i="29"/>
  <c r="C212" i="29"/>
  <c r="C213" i="29"/>
  <c r="C214" i="29"/>
  <c r="C215" i="29"/>
  <c r="C216" i="29"/>
  <c r="C217" i="29"/>
  <c r="C218" i="29"/>
  <c r="C219" i="29"/>
  <c r="C220" i="29"/>
  <c r="C221" i="29"/>
  <c r="C222" i="29"/>
  <c r="C223" i="29"/>
  <c r="C224" i="29"/>
  <c r="C225" i="29"/>
  <c r="C226" i="29"/>
  <c r="C227" i="29"/>
  <c r="C228" i="29"/>
  <c r="C229" i="29"/>
  <c r="C230" i="29"/>
  <c r="C231" i="29"/>
  <c r="C232" i="29"/>
  <c r="C233" i="29"/>
  <c r="C234" i="29"/>
  <c r="C235" i="29"/>
  <c r="C236" i="29"/>
  <c r="C237" i="29"/>
  <c r="C238" i="29"/>
  <c r="C239" i="29"/>
  <c r="C240" i="29"/>
  <c r="C241" i="29"/>
  <c r="C242" i="29"/>
  <c r="C243" i="29"/>
  <c r="C244" i="29"/>
  <c r="C245" i="29"/>
  <c r="C246" i="29"/>
  <c r="C247" i="29"/>
  <c r="C248" i="29"/>
  <c r="C249" i="29"/>
  <c r="C250" i="29"/>
  <c r="C251" i="29"/>
  <c r="C252" i="29"/>
  <c r="C253" i="29"/>
  <c r="C254" i="29"/>
  <c r="C255" i="29"/>
  <c r="C256" i="29"/>
  <c r="C257" i="29"/>
  <c r="C258" i="29"/>
  <c r="C259" i="29"/>
  <c r="C260" i="29"/>
  <c r="C261" i="29"/>
  <c r="C262" i="29"/>
  <c r="C263" i="29"/>
  <c r="C264" i="29"/>
  <c r="C265" i="29"/>
  <c r="C266" i="29"/>
  <c r="C267" i="29"/>
  <c r="C268" i="29"/>
  <c r="C269" i="29"/>
  <c r="C270" i="29"/>
  <c r="C271" i="29"/>
  <c r="C272" i="29"/>
  <c r="C273" i="29"/>
  <c r="C274" i="29"/>
  <c r="C275" i="29"/>
  <c r="C276" i="29"/>
  <c r="C277" i="29"/>
  <c r="C278" i="29"/>
  <c r="C279" i="29"/>
  <c r="C280" i="29"/>
  <c r="C281" i="29"/>
  <c r="C282" i="29"/>
  <c r="C283" i="29"/>
  <c r="C284" i="29"/>
  <c r="C285" i="29"/>
  <c r="C286" i="29"/>
  <c r="C287" i="29"/>
  <c r="C288" i="29"/>
  <c r="C289" i="29"/>
  <c r="C290" i="29"/>
  <c r="C291" i="29"/>
  <c r="C292" i="29"/>
  <c r="C293" i="29"/>
  <c r="C294" i="29"/>
  <c r="C2" i="29"/>
  <c r="B173" i="28"/>
  <c r="C173" i="28"/>
  <c r="D173" i="28"/>
  <c r="E173" i="28"/>
  <c r="E174" i="28"/>
  <c r="C172" i="28" l="1"/>
  <c r="D172" i="28"/>
  <c r="E172" i="28"/>
  <c r="B171" i="28"/>
  <c r="B172" i="28"/>
  <c r="C171" i="28"/>
  <c r="D171" i="28"/>
  <c r="E171" i="28"/>
  <c r="C170" i="28"/>
  <c r="B170" i="28" l="1"/>
  <c r="D170" i="28"/>
  <c r="E3" i="28"/>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0" i="28"/>
  <c r="E131" i="28"/>
  <c r="E132" i="28"/>
  <c r="E133" i="28"/>
  <c r="E134" i="28"/>
  <c r="E135" i="28"/>
  <c r="E136" i="28"/>
  <c r="E137" i="28"/>
  <c r="E138" i="28"/>
  <c r="E139" i="28"/>
  <c r="E140" i="28"/>
  <c r="E141" i="28"/>
  <c r="E142" i="28"/>
  <c r="E143" i="28"/>
  <c r="E144" i="28"/>
  <c r="E145" i="28"/>
  <c r="E146" i="28"/>
  <c r="E147" i="28"/>
  <c r="E148" i="28"/>
  <c r="E149" i="28"/>
  <c r="E150" i="28"/>
  <c r="E151" i="28"/>
  <c r="E152" i="28"/>
  <c r="E153" i="28"/>
  <c r="E154" i="28"/>
  <c r="E155" i="28"/>
  <c r="E156" i="28"/>
  <c r="E157" i="28"/>
  <c r="E158" i="28"/>
  <c r="E159" i="28"/>
  <c r="E160" i="28"/>
  <c r="E161" i="28"/>
  <c r="E162" i="28"/>
  <c r="E163" i="28"/>
  <c r="E164" i="28"/>
  <c r="E165" i="28"/>
  <c r="E166" i="28"/>
  <c r="E167" i="28"/>
  <c r="E168" i="28"/>
  <c r="E169" i="28"/>
  <c r="E170" i="28"/>
  <c r="E2" i="28"/>
  <c r="D3" i="28"/>
  <c r="M3" i="28" s="1"/>
  <c r="D4" i="28"/>
  <c r="M4" i="28" s="1"/>
  <c r="D5" i="28"/>
  <c r="M5" i="28" s="1"/>
  <c r="D6" i="28"/>
  <c r="M6" i="28" s="1"/>
  <c r="D7" i="28"/>
  <c r="M7" i="28" s="1"/>
  <c r="D8" i="28"/>
  <c r="M8" i="28" s="1"/>
  <c r="D9" i="28"/>
  <c r="M9" i="28" s="1"/>
  <c r="D10" i="28"/>
  <c r="M10" i="28" s="1"/>
  <c r="D11" i="28"/>
  <c r="M11" i="28" s="1"/>
  <c r="D12" i="28"/>
  <c r="M12" i="28" s="1"/>
  <c r="D13" i="28"/>
  <c r="M13" i="28" s="1"/>
  <c r="D14" i="28"/>
  <c r="M14" i="28" s="1"/>
  <c r="D15" i="28"/>
  <c r="M15" i="28" s="1"/>
  <c r="D16" i="28"/>
  <c r="M16" i="28" s="1"/>
  <c r="D17" i="28"/>
  <c r="M17" i="28" s="1"/>
  <c r="D18" i="28"/>
  <c r="M18" i="28" s="1"/>
  <c r="D19" i="28"/>
  <c r="M19" i="28" s="1"/>
  <c r="D20" i="28"/>
  <c r="M20" i="28" s="1"/>
  <c r="D21" i="28"/>
  <c r="M21" i="28" s="1"/>
  <c r="D22" i="28"/>
  <c r="M22" i="28" s="1"/>
  <c r="D23" i="28"/>
  <c r="M23" i="28" s="1"/>
  <c r="D24" i="28"/>
  <c r="M24" i="28" s="1"/>
  <c r="D25" i="28"/>
  <c r="M25" i="28" s="1"/>
  <c r="D26" i="28"/>
  <c r="M26" i="28" s="1"/>
  <c r="D27" i="28"/>
  <c r="M27" i="28" s="1"/>
  <c r="D28" i="28"/>
  <c r="M28" i="28" s="1"/>
  <c r="D29" i="28"/>
  <c r="M29" i="28" s="1"/>
  <c r="D30" i="28"/>
  <c r="M30" i="28" s="1"/>
  <c r="D31" i="28"/>
  <c r="M31" i="28" s="1"/>
  <c r="D32" i="28"/>
  <c r="M32" i="28" s="1"/>
  <c r="D33" i="28"/>
  <c r="M33" i="28" s="1"/>
  <c r="D34" i="28"/>
  <c r="M34" i="28" s="1"/>
  <c r="D35" i="28"/>
  <c r="M35" i="28" s="1"/>
  <c r="D36" i="28"/>
  <c r="M36" i="28" s="1"/>
  <c r="D37" i="28"/>
  <c r="M37" i="28" s="1"/>
  <c r="D38" i="28"/>
  <c r="M38" i="28" s="1"/>
  <c r="D39" i="28"/>
  <c r="M39" i="28" s="1"/>
  <c r="D40" i="28"/>
  <c r="M40" i="28" s="1"/>
  <c r="D41" i="28"/>
  <c r="M41" i="28" s="1"/>
  <c r="D42" i="28"/>
  <c r="M42" i="28" s="1"/>
  <c r="D43" i="28"/>
  <c r="M43" i="28" s="1"/>
  <c r="D44" i="28"/>
  <c r="M44" i="28" s="1"/>
  <c r="D45" i="28"/>
  <c r="M45" i="28" s="1"/>
  <c r="D46" i="28"/>
  <c r="M46" i="28" s="1"/>
  <c r="D47" i="28"/>
  <c r="M47" i="28" s="1"/>
  <c r="D48" i="28"/>
  <c r="M48" i="28" s="1"/>
  <c r="D49" i="28"/>
  <c r="M49" i="28" s="1"/>
  <c r="D50" i="28"/>
  <c r="M50" i="28" s="1"/>
  <c r="D51" i="28"/>
  <c r="M51" i="28" s="1"/>
  <c r="D52" i="28"/>
  <c r="M52" i="28" s="1"/>
  <c r="D53" i="28"/>
  <c r="M53" i="28" s="1"/>
  <c r="D54" i="28"/>
  <c r="M54" i="28" s="1"/>
  <c r="D55" i="28"/>
  <c r="M55" i="28" s="1"/>
  <c r="D56" i="28"/>
  <c r="M56" i="28" s="1"/>
  <c r="D57" i="28"/>
  <c r="M57" i="28" s="1"/>
  <c r="D58" i="28"/>
  <c r="M58" i="28" s="1"/>
  <c r="D59" i="28"/>
  <c r="M59" i="28" s="1"/>
  <c r="D60" i="28"/>
  <c r="M60" i="28" s="1"/>
  <c r="D61" i="28"/>
  <c r="M61" i="28" s="1"/>
  <c r="D62" i="28"/>
  <c r="M62" i="28" s="1"/>
  <c r="D63" i="28"/>
  <c r="M63" i="28" s="1"/>
  <c r="D64" i="28"/>
  <c r="M64" i="28" s="1"/>
  <c r="D65" i="28"/>
  <c r="M65" i="28" s="1"/>
  <c r="D66" i="28"/>
  <c r="M66" i="28" s="1"/>
  <c r="D67" i="28"/>
  <c r="M67" i="28" s="1"/>
  <c r="D68" i="28"/>
  <c r="M68" i="28" s="1"/>
  <c r="D69" i="28"/>
  <c r="M69" i="28" s="1"/>
  <c r="D70" i="28"/>
  <c r="M70" i="28" s="1"/>
  <c r="D71" i="28"/>
  <c r="M71" i="28" s="1"/>
  <c r="D72" i="28"/>
  <c r="M72" i="28" s="1"/>
  <c r="D73" i="28"/>
  <c r="M73" i="28" s="1"/>
  <c r="D74" i="28"/>
  <c r="M74" i="28" s="1"/>
  <c r="D75" i="28"/>
  <c r="M75" i="28" s="1"/>
  <c r="D76" i="28"/>
  <c r="M76" i="28" s="1"/>
  <c r="D77" i="28"/>
  <c r="M77" i="28" s="1"/>
  <c r="D78" i="28"/>
  <c r="M78" i="28" s="1"/>
  <c r="D79" i="28"/>
  <c r="M79" i="28" s="1"/>
  <c r="D80" i="28"/>
  <c r="M80" i="28" s="1"/>
  <c r="D81" i="28"/>
  <c r="M81" i="28" s="1"/>
  <c r="D82" i="28"/>
  <c r="M82" i="28" s="1"/>
  <c r="D83" i="28"/>
  <c r="M83" i="28" s="1"/>
  <c r="D84" i="28"/>
  <c r="M84" i="28" s="1"/>
  <c r="D85" i="28"/>
  <c r="M85" i="28" s="1"/>
  <c r="D86" i="28"/>
  <c r="M86" i="28" s="1"/>
  <c r="D87" i="28"/>
  <c r="M87" i="28" s="1"/>
  <c r="D88" i="28"/>
  <c r="M88" i="28" s="1"/>
  <c r="D89" i="28"/>
  <c r="M89" i="28" s="1"/>
  <c r="D90" i="28"/>
  <c r="M90" i="28" s="1"/>
  <c r="D91" i="28"/>
  <c r="M91" i="28" s="1"/>
  <c r="D92" i="28"/>
  <c r="M92" i="28" s="1"/>
  <c r="D93" i="28"/>
  <c r="M93" i="28" s="1"/>
  <c r="D94" i="28"/>
  <c r="M94" i="28" s="1"/>
  <c r="D95" i="28"/>
  <c r="M95" i="28" s="1"/>
  <c r="D96" i="28"/>
  <c r="M96" i="28" s="1"/>
  <c r="D97" i="28"/>
  <c r="M97" i="28" s="1"/>
  <c r="D98" i="28"/>
  <c r="M98" i="28" s="1"/>
  <c r="D99" i="28"/>
  <c r="M99" i="28" s="1"/>
  <c r="D100" i="28"/>
  <c r="M100" i="28" s="1"/>
  <c r="D101" i="28"/>
  <c r="M101" i="28" s="1"/>
  <c r="D102" i="28"/>
  <c r="M102" i="28" s="1"/>
  <c r="D103" i="28"/>
  <c r="M103" i="28" s="1"/>
  <c r="D104" i="28"/>
  <c r="M104" i="28" s="1"/>
  <c r="D105" i="28"/>
  <c r="M105" i="28" s="1"/>
  <c r="D106" i="28"/>
  <c r="M106" i="28" s="1"/>
  <c r="D107" i="28"/>
  <c r="M107" i="28" s="1"/>
  <c r="D108" i="28"/>
  <c r="M108" i="28" s="1"/>
  <c r="D109" i="28"/>
  <c r="M109" i="28" s="1"/>
  <c r="D110" i="28"/>
  <c r="M110" i="28" s="1"/>
  <c r="D111" i="28"/>
  <c r="M111" i="28" s="1"/>
  <c r="D112" i="28"/>
  <c r="M112" i="28" s="1"/>
  <c r="D113" i="28"/>
  <c r="M113" i="28" s="1"/>
  <c r="D114" i="28"/>
  <c r="M114" i="28" s="1"/>
  <c r="D115" i="28"/>
  <c r="M115" i="28" s="1"/>
  <c r="D116" i="28"/>
  <c r="M116" i="28" s="1"/>
  <c r="D117" i="28"/>
  <c r="M117" i="28" s="1"/>
  <c r="D118" i="28"/>
  <c r="M118" i="28" s="1"/>
  <c r="D119" i="28"/>
  <c r="M119" i="28" s="1"/>
  <c r="D120" i="28"/>
  <c r="M120" i="28" s="1"/>
  <c r="D121" i="28"/>
  <c r="M121" i="28" s="1"/>
  <c r="D122" i="28"/>
  <c r="M122" i="28" s="1"/>
  <c r="D123" i="28"/>
  <c r="M123" i="28" s="1"/>
  <c r="D124" i="28"/>
  <c r="M124" i="28" s="1"/>
  <c r="D125" i="28"/>
  <c r="M125" i="28" s="1"/>
  <c r="D126" i="28"/>
  <c r="M126" i="28" s="1"/>
  <c r="D127" i="28"/>
  <c r="M127" i="28" s="1"/>
  <c r="D128" i="28"/>
  <c r="M128" i="28" s="1"/>
  <c r="D129" i="28"/>
  <c r="M129" i="28" s="1"/>
  <c r="D130" i="28"/>
  <c r="M130" i="28" s="1"/>
  <c r="D131" i="28"/>
  <c r="M131" i="28" s="1"/>
  <c r="D132" i="28"/>
  <c r="M132" i="28" s="1"/>
  <c r="D133" i="28"/>
  <c r="M133" i="28" s="1"/>
  <c r="D134" i="28"/>
  <c r="M134" i="28" s="1"/>
  <c r="D135" i="28"/>
  <c r="M135" i="28" s="1"/>
  <c r="D136" i="28"/>
  <c r="M136" i="28" s="1"/>
  <c r="D137" i="28"/>
  <c r="M137" i="28" s="1"/>
  <c r="D138" i="28"/>
  <c r="M138" i="28" s="1"/>
  <c r="D139" i="28"/>
  <c r="M139" i="28" s="1"/>
  <c r="D140" i="28"/>
  <c r="M140" i="28" s="1"/>
  <c r="D141" i="28"/>
  <c r="M141" i="28" s="1"/>
  <c r="D142" i="28"/>
  <c r="M142" i="28" s="1"/>
  <c r="D143" i="28"/>
  <c r="M143" i="28" s="1"/>
  <c r="D144" i="28"/>
  <c r="M144" i="28" s="1"/>
  <c r="D145" i="28"/>
  <c r="M145" i="28" s="1"/>
  <c r="D146" i="28"/>
  <c r="M146" i="28" s="1"/>
  <c r="D147" i="28"/>
  <c r="M147" i="28" s="1"/>
  <c r="D148" i="28"/>
  <c r="M148" i="28" s="1"/>
  <c r="D149" i="28"/>
  <c r="M149" i="28" s="1"/>
  <c r="D150" i="28"/>
  <c r="M150" i="28" s="1"/>
  <c r="D151" i="28"/>
  <c r="M151" i="28" s="1"/>
  <c r="M152" i="28"/>
  <c r="D153" i="28"/>
  <c r="M153" i="28" s="1"/>
  <c r="D154" i="28"/>
  <c r="M154" i="28" s="1"/>
  <c r="D155" i="28"/>
  <c r="M155" i="28" s="1"/>
  <c r="D156" i="28"/>
  <c r="M156" i="28" s="1"/>
  <c r="D157" i="28"/>
  <c r="M157" i="28" s="1"/>
  <c r="D158" i="28"/>
  <c r="M158" i="28" s="1"/>
  <c r="D159" i="28"/>
  <c r="M159" i="28" s="1"/>
  <c r="D160" i="28"/>
  <c r="M160" i="28" s="1"/>
  <c r="D161" i="28"/>
  <c r="M161" i="28" s="1"/>
  <c r="D162" i="28"/>
  <c r="M162" i="28" s="1"/>
  <c r="D163" i="28"/>
  <c r="M163" i="28" s="1"/>
  <c r="D164" i="28"/>
  <c r="M164" i="28" s="1"/>
  <c r="D165" i="28"/>
  <c r="M165" i="28" s="1"/>
  <c r="D166" i="28"/>
  <c r="M166" i="28" s="1"/>
  <c r="D167" i="28"/>
  <c r="M167" i="28" s="1"/>
  <c r="D168" i="28"/>
  <c r="M168" i="28" s="1"/>
  <c r="D169" i="28"/>
  <c r="M169" i="28" s="1"/>
  <c r="D2" i="28"/>
  <c r="M2" i="28" s="1"/>
  <c r="J3" i="28"/>
  <c r="J4" i="28"/>
  <c r="J5" i="28"/>
  <c r="C6" i="28"/>
  <c r="J6" i="28" s="1"/>
  <c r="C7" i="28"/>
  <c r="J7" i="28" s="1"/>
  <c r="C8" i="28"/>
  <c r="J8" i="28" s="1"/>
  <c r="C9" i="28"/>
  <c r="J9" i="28" s="1"/>
  <c r="C10" i="28"/>
  <c r="J10" i="28" s="1"/>
  <c r="C11" i="28"/>
  <c r="J11" i="28" s="1"/>
  <c r="C12" i="28"/>
  <c r="J12" i="28" s="1"/>
  <c r="C13" i="28"/>
  <c r="J13" i="28" s="1"/>
  <c r="C14" i="28"/>
  <c r="J14" i="28" s="1"/>
  <c r="C15" i="28"/>
  <c r="J15" i="28" s="1"/>
  <c r="C16" i="28"/>
  <c r="J16" i="28" s="1"/>
  <c r="C17" i="28"/>
  <c r="J17" i="28" s="1"/>
  <c r="C18" i="28"/>
  <c r="J18" i="28" s="1"/>
  <c r="C19" i="28"/>
  <c r="J19" i="28" s="1"/>
  <c r="C20" i="28"/>
  <c r="J20" i="28" s="1"/>
  <c r="C21" i="28"/>
  <c r="J21" i="28" s="1"/>
  <c r="C22" i="28"/>
  <c r="J22" i="28" s="1"/>
  <c r="C23" i="28"/>
  <c r="J23" i="28" s="1"/>
  <c r="C24" i="28"/>
  <c r="J24" i="28" s="1"/>
  <c r="C25" i="28"/>
  <c r="J25" i="28" s="1"/>
  <c r="C26" i="28"/>
  <c r="J26" i="28" s="1"/>
  <c r="C27" i="28"/>
  <c r="J27" i="28" s="1"/>
  <c r="C28" i="28"/>
  <c r="J28" i="28" s="1"/>
  <c r="C29" i="28"/>
  <c r="J29" i="28" s="1"/>
  <c r="C30" i="28"/>
  <c r="J30" i="28" s="1"/>
  <c r="C31" i="28"/>
  <c r="J31" i="28" s="1"/>
  <c r="C32" i="28"/>
  <c r="J32" i="28" s="1"/>
  <c r="C33" i="28"/>
  <c r="J33" i="28" s="1"/>
  <c r="C34" i="28"/>
  <c r="J34" i="28" s="1"/>
  <c r="C35" i="28"/>
  <c r="J35" i="28" s="1"/>
  <c r="C36" i="28"/>
  <c r="J36" i="28" s="1"/>
  <c r="C37" i="28"/>
  <c r="J37" i="28" s="1"/>
  <c r="C38" i="28"/>
  <c r="J38" i="28" s="1"/>
  <c r="C39" i="28"/>
  <c r="J39" i="28" s="1"/>
  <c r="C40" i="28"/>
  <c r="J40" i="28" s="1"/>
  <c r="C41" i="28"/>
  <c r="J41" i="28" s="1"/>
  <c r="C42" i="28"/>
  <c r="J42" i="28" s="1"/>
  <c r="C43" i="28"/>
  <c r="J43" i="28" s="1"/>
  <c r="C44" i="28"/>
  <c r="J44" i="28" s="1"/>
  <c r="C45" i="28"/>
  <c r="J45" i="28" s="1"/>
  <c r="C46" i="28"/>
  <c r="J46" i="28" s="1"/>
  <c r="C47" i="28"/>
  <c r="J47" i="28" s="1"/>
  <c r="C48" i="28"/>
  <c r="J48" i="28" s="1"/>
  <c r="C49" i="28"/>
  <c r="J49" i="28" s="1"/>
  <c r="C50" i="28"/>
  <c r="J50" i="28" s="1"/>
  <c r="C51" i="28"/>
  <c r="J51" i="28" s="1"/>
  <c r="C52" i="28"/>
  <c r="J52" i="28" s="1"/>
  <c r="C53" i="28"/>
  <c r="J53" i="28" s="1"/>
  <c r="C54" i="28"/>
  <c r="J54" i="28" s="1"/>
  <c r="C55" i="28"/>
  <c r="J55" i="28" s="1"/>
  <c r="C56" i="28"/>
  <c r="J56" i="28" s="1"/>
  <c r="C57" i="28"/>
  <c r="J57" i="28" s="1"/>
  <c r="C58" i="28"/>
  <c r="J58" i="28" s="1"/>
  <c r="C59" i="28"/>
  <c r="J59" i="28" s="1"/>
  <c r="C60" i="28"/>
  <c r="J60" i="28" s="1"/>
  <c r="C61" i="28"/>
  <c r="J61" i="28" s="1"/>
  <c r="C62" i="28"/>
  <c r="J62" i="28" s="1"/>
  <c r="C63" i="28"/>
  <c r="J63" i="28" s="1"/>
  <c r="C64" i="28"/>
  <c r="J64" i="28" s="1"/>
  <c r="C65" i="28"/>
  <c r="J65" i="28" s="1"/>
  <c r="C66" i="28"/>
  <c r="J66" i="28" s="1"/>
  <c r="C67" i="28"/>
  <c r="J67" i="28" s="1"/>
  <c r="C68" i="28"/>
  <c r="J68" i="28" s="1"/>
  <c r="C69" i="28"/>
  <c r="J69" i="28" s="1"/>
  <c r="C70" i="28"/>
  <c r="J70" i="28" s="1"/>
  <c r="C71" i="28"/>
  <c r="J71" i="28" s="1"/>
  <c r="C72" i="28"/>
  <c r="J72" i="28" s="1"/>
  <c r="C73" i="28"/>
  <c r="J73" i="28" s="1"/>
  <c r="C74" i="28"/>
  <c r="J74" i="28" s="1"/>
  <c r="C75" i="28"/>
  <c r="J75" i="28" s="1"/>
  <c r="C76" i="28"/>
  <c r="J76" i="28" s="1"/>
  <c r="C77" i="28"/>
  <c r="J77" i="28" s="1"/>
  <c r="C78" i="28"/>
  <c r="J78" i="28" s="1"/>
  <c r="C79" i="28"/>
  <c r="J79" i="28" s="1"/>
  <c r="C80" i="28"/>
  <c r="J80" i="28" s="1"/>
  <c r="C81" i="28"/>
  <c r="J81" i="28" s="1"/>
  <c r="C82" i="28"/>
  <c r="J82" i="28" s="1"/>
  <c r="C83" i="28"/>
  <c r="J83" i="28" s="1"/>
  <c r="C84" i="28"/>
  <c r="J84" i="28" s="1"/>
  <c r="C85" i="28"/>
  <c r="J85" i="28" s="1"/>
  <c r="C86" i="28"/>
  <c r="J86" i="28" s="1"/>
  <c r="C87" i="28"/>
  <c r="J87" i="28" s="1"/>
  <c r="C88" i="28"/>
  <c r="J88" i="28" s="1"/>
  <c r="C89" i="28"/>
  <c r="J89" i="28" s="1"/>
  <c r="C90" i="28"/>
  <c r="J90" i="28" s="1"/>
  <c r="C91" i="28"/>
  <c r="J91" i="28" s="1"/>
  <c r="C92" i="28"/>
  <c r="J92" i="28" s="1"/>
  <c r="C93" i="28"/>
  <c r="J93" i="28" s="1"/>
  <c r="C94" i="28"/>
  <c r="J94" i="28" s="1"/>
  <c r="C95" i="28"/>
  <c r="J95" i="28" s="1"/>
  <c r="C96" i="28"/>
  <c r="J96" i="28" s="1"/>
  <c r="C97" i="28"/>
  <c r="J97" i="28" s="1"/>
  <c r="C98" i="28"/>
  <c r="J98" i="28" s="1"/>
  <c r="C99" i="28"/>
  <c r="J99" i="28" s="1"/>
  <c r="C100" i="28"/>
  <c r="J100" i="28" s="1"/>
  <c r="C101" i="28"/>
  <c r="J101" i="28" s="1"/>
  <c r="C102" i="28"/>
  <c r="J102" i="28" s="1"/>
  <c r="C103" i="28"/>
  <c r="J103" i="28" s="1"/>
  <c r="C104" i="28"/>
  <c r="J104" i="28" s="1"/>
  <c r="C105" i="28"/>
  <c r="J105" i="28" s="1"/>
  <c r="C106" i="28"/>
  <c r="J106" i="28" s="1"/>
  <c r="C107" i="28"/>
  <c r="J107" i="28" s="1"/>
  <c r="C108" i="28"/>
  <c r="J108" i="28" s="1"/>
  <c r="C109" i="28"/>
  <c r="J109" i="28" s="1"/>
  <c r="C110" i="28"/>
  <c r="J110" i="28" s="1"/>
  <c r="C111" i="28"/>
  <c r="J111" i="28" s="1"/>
  <c r="C112" i="28"/>
  <c r="J112" i="28" s="1"/>
  <c r="C113" i="28"/>
  <c r="J113" i="28" s="1"/>
  <c r="C114" i="28"/>
  <c r="J114" i="28" s="1"/>
  <c r="C115" i="28"/>
  <c r="J115" i="28" s="1"/>
  <c r="C116" i="28"/>
  <c r="J116" i="28" s="1"/>
  <c r="C117" i="28"/>
  <c r="J117" i="28" s="1"/>
  <c r="C118" i="28"/>
  <c r="J118" i="28" s="1"/>
  <c r="C119" i="28"/>
  <c r="J119" i="28" s="1"/>
  <c r="C120" i="28"/>
  <c r="J120" i="28" s="1"/>
  <c r="C121" i="28"/>
  <c r="J121" i="28" s="1"/>
  <c r="C122" i="28"/>
  <c r="J122" i="28" s="1"/>
  <c r="C123" i="28"/>
  <c r="J123" i="28" s="1"/>
  <c r="C124" i="28"/>
  <c r="J124" i="28" s="1"/>
  <c r="C125" i="28"/>
  <c r="J125" i="28" s="1"/>
  <c r="C126" i="28"/>
  <c r="J126" i="28" s="1"/>
  <c r="C127" i="28"/>
  <c r="J127" i="28" s="1"/>
  <c r="C128" i="28"/>
  <c r="J128" i="28" s="1"/>
  <c r="C129" i="28"/>
  <c r="J129" i="28" s="1"/>
  <c r="C130" i="28"/>
  <c r="J130" i="28" s="1"/>
  <c r="C131" i="28"/>
  <c r="J131" i="28" s="1"/>
  <c r="C132" i="28"/>
  <c r="J132" i="28" s="1"/>
  <c r="C133" i="28"/>
  <c r="J133" i="28" s="1"/>
  <c r="C134" i="28"/>
  <c r="J134" i="28" s="1"/>
  <c r="C135" i="28"/>
  <c r="J135" i="28" s="1"/>
  <c r="C136" i="28"/>
  <c r="J136" i="28" s="1"/>
  <c r="C137" i="28"/>
  <c r="J137" i="28" s="1"/>
  <c r="C138" i="28"/>
  <c r="J138" i="28" s="1"/>
  <c r="C139" i="28"/>
  <c r="J139" i="28" s="1"/>
  <c r="C140" i="28"/>
  <c r="J140" i="28" s="1"/>
  <c r="C141" i="28"/>
  <c r="J141" i="28" s="1"/>
  <c r="C142" i="28"/>
  <c r="J142" i="28" s="1"/>
  <c r="C143" i="28"/>
  <c r="J143" i="28" s="1"/>
  <c r="C144" i="28"/>
  <c r="J144" i="28" s="1"/>
  <c r="C145" i="28"/>
  <c r="J145" i="28" s="1"/>
  <c r="C146" i="28"/>
  <c r="J146" i="28" s="1"/>
  <c r="C147" i="28"/>
  <c r="J147" i="28" s="1"/>
  <c r="C148" i="28"/>
  <c r="J148" i="28" s="1"/>
  <c r="C149" i="28"/>
  <c r="J149" i="28" s="1"/>
  <c r="C150" i="28"/>
  <c r="J150" i="28" s="1"/>
  <c r="C151" i="28"/>
  <c r="J151" i="28" s="1"/>
  <c r="C152" i="28"/>
  <c r="J152" i="28" s="1"/>
  <c r="C153" i="28"/>
  <c r="J153" i="28" s="1"/>
  <c r="C154" i="28"/>
  <c r="J154" i="28" s="1"/>
  <c r="C155" i="28"/>
  <c r="J155" i="28" s="1"/>
  <c r="C156" i="28"/>
  <c r="J156" i="28" s="1"/>
  <c r="C157" i="28"/>
  <c r="J157" i="28" s="1"/>
  <c r="C158" i="28"/>
  <c r="J158" i="28" s="1"/>
  <c r="C159" i="28"/>
  <c r="J159" i="28" s="1"/>
  <c r="C160" i="28"/>
  <c r="J160" i="28" s="1"/>
  <c r="C161" i="28"/>
  <c r="J161" i="28" s="1"/>
  <c r="C162" i="28"/>
  <c r="J162" i="28" s="1"/>
  <c r="C163" i="28"/>
  <c r="J163" i="28" s="1"/>
  <c r="C164" i="28"/>
  <c r="J164" i="28" s="1"/>
  <c r="C165" i="28"/>
  <c r="J165" i="28" s="1"/>
  <c r="C166" i="28"/>
  <c r="J166" i="28" s="1"/>
  <c r="C167" i="28"/>
  <c r="J167" i="28" s="1"/>
  <c r="C168" i="28"/>
  <c r="J168" i="28" s="1"/>
  <c r="C169" i="28"/>
  <c r="J169" i="28" s="1"/>
  <c r="J2" i="28"/>
  <c r="B169" i="28"/>
  <c r="G3" i="28" l="1"/>
  <c r="G4" i="28"/>
  <c r="G5" i="28"/>
  <c r="G6" i="28"/>
  <c r="G7" i="28"/>
  <c r="G8" i="28"/>
  <c r="G9" i="28"/>
  <c r="G10" i="28"/>
  <c r="G11" i="28"/>
  <c r="G12" i="28"/>
  <c r="G13" i="28"/>
  <c r="G14" i="28"/>
  <c r="G15" i="28"/>
  <c r="G16" i="28"/>
  <c r="G17" i="28"/>
  <c r="G18" i="28"/>
  <c r="G19" i="28"/>
  <c r="G20" i="28"/>
  <c r="G21" i="28"/>
  <c r="G22" i="28"/>
  <c r="G23" i="28"/>
  <c r="G24" i="28"/>
  <c r="G25" i="28"/>
  <c r="G26" i="28"/>
  <c r="G27" i="28"/>
  <c r="G28"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G62" i="28"/>
  <c r="G63" i="28"/>
  <c r="G64" i="28"/>
  <c r="G65" i="28"/>
  <c r="G66" i="28"/>
  <c r="G67" i="28"/>
  <c r="G68" i="28"/>
  <c r="G69" i="28"/>
  <c r="G70" i="28"/>
  <c r="G71" i="28"/>
  <c r="G72" i="28"/>
  <c r="G73" i="28"/>
  <c r="G74" i="28"/>
  <c r="G75" i="28"/>
  <c r="G76" i="28"/>
  <c r="G77" i="28"/>
  <c r="G78" i="28"/>
  <c r="G79" i="28"/>
  <c r="G80" i="28"/>
  <c r="G81" i="28"/>
  <c r="G82" i="28"/>
  <c r="G83" i="28"/>
  <c r="G84" i="28"/>
  <c r="G85" i="28"/>
  <c r="G86" i="28"/>
  <c r="G87" i="28"/>
  <c r="G88" i="28"/>
  <c r="G89" i="28"/>
  <c r="G90" i="28"/>
  <c r="G91" i="28"/>
  <c r="G92" i="28"/>
  <c r="G93" i="28"/>
  <c r="G94" i="28"/>
  <c r="G95" i="28"/>
  <c r="G96" i="28"/>
  <c r="G97" i="28"/>
  <c r="G98" i="28"/>
  <c r="G99" i="28"/>
  <c r="G100" i="28"/>
  <c r="G101" i="28"/>
  <c r="G102" i="28"/>
  <c r="G103" i="28"/>
  <c r="G104" i="28"/>
  <c r="G105" i="28"/>
  <c r="G106" i="28"/>
  <c r="G107" i="28"/>
  <c r="G108" i="28"/>
  <c r="G109" i="28"/>
  <c r="G110" i="28"/>
  <c r="G111" i="28"/>
  <c r="G112" i="28"/>
  <c r="G113" i="28"/>
  <c r="G114" i="28"/>
  <c r="G115" i="28"/>
  <c r="G116" i="28"/>
  <c r="G117" i="28"/>
  <c r="G118" i="28"/>
  <c r="G119" i="28"/>
  <c r="G120" i="28"/>
  <c r="G121" i="28"/>
  <c r="G122" i="28"/>
  <c r="G123" i="28"/>
  <c r="G124" i="28"/>
  <c r="G125" i="28"/>
  <c r="G126" i="28"/>
  <c r="G127" i="28"/>
  <c r="G128" i="28"/>
  <c r="G129" i="28"/>
  <c r="G130" i="28"/>
  <c r="G131" i="28"/>
  <c r="G132" i="28"/>
  <c r="G133" i="28"/>
  <c r="G134" i="28"/>
  <c r="G135" i="28"/>
  <c r="G136" i="28"/>
  <c r="G137" i="28"/>
  <c r="G138" i="28"/>
  <c r="G139" i="28"/>
  <c r="G140" i="28"/>
  <c r="G141" i="28"/>
  <c r="G142" i="28"/>
  <c r="G143" i="28"/>
  <c r="G144" i="28"/>
  <c r="G145" i="28"/>
  <c r="G146" i="28"/>
  <c r="G147" i="28"/>
  <c r="G148" i="28"/>
  <c r="G149" i="28"/>
  <c r="G150" i="28"/>
  <c r="G151" i="28"/>
  <c r="G152" i="28"/>
  <c r="G153" i="28"/>
  <c r="G154" i="28"/>
  <c r="G155" i="28"/>
  <c r="G156" i="28"/>
  <c r="G157" i="28"/>
  <c r="G158" i="28"/>
  <c r="G159" i="28"/>
  <c r="G160" i="28"/>
  <c r="G161" i="28"/>
  <c r="G162" i="28"/>
  <c r="G163" i="28"/>
  <c r="G164" i="28"/>
  <c r="G165" i="28"/>
  <c r="G166" i="28"/>
  <c r="G167" i="28"/>
  <c r="G168" i="28"/>
  <c r="G2" i="28"/>
  <c r="B168" i="28"/>
  <c r="N3" i="16"/>
  <c r="N4" i="16" s="1"/>
  <c r="N5" i="16" s="1"/>
  <c r="B2" i="28"/>
  <c r="B3" i="28"/>
  <c r="B4" i="28"/>
  <c r="B5" i="28"/>
  <c r="B6" i="28"/>
  <c r="B7" i="28"/>
  <c r="B8" i="28"/>
  <c r="B9" i="28"/>
  <c r="B10" i="28"/>
  <c r="B11" i="28"/>
  <c r="B12" i="28"/>
  <c r="B13" i="28"/>
  <c r="B14" i="28"/>
  <c r="B15" i="28"/>
  <c r="B16" i="28"/>
  <c r="B17" i="28"/>
  <c r="B18" i="28"/>
  <c r="B20" i="28"/>
  <c r="B21" i="28"/>
  <c r="B22" i="28"/>
  <c r="B23" i="28"/>
  <c r="B24" i="28"/>
  <c r="B25" i="28"/>
  <c r="B26" i="28"/>
  <c r="B27" i="28"/>
  <c r="B28" i="28"/>
  <c r="B29" i="28"/>
  <c r="B30" i="28"/>
  <c r="B31" i="28"/>
  <c r="B32" i="28"/>
  <c r="B33" i="28"/>
  <c r="B34" i="28"/>
  <c r="B35" i="28"/>
  <c r="B36" i="28"/>
  <c r="B37" i="28"/>
  <c r="B38" i="28"/>
  <c r="B39" i="28"/>
  <c r="B40" i="28"/>
  <c r="B41" i="28"/>
  <c r="B42" i="28"/>
  <c r="B43" i="28"/>
  <c r="B44" i="28"/>
  <c r="B45" i="28"/>
  <c r="B46" i="28"/>
  <c r="B47" i="28"/>
  <c r="B48" i="28"/>
  <c r="B49" i="28"/>
  <c r="B50" i="28"/>
  <c r="B51" i="28"/>
  <c r="B52" i="28"/>
  <c r="B53" i="28"/>
  <c r="B54" i="28"/>
  <c r="B55" i="28"/>
  <c r="B56" i="28"/>
  <c r="B57" i="28"/>
  <c r="B58" i="28"/>
  <c r="B59" i="28"/>
  <c r="B60" i="28"/>
  <c r="B61" i="28"/>
  <c r="B62" i="28"/>
  <c r="B63" i="28"/>
  <c r="B64" i="28"/>
  <c r="B65" i="28"/>
  <c r="B66" i="28"/>
  <c r="B67" i="28"/>
  <c r="B68" i="28"/>
  <c r="B69" i="28"/>
  <c r="B70" i="28"/>
  <c r="B71" i="28"/>
  <c r="B72" i="28"/>
  <c r="B73" i="28"/>
  <c r="B74" i="28"/>
  <c r="B75" i="28"/>
  <c r="B76" i="28"/>
  <c r="B77" i="28"/>
  <c r="B78" i="28"/>
  <c r="B79" i="28"/>
  <c r="B80" i="28"/>
  <c r="B81" i="28"/>
  <c r="B82" i="28"/>
  <c r="B83" i="28"/>
  <c r="B84" i="28"/>
  <c r="B85" i="28"/>
  <c r="B86" i="28"/>
  <c r="B87" i="28"/>
  <c r="B88" i="28"/>
  <c r="B89" i="28"/>
  <c r="B90" i="28"/>
  <c r="B91" i="28"/>
  <c r="B92" i="28"/>
  <c r="B93" i="28"/>
  <c r="B94" i="28"/>
  <c r="B95" i="28"/>
  <c r="B96" i="28"/>
  <c r="B97" i="28"/>
  <c r="B98" i="28"/>
  <c r="B99" i="28"/>
  <c r="B100" i="28"/>
  <c r="B101" i="28"/>
  <c r="B102" i="28"/>
  <c r="B103" i="28"/>
  <c r="B104" i="28"/>
  <c r="B105" i="28"/>
  <c r="B106" i="28"/>
  <c r="B107" i="28"/>
  <c r="B108" i="28"/>
  <c r="B109" i="28"/>
  <c r="B110" i="28"/>
  <c r="B111" i="28"/>
  <c r="B112" i="28"/>
  <c r="B113" i="28"/>
  <c r="B114" i="28"/>
  <c r="B115" i="28"/>
  <c r="B116" i="28"/>
  <c r="B117" i="28"/>
  <c r="B118" i="28"/>
  <c r="B119" i="28"/>
  <c r="B120" i="28"/>
  <c r="B121" i="28"/>
  <c r="B122" i="28"/>
  <c r="B123" i="28"/>
  <c r="B124" i="28"/>
  <c r="B125" i="28"/>
  <c r="B126" i="28"/>
  <c r="B127" i="28"/>
  <c r="B128" i="28"/>
  <c r="B129" i="28"/>
  <c r="B130" i="28"/>
  <c r="B131" i="28"/>
  <c r="B132" i="28"/>
  <c r="B133" i="28"/>
  <c r="B134" i="28"/>
  <c r="B135" i="28"/>
  <c r="B136" i="28"/>
  <c r="B137" i="28"/>
  <c r="B138" i="28"/>
  <c r="B139" i="28"/>
  <c r="B140" i="28"/>
  <c r="B141" i="28"/>
  <c r="B142" i="28"/>
  <c r="B143" i="28"/>
  <c r="B144" i="28"/>
  <c r="B145" i="28"/>
  <c r="B146" i="28"/>
  <c r="B147" i="28"/>
  <c r="B148" i="28"/>
  <c r="B149" i="28"/>
  <c r="B150" i="28"/>
  <c r="B151" i="28"/>
  <c r="B152" i="28"/>
  <c r="B153" i="28"/>
  <c r="B154" i="28"/>
  <c r="B155" i="28"/>
  <c r="B156" i="28"/>
  <c r="B157" i="28"/>
  <c r="B158" i="28"/>
  <c r="B159" i="28"/>
  <c r="B160" i="28"/>
  <c r="B161" i="28"/>
  <c r="B162" i="28"/>
  <c r="B163" i="28"/>
  <c r="B164" i="28"/>
  <c r="B165" i="28"/>
  <c r="B166" i="28"/>
  <c r="B167" i="28"/>
  <c r="B19" i="28"/>
  <c r="N6" i="16" l="1"/>
  <c r="N7" i="16" s="1"/>
  <c r="N8" i="16" s="1"/>
  <c r="N9" i="16" s="1"/>
  <c r="N10" i="16" s="1"/>
  <c r="N11" i="16" s="1"/>
  <c r="N12" i="16" s="1"/>
  <c r="N13" i="16" s="1"/>
  <c r="B5" i="16"/>
  <c r="B7" i="15" l="1" a="1"/>
  <c r="B7" i="15" s="1"/>
  <c r="B8" i="15" a="1"/>
  <c r="B8" i="15" s="1"/>
  <c r="B9" i="15" a="1"/>
  <c r="B9"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tc={32B22622-F37D-41B5-B684-4C6E99986483}</author>
  </authors>
  <commentList>
    <comment ref="E12" authorId="0" shapeId="0" xr:uid="{32B22622-F37D-41B5-B684-4C6E99986483}">
      <text>
        <t>[Threaded comment]
Your version of Excel allows you to read this threaded comment; however, any edits to it will get removed if the file is opened in a newer version of Excel. Learn more: https://go.microsoft.com/fwlink/?linkid=870924
Comment:
    Minor but should be green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tc={2D31E7F4-F719-44FD-AB6F-4E73FFACC531}</author>
  </authors>
  <commentList>
    <comment ref="K4" authorId="0" shapeId="0" xr:uid="{2D31E7F4-F719-44FD-AB6F-4E73FFACC531}">
      <text>
        <t>[Threaded comment]
Your version of Excel allows you to read this threaded comment; however, any edits to it will get removed if the file is opened in a newer version of Excel. Learn more: https://go.microsoft.com/fwlink/?linkid=870924
Comment:
    Think these calcs need updating?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tc={5B084D9B-CAC7-4621-8DE4-FC4A8DA89393}</author>
  </authors>
  <commentList>
    <comment ref="B1" authorId="0" shapeId="0" xr:uid="{5B084D9B-CAC7-4621-8DE4-FC4A8DA89393}">
      <text>
        <t>[Threaded comment]
Your version of Excel allows you to read this threaded comment; however, any edits to it will get removed if the file is opened in a newer version of Excel. Learn more: https://go.microsoft.com/fwlink/?linkid=870924
Comment:
    Are these calcs right? It says 2019 average is 19.5 but that the difference between today and 2019 is 1,256?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tc={A9A629FE-1E36-4E8D-8914-16B8645025D9}</author>
  </authors>
  <commentList>
    <comment ref="A7" authorId="0" shapeId="0" xr:uid="{A9A629FE-1E36-4E8D-8914-16B8645025D9}">
      <text>
        <t>[Threaded comment]
Your version of Excel allows you to read this threaded comment; however, any edits to it will get removed if the file is opened in a newer version of Excel. Learn more: https://go.microsoft.com/fwlink/?linkid=870924
Comment:
    Which time period, Dec 2007?</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D11" authorId="0" shapeId="0" xr:uid="{214E25CB-B11C-49EE-B66D-2DBE5B99F3AC}">
      <text>
        <r>
          <rPr>
            <sz val="11"/>
            <color theme="1"/>
            <rFont val="Calibri"/>
            <family val="2"/>
            <scheme val="minor"/>
          </rPr>
          <t>Observation status: Estimated value</t>
        </r>
      </text>
    </comment>
    <comment ref="E11" authorId="0" shapeId="0" xr:uid="{CB6F8A05-7915-47E3-B91D-A295C5B67055}">
      <text>
        <r>
          <rPr>
            <sz val="11"/>
            <color theme="1"/>
            <rFont val="Calibri"/>
            <family val="2"/>
            <scheme val="minor"/>
          </rPr>
          <t>Observation status: Estimated value</t>
        </r>
      </text>
    </comment>
    <comment ref="F11" authorId="0" shapeId="0" xr:uid="{8F68EE83-88CB-4172-B710-DD0BEDBDD960}">
      <text>
        <r>
          <rPr>
            <sz val="11"/>
            <color theme="1"/>
            <rFont val="Calibri"/>
            <family val="2"/>
            <scheme val="minor"/>
          </rPr>
          <t>Observation status: Estimated value</t>
        </r>
      </text>
    </comment>
    <comment ref="G11" authorId="0" shapeId="0" xr:uid="{65DE5249-6F48-4892-A081-171A7869C81C}">
      <text>
        <r>
          <rPr>
            <sz val="11"/>
            <color theme="1"/>
            <rFont val="Calibri"/>
            <family val="2"/>
            <scheme val="minor"/>
          </rPr>
          <t>Observation status: Estimated value</t>
        </r>
      </text>
    </comment>
    <comment ref="H11" authorId="0" shapeId="0" xr:uid="{4CC15450-5764-4092-B657-AEE4F0959328}">
      <text>
        <r>
          <rPr>
            <sz val="11"/>
            <color theme="1"/>
            <rFont val="Calibri"/>
            <family val="2"/>
            <scheme val="minor"/>
          </rPr>
          <t>Observation status: Estimated value</t>
        </r>
      </text>
    </comment>
    <comment ref="I11" authorId="0" shapeId="0" xr:uid="{7A959F3B-ACEA-48B1-AEA3-1C7E3D9C73E2}">
      <text>
        <r>
          <rPr>
            <sz val="11"/>
            <color theme="1"/>
            <rFont val="Calibri"/>
            <family val="2"/>
            <scheme val="minor"/>
          </rPr>
          <t>Observation status: Estimated value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D11" authorId="0" shapeId="0" xr:uid="{5504BE7A-5D58-4568-82CA-03A76BDC37D7}">
      <text>
        <r>
          <rPr>
            <sz val="11"/>
            <color theme="1"/>
            <rFont val="Calibri"/>
            <family val="2"/>
            <scheme val="minor"/>
          </rPr>
          <t>Observation status: Estimated value</t>
        </r>
      </text>
    </comment>
    <comment ref="E11" authorId="0" shapeId="0" xr:uid="{A693D187-653F-463E-8934-A1DA8A3F77EC}">
      <text>
        <r>
          <rPr>
            <sz val="11"/>
            <color theme="1"/>
            <rFont val="Calibri"/>
            <family val="2"/>
            <scheme val="minor"/>
          </rPr>
          <t>Observation status: Estimated value</t>
        </r>
      </text>
    </comment>
    <comment ref="F11" authorId="0" shapeId="0" xr:uid="{501368B2-3AE8-4284-A7AB-7EFE4DF4BAF0}">
      <text>
        <r>
          <rPr>
            <sz val="11"/>
            <color theme="1"/>
            <rFont val="Calibri"/>
            <family val="2"/>
            <scheme val="minor"/>
          </rPr>
          <t>Observation status: Estimated value</t>
        </r>
      </text>
    </comment>
    <comment ref="G11" authorId="0" shapeId="0" xr:uid="{5873122D-746A-4FCD-AB54-A09037FDB4AB}">
      <text>
        <r>
          <rPr>
            <sz val="11"/>
            <color theme="1"/>
            <rFont val="Calibri"/>
            <family val="2"/>
            <scheme val="minor"/>
          </rPr>
          <t>Observation status: Estimated value</t>
        </r>
      </text>
    </comment>
    <comment ref="H11" authorId="0" shapeId="0" xr:uid="{A32AF92B-6E31-497E-B304-84E7A7E1BF2F}">
      <text>
        <r>
          <rPr>
            <sz val="11"/>
            <color theme="1"/>
            <rFont val="Calibri"/>
            <family val="2"/>
            <scheme val="minor"/>
          </rPr>
          <t>Observation status: Estimated value</t>
        </r>
      </text>
    </comment>
    <comment ref="I11" authorId="0" shapeId="0" xr:uid="{125AD3EC-B787-43CF-BFB3-CF14A0EC43CA}">
      <text>
        <r>
          <rPr>
            <sz val="11"/>
            <color theme="1"/>
            <rFont val="Calibri"/>
            <family val="2"/>
            <scheme val="minor"/>
          </rPr>
          <t>Observation status: Estimated value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D11" authorId="0" shapeId="0" xr:uid="{3954F474-C939-40C4-B7A4-9D1A05E9DC54}">
      <text>
        <r>
          <rPr>
            <sz val="11"/>
            <color theme="1"/>
            <rFont val="Calibri"/>
            <family val="2"/>
            <scheme val="minor"/>
          </rPr>
          <t>Observation status: Estimated value</t>
        </r>
      </text>
    </comment>
    <comment ref="E11" authorId="0" shapeId="0" xr:uid="{7FE1C209-3594-4DBE-AD12-13D2FE752F26}">
      <text>
        <r>
          <rPr>
            <sz val="11"/>
            <color theme="1"/>
            <rFont val="Calibri"/>
            <family val="2"/>
            <scheme val="minor"/>
          </rPr>
          <t>Observation status: Estimated value</t>
        </r>
      </text>
    </comment>
    <comment ref="F11" authorId="0" shapeId="0" xr:uid="{4AD274A5-2A61-42BD-A252-80003CE874D7}">
      <text>
        <r>
          <rPr>
            <sz val="11"/>
            <color theme="1"/>
            <rFont val="Calibri"/>
            <family val="2"/>
            <scheme val="minor"/>
          </rPr>
          <t>Observation status: Estimated value</t>
        </r>
      </text>
    </comment>
    <comment ref="G11" authorId="0" shapeId="0" xr:uid="{8718A618-00EA-453F-8A0C-B5284A34FFFA}">
      <text>
        <r>
          <rPr>
            <sz val="11"/>
            <color theme="1"/>
            <rFont val="Calibri"/>
            <family val="2"/>
            <scheme val="minor"/>
          </rPr>
          <t>Observation status: Estimated value</t>
        </r>
      </text>
    </comment>
    <comment ref="H11" authorId="0" shapeId="0" xr:uid="{2DE8E725-5ECE-4028-85DC-A88A02DE2CF4}">
      <text>
        <r>
          <rPr>
            <sz val="11"/>
            <color theme="1"/>
            <rFont val="Calibri"/>
            <family val="2"/>
            <scheme val="minor"/>
          </rPr>
          <t>Observation status: Estimated value</t>
        </r>
      </text>
    </comment>
    <comment ref="I11" authorId="0" shapeId="0" xr:uid="{7C6EF1EB-9ED6-4968-AA9A-A688F38A9FBC}">
      <text>
        <r>
          <rPr>
            <sz val="11"/>
            <color theme="1"/>
            <rFont val="Calibri"/>
            <family val="2"/>
            <scheme val="minor"/>
          </rPr>
          <t>Observation status: Estimated value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<sst xmlns="http://schemas.openxmlformats.org/spreadsheetml/2006/main" count="8644" uniqueCount="2461">
  <si>
    <t>How to update</t>
  </si>
  <si>
    <t>1.</t>
  </si>
  <si>
    <t>Navigate to the tabs included in the 'Data Links' tab at the bottom of this spreadsheet</t>
  </si>
  <si>
    <t>2.</t>
  </si>
  <si>
    <t>Starting with the first link, download the data and open the downloaded spreadsheet</t>
  </si>
  <si>
    <t>3.</t>
  </si>
  <si>
    <r>
      <t xml:space="preserve">In the downloaded spreadsheet, find the tab that contains the same data as the tab in this spreadsheet that you are trying to update and copy all of the data </t>
    </r>
    <r>
      <rPr>
        <b/>
        <u/>
        <sz val="11"/>
        <color theme="1"/>
        <rFont val="Calibri"/>
        <family val="2"/>
        <scheme val="minor"/>
      </rPr>
      <t>and only the data</t>
    </r>
  </si>
  <si>
    <t>4.</t>
  </si>
  <si>
    <t>Line the first month of the copied data up with the first month in the tab you are hoping to update and paste the new data on top of it, overwriting the old data (i.e. July 2014 should be pasted on top of July 2014)</t>
  </si>
  <si>
    <t>5.</t>
  </si>
  <si>
    <t>Repeat for all tabs until the spreadsheet is completely updated</t>
  </si>
  <si>
    <t>6.</t>
  </si>
  <si>
    <t>Do a quick comparison with the ONS published stats to make sure all the formulas are pulling through correctly</t>
  </si>
  <si>
    <t>7.</t>
  </si>
  <si>
    <t>To update the dashboard, ensure the yellow date box in the top left hand corner of the dashboard tab is set to the correct value</t>
  </si>
  <si>
    <t>Tab</t>
  </si>
  <si>
    <t>Data link (August - Make sure to download most recent month!!!)</t>
  </si>
  <si>
    <t>1. Payrolled employees</t>
  </si>
  <si>
    <t>https://www.ons.gov.uk/employmentandlabourmarket/peopleinwork/earningsandworkinghours/datasets/realtimeinformationstatisticsreferencetableseasonallyadjusted</t>
  </si>
  <si>
    <t>23. Employees Industry</t>
  </si>
  <si>
    <t>2, 5, 10, 11, 13, 15, 18, 20, 21</t>
  </si>
  <si>
    <t>A01: Summary of labour market statistics - Office for National Statistics</t>
  </si>
  <si>
    <t>1 UK (Claimant count)</t>
  </si>
  <si>
    <t>CLA01: Claimant Count - Office for National Statistics</t>
  </si>
  <si>
    <t>Real Average Weekly Earnings (using CPI)</t>
  </si>
  <si>
    <t>X09: Real average weekly earnings using consumer price inflation (seasonally adjusted) - Office for National Statistics</t>
  </si>
  <si>
    <t>Redundancies</t>
  </si>
  <si>
    <t>HR1: Potential redundancies - Office for National Statistics</t>
  </si>
  <si>
    <t>Labour market flows</t>
  </si>
  <si>
    <t>X02: Labour Force Survey flows estimates</t>
  </si>
  <si>
    <t xml:space="preserve"> </t>
  </si>
  <si>
    <t>Jun-Aug</t>
  </si>
  <si>
    <t>Dropdowns:</t>
  </si>
  <si>
    <t>Month</t>
  </si>
  <si>
    <t>Offset Count</t>
  </si>
  <si>
    <t>Year</t>
  </si>
  <si>
    <t>Nov-Jan</t>
  </si>
  <si>
    <t>Offset factor</t>
  </si>
  <si>
    <t>Dec-Feb</t>
  </si>
  <si>
    <t>Jan-Mar</t>
  </si>
  <si>
    <t>Current</t>
  </si>
  <si>
    <t>Change on quarter</t>
  </si>
  <si>
    <t>Change on the year</t>
  </si>
  <si>
    <t>Change since Covid-20</t>
  </si>
  <si>
    <t>Good or Bad' formatting?</t>
  </si>
  <si>
    <t>For data showing percentage point change</t>
  </si>
  <si>
    <t>Feb-Apr</t>
  </si>
  <si>
    <t>Employment (000s) 16+</t>
  </si>
  <si>
    <t>Minus = Bad</t>
  </si>
  <si>
    <t>Mar-May</t>
  </si>
  <si>
    <t>Employment rate (16-64)</t>
  </si>
  <si>
    <t>Add  'pp' in brief</t>
  </si>
  <si>
    <t>Apr-Jun</t>
  </si>
  <si>
    <t>Unemployment, 16+ (000s)</t>
  </si>
  <si>
    <t>Minus = Good</t>
  </si>
  <si>
    <t>May-Jul</t>
  </si>
  <si>
    <t>Unemployment rate, 16+</t>
  </si>
  <si>
    <t>Economic inactivity (000s) (16-64)</t>
  </si>
  <si>
    <t>Jul-Sep</t>
  </si>
  <si>
    <t>Economic inactivity rate (16-64)</t>
  </si>
  <si>
    <t>Aug-Oct</t>
  </si>
  <si>
    <t>50-64s inactivity (000s)</t>
  </si>
  <si>
    <t>Sep-Nov</t>
  </si>
  <si>
    <t>50-64s inactivity rate</t>
  </si>
  <si>
    <t>Oct-Dec</t>
  </si>
  <si>
    <t xml:space="preserve">Provisional  December 2024 HMRC Payroll employees (000s) </t>
  </si>
  <si>
    <t>*note: covid period is different (Jan-Mar) due to reporting periods</t>
  </si>
  <si>
    <t xml:space="preserve">Provisional Nov 2024-Jan 2025 Vacancies (000s) </t>
  </si>
  <si>
    <t>Do not format</t>
  </si>
  <si>
    <r>
      <t xml:space="preserve">Wage growth in </t>
    </r>
    <r>
      <rPr>
        <b/>
        <i/>
        <u/>
        <sz val="10"/>
        <color rgb="FF000000"/>
        <rFont val="Arial"/>
        <family val="2"/>
      </rPr>
      <t>cash</t>
    </r>
    <r>
      <rPr>
        <b/>
        <i/>
        <sz val="10"/>
        <color rgb="FF000000"/>
        <rFont val="Arial"/>
        <family val="2"/>
      </rPr>
      <t xml:space="preserve"> terms (total pay, including bonuses, yearly % change)</t>
    </r>
  </si>
  <si>
    <t>Change in annual earnings</t>
  </si>
  <si>
    <r>
      <t xml:space="preserve">Wage growth </t>
    </r>
    <r>
      <rPr>
        <b/>
        <i/>
        <u/>
        <sz val="10"/>
        <color rgb="FF000000"/>
        <rFont val="Arial"/>
        <family val="2"/>
      </rPr>
      <t>adjusted for inflation</t>
    </r>
    <r>
      <rPr>
        <b/>
        <i/>
        <sz val="10"/>
        <color rgb="FF000000"/>
        <rFont val="Arial"/>
        <family val="2"/>
      </rPr>
      <t xml:space="preserve"> (total pay, including bonuses, yearly % change)</t>
    </r>
  </si>
  <si>
    <t>Change on month (singular)</t>
  </si>
  <si>
    <t>Change year on year</t>
  </si>
  <si>
    <t>Change since Covid-19</t>
  </si>
  <si>
    <t>Change since 2024 election</t>
  </si>
  <si>
    <t>Change since coming into office</t>
  </si>
  <si>
    <t>Change since start of the year</t>
  </si>
  <si>
    <t>Max</t>
  </si>
  <si>
    <t>Number</t>
  </si>
  <si>
    <t>%</t>
  </si>
  <si>
    <t>1. Payrolled employee counts from PAYE RTI</t>
  </si>
  <si>
    <t>UK, all industries, seasonally adjusted</t>
  </si>
  <si>
    <t>Units</t>
  </si>
  <si>
    <t>Payrolled employees</t>
  </si>
  <si>
    <t>Date</t>
  </si>
  <si>
    <t>Change on previous month</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</si>
  <si>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</si>
  <si>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</si>
  <si>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</si>
  <si>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</si>
  <si>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</si>
  <si>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</si>
  <si>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</si>
  <si>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</si>
  <si>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</si>
  <si>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</si>
  <si>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</si>
  <si>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</si>
  <si>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</si>
  <si>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</si>
  <si>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</si>
  <si>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</si>
  <si>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</si>
  <si>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</si>
  <si>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</si>
  <si>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</si>
  <si>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</si>
  <si>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</si>
  <si>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</si>
  <si>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</si>
  <si>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</si>
  <si>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</si>
  <si>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</si>
  <si>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</si>
  <si>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</si>
  <si>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</si>
  <si>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</si>
  <si>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</si>
  <si>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</si>
  <si>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</si>
  <si>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</si>
  <si>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</si>
  <si>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</si>
  <si>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</si>
  <si>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</si>
  <si>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</si>
  <si>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</si>
  <si>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</si>
  <si>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</si>
  <si>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</si>
  <si>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</si>
  <si>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</si>
  <si>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</si>
  <si>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</si>
  <si>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</si>
  <si>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</si>
  <si>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</si>
  <si>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</si>
  <si>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</si>
  <si>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</si>
  <si>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</si>
  <si>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</si>
  <si>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</si>
  <si>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</si>
  <si>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</si>
  <si>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</si>
  <si>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</si>
  <si>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</si>
  <si>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</si>
  <si>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</si>
  <si>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</si>
  <si>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</si>
  <si>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</si>
  <si>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</si>
  <si>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</si>
  <si>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</si>
  <si>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</si>
  <si>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</si>
  <si>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</si>
  <si>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</si>
  <si>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</si>
  <si>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</si>
  <si>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</si>
  <si>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</si>
  <si>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</si>
  <si>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</si>
  <si>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</si>
  <si>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</si>
  <si>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</si>
  <si>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</si>
  <si>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</si>
  <si>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</si>
  <si>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</si>
  <si>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</si>
  <si>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</si>
  <si>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</si>
  <si>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</si>
  <si>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</si>
  <si>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</si>
  <si>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</si>
  <si>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</si>
  <si>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</si>
  <si>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</si>
  <si>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</si>
  <si>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</si>
  <si>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</si>
  <si>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</si>
  <si>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</si>
  <si>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</si>
  <si>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</si>
  <si>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</si>
  <si>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</si>
  <si>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</si>
  <si>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</si>
  <si>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</si>
  <si>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</si>
  <si>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</si>
  <si>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</si>
  <si>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</si>
  <si>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</si>
  <si>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</si>
  <si>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</si>
  <si>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</si>
  <si>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</si>
  <si>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</si>
  <si>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</si>
  <si>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</si>
  <si>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</si>
  <si>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</si>
  <si>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</si>
  <si>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</si>
  <si>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</si>
  <si>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</si>
  <si>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</si>
  <si>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</si>
  <si>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</si>
  <si>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</si>
  <si>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</si>
  <si>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</si>
  <si>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</si>
  <si>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</si>
  <si>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Yearly change</t>
  </si>
  <si>
    <t>Agriculture, forestry and fishing</t>
  </si>
  <si>
    <t>Mining and quarrying</t>
  </si>
  <si>
    <t>Manufacturing</t>
  </si>
  <si>
    <t>Energy production and supply</t>
  </si>
  <si>
    <t>Water supply, sewerage and waste</t>
  </si>
  <si>
    <t>Construction</t>
  </si>
  <si>
    <t>Wholesale and retail; repair of motor vehicles</t>
  </si>
  <si>
    <t>Transportation and storage</t>
  </si>
  <si>
    <t>Accommodation and food service activities</t>
  </si>
  <si>
    <t>Information and communication</t>
  </si>
  <si>
    <t>Finance and insurance</t>
  </si>
  <si>
    <t>Real estate</t>
  </si>
  <si>
    <t>Professional, scientific and technical</t>
  </si>
  <si>
    <t>Administrative and support services</t>
  </si>
  <si>
    <t>Public administration and defence; social security</t>
  </si>
  <si>
    <t>Education</t>
  </si>
  <si>
    <t>Health and social work</t>
  </si>
  <si>
    <t>Arts, entertainment and recreation</t>
  </si>
  <si>
    <t>Other service activities</t>
  </si>
  <si>
    <t>Households and Extraterritorial</t>
  </si>
  <si>
    <t>UK</t>
  </si>
  <si>
    <t>23. Payrolled employees from PAYE RTI</t>
  </si>
  <si>
    <t>UK, seasonally adjusted</t>
  </si>
  <si>
    <t>Earnings and employment from Pay As You Earn Real Time Information, seasonally adjusted - Office for National Statistics</t>
  </si>
  <si>
    <t>A</t>
  </si>
  <si>
    <t>B</t>
  </si>
  <si>
    <t>C</t>
  </si>
  <si>
    <t>D</t>
  </si>
  <si>
    <t>E</t>
  </si>
  <si>
    <t>F</t>
  </si>
  <si>
    <t>G</t>
  </si>
  <si>
    <t>H</t>
  </si>
  <si>
    <t>I</t>
  </si>
  <si>
    <t>J</t>
  </si>
  <si>
    <t>K</t>
  </si>
  <si>
    <t>L</t>
  </si>
  <si>
    <t>M</t>
  </si>
  <si>
    <t>N</t>
  </si>
  <si>
    <t>O</t>
  </si>
  <si>
    <t>P</t>
  </si>
  <si>
    <t>Q</t>
  </si>
  <si>
    <t>R</t>
  </si>
  <si>
    <t>S</t>
  </si>
  <si>
    <t>T-U</t>
  </si>
  <si>
    <t>Aged 16 and over</t>
  </si>
  <si>
    <t xml:space="preserve">Aged 16-64 </t>
  </si>
  <si>
    <t>Aged 16-17</t>
  </si>
  <si>
    <t>Aged 18-24</t>
  </si>
  <si>
    <t>Aged 25-34</t>
  </si>
  <si>
    <t>Aged 35-49</t>
  </si>
  <si>
    <t>Aged 50-64</t>
  </si>
  <si>
    <t>Age 65+</t>
  </si>
  <si>
    <t>Employment</t>
  </si>
  <si>
    <t>Unemployment</t>
  </si>
  <si>
    <t>Activity</t>
  </si>
  <si>
    <t>Inactivity</t>
  </si>
  <si>
    <t>level</t>
  </si>
  <si>
    <t>rate (%)</t>
  </si>
  <si>
    <t>Quarterly change</t>
  </si>
  <si>
    <t>Change since Covid (Dec 19-feb 20)</t>
  </si>
  <si>
    <t>change since 2010 election</t>
  </si>
  <si>
    <t>Table 2: Labour market activity by age group (seasonally adjusted)</t>
  </si>
  <si>
    <t>Date of publication:</t>
  </si>
  <si>
    <t>Date of next publication:</t>
  </si>
  <si>
    <t>Source: Labour Force Survey</t>
  </si>
  <si>
    <t xml:space="preserve">Inquiries: Email: </t>
  </si>
  <si>
    <t xml:space="preserve">labour.market@ons.gov.uk </t>
  </si>
  <si>
    <t>Tel: 01633 455400</t>
  </si>
  <si>
    <t>United Kingdom (thousands) seasonally adjusted</t>
  </si>
  <si>
    <t>Mar-May 1992</t>
  </si>
  <si>
    <t>Apr-Jun 1992</t>
  </si>
  <si>
    <t>May-Jul 1992</t>
  </si>
  <si>
    <t>Jun-Aug 1992</t>
  </si>
  <si>
    <t>Jul-Sep 1992</t>
  </si>
  <si>
    <t>Aug-Oct 1992</t>
  </si>
  <si>
    <t>Sep-Nov 1992</t>
  </si>
  <si>
    <t>Oct-Dec 1992</t>
  </si>
  <si>
    <t>Nov-Jan 1993</t>
  </si>
  <si>
    <t>Dec-Feb 1993</t>
  </si>
  <si>
    <t>Jan-Mar 1993</t>
  </si>
  <si>
    <t>Feb-Apr 1993</t>
  </si>
  <si>
    <t>Mar-May 1993</t>
  </si>
  <si>
    <t>Apr-Jun 1993</t>
  </si>
  <si>
    <t>May-Jul 1993</t>
  </si>
  <si>
    <t>Jun-Aug 1993</t>
  </si>
  <si>
    <t>Jul-Sep 1993</t>
  </si>
  <si>
    <t>Aug-Oct 1993</t>
  </si>
  <si>
    <t>Sep-Nov 1993</t>
  </si>
  <si>
    <t>Oct-Dec 1993</t>
  </si>
  <si>
    <t>Nov-Jan 1994</t>
  </si>
  <si>
    <t>Dec-Feb 1994</t>
  </si>
  <si>
    <t>Jan-Mar 1994</t>
  </si>
  <si>
    <t>Feb-Apr 1994</t>
  </si>
  <si>
    <t>Mar-May 1994</t>
  </si>
  <si>
    <t>Apr-Jun 1994</t>
  </si>
  <si>
    <t>May-Jul 1994</t>
  </si>
  <si>
    <t>Jun-Aug 1994</t>
  </si>
  <si>
    <t>Jul-Sep 1994</t>
  </si>
  <si>
    <t>Aug-Oct 1994</t>
  </si>
  <si>
    <t>Sep-Nov 1994</t>
  </si>
  <si>
    <t>Oct-Dec 1994</t>
  </si>
  <si>
    <t>Nov-Jan 1995</t>
  </si>
  <si>
    <t>Dec-Feb 1995</t>
  </si>
  <si>
    <t>Jan-Mar 1995</t>
  </si>
  <si>
    <t>Feb-Apr 1995</t>
  </si>
  <si>
    <t>Mar-May 1995</t>
  </si>
  <si>
    <t>Apr-Jun 1995</t>
  </si>
  <si>
    <t>May-Jul 1995</t>
  </si>
  <si>
    <t>Jun-Aug 1995</t>
  </si>
  <si>
    <t>Jul-Sep 1995</t>
  </si>
  <si>
    <t>Aug-Oct 1995</t>
  </si>
  <si>
    <t>Sep-Nov 1995</t>
  </si>
  <si>
    <t>Oct-Dec 1995</t>
  </si>
  <si>
    <t>Nov-Jan 1996</t>
  </si>
  <si>
    <t>Dec-Feb 1996</t>
  </si>
  <si>
    <t>Jan-Mar 1996</t>
  </si>
  <si>
    <t>Feb-Apr 1996</t>
  </si>
  <si>
    <t>Mar-May 1996</t>
  </si>
  <si>
    <t>Apr-Jun 1996</t>
  </si>
  <si>
    <t>May-Jul 1996</t>
  </si>
  <si>
    <t>Jun-Aug 1996</t>
  </si>
  <si>
    <t>Jul-Sep 1996</t>
  </si>
  <si>
    <t>Aug-Oct 1996</t>
  </si>
  <si>
    <t>Sep-Nov 1996</t>
  </si>
  <si>
    <t>Oct-Dec 1996</t>
  </si>
  <si>
    <t>Nov-Jan 1997</t>
  </si>
  <si>
    <t>Dec-Feb 1997</t>
  </si>
  <si>
    <t>Jan-Mar 1997</t>
  </si>
  <si>
    <t>Feb-Apr 1997</t>
  </si>
  <si>
    <t>Mar-May 1997</t>
  </si>
  <si>
    <t>Apr-Jun 1997</t>
  </si>
  <si>
    <t>May-Jul 1997</t>
  </si>
  <si>
    <t>Jun-Aug 1997</t>
  </si>
  <si>
    <t>Jul-Sep 1997</t>
  </si>
  <si>
    <t>Aug-Oct 1997</t>
  </si>
  <si>
    <t>Sep-Nov 1997</t>
  </si>
  <si>
    <t>Oct-Dec 1997</t>
  </si>
  <si>
    <t>Nov-Jan 1998</t>
  </si>
  <si>
    <t>Dec-Feb 1998</t>
  </si>
  <si>
    <t>Jan-Mar 1998</t>
  </si>
  <si>
    <t>Feb-Apr 1998</t>
  </si>
  <si>
    <t>Mar-May 1998</t>
  </si>
  <si>
    <t>Apr-Jun 1998</t>
  </si>
  <si>
    <t>May-Jul 1998</t>
  </si>
  <si>
    <t>Jun-Aug 1998</t>
  </si>
  <si>
    <t>Jul-Sep 1998</t>
  </si>
  <si>
    <t>Aug-Oct 1998</t>
  </si>
  <si>
    <t>Sep-Nov 1998</t>
  </si>
  <si>
    <t>Oct-Dec 1998</t>
  </si>
  <si>
    <t>Nov-Jan 1999</t>
  </si>
  <si>
    <t>Dec-Feb 1999</t>
  </si>
  <si>
    <t>Jan-Mar 1999</t>
  </si>
  <si>
    <t>Feb-Apr 1999</t>
  </si>
  <si>
    <t>Mar-May 1999</t>
  </si>
  <si>
    <t>Apr-Jun 1999</t>
  </si>
  <si>
    <t>May-Jul 1999</t>
  </si>
  <si>
    <t>Jun-Aug 1999</t>
  </si>
  <si>
    <t>Jul-Sep 1999</t>
  </si>
  <si>
    <t>Aug-Oct 1999</t>
  </si>
  <si>
    <t>Sep-Nov 1999</t>
  </si>
  <si>
    <t>Oct-Dec 1999</t>
  </si>
  <si>
    <t>Nov-Jan 2000</t>
  </si>
  <si>
    <t>Dec-Feb 2000</t>
  </si>
  <si>
    <t>Jan-Mar 2000</t>
  </si>
  <si>
    <t>Feb-Apr 2000</t>
  </si>
  <si>
    <t>Mar-May 2000</t>
  </si>
  <si>
    <t>Apr-Jun 2000</t>
  </si>
  <si>
    <t>May-Jul 2000</t>
  </si>
  <si>
    <t>Jun-Aug 2000</t>
  </si>
  <si>
    <t>Jul-Sep 2000</t>
  </si>
  <si>
    <t>Aug-Oct 2000</t>
  </si>
  <si>
    <t>Sep-Nov 2000</t>
  </si>
  <si>
    <t>Oct-Dec 2000</t>
  </si>
  <si>
    <t>Nov-Jan 2001</t>
  </si>
  <si>
    <t>Dec-Feb 2001</t>
  </si>
  <si>
    <t>Jan-Mar 2001</t>
  </si>
  <si>
    <t>Feb-Apr 2001</t>
  </si>
  <si>
    <t>Mar-May 2001</t>
  </si>
  <si>
    <t>Apr-Jun 2001</t>
  </si>
  <si>
    <t>May-Jul 2001</t>
  </si>
  <si>
    <t>Jun-Aug 2001</t>
  </si>
  <si>
    <t>Jul-Sep 2001</t>
  </si>
  <si>
    <t>Aug-Oct 2001</t>
  </si>
  <si>
    <t>Sep-Nov 2001</t>
  </si>
  <si>
    <t>Oct-Dec 2001</t>
  </si>
  <si>
    <t>Nov-Jan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</si>
  <si>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</si>
  <si>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</si>
  <si>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</si>
  <si>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</si>
  <si>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</si>
  <si>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</si>
  <si>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</si>
  <si>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</si>
  <si>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</si>
  <si>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</si>
  <si>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</si>
  <si>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</si>
  <si>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</si>
  <si>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</si>
  <si>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</si>
  <si>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</si>
  <si>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</si>
  <si>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</si>
  <si>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</si>
  <si>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</si>
  <si>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</si>
  <si>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</si>
  <si>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</si>
  <si>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</si>
  <si>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</si>
  <si>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</si>
  <si>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</si>
  <si>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</si>
  <si>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</si>
  <si>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</si>
  <si>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</si>
  <si>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</si>
  <si>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</si>
  <si>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</si>
  <si>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</si>
  <si>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</si>
  <si>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</si>
  <si>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</si>
  <si>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</si>
  <si>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</si>
  <si>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</si>
  <si>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</si>
  <si>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</si>
  <si>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</si>
  <si>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</si>
  <si>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</si>
  <si>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</si>
  <si>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</si>
  <si>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</si>
  <si>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</si>
  <si>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</si>
  <si>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</si>
  <si>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</si>
  <si>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</si>
  <si>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</si>
  <si>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</si>
  <si>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</si>
  <si>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</si>
  <si>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</si>
  <si>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</si>
  <si>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</si>
  <si>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</si>
  <si>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</si>
  <si>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</si>
  <si>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</si>
  <si>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</si>
  <si>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</si>
  <si>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</si>
  <si>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</si>
  <si>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</si>
  <si>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</si>
  <si>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</si>
  <si>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</si>
  <si>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</si>
  <si>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</si>
  <si>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</si>
  <si>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</si>
  <si>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</si>
  <si>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</si>
  <si>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</si>
  <si>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</si>
  <si>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</si>
  <si>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</si>
  <si>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</si>
  <si>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</si>
  <si>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</si>
  <si>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</si>
  <si>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</si>
  <si>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</si>
  <si>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</si>
  <si>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</si>
  <si>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</si>
  <si>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</si>
  <si>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</si>
  <si>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</si>
  <si>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</si>
  <si>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</si>
  <si>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</si>
  <si>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</si>
  <si>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</si>
  <si>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</si>
  <si>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</si>
  <si>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</si>
  <si>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</si>
  <si>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</si>
  <si>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</si>
  <si>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</si>
  <si>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</si>
  <si>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</si>
  <si>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</si>
  <si>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</si>
  <si>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</si>
  <si>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</si>
  <si>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</si>
  <si>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r>
      <t>Jun-Aug 2011</t>
    </r>
    <r>
      <rPr>
        <vertAlign val="superscript"/>
        <sz val="10"/>
        <rFont val="Arial"/>
        <family val="2"/>
      </rPr>
      <t>1</t>
    </r>
  </si>
  <si>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</si>
  <si>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</si>
  <si>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</si>
  <si>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</si>
  <si>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</si>
  <si>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</si>
  <si>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</si>
  <si>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</si>
  <si>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</si>
  <si>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</si>
  <si>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</si>
  <si>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</si>
  <si>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</si>
  <si>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</si>
  <si>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</si>
  <si>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</si>
  <si>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</si>
  <si>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</si>
  <si>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</si>
  <si>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</si>
  <si>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</si>
  <si>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</si>
  <si>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</si>
  <si>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</si>
  <si>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</si>
  <si>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</si>
  <si>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</si>
  <si>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</si>
  <si>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</si>
  <si>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</si>
  <si>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</si>
  <si>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</si>
  <si>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</si>
  <si>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</si>
  <si>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</si>
  <si>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</si>
  <si>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</si>
  <si>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</si>
  <si>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</si>
  <si>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</si>
  <si>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</si>
  <si>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</si>
  <si>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</si>
  <si>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</si>
  <si>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</si>
  <si>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</si>
  <si>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</si>
  <si>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</si>
  <si>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</si>
  <si>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</si>
  <si>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</si>
  <si>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</si>
  <si>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</si>
  <si>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</si>
  <si>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</si>
  <si>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</si>
  <si>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</si>
  <si>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</si>
  <si>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</si>
  <si>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</si>
  <si>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</si>
  <si>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</si>
  <si>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</si>
  <si>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</si>
  <si>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</si>
  <si>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</si>
  <si>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</si>
  <si>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</si>
  <si>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</si>
  <si>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</si>
  <si>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</si>
  <si>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</si>
  <si>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</si>
  <si>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</si>
  <si>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</si>
  <si>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</si>
  <si>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</si>
  <si>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</si>
  <si>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</si>
  <si>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</si>
  <si>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</si>
  <si>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</si>
  <si>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</si>
  <si>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</si>
  <si>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</si>
  <si>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</si>
  <si>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</si>
  <si>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</si>
  <si>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</si>
  <si>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</si>
  <si>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t>Jan-Mar 2019</t>
  </si>
  <si>
    <t>Feb-Apr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</si>
  <si>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</si>
  <si>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</si>
  <si>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</si>
  <si>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</si>
  <si>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</si>
  <si>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</si>
  <si>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</si>
  <si>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</si>
  <si>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</si>
  <si>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</si>
  <si>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</si>
  <si>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</si>
  <si>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</si>
  <si>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</si>
  <si>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</si>
  <si>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</si>
  <si>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</si>
  <si>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</si>
  <si>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</si>
  <si>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</si>
  <si>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</si>
  <si>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</si>
  <si>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</si>
  <si>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</si>
  <si>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</si>
  <si>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</si>
  <si>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</si>
  <si>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</si>
  <si>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</si>
  <si>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</si>
  <si>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</si>
  <si>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</si>
  <si>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</si>
  <si>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</si>
  <si>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</si>
  <si>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</si>
  <si>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</si>
  <si>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</si>
  <si>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</si>
  <si>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</si>
  <si>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</si>
  <si>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</si>
  <si>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</si>
  <si>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</si>
  <si>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</si>
  <si>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</si>
  <si>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</si>
  <si>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</si>
  <si>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</si>
  <si>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</si>
  <si>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</si>
  <si>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</si>
  <si>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</si>
  <si>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</si>
  <si>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</si>
  <si>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Oct-Dec 2023</t>
  </si>
  <si>
    <t>Nov-Jan 2024</t>
  </si>
  <si>
    <t>Dec-Feb 2024</t>
  </si>
  <si>
    <t>Jan-Mar 2024</t>
  </si>
  <si>
    <t>Feb-Apr 2024</t>
  </si>
  <si>
    <t>Mar-May 2024</t>
  </si>
  <si>
    <t>Apr-Jun 2024</t>
  </si>
  <si>
    <t>May-Jul 2024</t>
  </si>
  <si>
    <t>Jun-Aug 2024</t>
  </si>
  <si>
    <t>Jul-Sep 2024</t>
  </si>
  <si>
    <t>Aug-Oct 2024</t>
  </si>
  <si>
    <t>Sep-Nov 2024</t>
  </si>
  <si>
    <t>Oct-Dec 2024</t>
  </si>
  <si>
    <t>Nov-Jan 2025</t>
  </si>
  <si>
    <t>Dec-Feb 2025</t>
  </si>
  <si>
    <t>Jan-Mar 2025</t>
  </si>
  <si>
    <t>Feb-Apr 2025</t>
  </si>
  <si>
    <t>Mar-May 2025</t>
  </si>
  <si>
    <t>Apr-Jun 2025</t>
  </si>
  <si>
    <t>May-Jul 2025</t>
  </si>
  <si>
    <t>Jun-Aug 2025</t>
  </si>
  <si>
    <t>Quality indicator</t>
  </si>
  <si>
    <t>Shaded estimates are based on a small sample size. This may result in less precise estimates, which should be used with caution.</t>
  </si>
  <si>
    <t>Unshaded estimates are based on a larger sample size. This is likely to result in estimates of higher precision, although they will still be subject to some sampling variability.</t>
  </si>
  <si>
    <t>* Estimate has been suppressed on disclosure grounds.</t>
  </si>
  <si>
    <t>Workforce jobs</t>
  </si>
  <si>
    <t>Employee jobs</t>
  </si>
  <si>
    <t>Self-employment jobs</t>
  </si>
  <si>
    <t>HM Forces</t>
  </si>
  <si>
    <t>Government- supported trainees</t>
  </si>
  <si>
    <t>Jobs created since new gov</t>
  </si>
  <si>
    <r>
      <t>Table 5:  Workforce jobs (seasonally adjusted)</t>
    </r>
    <r>
      <rPr>
        <b/>
        <vertAlign val="superscript"/>
        <sz val="12"/>
        <rFont val="Arial"/>
        <family val="2"/>
      </rPr>
      <t>1</t>
    </r>
  </si>
  <si>
    <t>workforce.jobs@ons.gov.uk</t>
  </si>
  <si>
    <t>Telephone:</t>
  </si>
  <si>
    <t>01633 455400</t>
  </si>
  <si>
    <t>Sources: Employer surveys, Labour Force Survey and administrative sources</t>
  </si>
  <si>
    <r>
      <t>Workforce jobs</t>
    </r>
    <r>
      <rPr>
        <vertAlign val="superscript"/>
        <sz val="10"/>
        <rFont val="Arial"/>
        <family val="2"/>
      </rPr>
      <t>1</t>
    </r>
  </si>
  <si>
    <r>
      <t>Employee jobs</t>
    </r>
    <r>
      <rPr>
        <vertAlign val="superscript"/>
        <sz val="10"/>
        <rFont val="Arial"/>
        <family val="2"/>
      </rPr>
      <t>1</t>
    </r>
  </si>
  <si>
    <r>
      <t>Self-employment jobs</t>
    </r>
    <r>
      <rPr>
        <vertAlign val="superscript"/>
        <sz val="10"/>
        <rFont val="Arial"/>
        <family val="2"/>
      </rPr>
      <t>2</t>
    </r>
  </si>
  <si>
    <r>
      <t>Government- supported trainees</t>
    </r>
    <r>
      <rPr>
        <vertAlign val="superscript"/>
        <sz val="10"/>
        <rFont val="Arial"/>
        <family val="2"/>
      </rPr>
      <t>2 3</t>
    </r>
  </si>
  <si>
    <t>DYDC</t>
  </si>
  <si>
    <t>BCAJ</t>
  </si>
  <si>
    <t>DYZN</t>
  </si>
  <si>
    <t>LOJX</t>
  </si>
  <si>
    <t>LOJU</t>
  </si>
  <si>
    <t>Jun 59</t>
  </si>
  <si>
    <t>Sep 59</t>
  </si>
  <si>
    <t>Dec 59</t>
  </si>
  <si>
    <t>Mar 60</t>
  </si>
  <si>
    <t>Jun 60</t>
  </si>
  <si>
    <t>Sep 60</t>
  </si>
  <si>
    <t>Dec 60</t>
  </si>
  <si>
    <t>Mar 61</t>
  </si>
  <si>
    <t>Jun 61</t>
  </si>
  <si>
    <t>Sep 61</t>
  </si>
  <si>
    <t>Dec 61</t>
  </si>
  <si>
    <t>Mar 62</t>
  </si>
  <si>
    <t>Jun 62</t>
  </si>
  <si>
    <t>Sep 62</t>
  </si>
  <si>
    <t>Dec 62</t>
  </si>
  <si>
    <t>Mar 63</t>
  </si>
  <si>
    <t>Jun 63</t>
  </si>
  <si>
    <t>Sep 63</t>
  </si>
  <si>
    <t>Dec 63</t>
  </si>
  <si>
    <t>Mar 64</t>
  </si>
  <si>
    <t>Jun 64</t>
  </si>
  <si>
    <t>Sep 64</t>
  </si>
  <si>
    <t>Dec 64</t>
  </si>
  <si>
    <t>Mar 65</t>
  </si>
  <si>
    <t>Jun 65</t>
  </si>
  <si>
    <t>Sep 65</t>
  </si>
  <si>
    <t>Dec 65</t>
  </si>
  <si>
    <t>Mar 66</t>
  </si>
  <si>
    <t>Jun 66</t>
  </si>
  <si>
    <t>Sep 66</t>
  </si>
  <si>
    <t>Dec 66</t>
  </si>
  <si>
    <t>Mar 67</t>
  </si>
  <si>
    <t>Jun 67</t>
  </si>
  <si>
    <t>Sep 67</t>
  </si>
  <si>
    <t>Dec 67</t>
  </si>
  <si>
    <t>Mar 68</t>
  </si>
  <si>
    <t>Jun 68</t>
  </si>
  <si>
    <t>Sep 68</t>
  </si>
  <si>
    <t>Dec 68</t>
  </si>
  <si>
    <t>Mar 69</t>
  </si>
  <si>
    <t>Jun 69</t>
  </si>
  <si>
    <t>Sep 69</t>
  </si>
  <si>
    <t>Dec 69</t>
  </si>
  <si>
    <t>Mar 70</t>
  </si>
  <si>
    <t>Jun 70</t>
  </si>
  <si>
    <t>Sep 70</t>
  </si>
  <si>
    <t>Dec 70</t>
  </si>
  <si>
    <t>Mar 71</t>
  </si>
  <si>
    <t>Jun 71</t>
  </si>
  <si>
    <t>Sep 71</t>
  </si>
  <si>
    <t>Dec 71</t>
  </si>
  <si>
    <t>Mar 72</t>
  </si>
  <si>
    <t>Jun 72</t>
  </si>
  <si>
    <t>Sep 72</t>
  </si>
  <si>
    <t>Dec 72</t>
  </si>
  <si>
    <t>Mar 73</t>
  </si>
  <si>
    <t>Jun 73</t>
  </si>
  <si>
    <t>Sep 73</t>
  </si>
  <si>
    <t>Dec 73</t>
  </si>
  <si>
    <t>Mar 74</t>
  </si>
  <si>
    <t>Jun 74</t>
  </si>
  <si>
    <t>Sep 74</t>
  </si>
  <si>
    <t>Dec 74</t>
  </si>
  <si>
    <t>Mar 75</t>
  </si>
  <si>
    <t>Jun 75</t>
  </si>
  <si>
    <t>Sep 75</t>
  </si>
  <si>
    <t>Dec 75</t>
  </si>
  <si>
    <t>Mar 76</t>
  </si>
  <si>
    <t>Jun 76</t>
  </si>
  <si>
    <t>Sep 76</t>
  </si>
  <si>
    <t>Dec 76</t>
  </si>
  <si>
    <t>Mar 77</t>
  </si>
  <si>
    <t>Jun 77</t>
  </si>
  <si>
    <t>Sep 77</t>
  </si>
  <si>
    <t>Dec 77</t>
  </si>
  <si>
    <t>Mar 78</t>
  </si>
  <si>
    <t>Jun 78</t>
  </si>
  <si>
    <t>Sep 78</t>
  </si>
  <si>
    <t>Dec 78</t>
  </si>
  <si>
    <t>Mar 79</t>
  </si>
  <si>
    <t>Jun 79</t>
  </si>
  <si>
    <t>Sep 79</t>
  </si>
  <si>
    <t>Dec 79</t>
  </si>
  <si>
    <t>Mar 80</t>
  </si>
  <si>
    <t xml:space="preserve">Jun 80 </t>
  </si>
  <si>
    <t xml:space="preserve">Sep 80 </t>
  </si>
  <si>
    <t xml:space="preserve">Dec 80 </t>
  </si>
  <si>
    <t xml:space="preserve">Mar 81 </t>
  </si>
  <si>
    <t xml:space="preserve">Jun 81 </t>
  </si>
  <si>
    <t>Mar 25 (r)</t>
  </si>
  <si>
    <t>2. Workforce Jobs figures are a measure of jobs rather than people.  For this reason estimates of self-employment  jobs and government supported trainee jobs differ from estimates of people in self-employment and in government supported training and employment programmes.  The estimates for government supported trainees shown in this table exclude trainees with contracts of employment as such people are included in the estimates of employee jobs.</t>
  </si>
  <si>
    <t>3. Due to a change in the method of compiling the data, there is currently a discontinuity between June and September 2002. These estimates do not include jobs with a contract of employment as such jobs are recorded in the employee  jobs series.</t>
  </si>
  <si>
    <t>4. The employee jobs data relate to the March 2020 period before reported cases of the coronavirus (COVID-19) in the UK. Self-employment jobs relate to the period February-April 2020 which includes self-employment jobs before and after COVID-19 measures were implemented .</t>
  </si>
  <si>
    <t>5. Data for September 2022 onwards, for workforce jobs, self-employment jobs, government supported trainees and in SIC 2007 divisions 01 and 97-98 of employee jobs, has been affected by the reweighting of the LFS, causing a step change discontinuity.</t>
  </si>
  <si>
    <t>People</t>
  </si>
  <si>
    <t>Men</t>
  </si>
  <si>
    <t>Women</t>
  </si>
  <si>
    <r>
      <t>Level</t>
    </r>
    <r>
      <rPr>
        <vertAlign val="superscript"/>
        <sz val="10"/>
        <color theme="0"/>
        <rFont val="Arial"/>
        <family val="2"/>
      </rPr>
      <t>1</t>
    </r>
  </si>
  <si>
    <r>
      <t>Rate per thousand</t>
    </r>
    <r>
      <rPr>
        <vertAlign val="superscript"/>
        <sz val="10"/>
        <color theme="0"/>
        <rFont val="Arial"/>
        <family val="2"/>
      </rPr>
      <t>2</t>
    </r>
  </si>
  <si>
    <t>year on year change</t>
  </si>
  <si>
    <t>Since pandemic</t>
  </si>
  <si>
    <t>Since 2010 election</t>
  </si>
  <si>
    <r>
      <t>Table 10:   Redundancies levels</t>
    </r>
    <r>
      <rPr>
        <b/>
        <vertAlign val="superscript"/>
        <sz val="12"/>
        <rFont val="Arial"/>
        <family val="2"/>
      </rPr>
      <t>1</t>
    </r>
    <r>
      <rPr>
        <b/>
        <sz val="12"/>
        <rFont val="Arial"/>
        <family val="2"/>
      </rPr>
      <t xml:space="preserve"> and rates</t>
    </r>
    <r>
      <rPr>
        <b/>
        <vertAlign val="superscript"/>
        <sz val="12"/>
        <rFont val="Arial"/>
        <family val="2"/>
      </rPr>
      <t>2</t>
    </r>
    <r>
      <rPr>
        <b/>
        <sz val="12"/>
        <rFont val="Arial"/>
        <family val="2"/>
      </rPr>
      <t xml:space="preserve"> for those aged 16 and over</t>
    </r>
  </si>
  <si>
    <t>United Kingdom (thousands)</t>
  </si>
  <si>
    <r>
      <t>Level</t>
    </r>
    <r>
      <rPr>
        <vertAlign val="superscript"/>
        <sz val="10"/>
        <rFont val="Arial"/>
        <family val="2"/>
      </rPr>
      <t>1</t>
    </r>
  </si>
  <si>
    <r>
      <t>Rate per thousand</t>
    </r>
    <r>
      <rPr>
        <vertAlign val="superscript"/>
        <sz val="10"/>
        <rFont val="Arial"/>
        <family val="2"/>
      </rPr>
      <t>2</t>
    </r>
  </si>
  <si>
    <t>Dataset identifier code</t>
  </si>
  <si>
    <t>BEAO</t>
  </si>
  <si>
    <t>BEIR</t>
  </si>
  <si>
    <t>BEIU</t>
  </si>
  <si>
    <t>BEIX</t>
  </si>
  <si>
    <t>BEJA</t>
  </si>
  <si>
    <t>BEJD</t>
  </si>
  <si>
    <t>..</t>
  </si>
  <si>
    <t>Jun-Aug 2011</t>
  </si>
  <si>
    <r>
      <t>Jan-Mar 2019</t>
    </r>
    <r>
      <rPr>
        <vertAlign val="superscript"/>
        <sz val="10"/>
        <rFont val="Arial"/>
        <family val="2"/>
      </rPr>
      <t>3</t>
    </r>
  </si>
  <si>
    <t xml:space="preserve">2. The redundancy rate is the ratio of the redundancy level for the given quarter to the seasonally adjusted number of employees in the previous quarter, multiplied by 1,000. </t>
  </si>
  <si>
    <t>3. Data from July to September 2022 onward has been reweighted, causing a step change discontinuity.</t>
  </si>
  <si>
    <t>Economic inactivity by reason (thousands)</t>
  </si>
  <si>
    <t>Percentage of economically inactive (%)</t>
  </si>
  <si>
    <t>Economic inactivity by wants a job (thousands)</t>
  </si>
  <si>
    <t>Percentage of economically inactive by wants a job (%)</t>
  </si>
  <si>
    <t>Economic inactivity by does not want a job (thousands)</t>
  </si>
  <si>
    <t>Percentage of economically inactive by does not want a job (%)</t>
  </si>
  <si>
    <r>
      <t>Total economically inactive aged 16-64 (thousands)</t>
    </r>
    <r>
      <rPr>
        <vertAlign val="superscript"/>
        <sz val="10"/>
        <color theme="0"/>
        <rFont val="Arial"/>
        <family val="2"/>
      </rPr>
      <t>4</t>
    </r>
  </si>
  <si>
    <t>Student</t>
  </si>
  <si>
    <t>Looking after family / home</t>
  </si>
  <si>
    <t>Temp sick</t>
  </si>
  <si>
    <t>Long-term sick</t>
  </si>
  <si>
    <r>
      <t>Discouraged workers</t>
    </r>
    <r>
      <rPr>
        <vertAlign val="superscript"/>
        <sz val="10"/>
        <color theme="0"/>
        <rFont val="Arial"/>
        <family val="2"/>
      </rPr>
      <t>1</t>
    </r>
  </si>
  <si>
    <t>Retired</t>
  </si>
  <si>
    <r>
      <t>Other</t>
    </r>
    <r>
      <rPr>
        <vertAlign val="superscript"/>
        <sz val="10"/>
        <color theme="0"/>
        <rFont val="Arial"/>
        <family val="2"/>
      </rPr>
      <t>2</t>
    </r>
  </si>
  <si>
    <t>Does not want job (thousands)</t>
  </si>
  <si>
    <t>Wants a job (thousands)</t>
  </si>
  <si>
    <t>Total economically inactive
aged 16-64</t>
  </si>
  <si>
    <t>Does not want job (%age of economically inactive)</t>
  </si>
  <si>
    <t>Wants a job (%age of economically inactive)</t>
  </si>
  <si>
    <t>Total economically inactive wants a job aged 16-64 (thousands)</t>
  </si>
  <si>
    <t>Total wants a job aged 16-64</t>
  </si>
  <si>
    <t>Total economically inactive does not want a job aged 16-64 (thousands)</t>
  </si>
  <si>
    <t>Total does not want a job aged 16-64</t>
  </si>
  <si>
    <t xml:space="preserve">Table 11: Economic inactivity for those aged from 16 to 64 (seasonally adjusted) </t>
  </si>
  <si>
    <r>
      <t>Total economically inactive aged 16-64 (thousands)</t>
    </r>
    <r>
      <rPr>
        <vertAlign val="superscript"/>
        <sz val="10"/>
        <rFont val="Arial"/>
        <family val="2"/>
      </rPr>
      <t>4</t>
    </r>
  </si>
  <si>
    <r>
      <t>Discouraged workers</t>
    </r>
    <r>
      <rPr>
        <vertAlign val="superscript"/>
        <sz val="10"/>
        <rFont val="Arial"/>
        <family val="2"/>
      </rPr>
      <t>1</t>
    </r>
  </si>
  <si>
    <r>
      <t>Other</t>
    </r>
    <r>
      <rPr>
        <vertAlign val="superscript"/>
        <sz val="10"/>
        <rFont val="Arial"/>
        <family val="2"/>
      </rPr>
      <t>2</t>
    </r>
  </si>
  <si>
    <t>LF63</t>
  </si>
  <si>
    <t>LF65</t>
  </si>
  <si>
    <t>LF67</t>
  </si>
  <si>
    <t>LF69</t>
  </si>
  <si>
    <t>LFL8</t>
  </si>
  <si>
    <t>LF6B</t>
  </si>
  <si>
    <t>LF6D</t>
  </si>
  <si>
    <t>LFL9</t>
  </si>
  <si>
    <t>LFM2</t>
  </si>
  <si>
    <t>LF6V</t>
  </si>
  <si>
    <t>LF6X</t>
  </si>
  <si>
    <t>LF6Z</t>
  </si>
  <si>
    <t>LF73</t>
  </si>
  <si>
    <t>LF75</t>
  </si>
  <si>
    <t>LF77</t>
  </si>
  <si>
    <t>LF79</t>
  </si>
  <si>
    <t>LF7B</t>
  </si>
  <si>
    <t>LF7D</t>
  </si>
  <si>
    <t>LF7F</t>
  </si>
  <si>
    <t>LF6F</t>
  </si>
  <si>
    <t>LFP7</t>
  </si>
  <si>
    <t>LF6H</t>
  </si>
  <si>
    <t>LFP8</t>
  </si>
  <si>
    <t>LF8B</t>
  </si>
  <si>
    <t>LF6J</t>
  </si>
  <si>
    <t>LF7H</t>
  </si>
  <si>
    <t>LF7J</t>
  </si>
  <si>
    <t>LF7L</t>
  </si>
  <si>
    <t>LF7N</t>
  </si>
  <si>
    <t>LF7P</t>
  </si>
  <si>
    <t>LF7R</t>
  </si>
  <si>
    <t>LF7T</t>
  </si>
  <si>
    <t>LF6L</t>
  </si>
  <si>
    <t>LF6N</t>
  </si>
  <si>
    <t>LF6P</t>
  </si>
  <si>
    <t>LF6R</t>
  </si>
  <si>
    <t>LF8E</t>
  </si>
  <si>
    <t>LF6T</t>
  </si>
  <si>
    <t>LF7V</t>
  </si>
  <si>
    <t>LF7X</t>
  </si>
  <si>
    <t>LF7Z</t>
  </si>
  <si>
    <t>LF83</t>
  </si>
  <si>
    <t>LF85</t>
  </si>
  <si>
    <t>LF87</t>
  </si>
  <si>
    <t>LF89</t>
  </si>
  <si>
    <t xml:space="preserve">4. This series contains data that has not been modelled for periods from June to August 2011 to June to August 2022 to be consistent with other series within this table. It will therefore differ from figures published on tables A02SA and A05SA for those periods. </t>
  </si>
  <si>
    <t>Whole Economy</t>
  </si>
  <si>
    <r>
      <t>Private sector</t>
    </r>
    <r>
      <rPr>
        <b/>
        <vertAlign val="superscript"/>
        <sz val="7"/>
        <color theme="0"/>
        <rFont val="Arial"/>
        <family val="2"/>
      </rPr>
      <t>3 4 5</t>
    </r>
  </si>
  <si>
    <r>
      <t>Public sector</t>
    </r>
    <r>
      <rPr>
        <b/>
        <vertAlign val="superscript"/>
        <sz val="7"/>
        <color theme="0"/>
        <rFont val="Arial"/>
        <family val="2"/>
      </rPr>
      <t>3 4 5</t>
    </r>
  </si>
  <si>
    <t xml:space="preserve">Services, SIC 2007 sections G-S </t>
  </si>
  <si>
    <t>Finance and business services,
SIC 2007 sections K-N</t>
  </si>
  <si>
    <r>
      <t>Public sector excluding financial services</t>
    </r>
    <r>
      <rPr>
        <b/>
        <vertAlign val="superscript"/>
        <sz val="7"/>
        <color theme="0"/>
        <rFont val="Arial"/>
        <family val="2"/>
      </rPr>
      <t xml:space="preserve"> 4 5</t>
    </r>
  </si>
  <si>
    <t xml:space="preserve">Manufacturing, SIC 2007 section C </t>
  </si>
  <si>
    <t>Construction, SIC 2007 section F</t>
  </si>
  <si>
    <t xml:space="preserve">Wholesaling, retailing, hotels &amp; restaurants, SIC 2007 sections G &amp; I </t>
  </si>
  <si>
    <t>Weekly Earnings     (£)</t>
  </si>
  <si>
    <t>% changes year on year</t>
  </si>
  <si>
    <t>Weekly Earnings      (£)</t>
  </si>
  <si>
    <t>Single month</t>
  </si>
  <si>
    <r>
      <t xml:space="preserve">3 month average </t>
    </r>
    <r>
      <rPr>
        <vertAlign val="superscript"/>
        <sz val="7"/>
        <color theme="0"/>
        <rFont val="Arial"/>
        <family val="2"/>
      </rPr>
      <t>2</t>
    </r>
  </si>
  <si>
    <t>Current (3mo avg)</t>
  </si>
  <si>
    <r>
      <t>Table 13:  Average Weekly Earnings (nominal) - Total Pay (Great Britain, seasonally adjusted)</t>
    </r>
    <r>
      <rPr>
        <b/>
        <vertAlign val="superscript"/>
        <sz val="12"/>
        <rFont val="Arial"/>
        <family val="2"/>
      </rPr>
      <t xml:space="preserve">1 </t>
    </r>
  </si>
  <si>
    <t xml:space="preserve">Source: Monthly Wages &amp; Salaries Survey </t>
  </si>
  <si>
    <t>Standard Industrial Classification (2007)</t>
  </si>
  <si>
    <r>
      <t>Private sector</t>
    </r>
    <r>
      <rPr>
        <vertAlign val="superscript"/>
        <sz val="7"/>
        <rFont val="Arial"/>
        <family val="2"/>
      </rPr>
      <t>3 4 5</t>
    </r>
  </si>
  <si>
    <r>
      <t>Public sector</t>
    </r>
    <r>
      <rPr>
        <vertAlign val="superscript"/>
        <sz val="7"/>
        <rFont val="Arial"/>
        <family val="2"/>
      </rPr>
      <t>3 4 5</t>
    </r>
  </si>
  <si>
    <r>
      <t>Public sector excluding financial services</t>
    </r>
    <r>
      <rPr>
        <vertAlign val="superscript"/>
        <sz val="7"/>
        <rFont val="Arial"/>
        <family val="2"/>
      </rPr>
      <t xml:space="preserve"> 4 5</t>
    </r>
  </si>
  <si>
    <r>
      <t xml:space="preserve">3 month average </t>
    </r>
    <r>
      <rPr>
        <vertAlign val="superscript"/>
        <sz val="7"/>
        <rFont val="Arial"/>
        <family val="2"/>
      </rPr>
      <t>2</t>
    </r>
  </si>
  <si>
    <t>KAB9</t>
  </si>
  <si>
    <t>KAC2</t>
  </si>
  <si>
    <t>KAC3</t>
  </si>
  <si>
    <t>KAC4</t>
  </si>
  <si>
    <t>KAC5</t>
  </si>
  <si>
    <t>KAC6</t>
  </si>
  <si>
    <t>KAC7</t>
  </si>
  <si>
    <t>KAC8</t>
  </si>
  <si>
    <t>KAC9</t>
  </si>
  <si>
    <t>K5BZ</t>
  </si>
  <si>
    <t>K5C2</t>
  </si>
  <si>
    <t>K5C3</t>
  </si>
  <si>
    <t>K5C4</t>
  </si>
  <si>
    <t>K5C5</t>
  </si>
  <si>
    <t>K5C6</t>
  </si>
  <si>
    <t>KAD8</t>
  </si>
  <si>
    <t>KAD9</t>
  </si>
  <si>
    <t>KAE2</t>
  </si>
  <si>
    <t>K5CA</t>
  </si>
  <si>
    <t>K5CB</t>
  </si>
  <si>
    <t>K5CC</t>
  </si>
  <si>
    <t>K5CD</t>
  </si>
  <si>
    <t>K5CE</t>
  </si>
  <si>
    <t>K5CF</t>
  </si>
  <si>
    <t>K5CG</t>
  </si>
  <si>
    <t>K5CH</t>
  </si>
  <si>
    <t>K5CI</t>
  </si>
  <si>
    <t xml:space="preserve">3. From July 2009 Royal Bank of Scotland Group plc is classified to the public sector; for earlier time periods it is classified to the private sector. Between July 2009 and March 2014 Lloyds Banking Group plc is classified to the public sector; it is classified to the private sector for earlier and later time periods. </t>
  </si>
  <si>
    <t xml:space="preserve">4. Between June 2010 and May 2012 English Further Education Corporations and Sixth Form College Corporations are classified to the public sector. Before June 2010 and after May 2012 they are classified to the private sector.    </t>
  </si>
  <si>
    <t>5. From October 2013 Royal Mail plc is classified to the private sector; previously it is in the public sector.</t>
  </si>
  <si>
    <r>
      <t xml:space="preserve">Private sector </t>
    </r>
    <r>
      <rPr>
        <vertAlign val="superscript"/>
        <sz val="7"/>
        <rFont val="Arial"/>
        <family val="2"/>
      </rPr>
      <t>3 4 5</t>
    </r>
  </si>
  <si>
    <r>
      <t xml:space="preserve">Public sector </t>
    </r>
    <r>
      <rPr>
        <vertAlign val="superscript"/>
        <sz val="7"/>
        <rFont val="Arial"/>
        <family val="2"/>
      </rPr>
      <t>3 4 5</t>
    </r>
  </si>
  <si>
    <r>
      <t xml:space="preserve">Public sector excluding financial services </t>
    </r>
    <r>
      <rPr>
        <vertAlign val="superscript"/>
        <sz val="7"/>
        <rFont val="Arial"/>
        <family val="2"/>
      </rPr>
      <t>4 5</t>
    </r>
    <r>
      <rPr>
        <sz val="7"/>
        <rFont val="Arial"/>
        <family val="2"/>
      </rPr>
      <t xml:space="preserve">
</t>
    </r>
  </si>
  <si>
    <t xml:space="preserve">Construction, SIC 2007 section F </t>
  </si>
  <si>
    <r>
      <t>Table 15:  Average Weekly Earnings (nominal) - Regular Pay (Great Britain, seasonally adjusted)</t>
    </r>
    <r>
      <rPr>
        <b/>
        <vertAlign val="superscript"/>
        <sz val="12"/>
        <rFont val="Arial"/>
        <family val="2"/>
      </rPr>
      <t>1</t>
    </r>
  </si>
  <si>
    <r>
      <t>Source: Monthly Wages &amp; Salaries Survey</t>
    </r>
    <r>
      <rPr>
        <b/>
        <sz val="12"/>
        <color indexed="10"/>
        <rFont val="Arial"/>
        <family val="2"/>
      </rPr>
      <t xml:space="preserve"> </t>
    </r>
  </si>
  <si>
    <t>KAI7</t>
  </si>
  <si>
    <t>KAI8</t>
  </si>
  <si>
    <t>KAI9</t>
  </si>
  <si>
    <t>KAJ2</t>
  </si>
  <si>
    <t>KAJ3</t>
  </si>
  <si>
    <t>KAJ4</t>
  </si>
  <si>
    <t>KAJ5</t>
  </si>
  <si>
    <t>KAJ6</t>
  </si>
  <si>
    <t>KAJ7</t>
  </si>
  <si>
    <t>K5DL</t>
  </si>
  <si>
    <t>K5DM</t>
  </si>
  <si>
    <t>K5DN</t>
  </si>
  <si>
    <t>K5DO</t>
  </si>
  <si>
    <t>K5DP</t>
  </si>
  <si>
    <t>K5DQ</t>
  </si>
  <si>
    <t>KAK6</t>
  </si>
  <si>
    <t>KAK7</t>
  </si>
  <si>
    <t>KAK8</t>
  </si>
  <si>
    <t>K5DU</t>
  </si>
  <si>
    <t>K5DV</t>
  </si>
  <si>
    <t>K5DW</t>
  </si>
  <si>
    <t>K5DX</t>
  </si>
  <si>
    <t>K5DY</t>
  </si>
  <si>
    <t>K5DZ</t>
  </si>
  <si>
    <t>K5E2</t>
  </si>
  <si>
    <t>K5E3</t>
  </si>
  <si>
    <t>K5E4</t>
  </si>
  <si>
    <t xml:space="preserve">4. Between June 2010 and May 2012 English Further Education Corporations and Sixth Form College Corporations are classified to the public sector. Before June 2010 and after May 2012 they are classified to the private sector. </t>
  </si>
  <si>
    <t xml:space="preserve">Working days lost (thousands) </t>
  </si>
  <si>
    <t>Number of stoppages 1,2</t>
  </si>
  <si>
    <t>Workers involved (thousands) 3</t>
  </si>
  <si>
    <t>Current  (singular month)</t>
  </si>
  <si>
    <t>Change on quarter  (3mo avg)</t>
  </si>
  <si>
    <t>Change since Covid-19 (2019 average)</t>
  </si>
  <si>
    <r>
      <t>Change since 2024 election</t>
    </r>
    <r>
      <rPr>
        <sz val="10"/>
        <color theme="0"/>
        <rFont val="Arial"/>
        <family val="2"/>
      </rPr>
      <t xml:space="preserve"> (3mo avg)</t>
    </r>
  </si>
  <si>
    <t>2019 average</t>
  </si>
  <si>
    <t>2023 average</t>
  </si>
  <si>
    <t>Table 18:  Labour Disputes summary, UK (not seasonally adjusted)</t>
  </si>
  <si>
    <t xml:space="preserve">Date of publication: </t>
  </si>
  <si>
    <t xml:space="preserve">Date of next publication: </t>
  </si>
  <si>
    <t>Source: Labour Disputes Inquiry, Office for National Statistics</t>
  </si>
  <si>
    <t>Time period and dataset code row</t>
  </si>
  <si>
    <r>
      <t xml:space="preserve">Number of stoppages </t>
    </r>
    <r>
      <rPr>
        <b/>
        <vertAlign val="superscript"/>
        <sz val="12"/>
        <rFont val="Arial"/>
        <family val="2"/>
      </rPr>
      <t>1,2</t>
    </r>
  </si>
  <si>
    <r>
      <t xml:space="preserve">Workers involved (thousands) </t>
    </r>
    <r>
      <rPr>
        <b/>
        <vertAlign val="superscript"/>
        <sz val="12"/>
        <rFont val="Arial"/>
        <family val="2"/>
      </rPr>
      <t>3</t>
    </r>
  </si>
  <si>
    <t xml:space="preserve">    BBFW</t>
  </si>
  <si>
    <t>BLUU</t>
  </si>
  <si>
    <t>BLUT</t>
  </si>
  <si>
    <t>January 1931</t>
  </si>
  <si>
    <t>[x]</t>
  </si>
  <si>
    <t>February 1931</t>
  </si>
  <si>
    <t>March 1931</t>
  </si>
  <si>
    <t>April 1931</t>
  </si>
  <si>
    <t>May 1931</t>
  </si>
  <si>
    <t>June 1931</t>
  </si>
  <si>
    <t>July 1931</t>
  </si>
  <si>
    <t>August 1931</t>
  </si>
  <si>
    <t>September 1931</t>
  </si>
  <si>
    <t>October 1931</t>
  </si>
  <si>
    <t>November 1931</t>
  </si>
  <si>
    <t>December 1931</t>
  </si>
  <si>
    <t>January 1932</t>
  </si>
  <si>
    <t>February 1932</t>
  </si>
  <si>
    <t>March 1932</t>
  </si>
  <si>
    <t>April 1932</t>
  </si>
  <si>
    <t>May 1932</t>
  </si>
  <si>
    <t>June 1932</t>
  </si>
  <si>
    <t>July 1932</t>
  </si>
  <si>
    <t>August 1932</t>
  </si>
  <si>
    <t>September 1932</t>
  </si>
  <si>
    <t>October 1932</t>
  </si>
  <si>
    <t>November 1932</t>
  </si>
  <si>
    <t>December 1932</t>
  </si>
  <si>
    <t>January 1933</t>
  </si>
  <si>
    <t>February 1933</t>
  </si>
  <si>
    <t>March 1933</t>
  </si>
  <si>
    <t>April 1933</t>
  </si>
  <si>
    <t>May 1933</t>
  </si>
  <si>
    <t>June 1933</t>
  </si>
  <si>
    <t>July 1933</t>
  </si>
  <si>
    <t>August 1933</t>
  </si>
  <si>
    <t>September 1933</t>
  </si>
  <si>
    <t>October 1933</t>
  </si>
  <si>
    <t>November 1933</t>
  </si>
  <si>
    <t>December 1933</t>
  </si>
  <si>
    <t>January 1934</t>
  </si>
  <si>
    <t>February 1934</t>
  </si>
  <si>
    <t>March 1934</t>
  </si>
  <si>
    <t>April 1934</t>
  </si>
  <si>
    <t>May 1934</t>
  </si>
  <si>
    <t>June 1934</t>
  </si>
  <si>
    <t>July 1934</t>
  </si>
  <si>
    <t>August 1934</t>
  </si>
  <si>
    <t>September 1934</t>
  </si>
  <si>
    <t>October 1934</t>
  </si>
  <si>
    <t>November 1934</t>
  </si>
  <si>
    <t>December 1934</t>
  </si>
  <si>
    <t>January 1935</t>
  </si>
  <si>
    <t>February 1935</t>
  </si>
  <si>
    <t>March 1935</t>
  </si>
  <si>
    <t>April 1935</t>
  </si>
  <si>
    <t>May 1935</t>
  </si>
  <si>
    <t>June 1935</t>
  </si>
  <si>
    <t>July 1935</t>
  </si>
  <si>
    <t>August 1935</t>
  </si>
  <si>
    <t>September 1935</t>
  </si>
  <si>
    <t>October 1935</t>
  </si>
  <si>
    <t>November 1935</t>
  </si>
  <si>
    <t>December 1935</t>
  </si>
  <si>
    <t>January 1936</t>
  </si>
  <si>
    <t>February 1936</t>
  </si>
  <si>
    <t>March 1936</t>
  </si>
  <si>
    <t>April 1936</t>
  </si>
  <si>
    <t>May 1936</t>
  </si>
  <si>
    <t>June 1936</t>
  </si>
  <si>
    <t>July 1936</t>
  </si>
  <si>
    <t>August 1936</t>
  </si>
  <si>
    <t>September 1936</t>
  </si>
  <si>
    <t>October 1936</t>
  </si>
  <si>
    <t>November 1936</t>
  </si>
  <si>
    <t>December 1936</t>
  </si>
  <si>
    <t>January 1937</t>
  </si>
  <si>
    <t>February 1937</t>
  </si>
  <si>
    <t>March 1937</t>
  </si>
  <si>
    <t>April 1937</t>
  </si>
  <si>
    <t>May 1937</t>
  </si>
  <si>
    <t>June 1937</t>
  </si>
  <si>
    <t>July 1937</t>
  </si>
  <si>
    <t>August 1937</t>
  </si>
  <si>
    <t>September 1937</t>
  </si>
  <si>
    <t>October 1937</t>
  </si>
  <si>
    <t>November 1937</t>
  </si>
  <si>
    <t>December 1937</t>
  </si>
  <si>
    <t>January 1938</t>
  </si>
  <si>
    <t>February 1938</t>
  </si>
  <si>
    <t>March 1938</t>
  </si>
  <si>
    <t>April 1938</t>
  </si>
  <si>
    <t>May 1938</t>
  </si>
  <si>
    <t>June 1938</t>
  </si>
  <si>
    <t>July 1938</t>
  </si>
  <si>
    <t>August 1938</t>
  </si>
  <si>
    <t>September 1938</t>
  </si>
  <si>
    <t>October 1938</t>
  </si>
  <si>
    <t>November 1938</t>
  </si>
  <si>
    <t>December 1938</t>
  </si>
  <si>
    <t>January 1939</t>
  </si>
  <si>
    <t>February 1939</t>
  </si>
  <si>
    <t>March 1939</t>
  </si>
  <si>
    <t>April 1939</t>
  </si>
  <si>
    <t>May 1939</t>
  </si>
  <si>
    <t>June 1939</t>
  </si>
  <si>
    <t>July 1939</t>
  </si>
  <si>
    <t>August 1939</t>
  </si>
  <si>
    <t>September 1939</t>
  </si>
  <si>
    <t>October 1939</t>
  </si>
  <si>
    <t>November 1939</t>
  </si>
  <si>
    <t>December 1939</t>
  </si>
  <si>
    <t>January 1940</t>
  </si>
  <si>
    <t>February 1940</t>
  </si>
  <si>
    <t>March 1940</t>
  </si>
  <si>
    <t>April 1940</t>
  </si>
  <si>
    <t>May 1940</t>
  </si>
  <si>
    <t>June 1940</t>
  </si>
  <si>
    <t>July 1940</t>
  </si>
  <si>
    <t>August 1940</t>
  </si>
  <si>
    <t>September 1940</t>
  </si>
  <si>
    <t>October 1940</t>
  </si>
  <si>
    <t>November 1940</t>
  </si>
  <si>
    <t>December 1940</t>
  </si>
  <si>
    <t>January 1941</t>
  </si>
  <si>
    <t>February 1941</t>
  </si>
  <si>
    <t>March 1941</t>
  </si>
  <si>
    <t>April 1941</t>
  </si>
  <si>
    <t>May 1941</t>
  </si>
  <si>
    <t>June 1941</t>
  </si>
  <si>
    <t>July 1941</t>
  </si>
  <si>
    <t>August 1941</t>
  </si>
  <si>
    <t>September 1941</t>
  </si>
  <si>
    <t>October 1941</t>
  </si>
  <si>
    <t>November 1941</t>
  </si>
  <si>
    <t>December 1941</t>
  </si>
  <si>
    <t>January 1942</t>
  </si>
  <si>
    <t>February 1942</t>
  </si>
  <si>
    <t>March 1942</t>
  </si>
  <si>
    <t>April 1942</t>
  </si>
  <si>
    <t>May 1942</t>
  </si>
  <si>
    <t>June 1942</t>
  </si>
  <si>
    <t>July 1942</t>
  </si>
  <si>
    <t>August 1942</t>
  </si>
  <si>
    <t>September 1942</t>
  </si>
  <si>
    <t>October 1942</t>
  </si>
  <si>
    <t>November 1942</t>
  </si>
  <si>
    <t>December 1942</t>
  </si>
  <si>
    <t>January 1943</t>
  </si>
  <si>
    <t>February 1943</t>
  </si>
  <si>
    <t>March 1943</t>
  </si>
  <si>
    <t>April 1943</t>
  </si>
  <si>
    <t>May 1943</t>
  </si>
  <si>
    <t>June 1943</t>
  </si>
  <si>
    <t>July 1943</t>
  </si>
  <si>
    <t>August 1943</t>
  </si>
  <si>
    <t>September 1943</t>
  </si>
  <si>
    <t>October 1943</t>
  </si>
  <si>
    <t>November 1943</t>
  </si>
  <si>
    <t>December 1943</t>
  </si>
  <si>
    <t>January 1944</t>
  </si>
  <si>
    <t>February 1944</t>
  </si>
  <si>
    <t>March 1944</t>
  </si>
  <si>
    <t>April 1944</t>
  </si>
  <si>
    <t>May 1944</t>
  </si>
  <si>
    <t>June 1944</t>
  </si>
  <si>
    <t>July 1944</t>
  </si>
  <si>
    <t>August 1944</t>
  </si>
  <si>
    <t>September 1944</t>
  </si>
  <si>
    <t>October 1944</t>
  </si>
  <si>
    <t>November 1944</t>
  </si>
  <si>
    <t>December 1944</t>
  </si>
  <si>
    <t>January 1945</t>
  </si>
  <si>
    <t>February 1945</t>
  </si>
  <si>
    <t>March 1945</t>
  </si>
  <si>
    <t>April 1945</t>
  </si>
  <si>
    <t>May 1945</t>
  </si>
  <si>
    <t>June 1945</t>
  </si>
  <si>
    <t>July 1945</t>
  </si>
  <si>
    <t>August 1945</t>
  </si>
  <si>
    <t>September 1945</t>
  </si>
  <si>
    <t>October 1945</t>
  </si>
  <si>
    <t>November 1945</t>
  </si>
  <si>
    <t>December 1945</t>
  </si>
  <si>
    <t>January 1946</t>
  </si>
  <si>
    <t>February 1946</t>
  </si>
  <si>
    <t>March 1946</t>
  </si>
  <si>
    <t>April 1946</t>
  </si>
  <si>
    <t>May 1946</t>
  </si>
  <si>
    <t>June 1946</t>
  </si>
  <si>
    <t>July 1946</t>
  </si>
  <si>
    <t>August 1946</t>
  </si>
  <si>
    <t>September 1946</t>
  </si>
  <si>
    <t>October 1946</t>
  </si>
  <si>
    <t>November 1946</t>
  </si>
  <si>
    <t>December 1946</t>
  </si>
  <si>
    <t>January 1947</t>
  </si>
  <si>
    <t>February 1947</t>
  </si>
  <si>
    <t>March 1947</t>
  </si>
  <si>
    <t>April 1947</t>
  </si>
  <si>
    <t>May 1947</t>
  </si>
  <si>
    <t>June 1947</t>
  </si>
  <si>
    <t>July 1947</t>
  </si>
  <si>
    <t>August 1947</t>
  </si>
  <si>
    <t>September 1947</t>
  </si>
  <si>
    <t>October 1947</t>
  </si>
  <si>
    <t>November 1947</t>
  </si>
  <si>
    <t>December 1947</t>
  </si>
  <si>
    <t>January 1948</t>
  </si>
  <si>
    <t>February 1948</t>
  </si>
  <si>
    <t>March 1948</t>
  </si>
  <si>
    <t>April 1948</t>
  </si>
  <si>
    <t>May 1948</t>
  </si>
  <si>
    <t>June 1948</t>
  </si>
  <si>
    <t>July 1948</t>
  </si>
  <si>
    <t>August 1948</t>
  </si>
  <si>
    <t>September 1948</t>
  </si>
  <si>
    <t>October 1948</t>
  </si>
  <si>
    <t>November 1948</t>
  </si>
  <si>
    <t>December 1948</t>
  </si>
  <si>
    <t>January 1949</t>
  </si>
  <si>
    <t>February 1949</t>
  </si>
  <si>
    <t>March 1949</t>
  </si>
  <si>
    <t>April 1949</t>
  </si>
  <si>
    <t>May 1949</t>
  </si>
  <si>
    <t>June 1949</t>
  </si>
  <si>
    <t>July 1949</t>
  </si>
  <si>
    <t>August 1949</t>
  </si>
  <si>
    <t>September 1949</t>
  </si>
  <si>
    <t>October 1949</t>
  </si>
  <si>
    <t>November 1949</t>
  </si>
  <si>
    <t>December 1949</t>
  </si>
  <si>
    <t>January 1950</t>
  </si>
  <si>
    <t>February 1950</t>
  </si>
  <si>
    <t>March 1950</t>
  </si>
  <si>
    <t>April 1950</t>
  </si>
  <si>
    <t>May 1950</t>
  </si>
  <si>
    <t>June 1950</t>
  </si>
  <si>
    <t>July 1950</t>
  </si>
  <si>
    <t>August 1950</t>
  </si>
  <si>
    <t>September 1950</t>
  </si>
  <si>
    <t>October 1950</t>
  </si>
  <si>
    <t>November 1950</t>
  </si>
  <si>
    <t>December 1950</t>
  </si>
  <si>
    <t>January 1951</t>
  </si>
  <si>
    <t>February 1951</t>
  </si>
  <si>
    <t>March 1951</t>
  </si>
  <si>
    <t>April 1951</t>
  </si>
  <si>
    <t>May 1951</t>
  </si>
  <si>
    <t>June 1951</t>
  </si>
  <si>
    <t>July 1951</t>
  </si>
  <si>
    <t>August 1951</t>
  </si>
  <si>
    <t>September 1951</t>
  </si>
  <si>
    <t>October 1951</t>
  </si>
  <si>
    <t>November 1951</t>
  </si>
  <si>
    <t>December 1951</t>
  </si>
  <si>
    <t>January 1952</t>
  </si>
  <si>
    <t>February 1952</t>
  </si>
  <si>
    <t>March 1952</t>
  </si>
  <si>
    <t>April 1952</t>
  </si>
  <si>
    <t>May 1952</t>
  </si>
  <si>
    <t>June 1952</t>
  </si>
  <si>
    <t>July 1952</t>
  </si>
  <si>
    <t>August 1952</t>
  </si>
  <si>
    <t>September 1952</t>
  </si>
  <si>
    <t>October 1952</t>
  </si>
  <si>
    <t>November 1952</t>
  </si>
  <si>
    <t>December 1952</t>
  </si>
  <si>
    <t>January 1953</t>
  </si>
  <si>
    <t>February 1953</t>
  </si>
  <si>
    <t>March 1953</t>
  </si>
  <si>
    <t>April 1953</t>
  </si>
  <si>
    <t>May 1953</t>
  </si>
  <si>
    <t>June 1953</t>
  </si>
  <si>
    <t>July 1953</t>
  </si>
  <si>
    <t>August 1953</t>
  </si>
  <si>
    <t>September 1953</t>
  </si>
  <si>
    <t>October 1953</t>
  </si>
  <si>
    <t>November 1953</t>
  </si>
  <si>
    <t>December 1953</t>
  </si>
  <si>
    <t>January 1954</t>
  </si>
  <si>
    <t>February 1954</t>
  </si>
  <si>
    <t>March 1954</t>
  </si>
  <si>
    <t>April 1954</t>
  </si>
  <si>
    <t>May 1954</t>
  </si>
  <si>
    <t>June 1954</t>
  </si>
  <si>
    <t>July 1954</t>
  </si>
  <si>
    <t>August 1954</t>
  </si>
  <si>
    <t>September 1954</t>
  </si>
  <si>
    <t>October 1954</t>
  </si>
  <si>
    <t>November 1954</t>
  </si>
  <si>
    <t>December 1954</t>
  </si>
  <si>
    <t>January 1955</t>
  </si>
  <si>
    <t>February 1955</t>
  </si>
  <si>
    <t>March 1955</t>
  </si>
  <si>
    <t>April 1955</t>
  </si>
  <si>
    <t>May 1955</t>
  </si>
  <si>
    <t>June 1955</t>
  </si>
  <si>
    <t>July 1955</t>
  </si>
  <si>
    <t>August 1955</t>
  </si>
  <si>
    <t>September 1955</t>
  </si>
  <si>
    <t>October 1955</t>
  </si>
  <si>
    <t>November 1955</t>
  </si>
  <si>
    <t>December 1955</t>
  </si>
  <si>
    <t>January 1956</t>
  </si>
  <si>
    <t>February 1956</t>
  </si>
  <si>
    <t>March 1956</t>
  </si>
  <si>
    <t>April 1956</t>
  </si>
  <si>
    <t>May 1956</t>
  </si>
  <si>
    <t>June 1956</t>
  </si>
  <si>
    <t>July 1956</t>
  </si>
  <si>
    <t>August 1956</t>
  </si>
  <si>
    <t>September 1956</t>
  </si>
  <si>
    <t>October 1956</t>
  </si>
  <si>
    <t>November 1956</t>
  </si>
  <si>
    <t>December 1956</t>
  </si>
  <si>
    <t>January 1957</t>
  </si>
  <si>
    <t>February 1957</t>
  </si>
  <si>
    <t>March 1957</t>
  </si>
  <si>
    <t>April 1957</t>
  </si>
  <si>
    <t>May 1957</t>
  </si>
  <si>
    <t>June 1957</t>
  </si>
  <si>
    <t>July 1957</t>
  </si>
  <si>
    <t>August 1957</t>
  </si>
  <si>
    <t>September 1957</t>
  </si>
  <si>
    <t>October 1957</t>
  </si>
  <si>
    <t>November 1957</t>
  </si>
  <si>
    <t>December 1957</t>
  </si>
  <si>
    <t>January 1958</t>
  </si>
  <si>
    <t>February 1958</t>
  </si>
  <si>
    <t>March 1958</t>
  </si>
  <si>
    <t>April 1958</t>
  </si>
  <si>
    <t>May 1958</t>
  </si>
  <si>
    <t>June 1958</t>
  </si>
  <si>
    <t>July 1958</t>
  </si>
  <si>
    <t>August 1958</t>
  </si>
  <si>
    <t>September 1958</t>
  </si>
  <si>
    <t>October 1958</t>
  </si>
  <si>
    <t>November 1958</t>
  </si>
  <si>
    <t>December 1958</t>
  </si>
  <si>
    <t>January 1959</t>
  </si>
  <si>
    <t>February 1959</t>
  </si>
  <si>
    <t>March 1959</t>
  </si>
  <si>
    <t>April 1959</t>
  </si>
  <si>
    <t>May 1959</t>
  </si>
  <si>
    <t>June 1959</t>
  </si>
  <si>
    <t>July 1959</t>
  </si>
  <si>
    <t>August 1959</t>
  </si>
  <si>
    <t>September 1959</t>
  </si>
  <si>
    <t>October 1959</t>
  </si>
  <si>
    <t>November 1959</t>
  </si>
  <si>
    <t>December 1959</t>
  </si>
  <si>
    <t>January 1960</t>
  </si>
  <si>
    <t>February 1960</t>
  </si>
  <si>
    <t>March 1960</t>
  </si>
  <si>
    <t>April 1960</t>
  </si>
  <si>
    <t>May 1960</t>
  </si>
  <si>
    <t>June 1960</t>
  </si>
  <si>
    <t>July 1960</t>
  </si>
  <si>
    <t>August 1960</t>
  </si>
  <si>
    <t>September 1960</t>
  </si>
  <si>
    <t>October 1960</t>
  </si>
  <si>
    <t>November 1960</t>
  </si>
  <si>
    <t>December 1960</t>
  </si>
  <si>
    <t>January 1961</t>
  </si>
  <si>
    <t>February 1961</t>
  </si>
  <si>
    <t>March 1961</t>
  </si>
  <si>
    <t>April 1961</t>
  </si>
  <si>
    <t>May 1961</t>
  </si>
  <si>
    <t>June 1961</t>
  </si>
  <si>
    <t>July 1961</t>
  </si>
  <si>
    <t>August 1961</t>
  </si>
  <si>
    <t>September 1961</t>
  </si>
  <si>
    <t>October 1961</t>
  </si>
  <si>
    <t>November 1961</t>
  </si>
  <si>
    <t>December 1961</t>
  </si>
  <si>
    <t>January 1962</t>
  </si>
  <si>
    <t>February 1962</t>
  </si>
  <si>
    <t>March 1962</t>
  </si>
  <si>
    <t>April 1962</t>
  </si>
  <si>
    <t>May 1962</t>
  </si>
  <si>
    <t>June 1962</t>
  </si>
  <si>
    <t>July 1962</t>
  </si>
  <si>
    <t>August 1962</t>
  </si>
  <si>
    <t>September 1962</t>
  </si>
  <si>
    <t>October 1962</t>
  </si>
  <si>
    <t>November 1962</t>
  </si>
  <si>
    <t>December 1962</t>
  </si>
  <si>
    <t>January 1963</t>
  </si>
  <si>
    <t>February 1963</t>
  </si>
  <si>
    <t>March 1963</t>
  </si>
  <si>
    <t>April 1963</t>
  </si>
  <si>
    <t>May 1963</t>
  </si>
  <si>
    <t>June 1963</t>
  </si>
  <si>
    <t>July 1963</t>
  </si>
  <si>
    <t>August 1963</t>
  </si>
  <si>
    <t>September 1963</t>
  </si>
  <si>
    <t>October 1963</t>
  </si>
  <si>
    <t>November 1963</t>
  </si>
  <si>
    <t>December 1963</t>
  </si>
  <si>
    <t>January 1964</t>
  </si>
  <si>
    <t>February 1964</t>
  </si>
  <si>
    <t>March 1964</t>
  </si>
  <si>
    <t>April 1964</t>
  </si>
  <si>
    <t>May 1964</t>
  </si>
  <si>
    <t>June 1964</t>
  </si>
  <si>
    <t>July 1964</t>
  </si>
  <si>
    <t>August 1964</t>
  </si>
  <si>
    <t>September 1964</t>
  </si>
  <si>
    <t>October 1964</t>
  </si>
  <si>
    <t>November 1964</t>
  </si>
  <si>
    <t>December 1964</t>
  </si>
  <si>
    <t>January 1965</t>
  </si>
  <si>
    <t>February 1965</t>
  </si>
  <si>
    <t>March 1965</t>
  </si>
  <si>
    <t>April 1965</t>
  </si>
  <si>
    <t>May 1965</t>
  </si>
  <si>
    <t>June 1965</t>
  </si>
  <si>
    <t>July 1965</t>
  </si>
  <si>
    <t>August 1965</t>
  </si>
  <si>
    <t>September 1965</t>
  </si>
  <si>
    <t>October 1965</t>
  </si>
  <si>
    <t>November 1965</t>
  </si>
  <si>
    <t>December 1965</t>
  </si>
  <si>
    <t>January 1966</t>
  </si>
  <si>
    <t>February 1966</t>
  </si>
  <si>
    <t>March 1966</t>
  </si>
  <si>
    <t>April 1966</t>
  </si>
  <si>
    <t>May 1966</t>
  </si>
  <si>
    <t>June 1966</t>
  </si>
  <si>
    <t>July 1966</t>
  </si>
  <si>
    <t>August 1966</t>
  </si>
  <si>
    <t>September 1966</t>
  </si>
  <si>
    <t>October 1966</t>
  </si>
  <si>
    <t>November 1966</t>
  </si>
  <si>
    <t>December 1966</t>
  </si>
  <si>
    <t>January 1967</t>
  </si>
  <si>
    <t>February 1967</t>
  </si>
  <si>
    <t>March 1967</t>
  </si>
  <si>
    <t>April 1967</t>
  </si>
  <si>
    <t>May 1967</t>
  </si>
  <si>
    <t>June 1967</t>
  </si>
  <si>
    <t>July 1967</t>
  </si>
  <si>
    <t>August 1967</t>
  </si>
  <si>
    <t>September 1967</t>
  </si>
  <si>
    <t>October 1967</t>
  </si>
  <si>
    <t>November 1967</t>
  </si>
  <si>
    <t>December 1967</t>
  </si>
  <si>
    <t>January 1968</t>
  </si>
  <si>
    <t>February 1968</t>
  </si>
  <si>
    <t>March 1968</t>
  </si>
  <si>
    <t>April 1968</t>
  </si>
  <si>
    <t>May 1968</t>
  </si>
  <si>
    <t>June 1968</t>
  </si>
  <si>
    <t>July 1968</t>
  </si>
  <si>
    <t>August 1968</t>
  </si>
  <si>
    <t>September 1968</t>
  </si>
  <si>
    <t>October 1968</t>
  </si>
  <si>
    <t>November 1968</t>
  </si>
  <si>
    <t>December 1968</t>
  </si>
  <si>
    <t>January 1969</t>
  </si>
  <si>
    <t>February 1969</t>
  </si>
  <si>
    <t>March 1969</t>
  </si>
  <si>
    <t>April 1969</t>
  </si>
  <si>
    <t>May 1969</t>
  </si>
  <si>
    <t>June 1969</t>
  </si>
  <si>
    <t>July 1969</t>
  </si>
  <si>
    <t>August 1969</t>
  </si>
  <si>
    <t>September 1969</t>
  </si>
  <si>
    <t>October 1969</t>
  </si>
  <si>
    <t>November 1969</t>
  </si>
  <si>
    <t>December 1969</t>
  </si>
  <si>
    <t>January 1970</t>
  </si>
  <si>
    <t>February 1970</t>
  </si>
  <si>
    <t>March 1970</t>
  </si>
  <si>
    <t>April 1970</t>
  </si>
  <si>
    <t>May 1970</t>
  </si>
  <si>
    <t>June 1970</t>
  </si>
  <si>
    <t>July 1970</t>
  </si>
  <si>
    <t>August 1970</t>
  </si>
  <si>
    <t>September 1970</t>
  </si>
  <si>
    <t>October 1970</t>
  </si>
  <si>
    <t>November 1970</t>
  </si>
  <si>
    <t>December 1970</t>
  </si>
  <si>
    <t>January 1971</t>
  </si>
  <si>
    <t>February 1971</t>
  </si>
  <si>
    <t>March 1971</t>
  </si>
  <si>
    <t>April 1971</t>
  </si>
  <si>
    <t>May 1971</t>
  </si>
  <si>
    <t>June 1971</t>
  </si>
  <si>
    <t>July 1971</t>
  </si>
  <si>
    <t>August 1971</t>
  </si>
  <si>
    <t>September 1971</t>
  </si>
  <si>
    <t>October 1971</t>
  </si>
  <si>
    <t>November 1971</t>
  </si>
  <si>
    <t>December 1971</t>
  </si>
  <si>
    <t>January 1972</t>
  </si>
  <si>
    <t>February 1972</t>
  </si>
  <si>
    <t>March 1972</t>
  </si>
  <si>
    <t>April 1972</t>
  </si>
  <si>
    <t>May 1972</t>
  </si>
  <si>
    <t>June 1972</t>
  </si>
  <si>
    <t>July 1972</t>
  </si>
  <si>
    <t>August 1972</t>
  </si>
  <si>
    <t>September 1972</t>
  </si>
  <si>
    <t>October 1972</t>
  </si>
  <si>
    <t>November 1972</t>
  </si>
  <si>
    <t>December 1972</t>
  </si>
  <si>
    <t>January 1973</t>
  </si>
  <si>
    <t>February 1973</t>
  </si>
  <si>
    <t>March 1973</t>
  </si>
  <si>
    <t>April 1973</t>
  </si>
  <si>
    <t>May 1973</t>
  </si>
  <si>
    <t>June 1973</t>
  </si>
  <si>
    <t>July 1973</t>
  </si>
  <si>
    <t>August 1973</t>
  </si>
  <si>
    <t>September 1973</t>
  </si>
  <si>
    <t>October 1973</t>
  </si>
  <si>
    <t>November 1973</t>
  </si>
  <si>
    <t>December 1973</t>
  </si>
  <si>
    <t>January 1974</t>
  </si>
  <si>
    <t>February 1974</t>
  </si>
  <si>
    <t>March 1974</t>
  </si>
  <si>
    <t>April 1974</t>
  </si>
  <si>
    <t>May 1974</t>
  </si>
  <si>
    <t>June 1974</t>
  </si>
  <si>
    <t>July 1974</t>
  </si>
  <si>
    <t>August 1974</t>
  </si>
  <si>
    <t>September 1974</t>
  </si>
  <si>
    <t>October 1974</t>
  </si>
  <si>
    <t>November 1974</t>
  </si>
  <si>
    <t>December 1974</t>
  </si>
  <si>
    <t>January 1975</t>
  </si>
  <si>
    <t>February 1975</t>
  </si>
  <si>
    <t>March 1975</t>
  </si>
  <si>
    <t>April 1975</t>
  </si>
  <si>
    <t>May 1975</t>
  </si>
  <si>
    <t>June 1975</t>
  </si>
  <si>
    <t>July 1975</t>
  </si>
  <si>
    <t>August 1975</t>
  </si>
  <si>
    <t>September 1975</t>
  </si>
  <si>
    <t>October 1975</t>
  </si>
  <si>
    <t>November 1975</t>
  </si>
  <si>
    <t>December 1975</t>
  </si>
  <si>
    <t>January 1976</t>
  </si>
  <si>
    <t>February 1976</t>
  </si>
  <si>
    <t>March 1976</t>
  </si>
  <si>
    <t>April 1976</t>
  </si>
  <si>
    <t>May 1976</t>
  </si>
  <si>
    <t>June 1976</t>
  </si>
  <si>
    <t>July 1976</t>
  </si>
  <si>
    <t>August 1976</t>
  </si>
  <si>
    <t>September 1976</t>
  </si>
  <si>
    <t>October 1976</t>
  </si>
  <si>
    <t>November 1976</t>
  </si>
  <si>
    <t>December 1976</t>
  </si>
  <si>
    <t>January 1977</t>
  </si>
  <si>
    <t>February 1977</t>
  </si>
  <si>
    <t>March 1977</t>
  </si>
  <si>
    <t>April 1977</t>
  </si>
  <si>
    <t>May 1977</t>
  </si>
  <si>
    <t>June 1977</t>
  </si>
  <si>
    <t>July 1977</t>
  </si>
  <si>
    <t>August 1977</t>
  </si>
  <si>
    <t>September 1977</t>
  </si>
  <si>
    <t>October 1977</t>
  </si>
  <si>
    <t>November 1977</t>
  </si>
  <si>
    <t>December 1977</t>
  </si>
  <si>
    <t>January 1978</t>
  </si>
  <si>
    <t>February 1978</t>
  </si>
  <si>
    <t>March 1978</t>
  </si>
  <si>
    <t>April 1978</t>
  </si>
  <si>
    <t>May 1978</t>
  </si>
  <si>
    <t>June 1978</t>
  </si>
  <si>
    <t>July 1978</t>
  </si>
  <si>
    <t>August 1978</t>
  </si>
  <si>
    <t>September 1978</t>
  </si>
  <si>
    <t>October 1978</t>
  </si>
  <si>
    <t>November 1978</t>
  </si>
  <si>
    <t>December 1978</t>
  </si>
  <si>
    <t>January 1979</t>
  </si>
  <si>
    <t>February 1979</t>
  </si>
  <si>
    <t>March 1979</t>
  </si>
  <si>
    <t>April 1979</t>
  </si>
  <si>
    <t>May 1979</t>
  </si>
  <si>
    <t>June 1979</t>
  </si>
  <si>
    <t>July 1979</t>
  </si>
  <si>
    <t>August 1979</t>
  </si>
  <si>
    <t>September 1979</t>
  </si>
  <si>
    <t>October 1979</t>
  </si>
  <si>
    <t>November 1979</t>
  </si>
  <si>
    <t>December 1979</t>
  </si>
  <si>
    <t>January 1980</t>
  </si>
  <si>
    <t>February 1980</t>
  </si>
  <si>
    <t>March 1980</t>
  </si>
  <si>
    <t>April 1980</t>
  </si>
  <si>
    <t>May 1980</t>
  </si>
  <si>
    <t>June 1980</t>
  </si>
  <si>
    <t>July 1980</t>
  </si>
  <si>
    <t>August 1980</t>
  </si>
  <si>
    <t>September 1980</t>
  </si>
  <si>
    <t>October 1980</t>
  </si>
  <si>
    <t>November 1980</t>
  </si>
  <si>
    <t>December 1980</t>
  </si>
  <si>
    <t>January 1981</t>
  </si>
  <si>
    <t>February 1981</t>
  </si>
  <si>
    <t>March 1981</t>
  </si>
  <si>
    <t>April 1981</t>
  </si>
  <si>
    <t>May 1981</t>
  </si>
  <si>
    <t>June 1981</t>
  </si>
  <si>
    <t>July 1981</t>
  </si>
  <si>
    <t>August 1981</t>
  </si>
  <si>
    <t>September 1981</t>
  </si>
  <si>
    <t>October 1981</t>
  </si>
  <si>
    <t>November 1981</t>
  </si>
  <si>
    <t>December 1981</t>
  </si>
  <si>
    <t>January 1982</t>
  </si>
  <si>
    <t>February 1982</t>
  </si>
  <si>
    <t>March 1982</t>
  </si>
  <si>
    <t>April 1982</t>
  </si>
  <si>
    <t>May 1982</t>
  </si>
  <si>
    <t>June 1982</t>
  </si>
  <si>
    <t>July 1982</t>
  </si>
  <si>
    <t>August 1982</t>
  </si>
  <si>
    <t>September 1982</t>
  </si>
  <si>
    <t>October 1982</t>
  </si>
  <si>
    <t>November 1982</t>
  </si>
  <si>
    <t>December 1982</t>
  </si>
  <si>
    <t>January 1983</t>
  </si>
  <si>
    <t>February 1983</t>
  </si>
  <si>
    <t>March 1983</t>
  </si>
  <si>
    <t>April 1983</t>
  </si>
  <si>
    <t>May 1983</t>
  </si>
  <si>
    <t>June 1983</t>
  </si>
  <si>
    <t>July 1983</t>
  </si>
  <si>
    <t>August 1983</t>
  </si>
  <si>
    <t>September 1983</t>
  </si>
  <si>
    <t>October 1983</t>
  </si>
  <si>
    <t>November 1983</t>
  </si>
  <si>
    <t>December 1983</t>
  </si>
  <si>
    <t>January 1984</t>
  </si>
  <si>
    <t>February 1984</t>
  </si>
  <si>
    <t>March 1984</t>
  </si>
  <si>
    <t>April 1984</t>
  </si>
  <si>
    <t>May 1984</t>
  </si>
  <si>
    <t>June 1984</t>
  </si>
  <si>
    <t>July 1984</t>
  </si>
  <si>
    <t>August 1984</t>
  </si>
  <si>
    <t>September 1984</t>
  </si>
  <si>
    <t>October 1984</t>
  </si>
  <si>
    <t>November 1984</t>
  </si>
  <si>
    <t>December 1984</t>
  </si>
  <si>
    <t>January 1985</t>
  </si>
  <si>
    <t>February 1985</t>
  </si>
  <si>
    <t>March 1985</t>
  </si>
  <si>
    <t>April 1985</t>
  </si>
  <si>
    <t>May 1985</t>
  </si>
  <si>
    <t>June 1985</t>
  </si>
  <si>
    <t>July 1985</t>
  </si>
  <si>
    <t>August 1985</t>
  </si>
  <si>
    <t>September 1985</t>
  </si>
  <si>
    <t>October 1985</t>
  </si>
  <si>
    <t>November 1985</t>
  </si>
  <si>
    <t>December 1985</t>
  </si>
  <si>
    <t>January 1986</t>
  </si>
  <si>
    <t>February 1986</t>
  </si>
  <si>
    <t>March 1986</t>
  </si>
  <si>
    <t>April 1986</t>
  </si>
  <si>
    <t>May 1986</t>
  </si>
  <si>
    <t>June 1986</t>
  </si>
  <si>
    <t>July 1986</t>
  </si>
  <si>
    <t>August 1986</t>
  </si>
  <si>
    <t>September 1986</t>
  </si>
  <si>
    <t>October 1986</t>
  </si>
  <si>
    <t>November 1986</t>
  </si>
  <si>
    <t>December 1986</t>
  </si>
  <si>
    <t>January 1987</t>
  </si>
  <si>
    <t>February 1987</t>
  </si>
  <si>
    <t>March 1987</t>
  </si>
  <si>
    <t>April 1987</t>
  </si>
  <si>
    <t>May 1987</t>
  </si>
  <si>
    <t>June 1987</t>
  </si>
  <si>
    <t>July 1987</t>
  </si>
  <si>
    <t>August 1987</t>
  </si>
  <si>
    <t>September 1987</t>
  </si>
  <si>
    <t>October 1987</t>
  </si>
  <si>
    <t>November 1987</t>
  </si>
  <si>
    <t>December 1987</t>
  </si>
  <si>
    <t>January 1988</t>
  </si>
  <si>
    <t>February 1988</t>
  </si>
  <si>
    <t>March 1988</t>
  </si>
  <si>
    <t>April 1988</t>
  </si>
  <si>
    <t>May 1988</t>
  </si>
  <si>
    <t>June 1988</t>
  </si>
  <si>
    <t>July 1988</t>
  </si>
  <si>
    <t>August 1988</t>
  </si>
  <si>
    <t>September 1988</t>
  </si>
  <si>
    <t>October 1988</t>
  </si>
  <si>
    <t>November 1988</t>
  </si>
  <si>
    <t>December 1988</t>
  </si>
  <si>
    <t>January 1989</t>
  </si>
  <si>
    <t>February 1989</t>
  </si>
  <si>
    <t>March 1989</t>
  </si>
  <si>
    <t>April 1989</t>
  </si>
  <si>
    <t>May 1989</t>
  </si>
  <si>
    <t>June 1989</t>
  </si>
  <si>
    <t>July 1989</t>
  </si>
  <si>
    <t>August 1989</t>
  </si>
  <si>
    <t>September 1989</t>
  </si>
  <si>
    <t>October 1989</t>
  </si>
  <si>
    <t>November 1989</t>
  </si>
  <si>
    <t>December 1989</t>
  </si>
  <si>
    <t>January 1990</t>
  </si>
  <si>
    <t>February 1990</t>
  </si>
  <si>
    <t>March 1990</t>
  </si>
  <si>
    <t>April 1990</t>
  </si>
  <si>
    <t>May 1990</t>
  </si>
  <si>
    <t>June 1990</t>
  </si>
  <si>
    <t>July 1990</t>
  </si>
  <si>
    <t>August 1990</t>
  </si>
  <si>
    <t>September 1990</t>
  </si>
  <si>
    <t>October 1990</t>
  </si>
  <si>
    <t>November 1990</t>
  </si>
  <si>
    <t>December 1990</t>
  </si>
  <si>
    <t>January 1991</t>
  </si>
  <si>
    <t>February 1991</t>
  </si>
  <si>
    <t>March 1991</t>
  </si>
  <si>
    <t>April 1991</t>
  </si>
  <si>
    <t>May 1991</t>
  </si>
  <si>
    <t>June 1991</t>
  </si>
  <si>
    <t>July 1991</t>
  </si>
  <si>
    <t>August 1991</t>
  </si>
  <si>
    <t>September 1991</t>
  </si>
  <si>
    <t>October 1991</t>
  </si>
  <si>
    <t>November 1991</t>
  </si>
  <si>
    <t>December 1991</t>
  </si>
  <si>
    <t>January 1992</t>
  </si>
  <si>
    <t>February 1992</t>
  </si>
  <si>
    <t>March 1992</t>
  </si>
  <si>
    <t>April 1992</t>
  </si>
  <si>
    <t>May 1992</t>
  </si>
  <si>
    <t>June 1992</t>
  </si>
  <si>
    <t>July 1992</t>
  </si>
  <si>
    <t>August 1992</t>
  </si>
  <si>
    <t>September 1992</t>
  </si>
  <si>
    <t>October 1992</t>
  </si>
  <si>
    <t>November 1992</t>
  </si>
  <si>
    <t>December 1992</t>
  </si>
  <si>
    <t>January 1993</t>
  </si>
  <si>
    <t>February 1993</t>
  </si>
  <si>
    <t>March 1993</t>
  </si>
  <si>
    <t>April 1993</t>
  </si>
  <si>
    <t>May 1993</t>
  </si>
  <si>
    <t>June 1993</t>
  </si>
  <si>
    <t>July 1993</t>
  </si>
  <si>
    <t>August 1993</t>
  </si>
  <si>
    <t>September 1993</t>
  </si>
  <si>
    <t>October 1993</t>
  </si>
  <si>
    <t>November 1993</t>
  </si>
  <si>
    <t>December 1993</t>
  </si>
  <si>
    <t>January 1994</t>
  </si>
  <si>
    <t>February 1994</t>
  </si>
  <si>
    <t>March 1994</t>
  </si>
  <si>
    <t>April 1994</t>
  </si>
  <si>
    <t>May 1994</t>
  </si>
  <si>
    <t>June 1994</t>
  </si>
  <si>
    <t>July 1994</t>
  </si>
  <si>
    <t>August 1994</t>
  </si>
  <si>
    <t>September 1994</t>
  </si>
  <si>
    <t>October 1994</t>
  </si>
  <si>
    <t>November 1994</t>
  </si>
  <si>
    <t>December 1994</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</si>
  <si>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</si>
  <si>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</si>
  <si>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</si>
  <si>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</si>
  <si>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</si>
  <si>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</si>
  <si>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</si>
  <si>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</si>
  <si>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</si>
  <si>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</si>
  <si>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</si>
  <si>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</si>
  <si>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</si>
  <si>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</si>
  <si>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</si>
  <si>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</si>
  <si>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</si>
  <si>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</si>
  <si>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</si>
  <si>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</si>
  <si>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</si>
  <si>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</si>
  <si>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</si>
  <si>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</si>
  <si>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</si>
  <si>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</si>
  <si>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</si>
  <si>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April 1997</t>
  </si>
  <si>
    <t>May 1997</t>
  </si>
  <si>
    <t>June 1997</t>
  </si>
  <si>
    <t>July 1997</t>
  </si>
  <si>
    <t>August 1997</t>
  </si>
  <si>
    <t>September 1997</t>
  </si>
  <si>
    <t>October 1997</t>
  </si>
  <si>
    <t>November 1997</t>
  </si>
  <si>
    <t>December 1997</t>
  </si>
  <si>
    <t>January 1998</t>
  </si>
  <si>
    <t>February 1998</t>
  </si>
  <si>
    <t>March 1998</t>
  </si>
  <si>
    <t>April 1998</t>
  </si>
  <si>
    <t>May 1998</t>
  </si>
  <si>
    <t>June 1998</t>
  </si>
  <si>
    <t>July 1998</t>
  </si>
  <si>
    <t>August 1998</t>
  </si>
  <si>
    <t>September 1998</t>
  </si>
  <si>
    <t>October 1998</t>
  </si>
  <si>
    <t>November 1998</t>
  </si>
  <si>
    <t>December 1998</t>
  </si>
  <si>
    <t>January 1999</t>
  </si>
  <si>
    <t>February 1999</t>
  </si>
  <si>
    <t>March 1999</t>
  </si>
  <si>
    <t>April 1999</t>
  </si>
  <si>
    <t>May 1999</t>
  </si>
  <si>
    <t>June 1999</t>
  </si>
  <si>
    <t>July 1999</t>
  </si>
  <si>
    <t>August 1999</t>
  </si>
  <si>
    <t>September 1999</t>
  </si>
  <si>
    <t>October 1999</t>
  </si>
  <si>
    <t>November 1999</t>
  </si>
  <si>
    <t>December 1999</t>
  </si>
  <si>
    <t>January 2000</t>
  </si>
  <si>
    <t>February 2000</t>
  </si>
  <si>
    <t>March 2000</t>
  </si>
  <si>
    <t>April 2000</t>
  </si>
  <si>
    <t>May 2000</t>
  </si>
  <si>
    <t>June 2000</t>
  </si>
  <si>
    <t>July 2000</t>
  </si>
  <si>
    <t>August 2000</t>
  </si>
  <si>
    <t>September 2000</t>
  </si>
  <si>
    <t>October 2000</t>
  </si>
  <si>
    <t>November 2000</t>
  </si>
  <si>
    <t>December 2000</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</si>
  <si>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</si>
  <si>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</si>
  <si>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</si>
  <si>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</si>
  <si>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</si>
  <si>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</si>
  <si>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</si>
  <si>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</si>
  <si>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</si>
  <si>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</si>
  <si>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</si>
  <si>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</si>
  <si>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</si>
  <si>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</si>
  <si>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</si>
  <si>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</si>
  <si>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</si>
  <si>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</si>
  <si>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</si>
  <si>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</si>
  <si>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</si>
  <si>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</si>
  <si>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</si>
  <si>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</si>
  <si>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</si>
  <si>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</si>
  <si>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</si>
  <si>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</si>
  <si>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</si>
  <si>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</si>
  <si>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</si>
  <si>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</si>
  <si>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</si>
  <si>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</si>
  <si>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</si>
  <si>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</si>
  <si>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</si>
  <si>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</si>
  <si>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</si>
  <si>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</si>
  <si>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</si>
  <si>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</si>
  <si>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</si>
  <si>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</si>
  <si>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</si>
  <si>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</si>
  <si>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</si>
  <si>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</si>
  <si>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</si>
  <si>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</si>
  <si>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</si>
  <si>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</si>
  <si>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</si>
  <si>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</si>
  <si>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</si>
  <si>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</si>
  <si>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</si>
  <si>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</si>
  <si>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</si>
  <si>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</si>
  <si>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</si>
  <si>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</si>
  <si>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</si>
  <si>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</si>
  <si>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</si>
  <si>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</si>
  <si>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</si>
  <si>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</si>
  <si>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</si>
  <si>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</si>
  <si>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</si>
  <si>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</si>
  <si>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</si>
  <si>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</si>
  <si>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</si>
  <si>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</si>
  <si>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</si>
  <si>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</si>
  <si>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</si>
  <si>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</si>
  <si>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</si>
  <si>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</si>
  <si>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</si>
  <si>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</si>
  <si>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</si>
  <si>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</si>
  <si>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</si>
  <si>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</si>
  <si>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</si>
  <si>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</si>
  <si>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</si>
  <si>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</si>
  <si>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</si>
  <si>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</si>
  <si>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</si>
  <si>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</si>
  <si>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</si>
  <si>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</si>
  <si>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</si>
  <si>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</si>
  <si>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</si>
  <si>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</si>
  <si>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</si>
  <si>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</si>
  <si>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</si>
  <si>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</si>
  <si>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</si>
  <si>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</si>
  <si>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</si>
  <si>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</si>
  <si>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</si>
  <si>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</si>
  <si>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</si>
  <si>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</si>
  <si>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</si>
  <si>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</si>
  <si>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</si>
  <si>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</si>
  <si>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</si>
  <si>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</si>
  <si>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</si>
  <si>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</si>
  <si>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</si>
  <si>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</si>
  <si>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</si>
  <si>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</si>
  <si>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</si>
  <si>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</si>
  <si>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</si>
  <si>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</si>
  <si>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</si>
  <si>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</si>
  <si>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</si>
  <si>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</si>
  <si>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</si>
  <si>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</si>
  <si>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</si>
  <si>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</si>
  <si>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</si>
  <si>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</si>
  <si>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</si>
  <si>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</si>
  <si>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</si>
  <si>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</si>
  <si>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</si>
  <si>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</si>
  <si>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</si>
  <si>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</si>
  <si>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</si>
  <si>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</si>
  <si>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</si>
  <si>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</si>
  <si>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</si>
  <si>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</si>
  <si>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</si>
  <si>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</si>
  <si>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</si>
  <si>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</si>
  <si>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</si>
  <si>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</si>
  <si>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</si>
  <si>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</si>
  <si>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All Vacancies1 (thousands)</t>
  </si>
  <si>
    <t>Unemployment2 (thousands)</t>
  </si>
  <si>
    <t>Number of unemployed people per vacancy</t>
  </si>
  <si>
    <t>Year on year change</t>
  </si>
  <si>
    <t>Pre-pandemic trend (Jan-Mar)</t>
  </si>
  <si>
    <r>
      <t xml:space="preserve">*note: </t>
    </r>
    <r>
      <rPr>
        <sz val="10"/>
        <rFont val="Arial"/>
        <family val="2"/>
      </rPr>
      <t>1. Stats for unemployment are from the period before as data unavailable - check this is still the case.</t>
    </r>
  </si>
  <si>
    <t>2. Covid period is different (Jan-Mar) due to reporting periods</t>
  </si>
  <si>
    <r>
      <t>Table 20:  Vacancies</t>
    </r>
    <r>
      <rPr>
        <b/>
        <vertAlign val="superscript"/>
        <sz val="12"/>
        <rFont val="Arial"/>
        <family val="2"/>
      </rPr>
      <t>1</t>
    </r>
    <r>
      <rPr>
        <b/>
        <sz val="12"/>
        <rFont val="Arial"/>
        <family val="2"/>
      </rPr>
      <t xml:space="preserve"> and Unemployment (seasonally adjusted)</t>
    </r>
    <r>
      <rPr>
        <b/>
        <vertAlign val="superscript"/>
        <sz val="12"/>
        <rFont val="Arial"/>
        <family val="2"/>
      </rPr>
      <t xml:space="preserve"> </t>
    </r>
  </si>
  <si>
    <t>Source: ONS Vacancy Survey/ Labour Force Survey</t>
  </si>
  <si>
    <t>United Kingdom (thousands), seasonally adjusted</t>
  </si>
  <si>
    <r>
      <t>All Vacancies</t>
    </r>
    <r>
      <rPr>
        <vertAlign val="superscript"/>
        <sz val="7"/>
        <rFont val="Arial"/>
        <family val="2"/>
      </rPr>
      <t>1</t>
    </r>
    <r>
      <rPr>
        <sz val="7"/>
        <rFont val="Arial"/>
        <family val="2"/>
      </rPr>
      <t xml:space="preserve"> (thousands)</t>
    </r>
  </si>
  <si>
    <r>
      <t>Unemployment</t>
    </r>
    <r>
      <rPr>
        <vertAlign val="superscript"/>
        <sz val="7"/>
        <rFont val="Arial"/>
        <family val="2"/>
      </rPr>
      <t>2</t>
    </r>
    <r>
      <rPr>
        <sz val="7"/>
        <rFont val="Arial"/>
        <family val="2"/>
      </rPr>
      <t xml:space="preserve"> (thousands)</t>
    </r>
  </si>
  <si>
    <t>AP2Y</t>
  </si>
  <si>
    <t>MGSC</t>
  </si>
  <si>
    <t>JPC5</t>
  </si>
  <si>
    <t/>
  </si>
  <si>
    <t>Nov- Jan 2002</t>
  </si>
  <si>
    <t>(r)</t>
  </si>
  <si>
    <t>Jul-Sep 2025</t>
  </si>
  <si>
    <t>(p)</t>
  </si>
  <si>
    <t xml:space="preserve">All vacancies1 </t>
  </si>
  <si>
    <t>Mining &amp; quarrying</t>
  </si>
  <si>
    <t>Manu-    facturing</t>
  </si>
  <si>
    <t>Electricity, gas, steam &amp; air conditioning supply2</t>
  </si>
  <si>
    <t>Water supply, sewerage, waste &amp; remediation activities</t>
  </si>
  <si>
    <t>Construc-tion</t>
  </si>
  <si>
    <t>Wholesale &amp; retail trade; repair of motor vehicles and motor cycles</t>
  </si>
  <si>
    <t>Transport &amp; storage</t>
  </si>
  <si>
    <t>Accomoda-tion &amp; food service activities</t>
  </si>
  <si>
    <t>Information &amp; communica-tion</t>
  </si>
  <si>
    <t>Financial &amp; insurance activities</t>
  </si>
  <si>
    <t>Real estate activities2</t>
  </si>
  <si>
    <t>Professional scientific &amp; technical activities</t>
  </si>
  <si>
    <t>Administra-tive &amp; support service activities</t>
  </si>
  <si>
    <t>Public admin &amp; defence; compulsory social security</t>
  </si>
  <si>
    <t>Human health &amp; social work activities</t>
  </si>
  <si>
    <t>Arts, entertainment &amp; recreation</t>
  </si>
  <si>
    <t xml:space="preserve">Total services </t>
  </si>
  <si>
    <t>Motor Trades</t>
  </si>
  <si>
    <t>Wholesale</t>
  </si>
  <si>
    <t>Retail</t>
  </si>
  <si>
    <t>pre-pandemic trend (Dec-Feb)</t>
  </si>
  <si>
    <r>
      <t xml:space="preserve">Table 21:  Vacancies </t>
    </r>
    <r>
      <rPr>
        <b/>
        <vertAlign val="superscript"/>
        <sz val="12"/>
        <rFont val="Arial"/>
        <family val="2"/>
      </rPr>
      <t xml:space="preserve">1 </t>
    </r>
    <r>
      <rPr>
        <b/>
        <sz val="12"/>
        <rFont val="Arial"/>
        <family val="2"/>
      </rPr>
      <t>by industry (seasonally adjusted)</t>
    </r>
    <r>
      <rPr>
        <b/>
        <vertAlign val="superscript"/>
        <sz val="12"/>
        <rFont val="Arial"/>
        <family val="2"/>
      </rPr>
      <t xml:space="preserve"> </t>
    </r>
  </si>
  <si>
    <t>vacancy.survey@ons.gov.uk</t>
  </si>
  <si>
    <t>Source: ONS Vacancy Survey</t>
  </si>
  <si>
    <t>SIC 2007 sections</t>
  </si>
  <si>
    <r>
      <t>All vacancies</t>
    </r>
    <r>
      <rPr>
        <vertAlign val="superscript"/>
        <sz val="10"/>
        <rFont val="Arial"/>
        <family val="2"/>
      </rPr>
      <t>1</t>
    </r>
    <r>
      <rPr>
        <sz val="10"/>
        <rFont val="Arial"/>
        <family val="2"/>
      </rPr>
      <t xml:space="preserve"> </t>
    </r>
  </si>
  <si>
    <r>
      <t>Electricity, gas, steam &amp; air conditioning supply</t>
    </r>
    <r>
      <rPr>
        <vertAlign val="superscript"/>
        <sz val="10"/>
        <rFont val="Arial"/>
        <family val="2"/>
      </rPr>
      <t>2</t>
    </r>
  </si>
  <si>
    <r>
      <t>Real estate activities</t>
    </r>
    <r>
      <rPr>
        <vertAlign val="superscript"/>
        <sz val="10"/>
        <rFont val="Arial"/>
        <family val="2"/>
      </rPr>
      <t>2</t>
    </r>
  </si>
  <si>
    <t>B-S</t>
  </si>
  <si>
    <t>G-S</t>
  </si>
  <si>
    <t>JP9H</t>
  </si>
  <si>
    <t>JP9I</t>
  </si>
  <si>
    <t>JP9J</t>
  </si>
  <si>
    <t>JP9K</t>
  </si>
  <si>
    <t>JP9L</t>
  </si>
  <si>
    <t>JP9M</t>
  </si>
  <si>
    <t>JP9N</t>
  </si>
  <si>
    <t>JP9O</t>
  </si>
  <si>
    <t>JP9P</t>
  </si>
  <si>
    <t>JP9Q</t>
  </si>
  <si>
    <t>JP9R</t>
  </si>
  <si>
    <t>JP9S</t>
  </si>
  <si>
    <t>JP9T</t>
  </si>
  <si>
    <t>JP9U</t>
  </si>
  <si>
    <t>JP9V</t>
  </si>
  <si>
    <t>JP9W</t>
  </si>
  <si>
    <t>JP9X</t>
  </si>
  <si>
    <t>JP9Y</t>
  </si>
  <si>
    <t>JP9Z</t>
  </si>
  <si>
    <t>Levels (thousands)</t>
  </si>
  <si>
    <t>Worksheet 1: CLA01: Claimant Count, United Kingdom (not designated as an Accredited Official Statistic) [note 1, 2, 5]</t>
  </si>
  <si>
    <t>This worksheet contains one table. Some cells may refer to notes which can be found on the notes worksheet tab.</t>
  </si>
  <si>
    <t>Some shorthand may have been used in the spreadsheet, [w] - none recorded in survey, [c] - confidential, [z] - not applicable, [p] - provisional, [r] - revised</t>
  </si>
  <si>
    <t>Source: Claimant Count, Office for National Statistics</t>
  </si>
  <si>
    <t>People: level
seasonally adjusted
(thousands)</t>
  </si>
  <si>
    <r>
      <t>People: rate</t>
    </r>
    <r>
      <rPr>
        <b/>
        <vertAlign val="superscript"/>
        <sz val="12"/>
        <rFont val="Arial"/>
        <family val="2"/>
      </rPr>
      <t xml:space="preserve">
</t>
    </r>
    <r>
      <rPr>
        <b/>
        <sz val="12"/>
        <rFont val="Arial"/>
        <family val="2"/>
      </rPr>
      <t>seasonally adjusted
(%)
[note 2]</t>
    </r>
  </si>
  <si>
    <t>People: level
not seasonally adjusted
(thousands)</t>
  </si>
  <si>
    <t>People: rate
not seasonally adjusted
(%)
[note 2]</t>
  </si>
  <si>
    <t>Men: level
seasonally adjusted
(thousands)</t>
  </si>
  <si>
    <t>Men: rate
seasonally adjusted
(%)
[note 2]</t>
  </si>
  <si>
    <t>Men: level
not seasonally adjusted
(thousands)</t>
  </si>
  <si>
    <t>Men: rate
not seasonally adjusted
(%)
[note 2]</t>
  </si>
  <si>
    <t>Women: level
seasonally adjusted
(thousands)</t>
  </si>
  <si>
    <t>Women: rate
seasonally adjusted
(%)
[note 2]</t>
  </si>
  <si>
    <t>Women: level
not seasonally adjusted
(thousands)</t>
  </si>
  <si>
    <t>Women: rate
not seasonally adjusted
(%)
[note 2]</t>
  </si>
  <si>
    <t>Notes</t>
  </si>
  <si>
    <t>BCJD</t>
  </si>
  <si>
    <t>BCJE</t>
  </si>
  <si>
    <t>BCJA</t>
  </si>
  <si>
    <t>BCJB</t>
  </si>
  <si>
    <t>DPAE</t>
  </si>
  <si>
    <t>DPAH</t>
  </si>
  <si>
    <t>DPAA</t>
  </si>
  <si>
    <t>DPAC</t>
  </si>
  <si>
    <t>DPAF</t>
  </si>
  <si>
    <t>DPAI</t>
  </si>
  <si>
    <t>DPAB</t>
  </si>
  <si>
    <t>DPAD</t>
  </si>
  <si>
    <t>5 week month</t>
  </si>
  <si>
    <t xml:space="preserve">Change on month </t>
  </si>
  <si>
    <t xml:space="preserve">% change on month </t>
  </si>
  <si>
    <t>[z]</t>
  </si>
  <si>
    <t xml:space="preserve">Change on year </t>
  </si>
  <si>
    <t xml:space="preserve">% change on year </t>
  </si>
  <si>
    <t>Total Pay Real AWE (2015 £)</t>
  </si>
  <si>
    <t>Total Pay Real AWE (%)</t>
  </si>
  <si>
    <t>Regular Pay Real AWE (2015 £)</t>
  </si>
  <si>
    <t>Regular Pay Real AWE (%)</t>
  </si>
  <si>
    <t>Current  (3mo avg)</t>
  </si>
  <si>
    <t>Change year on year (3mo avg)</t>
  </si>
  <si>
    <t>Change since 2010</t>
  </si>
  <si>
    <t>Change since financial crisis</t>
  </si>
  <si>
    <t>Real Average Weekly Earnings using CPI (seasonally adjusted)</t>
  </si>
  <si>
    <t>Source: Monthly Wages and Salaries Survey</t>
  </si>
  <si>
    <t>Date of this publication: 12 August 2025</t>
  </si>
  <si>
    <t>Date of next publication: 16 September 2025</t>
  </si>
  <si>
    <t xml:space="preserve">earnings@ons.gov.uk </t>
  </si>
  <si>
    <t>Tel: 01633 456120</t>
  </si>
  <si>
    <t>Total pay, seasonally adjusted</t>
  </si>
  <si>
    <t>Regular Pay, seasonally adjusted</t>
  </si>
  <si>
    <t>Real AWE
(2015 £)</t>
  </si>
  <si>
    <t>Real AWE (Index numbers 2015=100)</t>
  </si>
  <si>
    <t>3 month average</t>
  </si>
  <si>
    <t>1. These estimates of real earnings are calculated by deflating the nominal earnings estimates by the Consumer Prices Index, however our recommended measure of consumer price inflation is the Consumer Prices index including owner occupiers' housing costs (CPIH).</t>
  </si>
  <si>
    <t>2. Estimates of Total pay include bonuses but exclude arrears of pay; Regular pay exclude bonuses and arrears of pay.</t>
  </si>
  <si>
    <t xml:space="preserve">3. The seasonal adjustment models for real awe are based on the full data series, from 2000 onwards </t>
  </si>
  <si>
    <t>North East</t>
  </si>
  <si>
    <t>North West</t>
  </si>
  <si>
    <t>Yorkshire and The Humber</t>
  </si>
  <si>
    <t>East Midlands</t>
  </si>
  <si>
    <t>West Midlands</t>
  </si>
  <si>
    <t>East of England</t>
  </si>
  <si>
    <t>London</t>
  </si>
  <si>
    <t>South East</t>
  </si>
  <si>
    <t>South West</t>
  </si>
  <si>
    <t>Wales</t>
  </si>
  <si>
    <t>Scotland</t>
  </si>
  <si>
    <t>GB</t>
  </si>
  <si>
    <t>Average since start of 2023</t>
  </si>
  <si>
    <t>Average pre-covid (April 2019-February 2020)</t>
  </si>
  <si>
    <t>Change on month</t>
  </si>
  <si>
    <t>Change on year</t>
  </si>
  <si>
    <t>Worksheet 1a: Number of potential redundancies from HR1 forms by region, GB [note 6]</t>
  </si>
  <si>
    <t>This worksheet contains one table.</t>
  </si>
  <si>
    <t>Some shorthand is used in this table, [c] = confidential</t>
  </si>
  <si>
    <t>Month-on-month</t>
  </si>
  <si>
    <t>Year-on-year</t>
  </si>
  <si>
    <t>[c]</t>
  </si>
  <si>
    <t xml:space="preserve"> Sep-24</t>
  </si>
  <si>
    <t>Worksheet 1b: Number of employers submitting HR1 forms by region, GB [note 6]</t>
  </si>
  <si>
    <t>Worksheet 2a: Number of potential redundancies from HR1 forms by combined industries, GB [note 6] [note 7]</t>
  </si>
  <si>
    <t>Energy and Water</t>
  </si>
  <si>
    <t>Transport and Communication</t>
  </si>
  <si>
    <t>Distribution, Hotels and Restaurants</t>
  </si>
  <si>
    <t>Banking and Finance</t>
  </si>
  <si>
    <t>Public Admin, Education and Health</t>
  </si>
  <si>
    <t>Other Services</t>
  </si>
  <si>
    <t>Worksheet 2b: Number of employers submitting HR1 forms by combined industries, GB [note 6] [note 7]</t>
  </si>
  <si>
    <t>X02: Labour Market Flows (designated as official statistics in development)</t>
  </si>
  <si>
    <t>Seasonally adjusted, people aged 16-64, UK (thousands)</t>
  </si>
  <si>
    <t xml:space="preserve">Employment </t>
  </si>
  <si>
    <r>
      <t>Job to Job</t>
    </r>
    <r>
      <rPr>
        <b/>
        <vertAlign val="superscript"/>
        <sz val="10"/>
        <rFont val="Arial"/>
        <family val="2"/>
      </rPr>
      <t>1</t>
    </r>
    <r>
      <rPr>
        <b/>
        <sz val="10"/>
        <rFont val="Arial"/>
        <family val="2"/>
      </rPr>
      <t xml:space="preserve"> (aged 16 to 69)</t>
    </r>
  </si>
  <si>
    <t>Economic Inactivity</t>
  </si>
  <si>
    <t>Still in Employment</t>
  </si>
  <si>
    <t>Employment to Unemployment</t>
  </si>
  <si>
    <t>Employment to Economic Inactivity</t>
  </si>
  <si>
    <t>Employment Gross Inflow</t>
  </si>
  <si>
    <t>Employment Gross Outflow</t>
  </si>
  <si>
    <t>Employment Net Flow</t>
  </si>
  <si>
    <t>Employment Quarterly Change in Stock</t>
  </si>
  <si>
    <t>Levels</t>
  </si>
  <si>
    <t>Rates</t>
  </si>
  <si>
    <t>Still in Unemployment</t>
  </si>
  <si>
    <t>Unemployment to Employment</t>
  </si>
  <si>
    <t>Unemployment to Economic Inactivity</t>
  </si>
  <si>
    <t>Unemployment Gross Inflow</t>
  </si>
  <si>
    <t>Unemployment Gross Outflow</t>
  </si>
  <si>
    <t>Unemployment Net Flow</t>
  </si>
  <si>
    <t>Unemployment Quarterly Change in Stock</t>
  </si>
  <si>
    <t>Still in Economic Inactivity</t>
  </si>
  <si>
    <t>Economic Inactivity to Employment</t>
  </si>
  <si>
    <t>Economic Inactivity to Unemployment</t>
  </si>
  <si>
    <t>Economic Inactivity Gross Inflow</t>
  </si>
  <si>
    <t>Economic Inactivity Gross Outflow</t>
  </si>
  <si>
    <t>Economic Inactivity Net Flow</t>
  </si>
  <si>
    <t>Economic Inactivity Quarterly Change in Stock</t>
  </si>
  <si>
    <t>% of people moving from inactivity to employment</t>
  </si>
  <si>
    <t>% of people moving from inactivity to unemployment</t>
  </si>
  <si>
    <t>% of people moving from employment to unemployment</t>
  </si>
  <si>
    <t>Using July-September to April-June quarters</t>
  </si>
  <si>
    <t>Job to job changes</t>
  </si>
  <si>
    <t>Avg Jul-Sep 2015 to Apr-Jun 2020</t>
  </si>
  <si>
    <t>2020/21</t>
  </si>
  <si>
    <t>2021/22</t>
  </si>
  <si>
    <t>2022/23</t>
  </si>
  <si>
    <t>2023/24</t>
  </si>
  <si>
    <t>2024/25</t>
  </si>
  <si>
    <t>Using calendar years</t>
  </si>
  <si>
    <t>Avg 2015-2019</t>
  </si>
  <si>
    <t>2015-2024 average</t>
  </si>
  <si>
    <t>1 Job to job flows refer to those who were employed in both quarters, but who in the latter quarter reported being with their current employer for less than three months, indicating a change of job between the quarters</t>
  </si>
  <si>
    <r>
      <rPr>
        <sz val="10"/>
        <rFont val="Arial"/>
        <family val="2"/>
      </rPr>
      <t xml:space="preserve">2 These series were revised from Apr-Jun 2012 to reflect changes to the weighting methodology, resulting in a discontinuity. Further information is available </t>
    </r>
    <r>
      <rPr>
        <u/>
        <sz val="10"/>
        <color indexed="12"/>
        <rFont val="Arial"/>
        <family val="2"/>
      </rPr>
      <t>here</t>
    </r>
    <r>
      <rPr>
        <sz val="10"/>
        <rFont val="Arial"/>
        <family val="2"/>
      </rPr>
      <t>.</t>
    </r>
  </si>
  <si>
    <t>3 Data from Jan-Mar 2019 are weighted to the same population totals as the quarterly Labour Force Survey estimates, resulting in a discontinuity in these series.</t>
  </si>
  <si>
    <t>..  Estimate has been suppressed on disclosure grounds.</t>
  </si>
  <si>
    <t>Total Pay</t>
  </si>
  <si>
    <t>Regular Pay</t>
  </si>
  <si>
    <t xml:space="preserve">Quarter </t>
  </si>
  <si>
    <t>Employment Rate</t>
  </si>
  <si>
    <t>Unemployment Rate</t>
  </si>
  <si>
    <t>Inactivity Rate</t>
  </si>
  <si>
    <t>Employment Level</t>
  </si>
  <si>
    <t>16-64 Employment rate - check</t>
  </si>
  <si>
    <t>16+ Unemployment rate - check</t>
  </si>
  <si>
    <t>Aug-Oct 2025</t>
  </si>
  <si>
    <t>October 2025</t>
  </si>
  <si>
    <t>September 2025 [r]</t>
  </si>
  <si>
    <t>October 2025 [p]</t>
  </si>
  <si>
    <t>Rank</t>
  </si>
  <si>
    <t>Q1, Q2 and Q3 2025</t>
  </si>
  <si>
    <t>Q1/Q2/Q3 2025 average</t>
  </si>
  <si>
    <t>change since 2024 election</t>
  </si>
  <si>
    <t>Since 2024 election</t>
  </si>
  <si>
    <t>Unemployment rate (16+, seasonally adjusted)</t>
  </si>
  <si>
    <t>Inactivity Rate (16-64, Seasonally Adjusted (%))</t>
  </si>
  <si>
    <t>Employment Rate (16-64, Seasonally Adjusted (%))</t>
  </si>
  <si>
    <t>2014-2019 average:</t>
  </si>
  <si>
    <t>Time period</t>
  </si>
  <si>
    <r>
      <t>Unemployment rate (15+</t>
    </r>
    <r>
      <rPr>
        <b/>
        <vertAlign val="superscript"/>
        <sz val="12"/>
        <color rgb="FFFFFFFF"/>
        <rFont val="Arial"/>
        <family val="2"/>
      </rPr>
      <t>1</t>
    </r>
    <r>
      <rPr>
        <b/>
        <sz val="12"/>
        <color rgb="FFFFFFFF"/>
        <rFont val="Arial"/>
        <family val="2"/>
      </rPr>
      <t>, %)</t>
    </r>
  </si>
  <si>
    <r>
      <t>Employment rate (15-64</t>
    </r>
    <r>
      <rPr>
        <b/>
        <vertAlign val="superscript"/>
        <sz val="12"/>
        <color rgb="FFFFFFFF"/>
        <rFont val="Arial"/>
        <family val="2"/>
      </rPr>
      <t>1</t>
    </r>
    <r>
      <rPr>
        <b/>
        <sz val="12"/>
        <color rgb="FFFFFFFF"/>
        <rFont val="Arial"/>
        <family val="2"/>
      </rPr>
      <t>, %)</t>
    </r>
  </si>
  <si>
    <t>US</t>
  </si>
  <si>
    <t>France</t>
  </si>
  <si>
    <t>Germany</t>
  </si>
  <si>
    <t>Italy</t>
  </si>
  <si>
    <t>Spain</t>
  </si>
  <si>
    <t>Canada</t>
  </si>
  <si>
    <t>Japan</t>
  </si>
  <si>
    <t>Euro Area</t>
  </si>
  <si>
    <t>OECD Data Explorer • Infra-annual labour statistics</t>
  </si>
  <si>
    <t>Infra-annual labour statistics</t>
  </si>
  <si>
    <t>Age: 15 years or over</t>
  </si>
  <si>
    <t>Frequency of observation: Quarterly</t>
  </si>
  <si>
    <t>Measure: Unemployment rate</t>
  </si>
  <si>
    <t>Unit of measure: Percentage of labour force in the same subgroup, Calendar and seasonally adjusted</t>
  </si>
  <si>
    <t>2024-Q1</t>
  </si>
  <si>
    <t>2024-Q2</t>
  </si>
  <si>
    <t>2024-Q3</t>
  </si>
  <si>
    <t>2024-Q4</t>
  </si>
  <si>
    <t>2025-Q1</t>
  </si>
  <si>
    <t>2025-Q2</t>
  </si>
  <si>
    <t>2025-Q3</t>
  </si>
  <si>
    <t>Reference area</t>
  </si>
  <si>
    <t>United Kingdom</t>
  </si>
  <si>
    <t>United States</t>
  </si>
  <si>
    <t>Euro area (20 countries)</t>
  </si>
  <si>
    <t xml:space="preserve">© Terms &amp; conditions </t>
  </si>
  <si>
    <t>Q3 2025</t>
  </si>
  <si>
    <t>Q3 2026</t>
  </si>
  <si>
    <t>Q2 2025</t>
  </si>
  <si>
    <t>Age: From 15 to 64 years</t>
  </si>
  <si>
    <t>Measure: Employment rate</t>
  </si>
  <si>
    <t>Unit of measure: Percentage of working age population in the same subgroup, Calendar and seasonally adjusted</t>
  </si>
  <si>
    <r>
      <t>Inactivity Rate (15-64</t>
    </r>
    <r>
      <rPr>
        <b/>
        <vertAlign val="superscript"/>
        <sz val="12"/>
        <color rgb="FFFFFFFF"/>
        <rFont val="Arial"/>
        <family val="2"/>
      </rPr>
      <t>1</t>
    </r>
    <r>
      <rPr>
        <b/>
        <sz val="12"/>
        <color rgb="FFFFFFFF"/>
        <rFont val="Arial"/>
        <family val="2"/>
      </rPr>
      <t>, %)</t>
    </r>
  </si>
  <si>
    <t>Measure: Inactivity rate</t>
  </si>
  <si>
    <t>Number of Payrolled Employees</t>
  </si>
  <si>
    <t>Sep 81 (r)</t>
  </si>
  <si>
    <t>Dec 81 (r)</t>
  </si>
  <si>
    <t>Mar 82 (r)</t>
  </si>
  <si>
    <t>Jun 82 (r)</t>
  </si>
  <si>
    <t xml:space="preserve">Sep 82 (r) </t>
  </si>
  <si>
    <t>Dec 82 (r)</t>
  </si>
  <si>
    <t xml:space="preserve">Mar 83 (r) </t>
  </si>
  <si>
    <t>Jun 83 (r)</t>
  </si>
  <si>
    <t>Sep 83 (r)</t>
  </si>
  <si>
    <t>Dec 83 (r)</t>
  </si>
  <si>
    <t>Mar 84 (r)</t>
  </si>
  <si>
    <t>Jun 84 (r)</t>
  </si>
  <si>
    <t xml:space="preserve">Sep 84 (r) </t>
  </si>
  <si>
    <t>Dec 84 (r)</t>
  </si>
  <si>
    <t>Mar 85 (r)</t>
  </si>
  <si>
    <t xml:space="preserve">Jun 85 (r) </t>
  </si>
  <si>
    <t>Sep 85 (r)</t>
  </si>
  <si>
    <t>Dec 85 (r)</t>
  </si>
  <si>
    <t>Mar 86 (r)</t>
  </si>
  <si>
    <t>Jun 86 (r)</t>
  </si>
  <si>
    <t>Sep 86 (r)</t>
  </si>
  <si>
    <t>Dec 86 (r)</t>
  </si>
  <si>
    <t>Mar 87 (r)</t>
  </si>
  <si>
    <t>Jun 87 (r)</t>
  </si>
  <si>
    <t>Sep 87 (r)</t>
  </si>
  <si>
    <t>Dec 87 (r)</t>
  </si>
  <si>
    <t xml:space="preserve">Mar 88 (r) </t>
  </si>
  <si>
    <t>Jun 88 (r)</t>
  </si>
  <si>
    <t>Sep 88 (r)</t>
  </si>
  <si>
    <t>Dec 88 (r)</t>
  </si>
  <si>
    <t>Mar 89 (r)</t>
  </si>
  <si>
    <t>Jun 89 (r)</t>
  </si>
  <si>
    <t>Sep 89 (r)</t>
  </si>
  <si>
    <t>Dec 89 (r)</t>
  </si>
  <si>
    <t>Mar 90 (r)</t>
  </si>
  <si>
    <t>Jun 90 (r)</t>
  </si>
  <si>
    <t>Sep 90 (r)</t>
  </si>
  <si>
    <t>Dec 90 (r)</t>
  </si>
  <si>
    <t>Mar 91 (r)</t>
  </si>
  <si>
    <t>Jun 91 (r)</t>
  </si>
  <si>
    <t>Sep 91 (r)</t>
  </si>
  <si>
    <t>Dec 91 (r)</t>
  </si>
  <si>
    <t>Mar 92 (r)</t>
  </si>
  <si>
    <t>Jun 92 (r)</t>
  </si>
  <si>
    <t>Sep 92 (r)</t>
  </si>
  <si>
    <t xml:space="preserve">Dec 92 (r) </t>
  </si>
  <si>
    <t>Mar 93 (r)</t>
  </si>
  <si>
    <t>Jun 93 (r)</t>
  </si>
  <si>
    <t>Sep 93 (r)</t>
  </si>
  <si>
    <t>Dec 93 (r)</t>
  </si>
  <si>
    <t>Mar 94 (r)</t>
  </si>
  <si>
    <t>Jun 94 (r)</t>
  </si>
  <si>
    <t>Sep 94 (r)</t>
  </si>
  <si>
    <t>Dec 94 (r)</t>
  </si>
  <si>
    <t>Mar 95 (r)</t>
  </si>
  <si>
    <t>Jun 95 (r)</t>
  </si>
  <si>
    <t>Sep 95 (r)</t>
  </si>
  <si>
    <t>Dec 95 (r)</t>
  </si>
  <si>
    <t xml:space="preserve">Mar 96 (r) </t>
  </si>
  <si>
    <t>Jun 96 (r)</t>
  </si>
  <si>
    <t>Sep 96 (r)</t>
  </si>
  <si>
    <t>Dec 96 (r)</t>
  </si>
  <si>
    <t>Mar 97 (r)</t>
  </si>
  <si>
    <t>Jun 97 (r)</t>
  </si>
  <si>
    <t>Sep 97 (r)</t>
  </si>
  <si>
    <t>Dec 97 (r)</t>
  </si>
  <si>
    <t>Mar 98 (r)</t>
  </si>
  <si>
    <t>Jun 98 (r)</t>
  </si>
  <si>
    <t>Sep 98 (r)</t>
  </si>
  <si>
    <t>Dec 98 (r)</t>
  </si>
  <si>
    <t xml:space="preserve">Mar 99 (r) </t>
  </si>
  <si>
    <t>Jun 99 (r)</t>
  </si>
  <si>
    <t>Sep 99 (r)</t>
  </si>
  <si>
    <t>Dec 99 (r)</t>
  </si>
  <si>
    <t>Mar 00 (r)</t>
  </si>
  <si>
    <t>Jun 00 (r)</t>
  </si>
  <si>
    <t>Sep 00 (r)</t>
  </si>
  <si>
    <t>Dec 00 (r)</t>
  </si>
  <si>
    <t>Mar 01 (r)</t>
  </si>
  <si>
    <t>Jun 01 (r)</t>
  </si>
  <si>
    <t>Sep 01 (r)</t>
  </si>
  <si>
    <t>Dec 01 (r)</t>
  </si>
  <si>
    <t>Mar 02 (r)</t>
  </si>
  <si>
    <t xml:space="preserve">Jun 02 (r) </t>
  </si>
  <si>
    <t>Sep 02 (r)</t>
  </si>
  <si>
    <t>Dec 02 (r)</t>
  </si>
  <si>
    <t>Mar 03 (r)</t>
  </si>
  <si>
    <t>Jun 03 (r)</t>
  </si>
  <si>
    <t>Sep 03 (r)</t>
  </si>
  <si>
    <t>Dec 03 (r)</t>
  </si>
  <si>
    <t>Mar 04 (r)</t>
  </si>
  <si>
    <t>Jun 04 (r)</t>
  </si>
  <si>
    <t>Sep 04 (r)</t>
  </si>
  <si>
    <t>Dec 04 (r)</t>
  </si>
  <si>
    <t>Mar 05 (r)</t>
  </si>
  <si>
    <t>Jun 05 (r)</t>
  </si>
  <si>
    <t>Sep 05 (r)</t>
  </si>
  <si>
    <t xml:space="preserve">Dec 05 (r) </t>
  </si>
  <si>
    <t>Mar 06 (r)</t>
  </si>
  <si>
    <t>Jun 06 (r)</t>
  </si>
  <si>
    <t>Sep 06 (r)</t>
  </si>
  <si>
    <t>Dec 06 (r)</t>
  </si>
  <si>
    <t>Mar 07 (r)</t>
  </si>
  <si>
    <t xml:space="preserve">Jun 07 (r) </t>
  </si>
  <si>
    <t xml:space="preserve">Sep 07 (r) </t>
  </si>
  <si>
    <t>Dec 07 (r)</t>
  </si>
  <si>
    <t>Mar 08 (r)</t>
  </si>
  <si>
    <t>Jun 08 (r)</t>
  </si>
  <si>
    <t xml:space="preserve">Sep 08 (r) </t>
  </si>
  <si>
    <t>Dec 08 (r)</t>
  </si>
  <si>
    <t xml:space="preserve">Mar 09 (r) </t>
  </si>
  <si>
    <t>Jun 09 (r)</t>
  </si>
  <si>
    <t>Sep 09 (r)</t>
  </si>
  <si>
    <t>Dec 09 (r)</t>
  </si>
  <si>
    <t>Mar 10 (r)</t>
  </si>
  <si>
    <t>Jun 10 (r)</t>
  </si>
  <si>
    <t>Sep 10 (r)</t>
  </si>
  <si>
    <t>Dec 10 (r)</t>
  </si>
  <si>
    <t xml:space="preserve">Mar 11 (r) </t>
  </si>
  <si>
    <t>Jun 11 (r)</t>
  </si>
  <si>
    <t>Sep 11 (r)</t>
  </si>
  <si>
    <t>Dec 11 (r)</t>
  </si>
  <si>
    <t xml:space="preserve">Mar 12 (r) </t>
  </si>
  <si>
    <t>Jun 12 (r)</t>
  </si>
  <si>
    <t>Sep 12 (r)</t>
  </si>
  <si>
    <t xml:space="preserve">Dec 12 (r) </t>
  </si>
  <si>
    <t>Mar 13 (r)</t>
  </si>
  <si>
    <t>Jun 13 (r)</t>
  </si>
  <si>
    <t>Sep 13 (r)</t>
  </si>
  <si>
    <t>Dec 13 (r)</t>
  </si>
  <si>
    <t>Mar 14 (r)</t>
  </si>
  <si>
    <t>Jun 14 (r)</t>
  </si>
  <si>
    <t>Sep 14 (r)</t>
  </si>
  <si>
    <t xml:space="preserve">Dec 14 (r) </t>
  </si>
  <si>
    <t>Mar 15 (r)</t>
  </si>
  <si>
    <t xml:space="preserve">Jun 15 (r) </t>
  </si>
  <si>
    <t>Sep 15 (r)</t>
  </si>
  <si>
    <t>Dec 15 (r)</t>
  </si>
  <si>
    <t xml:space="preserve">Mar 16 (r) </t>
  </si>
  <si>
    <t>Jun 16 (r)</t>
  </si>
  <si>
    <t>Sep 16 (r)</t>
  </si>
  <si>
    <t>Dec 16 (r)</t>
  </si>
  <si>
    <t>Mar 17 (r)</t>
  </si>
  <si>
    <t xml:space="preserve">Jun 17 (r) </t>
  </si>
  <si>
    <t>Sep 17 (r)</t>
  </si>
  <si>
    <t>Dec 17 (r)</t>
  </si>
  <si>
    <t>Mar 18 (r)</t>
  </si>
  <si>
    <t>Jun 18 (r)</t>
  </si>
  <si>
    <t>Sep 18 (r)</t>
  </si>
  <si>
    <t>Dec 18 (r)</t>
  </si>
  <si>
    <r>
      <t>Mar 19</t>
    </r>
    <r>
      <rPr>
        <vertAlign val="superscript"/>
        <sz val="10"/>
        <rFont val="Arial"/>
        <family val="2"/>
      </rPr>
      <t>5</t>
    </r>
    <r>
      <rPr>
        <sz val="10"/>
        <rFont val="Arial"/>
        <family val="2"/>
      </rPr>
      <t xml:space="preserve"> (r)</t>
    </r>
  </si>
  <si>
    <t>Jun 19 (r)</t>
  </si>
  <si>
    <t>Sep 19 (r)</t>
  </si>
  <si>
    <t>Dec 19 (r)</t>
  </si>
  <si>
    <r>
      <t>Mar 20</t>
    </r>
    <r>
      <rPr>
        <vertAlign val="superscript"/>
        <sz val="10"/>
        <rFont val="Arial"/>
        <family val="2"/>
      </rPr>
      <t>4</t>
    </r>
    <r>
      <rPr>
        <sz val="10"/>
        <rFont val="Arial"/>
        <family val="2"/>
      </rPr>
      <t xml:space="preserve"> (r)</t>
    </r>
  </si>
  <si>
    <t>Jun 20 (r)</t>
  </si>
  <si>
    <t>Sep 20 (r)</t>
  </si>
  <si>
    <t>Dec 20 (r)</t>
  </si>
  <si>
    <t>Mar 21 (r)</t>
  </si>
  <si>
    <t>Jun 21 (r)</t>
  </si>
  <si>
    <t>Sep 21 (r)</t>
  </si>
  <si>
    <t xml:space="preserve">Dec 21 (r) </t>
  </si>
  <si>
    <t>Mar 22 (r)</t>
  </si>
  <si>
    <t>Jun 22 (r)</t>
  </si>
  <si>
    <t xml:space="preserve">Sep 22 (r) </t>
  </si>
  <si>
    <t>Dec 22 (r)</t>
  </si>
  <si>
    <t xml:space="preserve">Mar 23 (r) </t>
  </si>
  <si>
    <t>Jun 23 (r)</t>
  </si>
  <si>
    <t>Sep 23 (r)</t>
  </si>
  <si>
    <t>Dec 23 (r)</t>
  </si>
  <si>
    <t xml:space="preserve">Mar 24 (r) </t>
  </si>
  <si>
    <t>Jun 24 (r)</t>
  </si>
  <si>
    <t>Sep 24 (r)</t>
  </si>
  <si>
    <t xml:space="preserve">Dec 24 (r) </t>
  </si>
  <si>
    <t>Jun 25 (r)</t>
  </si>
  <si>
    <t>Sep 25 (p)</t>
  </si>
  <si>
    <t>Sep-Nov 2025</t>
  </si>
  <si>
    <t>November 2025</t>
  </si>
  <si>
    <t>October 2025 [r]</t>
  </si>
  <si>
    <t>November 2025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</si>
</sst>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
    <numFmt numFmtId="165" formatCode="0.0%"/>
    <numFmt numFmtId="166" formatCode="_-* #,##0_-;\-* #,##0_-;_-* &quot;-&quot;??_-;_-@_-"/>
    <numFmt numFmtId="167" formatCode="&quot;£&quot;#,##0"/>
    <numFmt numFmtId="168" formatCode="#,###"/>
    <numFmt numFmtId="169" formatCode="[$-F800]dddd\,\ mmmm\ dd\,\ yyyy"/>
    <numFmt numFmtId="170" formatCode="0.0"/>
    <numFmt numFmtId="171" formatCode="#,##0,"/>
    <numFmt numFmtId="172" formatCode="#,##0.0"/>
    <numFmt numFmtId="173" formatCode="mmm\ yy"/>
    <numFmt numFmtId="174" formatCode="#,##0.00,"/>
    <numFmt numFmtId="175" formatCode="mmmm\ yyyy"/>
    <numFmt numFmtId="176" formatCode="0.000"/>
    <numFmt numFmtId="177" formatCode="\E\ \ \ #,##0.0;\E\ \ \ \-#,##0.0"/>
  </numFmts>
  <fonts count="143"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b/>
      <sz val="10"/>
      <color rgb="FFFFFFFF"/>
      <name val="Arial"/>
      <family val="2"/>
    </font>
    <font>
      <sz val="11"/>
      <color rgb="FF000000"/>
      <name val="Calibri"/>
      <family val="2"/>
      <scheme val="minor"/>
    </font>
    <font>
      <b/>
      <sz val="11"/>
      <color theme="0" tint="-0.14999847407452621"/>
      <name val="Calibri"/>
      <family val="2"/>
      <scheme val="minor"/>
    </font>
    <font>
      <sz val="11"/>
      <color theme="0" tint="-0.14999847407452621"/>
      <name val="Calibri"/>
      <family val="2"/>
      <scheme val="minor"/>
    </font>
    <font>
      <b/>
      <i/>
      <sz val="10"/>
      <color theme="0"/>
      <name val="Arial"/>
      <family val="2"/>
    </font>
    <font>
      <b/>
      <i/>
      <sz val="10"/>
      <color rgb="FFFFFFFF"/>
      <name val="Arial"/>
      <family val="2"/>
    </font>
    <font>
      <b/>
      <i/>
      <sz val="10"/>
      <color rgb="FF000000"/>
      <name val="Arial"/>
      <family val="2"/>
    </font>
    <font>
      <b/>
      <sz val="11"/>
      <color theme="1"/>
      <name val="Arial"/>
      <family val="2"/>
    </font>
    <font>
      <sz val="11"/>
      <color theme="1"/>
      <name val="Arial"/>
      <family val="2"/>
    </font>
    <font>
      <b/>
      <i/>
      <sz val="10"/>
      <name val="Arial"/>
      <family val="2"/>
    </font>
    <font>
      <i/>
      <sz val="10"/>
      <color rgb="FF000000"/>
      <name val="Arial"/>
      <family val="2"/>
    </font>
    <font>
      <b/>
      <sz val="10"/>
      <color rgb="FF000000"/>
      <name val="Arial"/>
      <family val="2"/>
    </font>
    <font>
      <b/>
      <i/>
      <u/>
      <sz val="10"/>
      <color rgb="FF000000"/>
      <name val="Arial"/>
      <family val="2"/>
    </font>
    <font>
      <sz val="11"/>
      <color rgb="FF000000"/>
      <name val="Arial"/>
      <family val="2"/>
    </font>
    <font>
      <b/>
      <sz val="11"/>
      <name val="Calibri"/>
      <family val="2"/>
    </font>
    <font>
      <sz val="11"/>
      <color indexed="8"/>
      <name val="Calibri"/>
      <family val="2"/>
      <scheme val="minor"/>
    </font>
    <font>
      <sz val="8"/>
      <name val="Calibri"/>
      <family val="2"/>
      <scheme val="minor"/>
    </font>
    <font>
      <sz val="10"/>
      <name val="Arial"/>
      <family val="2"/>
    </font>
    <font>
      <b/>
      <sz val="12"/>
      <name val="Arial"/>
      <family val="2"/>
    </font>
    <font>
      <b/>
      <sz val="12"/>
      <color theme="9" tint="-0.249977111117893"/>
      <name val="Arial"/>
      <family val="2"/>
    </font>
    <font>
      <u/>
      <sz val="10"/>
      <color indexed="12"/>
      <name val="Arial"/>
      <family val="2"/>
    </font>
    <font>
      <sz val="12"/>
      <name val="Arial"/>
      <family val="2"/>
    </font>
    <font>
      <b/>
      <sz val="10"/>
      <name val="Arial"/>
      <family val="2"/>
    </font>
    <font>
      <i/>
      <sz val="10"/>
      <name val="Arial"/>
      <family val="2"/>
    </font>
    <font>
      <b/>
      <vertAlign val="superscript"/>
      <sz val="12"/>
      <name val="Arial"/>
      <family val="2"/>
    </font>
    <font>
      <sz val="14"/>
      <name val="Arial"/>
      <family val="2"/>
    </font>
    <font>
      <sz val="8"/>
      <name val="Arial"/>
      <family val="2"/>
    </font>
    <font>
      <b/>
      <sz val="12"/>
      <color theme="1"/>
      <name val="Arial"/>
      <family val="2"/>
    </font>
    <font>
      <b/>
      <sz val="8"/>
      <name val="Arial"/>
      <family val="2"/>
    </font>
    <font>
      <sz val="9"/>
      <name val="Arial"/>
      <family val="2"/>
    </font>
    <font>
      <sz val="7"/>
      <name val="Arial"/>
      <family val="2"/>
    </font>
    <font>
      <vertAlign val="superscript"/>
      <sz val="7"/>
      <name val="Arial"/>
      <family val="2"/>
    </font>
    <font>
      <i/>
      <sz val="7"/>
      <name val="Arial"/>
      <family val="2"/>
    </font>
    <font>
      <sz val="7"/>
      <color indexed="8"/>
      <name val="Arial"/>
      <family val="2"/>
    </font>
    <font>
      <sz val="10"/>
      <color indexed="10"/>
      <name val="Arial"/>
      <family val="2"/>
    </font>
    <font>
      <b/>
      <sz val="12"/>
      <color indexed="10"/>
      <name val="Arial"/>
      <family val="2"/>
    </font>
    <font>
      <sz val="16"/>
      <name val="Arial"/>
      <family val="2"/>
    </font>
    <font>
      <sz val="11"/>
      <name val="Calibri"/>
      <family val="2"/>
      <scheme val="minor"/>
    </font>
    <font>
      <sz val="10"/>
      <color theme="1"/>
      <name val="Calibri"/>
      <family val="2"/>
      <scheme val="minor"/>
    </font>
    <font>
      <sz val="12"/>
      <color theme="1"/>
      <name val="Arial"/>
      <family val="2"/>
    </font>
    <font>
      <sz val="6"/>
      <name val="Arial"/>
      <family val="2"/>
    </font>
    <font>
      <sz val="22"/>
      <name val="Arial"/>
      <family val="2"/>
    </font>
    <font>
      <b/>
      <sz val="7"/>
      <name val="Arial"/>
      <family val="2"/>
    </font>
    <font>
      <vertAlign val="superscript"/>
      <sz val="10"/>
      <name val="Arial"/>
      <family val="2"/>
    </font>
    <font>
      <sz val="11"/>
      <color rgb="FFFF0000"/>
      <name val="Calibri"/>
      <family val="2"/>
      <scheme val="minor"/>
    </font>
    <font>
      <sz val="10"/>
      <name val="Arial"/>
      <family val="2"/>
    </font>
    <font>
      <b/>
      <sz val="11"/>
      <color rgb="FF000000"/>
      <name val="Calibri"/>
      <family val="2"/>
    </font>
    <font>
      <sz val="11"/>
      <color rgb="FF000000"/>
      <name val="Calibri"/>
      <family val="2"/>
    </font>
    <font>
      <sz val="10"/>
      <color rgb="FF000000"/>
      <name val="Arial"/>
      <family val="2"/>
    </font>
    <font>
      <b/>
      <sz val="14"/>
      <name val="Arial"/>
      <family val="2"/>
    </font>
    <font>
      <i/>
      <sz val="8"/>
      <name val="Arial"/>
      <family val="2"/>
    </font>
    <font>
      <i/>
      <sz val="12"/>
      <name val="Arial"/>
      <family val="2"/>
    </font>
    <font>
      <u/>
      <sz val="12"/>
      <color indexed="12"/>
      <name val="Arial"/>
      <family val="2"/>
    </font>
    <font>
      <b/>
      <i/>
      <sz val="12"/>
      <name val="Arial"/>
      <family val="2"/>
    </font>
    <font>
      <b/>
      <sz val="10"/>
      <color rgb="FFFF0000"/>
      <name val="Arial"/>
      <family val="2"/>
    </font>
    <font>
      <b/>
      <sz val="11"/>
      <color rgb="FF323132"/>
      <name val="Arial"/>
      <family val="2"/>
    </font>
    <font>
      <b/>
      <sz val="10"/>
      <color indexed="8"/>
      <name val="Arial"/>
      <family val="2"/>
    </font>
    <font>
      <sz val="10"/>
      <color theme="1"/>
      <name val="Arial"/>
      <family val="2"/>
    </font>
    <font>
      <sz val="10"/>
      <color indexed="8"/>
      <name val="Arial"/>
      <family val="2"/>
    </font>
    <font>
      <sz val="10"/>
      <name val="Arial"/>
      <family val="2"/>
    </font>
    <font>
      <sz val="11"/>
      <color theme="1"/>
      <name val="Calibri"/>
      <family val="2"/>
    </font>
    <font>
      <u/>
      <sz val="12"/>
      <color theme="10"/>
      <name val="Arial"/>
      <family val="2"/>
    </font>
    <font>
      <sz val="11"/>
      <name val="Calibri"/>
      <family val="2"/>
    </font>
    <font>
      <b/>
      <sz val="7"/>
      <color rgb="FFFF0000"/>
      <name val="Arial"/>
      <family val="2"/>
    </font>
    <font>
      <sz val="12"/>
      <color indexed="8"/>
      <name val="Arial"/>
      <family val="2"/>
    </font>
    <font>
      <sz val="12"/>
      <color theme="1"/>
      <name val="Calibri"/>
      <family val="2"/>
      <scheme val="minor"/>
    </font>
    <font>
      <i/>
      <sz val="11"/>
      <name val="Calibri"/>
      <family val="2"/>
    </font>
    <font>
      <u/>
      <sz val="11"/>
      <color theme="10"/>
      <name val="Calibri"/>
      <family val="2"/>
    </font>
    <font>
      <u/>
      <sz val="10"/>
      <color theme="10"/>
      <name val="Arial"/>
      <family val="2"/>
    </font>
    <font>
      <b/>
      <sz val="13"/>
      <color theme="3"/>
      <name val="Calibri"/>
      <family val="2"/>
      <scheme val="minor"/>
    </font>
    <font>
      <u/>
      <sz val="10"/>
      <color indexed="30"/>
      <name val="Arial"/>
      <family val="2"/>
    </font>
    <font>
      <sz val="18"/>
      <color theme="3"/>
      <name val="Calibri Light"/>
      <family val="2"/>
      <scheme val="major"/>
    </font>
    <font>
      <sz val="12"/>
      <color rgb="FFFF0000"/>
      <name val="Arial"/>
      <family val="2"/>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i/>
      <sz val="12"/>
      <color rgb="FF7F7F7F"/>
      <name val="Arial"/>
      <family val="2"/>
    </font>
    <font>
      <sz val="12"/>
      <color theme="0"/>
      <name val="Arial"/>
      <family val="2"/>
    </font>
    <font>
      <sz val="12"/>
      <color rgb="FF000000"/>
      <name val="Arial"/>
      <family val="2"/>
    </font>
    <font>
      <b/>
      <sz val="14"/>
      <color rgb="FF000000"/>
      <name val="Arial"/>
      <family val="2"/>
    </font>
    <font>
      <b/>
      <sz val="12"/>
      <color rgb="FF000000"/>
      <name val="Arial"/>
      <family val="2"/>
    </font>
    <font>
      <b/>
      <u/>
      <sz val="12"/>
      <name val="Arial"/>
      <family val="2"/>
    </font>
    <font>
      <u/>
      <sz val="11"/>
      <color theme="10"/>
      <name val="Calibri"/>
      <family val="2"/>
      <scheme val="minor"/>
    </font>
    <font>
      <b/>
      <sz val="15"/>
      <color theme="3"/>
      <name val="Calibri"/>
      <family val="2"/>
      <scheme val="minor"/>
    </font>
    <font>
      <b/>
      <sz val="11"/>
      <color theme="3"/>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b/>
      <sz val="11"/>
      <color indexed="8"/>
      <name val="Calibri"/>
      <family val="2"/>
      <scheme val="minor"/>
    </font>
    <font>
      <sz val="10"/>
      <color theme="0"/>
      <name val="Arial"/>
      <family val="2"/>
    </font>
    <font>
      <b/>
      <sz val="10"/>
      <color theme="0"/>
      <name val="Arial"/>
      <family val="2"/>
    </font>
    <font>
      <b/>
      <sz val="10"/>
      <color theme="0"/>
      <name val="Calibri"/>
      <family val="2"/>
      <scheme val="minor"/>
    </font>
    <font>
      <vertAlign val="superscript"/>
      <sz val="10"/>
      <color theme="0"/>
      <name val="Arial"/>
      <family val="2"/>
    </font>
    <font>
      <sz val="7"/>
      <color theme="0"/>
      <name val="Arial"/>
      <family val="2"/>
    </font>
    <font>
      <vertAlign val="superscript"/>
      <sz val="7"/>
      <color theme="0"/>
      <name val="Arial"/>
      <family val="2"/>
    </font>
    <font>
      <b/>
      <sz val="7"/>
      <color theme="0"/>
      <name val="Arial"/>
      <family val="2"/>
    </font>
    <font>
      <b/>
      <vertAlign val="superscript"/>
      <sz val="7"/>
      <color theme="0"/>
      <name val="Arial"/>
      <family val="2"/>
    </font>
    <font>
      <b/>
      <i/>
      <sz val="7"/>
      <color theme="0"/>
      <name val="Arial"/>
      <family val="2"/>
    </font>
    <font>
      <sz val="10"/>
      <name val="Arial"/>
      <family val="2"/>
    </font>
    <font>
      <b/>
      <vertAlign val="superscript"/>
      <sz val="10"/>
      <name val="Arial"/>
      <family val="2"/>
    </font>
    <font>
      <b/>
      <sz val="16"/>
      <name val="Arial"/>
      <family val="2"/>
    </font>
    <font>
      <b/>
      <u/>
      <sz val="11"/>
      <color theme="1"/>
      <name val="Calibri"/>
      <family val="2"/>
      <scheme val="minor"/>
    </font>
    <font>
      <b/>
      <sz val="11"/>
      <color theme="1"/>
      <name val="Arial"/>
      <family val="2"/>
    </font>
    <font>
      <sz val="11"/>
      <color theme="1"/>
      <name val="Arial"/>
      <family val="2"/>
    </font>
    <font>
      <b/>
      <sz val="10"/>
      <color theme="0"/>
      <name val="Arial"/>
      <family val="2"/>
    </font>
    <font>
      <b/>
      <sz val="10"/>
      <name val="Arial"/>
      <family val="2"/>
    </font>
    <font>
      <b/>
      <sz val="11"/>
      <name val="Calibri"/>
      <family val="2"/>
      <scheme val="minor"/>
    </font>
    <font>
      <b/>
      <sz val="12"/>
      <color rgb="FFFFFFFF"/>
      <name val="Arial"/>
      <family val="2"/>
    </font>
    <font>
      <b/>
      <vertAlign val="superscript"/>
      <sz val="12"/>
      <color rgb="FFFFFFFF"/>
      <name val="Arial"/>
      <family val="2"/>
    </font>
    <font>
      <b/>
      <sz val="11"/>
      <color rgb="FFFFFFFF"/>
      <name val="Calibri"/>
      <family val="2"/>
    </font>
    <font>
      <sz val="11"/>
      <color rgb="FFFFFFFF"/>
      <name val="Calibri"/>
      <family val="2"/>
    </font>
    <font>
      <u/>
      <sz val="11"/>
      <color rgb="FF0563C1"/>
      <name val="Calibri"/>
      <family val="2"/>
    </font>
    <font>
      <sz val="16"/>
      <color theme="1"/>
      <name val="Arial"/>
      <family val="2"/>
    </font>
    <font>
      <sz val="10"/>
      <name val="Arial"/>
    </font>
    <font>
      <b/>
      <sz val="10"/>
      <name val="Arial"/>
    </font>
    <font>
      <sz val="10"/>
      <color indexed="8"/>
      <name val="Arial"/>
    </font>
    <font>
      <b/>
      <sz val="10"/>
      <color indexed="8"/>
      <name val="Arial"/>
    </font>
    <font>
      <sz val="12"/>
      <name val="Calibri"/>
    </font>
    <font>
      <sz val="11"/>
      <name val="Calibri"/>
    </font>
    <font>
      <sz val="12"/>
      <name val="Arial"/>
    </font>
    <font>
      <b/>
      <i/>
      <sz val="10"/>
      <name val="Arial"/>
    </font>
    <font>
      <i/>
      <sz val="10"/>
      <name val="Arial"/>
    </font>
    <font>
      <b/>
      <sz val="12"/>
      <name val="Arial"/>
    </font>
    <font>
      <sz val="12"/>
      <color theme="1"/>
      <name val="Arial"/>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366092"/>
        <bgColor rgb="FF000000"/>
      </patternFill>
    </fill>
    <fill>
      <patternFill patternType="solid">
        <fgColor theme="4" tint="-0.249977111117893"/>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0"/>
        <bgColor indexed="64"/>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00285F"/>
        <bgColor indexed="64"/>
      </patternFill>
    </fill>
    <fill>
      <patternFill patternType="solid">
        <fgColor rgb="FF0549AB"/>
      </patternFill>
    </fill>
    <fill>
      <patternFill patternType="solid">
        <fgColor rgb="FFE2F2FB"/>
      </patternFill>
    </fill>
    <fill>
      <patternFill patternType="solid">
        <fgColor rgb="FFF1F1F1"/>
      </patternFill>
    </fill>
  </fills>
  <borders count="59">
    <border>
      <left/>
      <right/>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bottom style="thin">
        <color rgb="FF000000"/>
      </bottom>
      <diagonal/>
    </border>
    <border>
      <left/>
      <right/>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0"/>
      </left>
      <right style="thin">
        <color indexed="0"/>
      </right>
      <top style="thin">
        <color indexed="0"/>
      </top>
      <bottom style="thin">
        <color indexed="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mediumDashed">
        <color indexed="64"/>
      </top>
      <bottom/>
      <diagonal/>
    </border>
    <border>
      <left/>
      <right/>
      <top/>
      <bottom style="mediumDashed">
        <color indexed="64"/>
      </bottom>
      <diagonal/>
    </border>
  </borders>
  <cellStyleXfs count="1574">
    <xf numFmtId="0" fontId="0" fillId="0" borderId="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20" fillId="0" borderId="0"/>
    <xf numFmtId="0" fontId="22" fillId="0" borderId="0"/>
    <xf numFmtId="0" fontId="22" fillId="0" borderId="0"/>
    <xf numFmtId="0" fontId="25" fillId="0" borderId="0" applyNumberFormat="0" applyFill="0" applyBorder="0" applyAlignment="0" applyProtection="0">
      <alignment vertical="top"/>
      <protection locked="0"/>
    </xf>
    <xf numFmtId="43" fontId="22" fillId="0" borderId="0" applyFont="0" applyFill="0" applyBorder="0" applyAlignment="0" applyProtection="0"/>
    <xf numFmtId="0" fontId="1" fillId="0" borderId="0"/>
    <xf numFmtId="0" fontId="22" fillId="0" borderId="0"/>
    <xf numFmtId="0" fontId="22" fillId="0" borderId="0"/>
    <xf numFmtId="0" fontId="22" fillId="0" borderId="0"/>
    <xf numFmtId="0" fontId="22" fillId="0" borderId="0"/>
    <xf numFmtId="0" fontId="22" fillId="0" borderId="0" applyNumberFormat="0" applyFill="0" applyBorder="0" applyAlignment="0" applyProtection="0"/>
    <xf numFmtId="0" fontId="1"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44" fillId="0" borderId="0"/>
    <xf numFmtId="43" fontId="44" fillId="0" borderId="0" applyFont="0" applyFill="0" applyBorder="0" applyAlignment="0" applyProtection="0"/>
    <xf numFmtId="43" fontId="1" fillId="0" borderId="0" applyFont="0" applyFill="0" applyBorder="0" applyAlignment="0" applyProtection="0"/>
    <xf numFmtId="0" fontId="22" fillId="0" borderId="0"/>
    <xf numFmtId="0" fontId="53" fillId="0" borderId="0" applyNumberFormat="0" applyFill="0" applyBorder="0" applyAlignment="0" applyProtection="0"/>
    <xf numFmtId="0" fontId="50" fillId="0" borderId="0"/>
    <xf numFmtId="0" fontId="64" fillId="0" borderId="0" applyNumberFormat="0" applyFill="0" applyBorder="0" applyAlignment="0" applyProtection="0"/>
    <xf numFmtId="0" fontId="66" fillId="0" borderId="0" applyNumberFormat="0" applyFill="0" applyBorder="0" applyAlignment="0" applyProtection="0"/>
    <xf numFmtId="0" fontId="22" fillId="0" borderId="0" applyNumberFormat="0" applyFill="0" applyBorder="0" applyAlignment="0" applyProtection="0"/>
    <xf numFmtId="0" fontId="35" fillId="0" borderId="0" applyNumberFormat="0" applyFill="0" applyBorder="0" applyAlignment="0" applyProtection="0"/>
    <xf numFmtId="0" fontId="22" fillId="0" borderId="0" applyNumberFormat="0" applyFill="0" applyBorder="0" applyAlignment="0" applyProtection="0"/>
    <xf numFmtId="0" fontId="22" fillId="11" borderId="0">
      <protection locked="0"/>
    </xf>
    <xf numFmtId="0" fontId="22" fillId="11" borderId="0">
      <protection locked="0"/>
    </xf>
    <xf numFmtId="0" fontId="22" fillId="12" borderId="21">
      <alignment horizontal="center" vertical="center"/>
      <protection locked="0"/>
    </xf>
    <xf numFmtId="0" fontId="22" fillId="12" borderId="21">
      <alignment horizontal="center" vertical="center"/>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2" fillId="13" borderId="0">
      <protection locked="0"/>
    </xf>
    <xf numFmtId="0" fontId="22" fillId="13" borderId="0">
      <protection locked="0"/>
    </xf>
    <xf numFmtId="0" fontId="27" fillId="12" borderId="0">
      <alignment vertical="center"/>
      <protection locked="0"/>
    </xf>
    <xf numFmtId="0" fontId="27" fillId="0" borderId="0">
      <protection locked="0"/>
    </xf>
    <xf numFmtId="0" fontId="54" fillId="0" borderId="0">
      <protection locked="0"/>
    </xf>
    <xf numFmtId="0" fontId="27" fillId="0" borderId="0"/>
    <xf numFmtId="0" fontId="27" fillId="0" borderId="0"/>
    <xf numFmtId="0" fontId="72"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applyNumberFormat="0" applyFill="0" applyBorder="0" applyAlignment="0" applyProtection="0"/>
    <xf numFmtId="0" fontId="22" fillId="0" borderId="0"/>
    <xf numFmtId="0" fontId="22" fillId="0" borderId="0"/>
    <xf numFmtId="0" fontId="35"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1" fillId="10" borderId="31" applyNumberFormat="0" applyFont="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0" fontId="22" fillId="0" borderId="0"/>
    <xf numFmtId="0" fontId="22" fillId="12" borderId="18">
      <alignment vertical="center"/>
      <protection locked="0"/>
    </xf>
    <xf numFmtId="0" fontId="22" fillId="12" borderId="18">
      <alignment vertical="center"/>
      <protection locked="0"/>
    </xf>
    <xf numFmtId="0" fontId="22" fillId="11" borderId="0">
      <protection locked="0"/>
    </xf>
    <xf numFmtId="0" fontId="22" fillId="11"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3" fillId="0" borderId="0" applyNumberFormat="0" applyBorder="0" applyProtection="0"/>
    <xf numFmtId="0" fontId="1" fillId="0" borderId="0"/>
    <xf numFmtId="0" fontId="73" fillId="0" borderId="0" applyNumberFormat="0" applyFill="0" applyBorder="0" applyAlignment="0" applyProtection="0"/>
    <xf numFmtId="0" fontId="25" fillId="0" borderId="0" applyNumberFormat="0" applyFill="0" applyBorder="0" applyAlignment="0" applyProtection="0">
      <alignment vertical="top"/>
      <protection locked="0"/>
    </xf>
    <xf numFmtId="0" fontId="74" fillId="0" borderId="33" applyNumberFormat="0" applyFill="0" applyAlignment="0" applyProtection="0"/>
    <xf numFmtId="0" fontId="53" fillId="0" borderId="0" applyNumberFormat="0" applyFill="0" applyBorder="0" applyAlignment="0" applyProtection="0"/>
    <xf numFmtId="0" fontId="23" fillId="0" borderId="32" applyNumberFormat="0" applyFill="0" applyBorder="0" applyAlignment="0" applyProtection="0"/>
    <xf numFmtId="0" fontId="73" fillId="0" borderId="0" applyNumberFormat="0" applyFill="0" applyBorder="0" applyAlignment="0" applyProtection="0"/>
    <xf numFmtId="0" fontId="75" fillId="0" borderId="0" applyNumberFormat="0" applyFill="0" applyBorder="0" applyAlignment="0" applyProtection="0">
      <alignment vertical="top"/>
      <protection locked="0"/>
    </xf>
    <xf numFmtId="0" fontId="75" fillId="0" borderId="0" applyNumberFormat="0" applyFill="0" applyBorder="0" applyAlignment="0" applyProtection="0">
      <alignment vertical="top"/>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6" fillId="0" borderId="0" applyNumberFormat="0" applyFill="0" applyBorder="0" applyAlignment="0" applyProtection="0"/>
    <xf numFmtId="0" fontId="44" fillId="0" borderId="0"/>
    <xf numFmtId="0" fontId="66" fillId="0" borderId="0"/>
    <xf numFmtId="0" fontId="63" fillId="0" borderId="40"/>
    <xf numFmtId="9" fontId="1" fillId="0" borderId="0"/>
    <xf numFmtId="0" fontId="1" fillId="0" borderId="0"/>
    <xf numFmtId="0" fontId="6" fillId="0" borderId="0"/>
    <xf numFmtId="0" fontId="6" fillId="0" borderId="0"/>
    <xf numFmtId="9" fontId="6" fillId="0" borderId="0"/>
    <xf numFmtId="0" fontId="67" fillId="0" borderId="0"/>
    <xf numFmtId="0" fontId="67" fillId="0" borderId="0"/>
    <xf numFmtId="0" fontId="78" fillId="0" borderId="32" applyNumberFormat="0" applyFill="0" applyAlignment="0" applyProtection="0"/>
    <xf numFmtId="0" fontId="79" fillId="0" borderId="33" applyNumberFormat="0" applyFill="0" applyAlignment="0" applyProtection="0"/>
    <xf numFmtId="0" fontId="80" fillId="0" borderId="34" applyNumberFormat="0" applyFill="0" applyAlignment="0" applyProtection="0"/>
    <xf numFmtId="0" fontId="80" fillId="0" borderId="0" applyNumberFormat="0" applyFill="0" applyBorder="0" applyAlignment="0" applyProtection="0"/>
    <xf numFmtId="0" fontId="81" fillId="2" borderId="0" applyNumberFormat="0" applyBorder="0" applyAlignment="0" applyProtection="0"/>
    <xf numFmtId="0" fontId="82" fillId="3" borderId="0" applyNumberFormat="0" applyBorder="0" applyAlignment="0" applyProtection="0"/>
    <xf numFmtId="0" fontId="83" fillId="14" borderId="0" applyNumberFormat="0" applyBorder="0" applyAlignment="0" applyProtection="0"/>
    <xf numFmtId="0" fontId="84" fillId="15" borderId="35" applyNumberFormat="0" applyAlignment="0" applyProtection="0"/>
    <xf numFmtId="0" fontId="85" fillId="16" borderId="36" applyNumberFormat="0" applyAlignment="0" applyProtection="0"/>
    <xf numFmtId="0" fontId="86" fillId="16" borderId="35" applyNumberFormat="0" applyAlignment="0" applyProtection="0"/>
    <xf numFmtId="0" fontId="87" fillId="0" borderId="37" applyNumberFormat="0" applyFill="0" applyAlignment="0" applyProtection="0"/>
    <xf numFmtId="0" fontId="88" fillId="17" borderId="38" applyNumberFormat="0" applyAlignment="0" applyProtection="0"/>
    <xf numFmtId="0" fontId="77" fillId="0" borderId="0" applyNumberFormat="0" applyFill="0" applyBorder="0" applyAlignment="0" applyProtection="0"/>
    <xf numFmtId="0" fontId="44" fillId="10" borderId="31" applyNumberFormat="0" applyFont="0" applyAlignment="0" applyProtection="0"/>
    <xf numFmtId="0" fontId="89" fillId="0" borderId="0" applyNumberFormat="0" applyFill="0" applyBorder="0" applyAlignment="0" applyProtection="0"/>
    <xf numFmtId="0" fontId="32" fillId="0" borderId="39" applyNumberFormat="0" applyFill="0" applyAlignment="0" applyProtection="0"/>
    <xf numFmtId="0" fontId="9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44" fillId="21" borderId="0" applyNumberFormat="0" applyBorder="0" applyAlignment="0" applyProtection="0"/>
    <xf numFmtId="0" fontId="9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44" fillId="25" borderId="0" applyNumberFormat="0" applyBorder="0" applyAlignment="0" applyProtection="0"/>
    <xf numFmtId="0" fontId="9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44" fillId="29" borderId="0" applyNumberFormat="0" applyBorder="0" applyAlignment="0" applyProtection="0"/>
    <xf numFmtId="0" fontId="9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3" borderId="0" applyNumberFormat="0" applyBorder="0" applyAlignment="0" applyProtection="0"/>
    <xf numFmtId="0" fontId="90"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7" borderId="0" applyNumberFormat="0" applyBorder="0" applyAlignment="0" applyProtection="0"/>
    <xf numFmtId="0" fontId="90"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1" borderId="0" applyNumberFormat="0" applyBorder="0" applyAlignment="0" applyProtection="0"/>
    <xf numFmtId="0" fontId="66"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20"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5" fillId="0" borderId="0" applyNumberFormat="0" applyFill="0" applyBorder="0" applyAlignment="0" applyProtection="0"/>
    <xf numFmtId="0" fontId="96" fillId="0" borderId="32" applyNumberFormat="0" applyFill="0" applyAlignment="0" applyProtection="0"/>
    <xf numFmtId="0" fontId="74" fillId="0" borderId="33" applyNumberFormat="0" applyFill="0" applyAlignment="0" applyProtection="0"/>
    <xf numFmtId="0" fontId="97" fillId="0" borderId="34" applyNumberFormat="0" applyFill="0" applyAlignment="0" applyProtection="0"/>
    <xf numFmtId="0" fontId="97" fillId="0" borderId="0" applyNumberFormat="0" applyFill="0" applyBorder="0" applyAlignment="0" applyProtection="0"/>
    <xf numFmtId="0" fontId="99" fillId="15" borderId="35" applyNumberFormat="0" applyAlignment="0" applyProtection="0"/>
    <xf numFmtId="0" fontId="100" fillId="16" borderId="36" applyNumberFormat="0" applyAlignment="0" applyProtection="0"/>
    <xf numFmtId="0" fontId="101" fillId="16" borderId="35" applyNumberFormat="0" applyAlignment="0" applyProtection="0"/>
    <xf numFmtId="0" fontId="102" fillId="0" borderId="37" applyNumberFormat="0" applyFill="0" applyAlignment="0" applyProtection="0"/>
    <xf numFmtId="0" fontId="103" fillId="17" borderId="38" applyNumberFormat="0" applyAlignment="0" applyProtection="0"/>
    <xf numFmtId="0" fontId="49" fillId="0" borderId="0" applyNumberFormat="0" applyFill="0" applyBorder="0" applyAlignment="0" applyProtection="0"/>
    <xf numFmtId="0" fontId="104" fillId="0" borderId="0" applyNumberFormat="0" applyFill="0" applyBorder="0" applyAlignment="0" applyProtection="0"/>
    <xf numFmtId="0" fontId="4" fillId="0" borderId="39" applyNumberFormat="0" applyFill="0" applyAlignment="0" applyProtection="0"/>
    <xf numFmtId="0" fontId="105"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05"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05"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05"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05"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05"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21"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1" fillId="29" borderId="0" applyNumberFormat="0" applyBorder="0" applyAlignment="0" applyProtection="0"/>
    <xf numFmtId="0" fontId="106" fillId="0" borderId="0"/>
    <xf numFmtId="0" fontId="1" fillId="25" borderId="0" applyNumberFormat="0" applyBorder="0" applyAlignment="0" applyProtection="0"/>
    <xf numFmtId="0" fontId="1" fillId="41" borderId="0" applyNumberFormat="0" applyBorder="0" applyAlignment="0" applyProtection="0"/>
    <xf numFmtId="0" fontId="98" fillId="14" borderId="0" applyNumberFormat="0" applyBorder="0" applyAlignment="0" applyProtection="0"/>
    <xf numFmtId="0" fontId="76"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7" fillId="0" borderId="0"/>
    <xf numFmtId="0" fontId="22" fillId="0" borderId="0" applyNumberFormat="0" applyFill="0" applyBorder="0" applyAlignment="0" applyProtection="0"/>
    <xf numFmtId="0" fontId="73"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5" fillId="0" borderId="0" applyNumberFormat="0" applyFill="0" applyBorder="0" applyAlignment="0" applyProtection="0">
      <alignment vertical="top"/>
      <protection locked="0"/>
    </xf>
    <xf numFmtId="0" fontId="73"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875">
    <xf numFmtId="0" fontId="0" fillId="0" borderId="0" xfId="0"/>
    <xf numFmtId="0" fontId="5" fillId="4" borderId="1" xfId="0" applyFont="1" applyFill="1" applyBorder="1" applyAlignment="1">
      <alignment horizontal="center" vertical="center" wrapText="1"/>
    </xf>
    <xf numFmtId="0" fontId="6" fillId="0" borderId="0" xfId="0" applyFont="1" applyAlignment="1">
      <alignment horizontal="center"/>
    </xf>
    <xf numFmtId="0" fontId="6" fillId="0" borderId="0" xfId="0" applyFont="1"/>
    <xf numFmtId="0" fontId="7" fillId="0" borderId="0" xfId="0" applyFont="1"/>
    <xf numFmtId="0" fontId="8" fillId="0" borderId="0" xfId="0" applyFont="1"/>
    <xf numFmtId="0" fontId="11" fillId="0" borderId="5" xfId="0" applyFont="1" applyBorder="1" applyAlignment="1">
      <alignment vertical="center" wrapText="1"/>
    </xf>
    <xf numFmtId="164" fontId="13" fillId="0" borderId="4" xfId="0" applyNumberFormat="1" applyFont="1" applyBorder="1"/>
    <xf numFmtId="164" fontId="0" fillId="0" borderId="0" xfId="0" applyNumberFormat="1"/>
    <xf numFmtId="167" fontId="13" fillId="0" borderId="4" xfId="0" applyNumberFormat="1" applyFont="1" applyBorder="1"/>
    <xf numFmtId="168" fontId="0" fillId="0" borderId="0" xfId="0" applyNumberFormat="1"/>
    <xf numFmtId="0" fontId="23" fillId="0" borderId="0" xfId="7" applyFont="1"/>
    <xf numFmtId="0" fontId="24" fillId="0" borderId="0" xfId="7" applyFont="1"/>
    <xf numFmtId="0" fontId="23" fillId="0" borderId="0" xfId="0" applyFont="1"/>
    <xf numFmtId="0" fontId="0" fillId="0" borderId="0" xfId="0" applyAlignment="1">
      <alignment horizontal="left" wrapText="1"/>
    </xf>
    <xf numFmtId="0" fontId="23" fillId="0" borderId="0" xfId="8" applyFont="1"/>
    <xf numFmtId="0" fontId="26" fillId="0" borderId="0" xfId="0" applyFont="1"/>
    <xf numFmtId="0" fontId="23" fillId="0" borderId="0" xfId="0" applyFont="1" applyAlignment="1">
      <alignment horizontal="right"/>
    </xf>
    <xf numFmtId="0" fontId="22" fillId="0" borderId="0" xfId="0" applyFont="1"/>
    <xf numFmtId="0" fontId="25" fillId="0" borderId="0" xfId="9" applyFill="1" applyBorder="1" applyAlignment="1" applyProtection="1"/>
    <xf numFmtId="0" fontId="22" fillId="0" borderId="0" xfId="7"/>
    <xf numFmtId="170" fontId="22" fillId="0" borderId="0" xfId="0" applyNumberFormat="1" applyFont="1"/>
    <xf numFmtId="170" fontId="22" fillId="0" borderId="0" xfId="0" applyNumberFormat="1" applyFont="1" applyAlignment="1">
      <alignment horizontal="right"/>
    </xf>
    <xf numFmtId="164" fontId="22" fillId="0" borderId="0" xfId="0" applyNumberFormat="1" applyFont="1"/>
    <xf numFmtId="164" fontId="22" fillId="0" borderId="0" xfId="7" applyNumberFormat="1"/>
    <xf numFmtId="0" fontId="27" fillId="0" borderId="0" xfId="0" applyFont="1"/>
    <xf numFmtId="0" fontId="27" fillId="0" borderId="0" xfId="7" applyFont="1"/>
    <xf numFmtId="170" fontId="23" fillId="0" borderId="0" xfId="7" applyNumberFormat="1" applyFont="1"/>
    <xf numFmtId="0" fontId="23" fillId="0" borderId="0" xfId="7" applyFont="1" applyProtection="1">
      <protection locked="0"/>
    </xf>
    <xf numFmtId="170" fontId="23" fillId="0" borderId="0" xfId="7" applyNumberFormat="1" applyFont="1" applyProtection="1">
      <protection locked="0"/>
    </xf>
    <xf numFmtId="170" fontId="23" fillId="0" borderId="0" xfId="7" applyNumberFormat="1" applyFont="1" applyAlignment="1" applyProtection="1">
      <alignment horizontal="right"/>
      <protection locked="0"/>
    </xf>
    <xf numFmtId="0" fontId="23" fillId="0" borderId="0" xfId="7" applyFont="1" applyAlignment="1" applyProtection="1">
      <alignment horizontal="left"/>
      <protection locked="0"/>
    </xf>
    <xf numFmtId="0" fontId="30" fillId="0" borderId="0" xfId="7" applyFont="1" applyProtection="1">
      <protection locked="0"/>
    </xf>
    <xf numFmtId="170" fontId="30" fillId="0" borderId="0" xfId="7" applyNumberFormat="1" applyFont="1" applyProtection="1">
      <protection locked="0"/>
    </xf>
    <xf numFmtId="170" fontId="31" fillId="0" borderId="0" xfId="7" applyNumberFormat="1" applyFont="1" applyAlignment="1" applyProtection="1">
      <alignment horizontal="right"/>
      <protection locked="0"/>
    </xf>
    <xf numFmtId="0" fontId="30" fillId="0" borderId="0" xfId="7" applyFont="1" applyAlignment="1" applyProtection="1">
      <alignment horizontal="left"/>
      <protection locked="0"/>
    </xf>
    <xf numFmtId="170" fontId="30" fillId="0" borderId="0" xfId="7" applyNumberFormat="1" applyFont="1" applyAlignment="1" applyProtection="1">
      <alignment horizontal="left"/>
      <protection locked="0"/>
    </xf>
    <xf numFmtId="0" fontId="31" fillId="0" borderId="0" xfId="7" applyFont="1" applyProtection="1">
      <protection locked="0"/>
    </xf>
    <xf numFmtId="170" fontId="31" fillId="0" borderId="0" xfId="7" applyNumberFormat="1" applyFont="1" applyProtection="1">
      <protection locked="0"/>
    </xf>
    <xf numFmtId="0" fontId="33" fillId="0" borderId="0" xfId="7" applyFont="1"/>
    <xf numFmtId="0" fontId="31" fillId="0" borderId="0" xfId="7" applyFont="1" applyAlignment="1" applyProtection="1">
      <alignment horizontal="left"/>
      <protection locked="0"/>
    </xf>
    <xf numFmtId="170" fontId="23" fillId="0" borderId="0" xfId="0" applyNumberFormat="1" applyFont="1"/>
    <xf numFmtId="0" fontId="34" fillId="0" borderId="0" xfId="7" applyFont="1" applyProtection="1">
      <protection locked="0"/>
    </xf>
    <xf numFmtId="170" fontId="34" fillId="0" borderId="0" xfId="7" applyNumberFormat="1" applyFont="1" applyProtection="1">
      <protection locked="0"/>
    </xf>
    <xf numFmtId="0" fontId="35" fillId="0" borderId="7" xfId="0" applyFont="1" applyBorder="1"/>
    <xf numFmtId="0" fontId="31" fillId="0" borderId="7" xfId="0" applyFont="1" applyBorder="1" applyProtection="1">
      <protection locked="0"/>
    </xf>
    <xf numFmtId="170" fontId="31" fillId="0" borderId="7" xfId="0" applyNumberFormat="1" applyFont="1" applyBorder="1" applyProtection="1">
      <protection locked="0"/>
    </xf>
    <xf numFmtId="0" fontId="31" fillId="0" borderId="0" xfId="0" applyFont="1" applyAlignment="1" applyProtection="1">
      <alignment horizontal="center" vertical="center"/>
      <protection locked="0"/>
    </xf>
    <xf numFmtId="0" fontId="31" fillId="0" borderId="0" xfId="7" applyFont="1" applyAlignment="1" applyProtection="1">
      <alignment horizontal="center" vertical="center"/>
      <protection locked="0"/>
    </xf>
    <xf numFmtId="0" fontId="31" fillId="0" borderId="0" xfId="0" applyFont="1" applyAlignment="1" applyProtection="1">
      <alignment horizontal="right"/>
      <protection locked="0"/>
    </xf>
    <xf numFmtId="0" fontId="31" fillId="0" borderId="0" xfId="0" applyFont="1" applyAlignment="1" applyProtection="1">
      <alignment horizontal="right" wrapText="1"/>
      <protection locked="0"/>
    </xf>
    <xf numFmtId="0" fontId="35" fillId="0" borderId="13" xfId="0" applyFont="1" applyBorder="1" applyAlignment="1">
      <alignment horizontal="right" vertical="top" wrapText="1"/>
    </xf>
    <xf numFmtId="0" fontId="31" fillId="0" borderId="0" xfId="7" applyFont="1" applyAlignment="1" applyProtection="1">
      <alignment horizontal="center" wrapText="1"/>
      <protection locked="0"/>
    </xf>
    <xf numFmtId="0" fontId="31" fillId="0" borderId="0" xfId="0" applyFont="1" applyAlignment="1" applyProtection="1">
      <alignment horizontal="center" wrapText="1"/>
      <protection locked="0"/>
    </xf>
    <xf numFmtId="0" fontId="31" fillId="0" borderId="0" xfId="7" applyFont="1" applyAlignment="1" applyProtection="1">
      <alignment horizontal="right" wrapText="1"/>
      <protection locked="0"/>
    </xf>
    <xf numFmtId="1" fontId="0" fillId="0" borderId="0" xfId="0" applyNumberFormat="1"/>
    <xf numFmtId="170" fontId="0" fillId="0" borderId="0" xfId="0" applyNumberFormat="1"/>
    <xf numFmtId="170" fontId="27" fillId="0" borderId="0" xfId="0" applyNumberFormat="1" applyFont="1"/>
    <xf numFmtId="0" fontId="36" fillId="0" borderId="0" xfId="0" quotePrefix="1" applyFont="1" applyAlignment="1">
      <alignment horizontal="left" vertical="center" wrapText="1"/>
    </xf>
    <xf numFmtId="0" fontId="35" fillId="0" borderId="0" xfId="0" quotePrefix="1" applyFont="1" applyAlignment="1">
      <alignment horizontal="left" vertical="center"/>
    </xf>
    <xf numFmtId="0" fontId="35" fillId="0" borderId="0" xfId="0" applyFont="1" applyAlignment="1">
      <alignment horizontal="left" vertical="center"/>
    </xf>
    <xf numFmtId="0" fontId="39" fillId="0" borderId="0" xfId="0" applyFont="1"/>
    <xf numFmtId="0" fontId="36" fillId="0" borderId="0" xfId="0" quotePrefix="1" applyFont="1" applyAlignment="1">
      <alignment horizontal="left" vertical="center"/>
    </xf>
    <xf numFmtId="170" fontId="22" fillId="0" borderId="0" xfId="7" applyNumberFormat="1"/>
    <xf numFmtId="0" fontId="41" fillId="0" borderId="0" xfId="7" applyFont="1" applyProtection="1">
      <protection locked="0"/>
    </xf>
    <xf numFmtId="170" fontId="41" fillId="0" borderId="0" xfId="7" applyNumberFormat="1" applyFont="1" applyProtection="1">
      <protection locked="0"/>
    </xf>
    <xf numFmtId="0" fontId="41" fillId="0" borderId="0" xfId="7" applyFont="1" applyAlignment="1" applyProtection="1">
      <alignment horizontal="left"/>
      <protection locked="0"/>
    </xf>
    <xf numFmtId="170" fontId="41" fillId="0" borderId="0" xfId="7" applyNumberFormat="1" applyFont="1" applyAlignment="1" applyProtection="1">
      <alignment horizontal="left"/>
      <protection locked="0"/>
    </xf>
    <xf numFmtId="170" fontId="31" fillId="0" borderId="0" xfId="7" applyNumberFormat="1" applyFont="1" applyAlignment="1" applyProtection="1">
      <alignment horizontal="left"/>
      <protection locked="0"/>
    </xf>
    <xf numFmtId="0" fontId="31" fillId="0" borderId="0" xfId="0" applyFont="1" applyAlignment="1">
      <alignment horizontal="center" wrapText="1"/>
    </xf>
    <xf numFmtId="170" fontId="31" fillId="0" borderId="0" xfId="0" applyNumberFormat="1" applyFont="1"/>
    <xf numFmtId="0" fontId="31" fillId="0" borderId="0" xfId="7" applyFont="1"/>
    <xf numFmtId="0" fontId="1" fillId="0" borderId="0" xfId="11"/>
    <xf numFmtId="170" fontId="1" fillId="0" borderId="0" xfId="11" applyNumberFormat="1"/>
    <xf numFmtId="0" fontId="35" fillId="0" borderId="0" xfId="14" applyFont="1" applyAlignment="1">
      <alignment horizontal="right"/>
    </xf>
    <xf numFmtId="0" fontId="23" fillId="0" borderId="0" xfId="0" applyFont="1" applyAlignment="1">
      <alignment horizontal="left"/>
    </xf>
    <xf numFmtId="0" fontId="0" fillId="0" borderId="0" xfId="0" applyAlignment="1">
      <alignment horizontal="left"/>
    </xf>
    <xf numFmtId="0" fontId="23" fillId="0" borderId="0" xfId="15" applyFont="1"/>
    <xf numFmtId="0" fontId="39" fillId="0" borderId="0" xfId="7" applyFont="1"/>
    <xf numFmtId="172" fontId="26" fillId="0" borderId="0" xfId="0" applyNumberFormat="1" applyFont="1"/>
    <xf numFmtId="0" fontId="23" fillId="0" borderId="0" xfId="0" applyFont="1" applyAlignment="1">
      <alignment horizontal="left" wrapText="1"/>
    </xf>
    <xf numFmtId="172" fontId="23" fillId="0" borderId="0" xfId="0" applyNumberFormat="1" applyFont="1" applyAlignment="1">
      <alignment horizontal="right" wrapText="1"/>
    </xf>
    <xf numFmtId="171" fontId="26" fillId="0" borderId="0" xfId="16" applyNumberFormat="1" applyFont="1" applyFill="1" applyBorder="1" applyAlignment="1">
      <alignment wrapText="1"/>
    </xf>
    <xf numFmtId="172" fontId="26" fillId="0" borderId="0" xfId="0" applyNumberFormat="1" applyFont="1" applyAlignment="1">
      <alignment horizontal="right" wrapText="1"/>
    </xf>
    <xf numFmtId="175" fontId="26" fillId="0" borderId="0" xfId="0" applyNumberFormat="1" applyFont="1"/>
    <xf numFmtId="3" fontId="0" fillId="0" borderId="0" xfId="0" applyNumberFormat="1"/>
    <xf numFmtId="3" fontId="0" fillId="0" borderId="0" xfId="0" applyNumberFormat="1" applyAlignment="1">
      <alignment horizontal="right"/>
    </xf>
    <xf numFmtId="0" fontId="44" fillId="0" borderId="0" xfId="15" applyFont="1" applyAlignment="1">
      <alignment wrapText="1"/>
    </xf>
    <xf numFmtId="0" fontId="44" fillId="0" borderId="0" xfId="0" applyFont="1"/>
    <xf numFmtId="0" fontId="44" fillId="0" borderId="0" xfId="17" applyFont="1" applyAlignment="1">
      <alignment wrapText="1"/>
    </xf>
    <xf numFmtId="0" fontId="22" fillId="0" borderId="0" xfId="18"/>
    <xf numFmtId="0" fontId="1" fillId="0" borderId="0" xfId="19" applyFont="1" applyBorder="1"/>
    <xf numFmtId="0" fontId="45" fillId="0" borderId="0" xfId="19" applyFont="1" applyBorder="1" applyAlignment="1">
      <alignment horizontal="left"/>
    </xf>
    <xf numFmtId="0" fontId="22" fillId="0" borderId="0" xfId="19" applyBorder="1"/>
    <xf numFmtId="0" fontId="46" fillId="0" borderId="7" xfId="19" applyFont="1" applyBorder="1" applyAlignment="1">
      <alignment horizontal="left" vertical="top"/>
    </xf>
    <xf numFmtId="0" fontId="1" fillId="0" borderId="7" xfId="19" applyFont="1" applyBorder="1"/>
    <xf numFmtId="0" fontId="45" fillId="0" borderId="7" xfId="19" applyFont="1" applyBorder="1" applyAlignment="1">
      <alignment horizontal="left"/>
    </xf>
    <xf numFmtId="0" fontId="22" fillId="0" borderId="7" xfId="19" applyBorder="1"/>
    <xf numFmtId="0" fontId="35" fillId="0" borderId="7" xfId="19" applyFont="1" applyFill="1" applyBorder="1" applyAlignment="1">
      <alignment horizontal="right"/>
    </xf>
    <xf numFmtId="0" fontId="47" fillId="0" borderId="0" xfId="19" applyFont="1" applyBorder="1" applyAlignment="1">
      <alignment vertical="center"/>
    </xf>
    <xf numFmtId="0" fontId="35" fillId="0" borderId="13" xfId="19" applyFont="1" applyBorder="1" applyAlignment="1">
      <alignment vertical="center" wrapText="1"/>
    </xf>
    <xf numFmtId="0" fontId="35" fillId="0" borderId="0" xfId="19" applyFont="1" applyBorder="1" applyAlignment="1">
      <alignment vertical="center" wrapText="1"/>
    </xf>
    <xf numFmtId="0" fontId="35" fillId="0" borderId="0" xfId="19" applyFont="1" applyAlignment="1">
      <alignment horizontal="right" wrapText="1"/>
    </xf>
    <xf numFmtId="0" fontId="35" fillId="0" borderId="13" xfId="19" applyFont="1" applyBorder="1" applyAlignment="1">
      <alignment horizontal="right" wrapText="1"/>
    </xf>
    <xf numFmtId="16" fontId="35" fillId="0" borderId="13" xfId="19" applyNumberFormat="1" applyFont="1" applyBorder="1" applyAlignment="1">
      <alignment horizontal="right" wrapText="1"/>
    </xf>
    <xf numFmtId="16" fontId="35" fillId="0" borderId="0" xfId="19" quotePrefix="1" applyNumberFormat="1" applyFont="1" applyBorder="1" applyAlignment="1">
      <alignment horizontal="right" wrapText="1"/>
    </xf>
    <xf numFmtId="0" fontId="35" fillId="0" borderId="0" xfId="19" applyFont="1" applyAlignment="1">
      <alignment horizontal="right"/>
    </xf>
    <xf numFmtId="0" fontId="35" fillId="0" borderId="17" xfId="19" applyFont="1" applyBorder="1" applyAlignment="1">
      <alignment horizontal="right"/>
    </xf>
    <xf numFmtId="170" fontId="47" fillId="0" borderId="0" xfId="20" applyNumberFormat="1" applyFont="1" applyBorder="1"/>
    <xf numFmtId="170" fontId="47" fillId="0" borderId="0" xfId="21" applyNumberFormat="1" applyFont="1" applyBorder="1"/>
    <xf numFmtId="0" fontId="27" fillId="0" borderId="0" xfId="20" applyFont="1"/>
    <xf numFmtId="0" fontId="27" fillId="0" borderId="0" xfId="21" applyFont="1"/>
    <xf numFmtId="0" fontId="27" fillId="0" borderId="0" xfId="19" applyFont="1"/>
    <xf numFmtId="170" fontId="1" fillId="0" borderId="0" xfId="20" applyNumberFormat="1" applyFont="1"/>
    <xf numFmtId="170" fontId="1" fillId="0" borderId="0" xfId="21" applyNumberFormat="1" applyFont="1"/>
    <xf numFmtId="0" fontId="22" fillId="0" borderId="0" xfId="19"/>
    <xf numFmtId="0" fontId="27" fillId="0" borderId="0" xfId="9" applyFont="1" applyAlignment="1" applyProtection="1">
      <alignment vertical="center" wrapText="1"/>
    </xf>
    <xf numFmtId="0" fontId="27" fillId="0" borderId="0" xfId="20" applyFont="1" applyBorder="1"/>
    <xf numFmtId="0" fontId="35" fillId="0" borderId="8" xfId="20" applyFont="1" applyBorder="1" applyAlignment="1">
      <alignment horizontal="right" vertical="top"/>
    </xf>
    <xf numFmtId="0" fontId="35" fillId="0" borderId="0" xfId="20" applyFont="1" applyBorder="1" applyAlignment="1">
      <alignment horizontal="right" vertical="top"/>
    </xf>
    <xf numFmtId="0" fontId="22" fillId="0" borderId="0" xfId="20" applyBorder="1" applyAlignment="1">
      <alignment vertical="top"/>
    </xf>
    <xf numFmtId="0" fontId="38" fillId="0" borderId="0" xfId="20" applyFont="1" applyFill="1" applyAlignment="1">
      <alignment horizontal="right"/>
    </xf>
    <xf numFmtId="0" fontId="35" fillId="0" borderId="0" xfId="20" applyFont="1" applyBorder="1" applyAlignment="1">
      <alignment horizontal="left" vertical="center" wrapText="1"/>
    </xf>
    <xf numFmtId="0" fontId="22" fillId="0" borderId="0" xfId="23" applyFont="1"/>
    <xf numFmtId="0" fontId="44" fillId="0" borderId="0" xfId="23"/>
    <xf numFmtId="0" fontId="22" fillId="0" borderId="0" xfId="23" applyFont="1" applyAlignment="1">
      <alignment horizontal="right" wrapText="1"/>
    </xf>
    <xf numFmtId="164" fontId="22" fillId="0" borderId="0" xfId="23" applyNumberFormat="1" applyFont="1"/>
    <xf numFmtId="0" fontId="22" fillId="0" borderId="14" xfId="23" applyFont="1" applyBorder="1" applyAlignment="1">
      <alignment horizontal="right" wrapText="1"/>
    </xf>
    <xf numFmtId="0" fontId="22" fillId="0" borderId="13" xfId="23" applyFont="1" applyBorder="1" applyAlignment="1">
      <alignment horizontal="right" wrapText="1"/>
    </xf>
    <xf numFmtId="0" fontId="22" fillId="0" borderId="15" xfId="23" applyFont="1" applyBorder="1" applyAlignment="1">
      <alignment horizontal="right" wrapText="1"/>
    </xf>
    <xf numFmtId="0" fontId="23" fillId="0" borderId="0" xfId="23" applyFont="1"/>
    <xf numFmtId="164" fontId="3" fillId="3" borderId="4" xfId="3" applyNumberFormat="1" applyBorder="1"/>
    <xf numFmtId="164" fontId="2" fillId="2" borderId="4" xfId="2" applyNumberFormat="1" applyBorder="1"/>
    <xf numFmtId="170" fontId="3" fillId="3" borderId="4" xfId="3" applyNumberFormat="1" applyBorder="1"/>
    <xf numFmtId="170" fontId="2" fillId="2" borderId="4" xfId="2" applyNumberFormat="1" applyBorder="1"/>
    <xf numFmtId="164" fontId="27" fillId="0" borderId="0" xfId="7" applyNumberFormat="1" applyFont="1"/>
    <xf numFmtId="0" fontId="22" fillId="0" borderId="0" xfId="7" applyAlignment="1">
      <alignment horizontal="right"/>
    </xf>
    <xf numFmtId="0" fontId="22" fillId="0" borderId="0" xfId="0" applyFont="1" applyAlignment="1">
      <alignment horizontal="right"/>
    </xf>
    <xf numFmtId="0" fontId="22" fillId="0" borderId="12" xfId="0" applyFont="1" applyBorder="1"/>
    <xf numFmtId="171" fontId="22" fillId="0" borderId="0" xfId="0" applyNumberFormat="1" applyFont="1" applyAlignment="1">
      <alignment horizontal="right"/>
    </xf>
    <xf numFmtId="0" fontId="22" fillId="0" borderId="0" xfId="0" applyFont="1" applyAlignment="1">
      <alignment horizontal="right" wrapText="1"/>
    </xf>
    <xf numFmtId="0" fontId="51" fillId="0" borderId="0" xfId="26" applyFont="1" applyAlignment="1">
      <alignment vertical="center"/>
    </xf>
    <xf numFmtId="0" fontId="52" fillId="8" borderId="0" xfId="26" applyFont="1" applyFill="1" applyAlignment="1">
      <alignment vertical="center"/>
    </xf>
    <xf numFmtId="0" fontId="52" fillId="0" borderId="0" xfId="26" applyFont="1" applyAlignment="1">
      <alignment vertical="center"/>
    </xf>
    <xf numFmtId="0" fontId="22" fillId="7" borderId="0" xfId="0" applyFont="1" applyFill="1"/>
    <xf numFmtId="0" fontId="26" fillId="0" borderId="0" xfId="12" applyFont="1"/>
    <xf numFmtId="3" fontId="23" fillId="0" borderId="0" xfId="12" applyNumberFormat="1" applyFont="1"/>
    <xf numFmtId="0" fontId="23" fillId="0" borderId="0" xfId="12" applyFont="1"/>
    <xf numFmtId="170" fontId="23" fillId="0" borderId="0" xfId="12" applyNumberFormat="1" applyFont="1"/>
    <xf numFmtId="0" fontId="23" fillId="0" borderId="0" xfId="12" applyFont="1" applyAlignment="1">
      <alignment horizontal="left"/>
    </xf>
    <xf numFmtId="172" fontId="26" fillId="0" borderId="0" xfId="12" applyNumberFormat="1" applyFont="1"/>
    <xf numFmtId="170" fontId="55" fillId="0" borderId="0" xfId="7" applyNumberFormat="1" applyFont="1"/>
    <xf numFmtId="170" fontId="28" fillId="0" borderId="0" xfId="7" applyNumberFormat="1" applyFont="1"/>
    <xf numFmtId="0" fontId="31" fillId="0" borderId="0" xfId="0" applyFont="1"/>
    <xf numFmtId="170" fontId="55" fillId="0" borderId="0" xfId="0" applyNumberFormat="1" applyFont="1"/>
    <xf numFmtId="170" fontId="28" fillId="0" borderId="0" xfId="0" applyNumberFormat="1" applyFont="1"/>
    <xf numFmtId="0" fontId="33" fillId="0" borderId="0" xfId="0" applyFont="1"/>
    <xf numFmtId="1" fontId="33" fillId="0" borderId="0" xfId="0" applyNumberFormat="1" applyFont="1"/>
    <xf numFmtId="170" fontId="27" fillId="0" borderId="0" xfId="0" applyNumberFormat="1" applyFont="1" applyAlignment="1">
      <alignment horizontal="right"/>
    </xf>
    <xf numFmtId="171" fontId="27" fillId="0" borderId="0" xfId="0" applyNumberFormat="1" applyFont="1"/>
    <xf numFmtId="171" fontId="27" fillId="0" borderId="0" xfId="0" applyNumberFormat="1" applyFont="1" applyAlignment="1">
      <alignment horizontal="right"/>
    </xf>
    <xf numFmtId="171" fontId="22" fillId="0" borderId="0" xfId="0" applyNumberFormat="1" applyFont="1"/>
    <xf numFmtId="0" fontId="22" fillId="0" borderId="11" xfId="0" applyFont="1" applyBorder="1"/>
    <xf numFmtId="0" fontId="27" fillId="0" borderId="0" xfId="7" applyFont="1" applyAlignment="1">
      <alignment horizontal="right"/>
    </xf>
    <xf numFmtId="0" fontId="27" fillId="0" borderId="0" xfId="0" applyFont="1" applyAlignment="1">
      <alignment horizontal="right"/>
    </xf>
    <xf numFmtId="170" fontId="27" fillId="0" borderId="11" xfId="0" applyNumberFormat="1" applyFont="1" applyBorder="1" applyAlignment="1">
      <alignment horizontal="right"/>
    </xf>
    <xf numFmtId="171" fontId="27" fillId="0" borderId="0" xfId="7" applyNumberFormat="1" applyFont="1"/>
    <xf numFmtId="0" fontId="22" fillId="0" borderId="14" xfId="0" applyFont="1" applyBorder="1" applyAlignment="1">
      <alignment horizontal="right" wrapText="1"/>
    </xf>
    <xf numFmtId="0" fontId="22" fillId="0" borderId="13" xfId="0" applyFont="1" applyBorder="1" applyAlignment="1">
      <alignment horizontal="right" wrapText="1"/>
    </xf>
    <xf numFmtId="0" fontId="22" fillId="0" borderId="11" xfId="0" applyFont="1" applyBorder="1" applyAlignment="1">
      <alignment horizontal="right" wrapText="1"/>
    </xf>
    <xf numFmtId="0" fontId="22" fillId="0" borderId="23" xfId="0" applyFont="1" applyBorder="1" applyAlignment="1">
      <alignment horizontal="right" vertical="center" wrapText="1"/>
    </xf>
    <xf numFmtId="0" fontId="22" fillId="0" borderId="16" xfId="0" applyFont="1" applyBorder="1" applyAlignment="1">
      <alignment horizontal="right" vertical="center" wrapText="1"/>
    </xf>
    <xf numFmtId="0" fontId="22" fillId="0" borderId="22" xfId="0" applyFont="1" applyBorder="1"/>
    <xf numFmtId="0" fontId="22" fillId="0" borderId="16" xfId="0" applyFont="1" applyBorder="1"/>
    <xf numFmtId="0" fontId="22" fillId="0" borderId="23" xfId="0" applyFont="1" applyBorder="1"/>
    <xf numFmtId="0" fontId="54" fillId="0" borderId="0" xfId="0" applyFont="1"/>
    <xf numFmtId="0" fontId="26" fillId="0" borderId="0" xfId="7" applyFont="1"/>
    <xf numFmtId="170" fontId="56" fillId="0" borderId="0" xfId="0" applyNumberFormat="1" applyFont="1"/>
    <xf numFmtId="0" fontId="57" fillId="0" borderId="0" xfId="9" applyFont="1" applyFill="1" applyBorder="1" applyAlignment="1" applyProtection="1"/>
    <xf numFmtId="170" fontId="31" fillId="0" borderId="0" xfId="7" applyNumberFormat="1" applyFont="1"/>
    <xf numFmtId="170" fontId="58" fillId="0" borderId="0" xfId="7" applyNumberFormat="1" applyFont="1"/>
    <xf numFmtId="0" fontId="59" fillId="0" borderId="0" xfId="15" applyFont="1"/>
    <xf numFmtId="0" fontId="23" fillId="0" borderId="11" xfId="7" applyFont="1" applyBorder="1" applyAlignment="1">
      <alignment horizontal="left"/>
    </xf>
    <xf numFmtId="0" fontId="23" fillId="0" borderId="0" xfId="7" applyFont="1" applyAlignment="1">
      <alignment horizontal="left"/>
    </xf>
    <xf numFmtId="0" fontId="45" fillId="0" borderId="0" xfId="0" applyFont="1" applyAlignment="1">
      <alignment horizontal="center"/>
    </xf>
    <xf numFmtId="170" fontId="22" fillId="0" borderId="0" xfId="7" applyNumberFormat="1" applyAlignment="1">
      <alignment horizontal="right"/>
    </xf>
    <xf numFmtId="171" fontId="22" fillId="0" borderId="0" xfId="7" applyNumberFormat="1" applyAlignment="1">
      <alignment horizontal="right"/>
    </xf>
    <xf numFmtId="0" fontId="60" fillId="0" borderId="0" xfId="0" applyFont="1" applyAlignment="1">
      <alignment vertical="center" wrapText="1"/>
    </xf>
    <xf numFmtId="170" fontId="33" fillId="0" borderId="0" xfId="0" applyNumberFormat="1" applyFont="1"/>
    <xf numFmtId="173" fontId="42" fillId="0" borderId="0" xfId="11" applyNumberFormat="1" applyFont="1" applyAlignment="1" applyProtection="1">
      <alignment horizontal="center"/>
      <protection locked="0"/>
    </xf>
    <xf numFmtId="17" fontId="42" fillId="0" borderId="0" xfId="11" applyNumberFormat="1" applyFont="1" applyAlignment="1" applyProtection="1">
      <alignment horizontal="center"/>
      <protection locked="0"/>
    </xf>
    <xf numFmtId="17" fontId="42" fillId="0" borderId="0" xfId="11" applyNumberFormat="1" applyFont="1" applyAlignment="1">
      <alignment horizontal="center"/>
    </xf>
    <xf numFmtId="17" fontId="42" fillId="0" borderId="0" xfId="12" applyNumberFormat="1" applyFont="1" applyAlignment="1">
      <alignment horizontal="center"/>
    </xf>
    <xf numFmtId="17" fontId="1" fillId="0" borderId="0" xfId="11" applyNumberFormat="1" applyAlignment="1">
      <alignment horizontal="center"/>
    </xf>
    <xf numFmtId="17" fontId="4" fillId="0" borderId="0" xfId="11" applyNumberFormat="1" applyFont="1" applyAlignment="1">
      <alignment horizontal="center"/>
    </xf>
    <xf numFmtId="14" fontId="0" fillId="0" borderId="0" xfId="0" applyNumberFormat="1"/>
    <xf numFmtId="14" fontId="42" fillId="0" borderId="11" xfId="11" applyNumberFormat="1" applyFont="1" applyBorder="1" applyAlignment="1" applyProtection="1">
      <alignment horizontal="center"/>
      <protection locked="0"/>
    </xf>
    <xf numFmtId="14" fontId="42" fillId="0" borderId="21" xfId="11" applyNumberFormat="1" applyFont="1" applyBorder="1" applyAlignment="1" applyProtection="1">
      <alignment horizontal="center"/>
      <protection locked="0"/>
    </xf>
    <xf numFmtId="14" fontId="42" fillId="0" borderId="21" xfId="11" applyNumberFormat="1" applyFont="1" applyBorder="1" applyAlignment="1">
      <alignment horizontal="center"/>
    </xf>
    <xf numFmtId="14" fontId="42" fillId="0" borderId="21" xfId="12" applyNumberFormat="1" applyFont="1" applyBorder="1" applyAlignment="1">
      <alignment horizontal="center"/>
    </xf>
    <xf numFmtId="14" fontId="42" fillId="0" borderId="11" xfId="11" applyNumberFormat="1" applyFont="1" applyBorder="1" applyAlignment="1">
      <alignment horizontal="center"/>
    </xf>
    <xf numFmtId="14" fontId="1" fillId="0" borderId="21" xfId="11" applyNumberFormat="1" applyBorder="1" applyAlignment="1">
      <alignment horizontal="center"/>
    </xf>
    <xf numFmtId="15" fontId="23" fillId="0" borderId="0" xfId="0" applyNumberFormat="1" applyFont="1"/>
    <xf numFmtId="0" fontId="22" fillId="0" borderId="13" xfId="0" applyFont="1" applyBorder="1"/>
    <xf numFmtId="170" fontId="22" fillId="0" borderId="13" xfId="0" applyNumberFormat="1" applyFont="1" applyBorder="1" applyAlignment="1">
      <alignment horizontal="right"/>
    </xf>
    <xf numFmtId="0" fontId="20" fillId="0" borderId="0" xfId="6"/>
    <xf numFmtId="9" fontId="22" fillId="0" borderId="0" xfId="1" applyFont="1"/>
    <xf numFmtId="0" fontId="10" fillId="4" borderId="3" xfId="0" applyFont="1" applyFill="1" applyBorder="1" applyAlignment="1">
      <alignment horizontal="center" vertical="center" wrapText="1"/>
    </xf>
    <xf numFmtId="165" fontId="12" fillId="0" borderId="24" xfId="0" applyNumberFormat="1" applyFont="1" applyBorder="1"/>
    <xf numFmtId="164" fontId="12" fillId="0" borderId="24" xfId="0" applyNumberFormat="1" applyFont="1" applyBorder="1"/>
    <xf numFmtId="165" fontId="12" fillId="0" borderId="24" xfId="1" applyNumberFormat="1" applyFont="1" applyBorder="1"/>
    <xf numFmtId="166" fontId="12" fillId="0" borderId="24" xfId="5" applyNumberFormat="1" applyFont="1" applyBorder="1"/>
    <xf numFmtId="165" fontId="12" fillId="0" borderId="24" xfId="4" applyNumberFormat="1" applyFont="1" applyBorder="1"/>
    <xf numFmtId="0" fontId="11" fillId="0" borderId="0" xfId="0" applyFont="1" applyAlignment="1">
      <alignment vertical="center" wrapText="1"/>
    </xf>
    <xf numFmtId="0" fontId="18" fillId="0" borderId="0" xfId="0" applyFont="1" applyAlignment="1">
      <alignment horizontal="center" vertical="center" wrapText="1"/>
    </xf>
    <xf numFmtId="165" fontId="12" fillId="0" borderId="0" xfId="4" applyNumberFormat="1" applyFont="1" applyFill="1" applyBorder="1"/>
    <xf numFmtId="167" fontId="13" fillId="0" borderId="0" xfId="0" applyNumberFormat="1" applyFont="1"/>
    <xf numFmtId="0" fontId="11" fillId="0" borderId="29" xfId="0" applyFont="1" applyBorder="1" applyAlignment="1">
      <alignment vertical="center" wrapText="1"/>
    </xf>
    <xf numFmtId="165" fontId="12" fillId="0" borderId="30" xfId="4" applyNumberFormat="1" applyFont="1" applyFill="1" applyBorder="1"/>
    <xf numFmtId="0" fontId="22" fillId="0" borderId="0" xfId="20" applyAlignment="1">
      <alignment vertical="top"/>
    </xf>
    <xf numFmtId="0" fontId="22" fillId="9" borderId="0" xfId="7" applyFill="1"/>
    <xf numFmtId="0" fontId="22" fillId="9" borderId="0" xfId="0" applyFont="1" applyFill="1"/>
    <xf numFmtId="0" fontId="27" fillId="9" borderId="0" xfId="0" applyFont="1" applyFill="1"/>
    <xf numFmtId="170" fontId="22" fillId="9" borderId="0" xfId="0" applyNumberFormat="1" applyFont="1" applyFill="1"/>
    <xf numFmtId="0" fontId="62" fillId="9" borderId="0" xfId="0" applyFont="1" applyFill="1"/>
    <xf numFmtId="0" fontId="27" fillId="9" borderId="0" xfId="7" applyFont="1" applyFill="1"/>
    <xf numFmtId="0" fontId="0" fillId="9" borderId="0" xfId="0" applyFill="1"/>
    <xf numFmtId="3" fontId="0" fillId="9" borderId="0" xfId="0" applyNumberFormat="1" applyFill="1" applyAlignment="1">
      <alignment horizontal="right"/>
    </xf>
    <xf numFmtId="0" fontId="27" fillId="9" borderId="0" xfId="20" applyFont="1" applyFill="1"/>
    <xf numFmtId="0" fontId="27" fillId="9" borderId="0" xfId="21" applyFont="1" applyFill="1"/>
    <xf numFmtId="0" fontId="22" fillId="9" borderId="0" xfId="18" applyFill="1"/>
    <xf numFmtId="0" fontId="22" fillId="9" borderId="0" xfId="21" applyFill="1" applyBorder="1" applyAlignment="1">
      <alignment horizontal="right" vertical="top"/>
    </xf>
    <xf numFmtId="0" fontId="22" fillId="9" borderId="0" xfId="21" applyFill="1" applyBorder="1" applyAlignment="1">
      <alignment vertical="top"/>
    </xf>
    <xf numFmtId="0" fontId="63" fillId="9" borderId="0" xfId="21" applyFont="1" applyFill="1" applyAlignment="1">
      <alignment horizontal="right"/>
    </xf>
    <xf numFmtId="0" fontId="22" fillId="9" borderId="0" xfId="21" applyFill="1" applyBorder="1" applyAlignment="1">
      <alignment vertical="center" wrapText="1"/>
    </xf>
    <xf numFmtId="0" fontId="27" fillId="9" borderId="0" xfId="9" applyFont="1" applyFill="1" applyAlignment="1" applyProtection="1">
      <alignment vertical="top" wrapText="1"/>
    </xf>
    <xf numFmtId="0" fontId="27" fillId="9" borderId="0" xfId="9" applyFont="1" applyFill="1" applyAlignment="1" applyProtection="1">
      <alignment vertical="center" wrapText="1"/>
    </xf>
    <xf numFmtId="0" fontId="27" fillId="9" borderId="0" xfId="20" applyFont="1" applyFill="1" applyBorder="1"/>
    <xf numFmtId="1" fontId="26" fillId="0" borderId="0" xfId="0" applyNumberFormat="1" applyFont="1"/>
    <xf numFmtId="1" fontId="27" fillId="0" borderId="0" xfId="20" applyNumberFormat="1" applyFont="1"/>
    <xf numFmtId="170" fontId="44" fillId="0" borderId="0" xfId="23" applyNumberFormat="1"/>
    <xf numFmtId="170" fontId="6" fillId="0" borderId="0" xfId="0" applyNumberFormat="1" applyFont="1"/>
    <xf numFmtId="0" fontId="1" fillId="0" borderId="0" xfId="11" applyAlignment="1">
      <alignment horizontal="center"/>
    </xf>
    <xf numFmtId="170" fontId="4" fillId="0" borderId="0" xfId="11" applyNumberFormat="1" applyFont="1"/>
    <xf numFmtId="0" fontId="4" fillId="0" borderId="0" xfId="11" applyFont="1"/>
    <xf numFmtId="1" fontId="4" fillId="0" borderId="0" xfId="11" applyNumberFormat="1" applyFont="1"/>
    <xf numFmtId="1" fontId="1" fillId="0" borderId="0" xfId="11" applyNumberFormat="1"/>
    <xf numFmtId="170" fontId="19" fillId="0" borderId="0" xfId="23" applyNumberFormat="1" applyFont="1"/>
    <xf numFmtId="0" fontId="65" fillId="0" borderId="0" xfId="11" applyFont="1"/>
    <xf numFmtId="170" fontId="65" fillId="0" borderId="0" xfId="11" applyNumberFormat="1" applyFont="1"/>
    <xf numFmtId="0" fontId="49" fillId="0" borderId="0" xfId="0" applyFont="1"/>
    <xf numFmtId="0" fontId="23" fillId="9" borderId="0" xfId="7" applyFont="1" applyFill="1"/>
    <xf numFmtId="0" fontId="70" fillId="9" borderId="0" xfId="0" applyFont="1" applyFill="1"/>
    <xf numFmtId="0" fontId="70" fillId="9" borderId="0" xfId="0" applyFont="1" applyFill="1" applyAlignment="1">
      <alignment wrapText="1"/>
    </xf>
    <xf numFmtId="169" fontId="23" fillId="9" borderId="0" xfId="0" applyNumberFormat="1" applyFont="1" applyFill="1" applyAlignment="1">
      <alignment wrapText="1"/>
    </xf>
    <xf numFmtId="170" fontId="56" fillId="9" borderId="0" xfId="0" applyNumberFormat="1" applyFont="1" applyFill="1"/>
    <xf numFmtId="0" fontId="43" fillId="9" borderId="0" xfId="0" applyFont="1" applyFill="1"/>
    <xf numFmtId="0" fontId="22" fillId="9" borderId="0" xfId="0" applyFont="1" applyFill="1" applyAlignment="1">
      <alignment wrapText="1"/>
    </xf>
    <xf numFmtId="0" fontId="22" fillId="9" borderId="0" xfId="0" applyFont="1" applyFill="1" applyAlignment="1">
      <alignment horizontal="right" wrapText="1"/>
    </xf>
    <xf numFmtId="0" fontId="43" fillId="9" borderId="0" xfId="0" applyFont="1" applyFill="1" applyAlignment="1">
      <alignment wrapText="1"/>
    </xf>
    <xf numFmtId="3" fontId="22" fillId="9" borderId="0" xfId="0" quotePrefix="1" applyNumberFormat="1" applyFont="1" applyFill="1" applyAlignment="1">
      <alignment horizontal="right"/>
    </xf>
    <xf numFmtId="3" fontId="27" fillId="9" borderId="0" xfId="0" applyNumberFormat="1" applyFont="1" applyFill="1"/>
    <xf numFmtId="3" fontId="43" fillId="9" borderId="0" xfId="0" applyNumberFormat="1" applyFont="1" applyFill="1"/>
    <xf numFmtId="3" fontId="27" fillId="9" borderId="0" xfId="0" quotePrefix="1" applyNumberFormat="1" applyFont="1" applyFill="1" applyAlignment="1">
      <alignment horizontal="right"/>
    </xf>
    <xf numFmtId="0" fontId="43" fillId="9" borderId="0" xfId="0" applyFont="1" applyFill="1" applyAlignment="1">
      <alignment vertical="top"/>
    </xf>
    <xf numFmtId="173" fontId="22" fillId="9" borderId="0" xfId="0" applyNumberFormat="1" applyFont="1" applyFill="1"/>
    <xf numFmtId="3" fontId="22" fillId="9" borderId="0" xfId="0" applyNumberFormat="1" applyFont="1" applyFill="1"/>
    <xf numFmtId="0" fontId="0" fillId="0" borderId="4" xfId="0" applyBorder="1"/>
    <xf numFmtId="0" fontId="6" fillId="0" borderId="4" xfId="0" applyFont="1" applyBorder="1"/>
    <xf numFmtId="0" fontId="3" fillId="3" borderId="4" xfId="3" quotePrefix="1" applyBorder="1"/>
    <xf numFmtId="0" fontId="2" fillId="2" borderId="4" xfId="2" applyBorder="1"/>
    <xf numFmtId="0" fontId="0" fillId="0" borderId="4" xfId="0" quotePrefix="1" applyBorder="1"/>
    <xf numFmtId="164" fontId="3" fillId="3" borderId="25" xfId="3" applyNumberFormat="1" applyBorder="1"/>
    <xf numFmtId="49" fontId="0" fillId="0" borderId="0" xfId="0" applyNumberFormat="1"/>
    <xf numFmtId="0" fontId="23" fillId="0" borderId="0" xfId="117" applyFont="1"/>
    <xf numFmtId="0" fontId="22" fillId="0" borderId="0" xfId="117"/>
    <xf numFmtId="1" fontId="27" fillId="0" borderId="0" xfId="21" applyNumberFormat="1" applyFont="1"/>
    <xf numFmtId="0" fontId="0" fillId="0" borderId="0" xfId="11" applyFont="1"/>
    <xf numFmtId="10" fontId="0" fillId="0" borderId="0" xfId="1" applyNumberFormat="1" applyFont="1"/>
    <xf numFmtId="0" fontId="23" fillId="9" borderId="0" xfId="0" applyFont="1" applyFill="1"/>
    <xf numFmtId="0" fontId="23" fillId="9" borderId="0" xfId="0" applyFont="1" applyFill="1" applyAlignment="1">
      <alignment horizontal="right"/>
    </xf>
    <xf numFmtId="0" fontId="26" fillId="9" borderId="0" xfId="0" applyFont="1" applyFill="1"/>
    <xf numFmtId="0" fontId="57" fillId="9" borderId="0" xfId="9" applyFont="1" applyFill="1" applyBorder="1" applyAlignment="1" applyProtection="1"/>
    <xf numFmtId="0" fontId="0" fillId="0" borderId="0" xfId="0" applyAlignment="1">
      <alignment wrapText="1"/>
    </xf>
    <xf numFmtId="3" fontId="43" fillId="9" borderId="0" xfId="0" applyNumberFormat="1" applyFont="1" applyFill="1" applyAlignment="1">
      <alignment vertical="top"/>
    </xf>
    <xf numFmtId="1" fontId="27" fillId="0" borderId="0" xfId="20" applyNumberFormat="1" applyFont="1" applyBorder="1"/>
    <xf numFmtId="165" fontId="0" fillId="0" borderId="0" xfId="1" applyNumberFormat="1" applyFont="1"/>
    <xf numFmtId="165" fontId="27" fillId="0" borderId="0" xfId="1" applyNumberFormat="1" applyFont="1"/>
    <xf numFmtId="169" fontId="23" fillId="0" borderId="0" xfId="0" applyNumberFormat="1" applyFont="1"/>
    <xf numFmtId="0" fontId="31" fillId="0" borderId="0" xfId="0" applyFont="1" applyProtection="1">
      <protection locked="0"/>
    </xf>
    <xf numFmtId="1" fontId="22" fillId="0" borderId="0" xfId="18" applyNumberFormat="1"/>
    <xf numFmtId="0" fontId="26" fillId="0" borderId="0" xfId="117" applyFont="1"/>
    <xf numFmtId="0" fontId="54" fillId="0" borderId="0" xfId="117" applyFont="1" applyAlignment="1">
      <alignment vertical="top"/>
    </xf>
    <xf numFmtId="0" fontId="26" fillId="0" borderId="0" xfId="117" applyFont="1" applyAlignment="1">
      <alignment horizontal="right"/>
    </xf>
    <xf numFmtId="0" fontId="26" fillId="0" borderId="0" xfId="117" applyFont="1" applyAlignment="1">
      <alignment vertical="top" wrapText="1"/>
    </xf>
    <xf numFmtId="172" fontId="26" fillId="0" borderId="0" xfId="117" applyNumberFormat="1" applyFont="1"/>
    <xf numFmtId="0" fontId="23" fillId="0" borderId="0" xfId="117" applyFont="1" applyAlignment="1">
      <alignment horizontal="left" wrapText="1"/>
    </xf>
    <xf numFmtId="172" fontId="23" fillId="0" borderId="0" xfId="117" applyNumberFormat="1" applyFont="1" applyAlignment="1">
      <alignment horizontal="right" wrapText="1"/>
    </xf>
    <xf numFmtId="0" fontId="26" fillId="0" borderId="0" xfId="117" applyFont="1" applyAlignment="1">
      <alignment horizontal="left"/>
    </xf>
    <xf numFmtId="0" fontId="23" fillId="0" borderId="0" xfId="117" applyFont="1" applyAlignment="1">
      <alignment horizontal="left"/>
    </xf>
    <xf numFmtId="170" fontId="23" fillId="0" borderId="0" xfId="117" applyNumberFormat="1" applyFont="1"/>
    <xf numFmtId="172" fontId="23" fillId="0" borderId="0" xfId="117" applyNumberFormat="1" applyFont="1"/>
    <xf numFmtId="3" fontId="23" fillId="0" borderId="0" xfId="117" applyNumberFormat="1" applyFont="1"/>
    <xf numFmtId="9" fontId="0" fillId="0" borderId="0" xfId="1" applyFont="1"/>
    <xf numFmtId="0" fontId="22" fillId="0" borderId="12" xfId="7" applyBorder="1"/>
    <xf numFmtId="165" fontId="22" fillId="0" borderId="0" xfId="1" applyNumberFormat="1" applyFont="1"/>
    <xf numFmtId="166" fontId="44" fillId="0" borderId="0" xfId="25" applyNumberFormat="1" applyFont="1"/>
    <xf numFmtId="166" fontId="0" fillId="0" borderId="0" xfId="25" applyNumberFormat="1" applyFont="1"/>
    <xf numFmtId="0" fontId="44" fillId="0" borderId="0" xfId="354"/>
    <xf numFmtId="17" fontId="44" fillId="0" borderId="0" xfId="354" applyNumberFormat="1"/>
    <xf numFmtId="0" fontId="91" fillId="0" borderId="0" xfId="354" applyFont="1"/>
    <xf numFmtId="0" fontId="92" fillId="0" borderId="0" xfId="364" applyFont="1" applyFill="1" applyBorder="1"/>
    <xf numFmtId="0" fontId="93" fillId="0" borderId="0" xfId="354" applyFont="1" applyAlignment="1">
      <alignment horizontal="right" wrapText="1"/>
    </xf>
    <xf numFmtId="0" fontId="26" fillId="0" borderId="0" xfId="354" applyFont="1"/>
    <xf numFmtId="1" fontId="0" fillId="0" borderId="0" xfId="11" applyNumberFormat="1" applyFont="1"/>
    <xf numFmtId="0" fontId="34" fillId="0" borderId="0" xfId="354" applyFont="1" applyProtection="1">
      <protection locked="0"/>
    </xf>
    <xf numFmtId="170" fontId="44" fillId="0" borderId="0" xfId="354" applyNumberFormat="1"/>
    <xf numFmtId="0" fontId="94" fillId="0" borderId="0" xfId="354" applyFont="1"/>
    <xf numFmtId="170" fontId="56" fillId="0" borderId="0" xfId="354" applyNumberFormat="1" applyFont="1"/>
    <xf numFmtId="0" fontId="23" fillId="0" borderId="0" xfId="354" applyFont="1" applyAlignment="1">
      <alignment horizontal="left"/>
    </xf>
    <xf numFmtId="0" fontId="31" fillId="0" borderId="0" xfId="354" applyFont="1" applyProtection="1">
      <protection locked="0"/>
    </xf>
    <xf numFmtId="0" fontId="23" fillId="0" borderId="0" xfId="354" applyFont="1"/>
    <xf numFmtId="169" fontId="23" fillId="0" borderId="0" xfId="354" applyNumberFormat="1" applyFont="1"/>
    <xf numFmtId="170" fontId="31" fillId="0" borderId="0" xfId="354" applyNumberFormat="1" applyFont="1" applyAlignment="1" applyProtection="1">
      <alignment horizontal="right"/>
      <protection locked="0"/>
    </xf>
    <xf numFmtId="170" fontId="30" fillId="0" borderId="0" xfId="354" applyNumberFormat="1" applyFont="1" applyProtection="1">
      <protection locked="0"/>
    </xf>
    <xf numFmtId="0" fontId="30" fillId="0" borderId="0" xfId="354" applyFont="1" applyAlignment="1" applyProtection="1">
      <alignment horizontal="left"/>
      <protection locked="0"/>
    </xf>
    <xf numFmtId="0" fontId="30" fillId="0" borderId="0" xfId="354" applyFont="1" applyProtection="1">
      <protection locked="0"/>
    </xf>
    <xf numFmtId="170" fontId="22" fillId="8" borderId="0" xfId="0" applyNumberFormat="1" applyFont="1" applyFill="1" applyAlignment="1">
      <alignment horizontal="right"/>
    </xf>
    <xf numFmtId="0" fontId="95" fillId="0" borderId="0" xfId="869"/>
    <xf numFmtId="171" fontId="22" fillId="8" borderId="0" xfId="0" applyNumberFormat="1" applyFont="1" applyFill="1" applyAlignment="1">
      <alignment horizontal="right"/>
    </xf>
    <xf numFmtId="169" fontId="44" fillId="0" borderId="0" xfId="354" applyNumberFormat="1"/>
    <xf numFmtId="0" fontId="44" fillId="9" borderId="0" xfId="0" applyFont="1" applyFill="1" applyAlignment="1">
      <alignment wrapText="1"/>
    </xf>
    <xf numFmtId="0" fontId="23" fillId="9" borderId="0" xfId="7" applyFont="1" applyFill="1" applyAlignment="1" applyProtection="1">
      <alignment horizontal="right"/>
      <protection locked="0"/>
    </xf>
    <xf numFmtId="0" fontId="26" fillId="9" borderId="0" xfId="7" applyFont="1" applyFill="1"/>
    <xf numFmtId="0" fontId="44" fillId="9" borderId="0" xfId="0" applyFont="1" applyFill="1"/>
    <xf numFmtId="0" fontId="26" fillId="9" borderId="0" xfId="18" applyFont="1" applyFill="1"/>
    <xf numFmtId="0" fontId="35" fillId="9" borderId="0" xfId="21" applyFont="1" applyFill="1" applyAlignment="1">
      <alignment horizontal="center"/>
    </xf>
    <xf numFmtId="0" fontId="47" fillId="9" borderId="0" xfId="21" applyFont="1" applyFill="1" applyBorder="1" applyAlignment="1">
      <alignment horizontal="left"/>
    </xf>
    <xf numFmtId="0" fontId="45" fillId="9" borderId="0" xfId="21" applyFont="1" applyFill="1" applyAlignment="1">
      <alignment horizontal="center"/>
    </xf>
    <xf numFmtId="0" fontId="35" fillId="9" borderId="0" xfId="21" applyFont="1" applyFill="1" applyAlignment="1">
      <alignment horizontal="right"/>
    </xf>
    <xf numFmtId="0" fontId="27" fillId="9" borderId="0" xfId="31" applyFont="1" applyFill="1"/>
    <xf numFmtId="0" fontId="14" fillId="9" borderId="0" xfId="19" applyFont="1" applyFill="1"/>
    <xf numFmtId="0" fontId="28" fillId="9" borderId="0" xfId="19" applyFont="1" applyFill="1"/>
    <xf numFmtId="0" fontId="27" fillId="9" borderId="0" xfId="19" applyFont="1" applyFill="1"/>
    <xf numFmtId="0" fontId="35" fillId="9" borderId="0" xfId="20" applyFont="1" applyFill="1"/>
    <xf numFmtId="0" fontId="27" fillId="9" borderId="0" xfId="21" applyFont="1" applyFill="1" applyBorder="1" applyAlignment="1">
      <alignment horizontal="left"/>
    </xf>
    <xf numFmtId="0" fontId="47" fillId="9" borderId="8" xfId="31" applyFont="1" applyFill="1" applyBorder="1" applyAlignment="1">
      <alignment vertical="center"/>
    </xf>
    <xf numFmtId="0" fontId="46" fillId="9" borderId="8" xfId="31" applyFont="1" applyFill="1" applyBorder="1" applyAlignment="1"/>
    <xf numFmtId="0" fontId="45" fillId="9" borderId="8" xfId="31" applyFont="1" applyFill="1" applyBorder="1" applyAlignment="1"/>
    <xf numFmtId="0" fontId="45" fillId="9" borderId="8" xfId="31" applyFont="1" applyFill="1" applyBorder="1"/>
    <xf numFmtId="0" fontId="35" fillId="9" borderId="8" xfId="31" applyFont="1" applyFill="1" applyBorder="1" applyAlignment="1">
      <alignment horizontal="left"/>
    </xf>
    <xf numFmtId="0" fontId="22" fillId="9" borderId="8" xfId="18" applyFill="1" applyBorder="1"/>
    <xf numFmtId="0" fontId="35" fillId="9" borderId="0" xfId="20" applyFont="1" applyFill="1" applyBorder="1"/>
    <xf numFmtId="0" fontId="27" fillId="9" borderId="0" xfId="18" applyFont="1" applyFill="1"/>
    <xf numFmtId="0" fontId="1" fillId="9" borderId="0" xfId="20" applyFont="1" applyFill="1" applyBorder="1"/>
    <xf numFmtId="0" fontId="23" fillId="9" borderId="0" xfId="31" applyFont="1" applyFill="1" applyBorder="1" applyAlignment="1">
      <alignment vertical="center"/>
    </xf>
    <xf numFmtId="0" fontId="26" fillId="9" borderId="0" xfId="31" applyFont="1" applyFill="1" applyBorder="1" applyAlignment="1"/>
    <xf numFmtId="0" fontId="26" fillId="9" borderId="0" xfId="31" applyFont="1" applyFill="1" applyBorder="1"/>
    <xf numFmtId="0" fontId="26" fillId="9" borderId="0" xfId="31" applyFont="1" applyFill="1" applyBorder="1" applyAlignment="1">
      <alignment horizontal="left"/>
    </xf>
    <xf numFmtId="0" fontId="44" fillId="9" borderId="0" xfId="31" applyFont="1" applyFill="1" applyBorder="1"/>
    <xf numFmtId="169" fontId="23" fillId="9" borderId="0" xfId="0" applyNumberFormat="1" applyFont="1" applyFill="1" applyAlignment="1">
      <alignment horizontal="right"/>
    </xf>
    <xf numFmtId="0" fontId="94" fillId="0" borderId="0" xfId="404" applyFont="1" applyFill="1" applyBorder="1" applyAlignment="1" applyProtection="1"/>
    <xf numFmtId="0" fontId="4" fillId="0" borderId="0" xfId="11" applyFont="1" applyAlignment="1">
      <alignment horizontal="center" wrapText="1"/>
    </xf>
    <xf numFmtId="0" fontId="1" fillId="0" borderId="0" xfId="11" applyAlignment="1">
      <alignment wrapText="1"/>
    </xf>
    <xf numFmtId="170" fontId="1" fillId="0" borderId="0" xfId="11" applyNumberFormat="1" applyAlignment="1">
      <alignment wrapText="1"/>
    </xf>
    <xf numFmtId="0" fontId="54" fillId="0" borderId="0" xfId="354" applyFont="1" applyProtection="1">
      <protection locked="0"/>
    </xf>
    <xf numFmtId="0" fontId="19" fillId="0" borderId="0" xfId="6" applyFont="1"/>
    <xf numFmtId="0" fontId="20" fillId="0" borderId="0" xfId="6" applyAlignment="1">
      <alignment horizontal="right"/>
    </xf>
    <xf numFmtId="0" fontId="71" fillId="0" borderId="0" xfId="6" applyFont="1"/>
    <xf numFmtId="0" fontId="20" fillId="0" borderId="6" xfId="6" applyBorder="1" applyAlignment="1">
      <alignment horizontal="left" wrapText="1"/>
    </xf>
    <xf numFmtId="0" fontId="20" fillId="0" borderId="6" xfId="6" applyBorder="1" applyAlignment="1">
      <alignment horizontal="right" wrapText="1"/>
    </xf>
    <xf numFmtId="168" fontId="4" fillId="0" borderId="0" xfId="0" applyNumberFormat="1" applyFont="1"/>
    <xf numFmtId="168" fontId="107" fillId="0" borderId="0" xfId="6" applyNumberFormat="1" applyFont="1"/>
    <xf numFmtId="165" fontId="4" fillId="0" borderId="0" xfId="1" applyNumberFormat="1" applyFont="1" applyFill="1"/>
    <xf numFmtId="0" fontId="4" fillId="0" borderId="0" xfId="0" applyFont="1"/>
    <xf numFmtId="1" fontId="35" fillId="0" borderId="0" xfId="20" applyNumberFormat="1" applyFont="1" applyBorder="1" applyAlignment="1">
      <alignment horizontal="left" vertical="center" wrapText="1"/>
    </xf>
    <xf numFmtId="0" fontId="23" fillId="9" borderId="0" xfId="8" applyFont="1" applyFill="1"/>
    <xf numFmtId="0" fontId="22" fillId="9" borderId="13" xfId="21" applyFill="1" applyBorder="1" applyAlignment="1">
      <alignment wrapText="1"/>
    </xf>
    <xf numFmtId="0" fontId="22" fillId="9" borderId="13" xfId="21" applyFill="1" applyBorder="1" applyAlignment="1">
      <alignment horizontal="center"/>
    </xf>
    <xf numFmtId="0" fontId="22" fillId="9" borderId="13" xfId="21" applyFill="1" applyBorder="1" applyAlignment="1">
      <alignment horizontal="right" wrapText="1"/>
    </xf>
    <xf numFmtId="3" fontId="22" fillId="9" borderId="13" xfId="21" applyNumberFormat="1" applyFill="1" applyBorder="1" applyAlignment="1">
      <alignment horizontal="right" wrapText="1"/>
    </xf>
    <xf numFmtId="1" fontId="22" fillId="9" borderId="0" xfId="21" applyNumberFormat="1" applyFill="1"/>
    <xf numFmtId="0" fontId="22" fillId="9" borderId="0" xfId="21" applyFill="1" applyBorder="1" applyAlignment="1">
      <alignment horizontal="center"/>
    </xf>
    <xf numFmtId="0" fontId="22" fillId="9" borderId="0" xfId="21" applyFill="1" applyBorder="1" applyAlignment="1">
      <alignment wrapText="1"/>
    </xf>
    <xf numFmtId="0" fontId="22" fillId="9" borderId="0" xfId="21" applyFill="1" applyAlignment="1">
      <alignment horizontal="right"/>
    </xf>
    <xf numFmtId="0" fontId="22" fillId="9" borderId="0" xfId="31" applyFill="1"/>
    <xf numFmtId="0" fontId="22" fillId="9" borderId="0" xfId="19" applyFill="1"/>
    <xf numFmtId="165" fontId="0" fillId="0" borderId="0" xfId="1" applyNumberFormat="1" applyFont="1" applyFill="1"/>
    <xf numFmtId="0" fontId="4" fillId="0" borderId="4" xfId="0" applyFont="1" applyBorder="1"/>
    <xf numFmtId="0" fontId="103" fillId="42" borderId="4" xfId="0" applyFont="1" applyFill="1" applyBorder="1"/>
    <xf numFmtId="0" fontId="4" fillId="0" borderId="4" xfId="0" applyFont="1" applyBorder="1" applyAlignment="1">
      <alignment wrapText="1"/>
    </xf>
    <xf numFmtId="0" fontId="95" fillId="0" borderId="4" xfId="869" applyBorder="1" applyAlignment="1">
      <alignment wrapText="1"/>
    </xf>
    <xf numFmtId="0" fontId="95" fillId="0" borderId="4" xfId="869" applyBorder="1"/>
    <xf numFmtId="0" fontId="103" fillId="42" borderId="4" xfId="6" applyFont="1" applyFill="1" applyBorder="1"/>
    <xf numFmtId="0" fontId="103" fillId="42" borderId="0" xfId="0" applyFont="1" applyFill="1"/>
    <xf numFmtId="168" fontId="0" fillId="0" borderId="4" xfId="0" applyNumberFormat="1" applyBorder="1"/>
    <xf numFmtId="168" fontId="20" fillId="0" borderId="4" xfId="6" applyNumberFormat="1" applyBorder="1"/>
    <xf numFmtId="165" fontId="20" fillId="0" borderId="4" xfId="1" applyNumberFormat="1" applyFont="1" applyBorder="1"/>
    <xf numFmtId="10" fontId="0" fillId="0" borderId="4" xfId="1" applyNumberFormat="1" applyFont="1" applyBorder="1"/>
    <xf numFmtId="0" fontId="109" fillId="42" borderId="0" xfId="0" applyFont="1" applyFill="1"/>
    <xf numFmtId="170" fontId="109" fillId="42" borderId="0" xfId="0" applyNumberFormat="1" applyFont="1" applyFill="1"/>
    <xf numFmtId="3" fontId="22" fillId="0" borderId="30" xfId="23" applyNumberFormat="1" applyFont="1" applyBorder="1"/>
    <xf numFmtId="3" fontId="22" fillId="0" borderId="4" xfId="23" applyNumberFormat="1" applyFont="1" applyBorder="1"/>
    <xf numFmtId="3" fontId="22" fillId="0" borderId="44" xfId="23" applyNumberFormat="1" applyFont="1" applyBorder="1"/>
    <xf numFmtId="3" fontId="22" fillId="0" borderId="45" xfId="23" applyNumberFormat="1" applyFont="1" applyBorder="1"/>
    <xf numFmtId="3" fontId="22" fillId="0" borderId="46" xfId="23" applyNumberFormat="1" applyFont="1" applyBorder="1"/>
    <xf numFmtId="3" fontId="22" fillId="0" borderId="47" xfId="23" applyNumberFormat="1" applyFont="1" applyBorder="1"/>
    <xf numFmtId="0" fontId="110" fillId="42" borderId="4" xfId="0" applyFont="1" applyFill="1" applyBorder="1"/>
    <xf numFmtId="0" fontId="110" fillId="42" borderId="4" xfId="0" applyFont="1" applyFill="1" applyBorder="1" applyAlignment="1">
      <alignment wrapText="1"/>
    </xf>
    <xf numFmtId="3" fontId="43" fillId="9" borderId="4" xfId="0" applyNumberFormat="1" applyFont="1" applyFill="1" applyBorder="1"/>
    <xf numFmtId="0" fontId="108" fillId="42" borderId="4" xfId="0" applyFont="1" applyFill="1" applyBorder="1" applyAlignment="1">
      <alignment horizontal="right"/>
    </xf>
    <xf numFmtId="0" fontId="108" fillId="42" borderId="4" xfId="0" applyFont="1" applyFill="1" applyBorder="1" applyAlignment="1">
      <alignment horizontal="right" vertical="center" wrapText="1"/>
    </xf>
    <xf numFmtId="0" fontId="109" fillId="42" borderId="4" xfId="7" applyFont="1" applyFill="1" applyBorder="1"/>
    <xf numFmtId="170" fontId="22" fillId="9" borderId="4" xfId="0" applyNumberFormat="1" applyFont="1" applyFill="1" applyBorder="1"/>
    <xf numFmtId="2" fontId="22" fillId="9" borderId="4" xfId="0" applyNumberFormat="1" applyFont="1" applyFill="1" applyBorder="1"/>
    <xf numFmtId="0" fontId="108" fillId="42" borderId="4" xfId="0" applyFont="1" applyFill="1" applyBorder="1" applyAlignment="1">
      <alignment horizontal="right" wrapText="1"/>
    </xf>
    <xf numFmtId="0" fontId="109" fillId="42" borderId="4" xfId="0" applyFont="1" applyFill="1" applyBorder="1"/>
    <xf numFmtId="0" fontId="109" fillId="42" borderId="4" xfId="0" applyFont="1" applyFill="1" applyBorder="1" applyAlignment="1">
      <alignment horizontal="right" vertical="center" wrapText="1"/>
    </xf>
    <xf numFmtId="174" fontId="22" fillId="0" borderId="4" xfId="0" applyNumberFormat="1" applyFont="1" applyBorder="1"/>
    <xf numFmtId="0" fontId="109" fillId="42" borderId="4" xfId="7" applyFont="1" applyFill="1" applyBorder="1" applyAlignment="1">
      <alignment wrapText="1"/>
    </xf>
    <xf numFmtId="0" fontId="112" fillId="42" borderId="4" xfId="0" applyFont="1" applyFill="1" applyBorder="1" applyAlignment="1">
      <alignment horizontal="right" vertical="top" wrapText="1"/>
    </xf>
    <xf numFmtId="167" fontId="22" fillId="0" borderId="4" xfId="0" applyNumberFormat="1" applyFont="1" applyBorder="1" applyAlignment="1">
      <alignment horizontal="right"/>
    </xf>
    <xf numFmtId="170" fontId="22" fillId="0" borderId="4" xfId="0" applyNumberFormat="1" applyFont="1" applyBorder="1" applyAlignment="1">
      <alignment horizontal="right"/>
    </xf>
    <xf numFmtId="167" fontId="27" fillId="0" borderId="4" xfId="0" applyNumberFormat="1" applyFont="1" applyBorder="1" applyAlignment="1">
      <alignment horizontal="right"/>
    </xf>
    <xf numFmtId="170" fontId="27" fillId="0" borderId="4" xfId="0" applyNumberFormat="1" applyFont="1" applyBorder="1" applyAlignment="1">
      <alignment horizontal="right"/>
    </xf>
    <xf numFmtId="3" fontId="0" fillId="0" borderId="4" xfId="0" applyNumberFormat="1" applyBorder="1"/>
    <xf numFmtId="172" fontId="0" fillId="0" borderId="4" xfId="0" applyNumberFormat="1" applyBorder="1"/>
    <xf numFmtId="0" fontId="22" fillId="6" borderId="4" xfId="18" applyFill="1" applyBorder="1"/>
    <xf numFmtId="170" fontId="22" fillId="6" borderId="4" xfId="18" applyNumberFormat="1" applyFill="1" applyBorder="1"/>
    <xf numFmtId="0" fontId="22" fillId="6" borderId="0" xfId="18" applyFill="1"/>
    <xf numFmtId="0" fontId="27" fillId="6" borderId="0" xfId="20" applyFont="1" applyFill="1" applyBorder="1" applyAlignment="1"/>
    <xf numFmtId="0" fontId="109" fillId="42" borderId="4" xfId="18" applyFont="1" applyFill="1" applyBorder="1"/>
    <xf numFmtId="9" fontId="22" fillId="9" borderId="4" xfId="1" applyFont="1" applyFill="1" applyBorder="1"/>
    <xf numFmtId="170" fontId="1" fillId="0" borderId="48" xfId="11" applyNumberFormat="1" applyBorder="1"/>
    <xf numFmtId="0" fontId="109" fillId="42" borderId="49" xfId="7" applyFont="1" applyFill="1" applyBorder="1" applyAlignment="1">
      <alignment wrapText="1"/>
    </xf>
    <xf numFmtId="170" fontId="1" fillId="0" borderId="18" xfId="11" applyNumberFormat="1" applyBorder="1"/>
    <xf numFmtId="167" fontId="13" fillId="0" borderId="48" xfId="0" applyNumberFormat="1" applyFont="1" applyBorder="1"/>
    <xf numFmtId="167" fontId="13" fillId="0" borderId="24" xfId="0" applyNumberFormat="1" applyFont="1" applyBorder="1"/>
    <xf numFmtId="167" fontId="13" fillId="0" borderId="18" xfId="0" applyNumberFormat="1" applyFont="1" applyBorder="1"/>
    <xf numFmtId="165" fontId="1" fillId="0" borderId="25" xfId="1" applyNumberFormat="1" applyBorder="1"/>
    <xf numFmtId="170" fontId="1" fillId="43" borderId="4" xfId="11" applyNumberFormat="1" applyFill="1" applyBorder="1"/>
    <xf numFmtId="170" fontId="1" fillId="43" borderId="49" xfId="11" applyNumberFormat="1" applyFill="1" applyBorder="1"/>
    <xf numFmtId="0" fontId="103" fillId="42" borderId="4" xfId="6" applyFont="1" applyFill="1" applyBorder="1" applyAlignment="1">
      <alignment wrapText="1"/>
    </xf>
    <xf numFmtId="0" fontId="109" fillId="42" borderId="48" xfId="7" applyFont="1" applyFill="1" applyBorder="1" applyAlignment="1">
      <alignment wrapText="1"/>
    </xf>
    <xf numFmtId="166" fontId="0" fillId="0" borderId="4" xfId="25" applyNumberFormat="1" applyFont="1" applyBorder="1"/>
    <xf numFmtId="166" fontId="103" fillId="42" borderId="49" xfId="25" applyNumberFormat="1" applyFont="1" applyFill="1" applyBorder="1"/>
    <xf numFmtId="9" fontId="0" fillId="0" borderId="4" xfId="1" applyFont="1" applyBorder="1"/>
    <xf numFmtId="166" fontId="0" fillId="0" borderId="48" xfId="25" applyNumberFormat="1" applyFont="1" applyBorder="1"/>
    <xf numFmtId="9" fontId="0" fillId="0" borderId="48" xfId="1" applyFont="1" applyBorder="1"/>
    <xf numFmtId="170" fontId="22" fillId="0" borderId="48" xfId="0" applyNumberFormat="1" applyFont="1" applyBorder="1" applyAlignment="1">
      <alignment horizontal="right"/>
    </xf>
    <xf numFmtId="167" fontId="22" fillId="0" borderId="24" xfId="0" applyNumberFormat="1" applyFont="1" applyBorder="1" applyAlignment="1">
      <alignment horizontal="right"/>
    </xf>
    <xf numFmtId="0" fontId="112" fillId="42" borderId="49" xfId="0" applyFont="1" applyFill="1" applyBorder="1" applyAlignment="1">
      <alignment horizontal="right" vertical="top" wrapText="1"/>
    </xf>
    <xf numFmtId="170" fontId="22" fillId="0" borderId="25" xfId="0" applyNumberFormat="1" applyFont="1" applyBorder="1" applyAlignment="1">
      <alignment horizontal="right"/>
    </xf>
    <xf numFmtId="170" fontId="4" fillId="44" borderId="29" xfId="11" applyNumberFormat="1" applyFont="1" applyFill="1" applyBorder="1"/>
    <xf numFmtId="170" fontId="27" fillId="44" borderId="29" xfId="0" applyNumberFormat="1" applyFont="1" applyFill="1" applyBorder="1" applyAlignment="1">
      <alignment horizontal="right"/>
    </xf>
    <xf numFmtId="165" fontId="1" fillId="0" borderId="21" xfId="1" applyNumberFormat="1" applyBorder="1"/>
    <xf numFmtId="165" fontId="4" fillId="44" borderId="29" xfId="1" applyNumberFormat="1" applyFont="1" applyFill="1" applyBorder="1"/>
    <xf numFmtId="166" fontId="4" fillId="44" borderId="28" xfId="25" applyNumberFormat="1" applyFont="1" applyFill="1" applyBorder="1"/>
    <xf numFmtId="166" fontId="4" fillId="44" borderId="29" xfId="25" applyNumberFormat="1" applyFont="1" applyFill="1" applyBorder="1"/>
    <xf numFmtId="9" fontId="4" fillId="44" borderId="5" xfId="1" applyFont="1" applyFill="1" applyBorder="1"/>
    <xf numFmtId="9" fontId="4" fillId="44" borderId="29" xfId="1" applyFont="1" applyFill="1" applyBorder="1"/>
    <xf numFmtId="0" fontId="22" fillId="9" borderId="4" xfId="18" applyFill="1" applyBorder="1"/>
    <xf numFmtId="1" fontId="22" fillId="9" borderId="4" xfId="18" applyNumberFormat="1" applyFill="1" applyBorder="1"/>
    <xf numFmtId="3" fontId="22" fillId="0" borderId="24" xfId="23" applyNumberFormat="1" applyFont="1" applyBorder="1"/>
    <xf numFmtId="0" fontId="108" fillId="42" borderId="50" xfId="23" applyFont="1" applyFill="1" applyBorder="1" applyAlignment="1">
      <alignment horizontal="right" wrapText="1"/>
    </xf>
    <xf numFmtId="0" fontId="108" fillId="42" borderId="49" xfId="23" applyFont="1" applyFill="1" applyBorder="1" applyAlignment="1">
      <alignment horizontal="right" wrapText="1"/>
    </xf>
    <xf numFmtId="0" fontId="108" fillId="42" borderId="51" xfId="23" applyFont="1" applyFill="1" applyBorder="1" applyAlignment="1">
      <alignment horizontal="right" wrapText="1"/>
    </xf>
    <xf numFmtId="3" fontId="22" fillId="0" borderId="41" xfId="23" applyNumberFormat="1" applyFont="1" applyBorder="1"/>
    <xf numFmtId="3" fontId="22" fillId="0" borderId="42" xfId="23" applyNumberFormat="1" applyFont="1" applyBorder="1"/>
    <xf numFmtId="3" fontId="22" fillId="0" borderId="43" xfId="23" applyNumberFormat="1" applyFont="1" applyBorder="1"/>
    <xf numFmtId="3" fontId="22" fillId="0" borderId="23" xfId="23" applyNumberFormat="1" applyFont="1" applyBorder="1"/>
    <xf numFmtId="3" fontId="22" fillId="0" borderId="48" xfId="23" applyNumberFormat="1" applyFont="1" applyBorder="1"/>
    <xf numFmtId="3" fontId="22" fillId="0" borderId="52" xfId="23" applyNumberFormat="1" applyFont="1" applyBorder="1"/>
    <xf numFmtId="3" fontId="22" fillId="0" borderId="53" xfId="23" applyNumberFormat="1" applyFont="1" applyBorder="1"/>
    <xf numFmtId="3" fontId="22" fillId="0" borderId="22" xfId="23" applyNumberFormat="1" applyFont="1" applyBorder="1"/>
    <xf numFmtId="172" fontId="27" fillId="44" borderId="29" xfId="23" applyNumberFormat="1" applyFont="1" applyFill="1" applyBorder="1"/>
    <xf numFmtId="3" fontId="22" fillId="0" borderId="54" xfId="23" applyNumberFormat="1" applyFont="1" applyBorder="1"/>
    <xf numFmtId="172" fontId="22" fillId="0" borderId="55" xfId="23" applyNumberFormat="1" applyFont="1" applyBorder="1"/>
    <xf numFmtId="168" fontId="20" fillId="0" borderId="24" xfId="6" applyNumberFormat="1" applyBorder="1"/>
    <xf numFmtId="0" fontId="103" fillId="42" borderId="49" xfId="6" applyFont="1" applyFill="1" applyBorder="1"/>
    <xf numFmtId="0" fontId="0" fillId="43" borderId="25" xfId="0" applyFill="1" applyBorder="1" applyAlignment="1">
      <alignment horizontal="center"/>
    </xf>
    <xf numFmtId="168" fontId="107" fillId="44" borderId="29" xfId="6" applyNumberFormat="1" applyFont="1" applyFill="1" applyBorder="1"/>
    <xf numFmtId="0" fontId="103" fillId="42" borderId="21" xfId="6" applyFont="1" applyFill="1" applyBorder="1"/>
    <xf numFmtId="168" fontId="20" fillId="0" borderId="48" xfId="6" applyNumberFormat="1" applyBorder="1"/>
    <xf numFmtId="165" fontId="20" fillId="43" borderId="25" xfId="1" applyNumberFormat="1" applyFont="1" applyFill="1" applyBorder="1"/>
    <xf numFmtId="165" fontId="20" fillId="0" borderId="25" xfId="1" applyNumberFormat="1" applyFont="1" applyBorder="1"/>
    <xf numFmtId="168" fontId="20" fillId="0" borderId="18" xfId="6" applyNumberFormat="1" applyBorder="1"/>
    <xf numFmtId="3" fontId="22" fillId="0" borderId="56" xfId="23" applyNumberFormat="1" applyFont="1" applyBorder="1"/>
    <xf numFmtId="3" fontId="22" fillId="0" borderId="55" xfId="23" applyNumberFormat="1" applyFont="1" applyBorder="1"/>
    <xf numFmtId="0" fontId="0" fillId="0" borderId="24" xfId="0" applyBorder="1"/>
    <xf numFmtId="0" fontId="103" fillId="42" borderId="49" xfId="0" applyFont="1" applyFill="1" applyBorder="1"/>
    <xf numFmtId="172" fontId="0" fillId="0" borderId="25" xfId="0" applyNumberFormat="1" applyBorder="1"/>
    <xf numFmtId="3" fontId="0" fillId="0" borderId="24" xfId="0" applyNumberFormat="1" applyBorder="1"/>
    <xf numFmtId="172" fontId="0" fillId="0" borderId="49" xfId="0" applyNumberFormat="1" applyBorder="1"/>
    <xf numFmtId="172" fontId="4" fillId="44" borderId="29" xfId="0" applyNumberFormat="1" applyFont="1" applyFill="1" applyBorder="1"/>
    <xf numFmtId="0" fontId="22" fillId="6" borderId="24" xfId="18" applyFill="1" applyBorder="1"/>
    <xf numFmtId="170" fontId="22" fillId="6" borderId="24" xfId="18" applyNumberFormat="1" applyFill="1" applyBorder="1"/>
    <xf numFmtId="170" fontId="22" fillId="0" borderId="25" xfId="18" applyNumberFormat="1" applyBorder="1"/>
    <xf numFmtId="170" fontId="27" fillId="44" borderId="5" xfId="18" applyNumberFormat="1" applyFont="1" applyFill="1" applyBorder="1"/>
    <xf numFmtId="0" fontId="27" fillId="44" borderId="29" xfId="18" applyFont="1" applyFill="1" applyBorder="1"/>
    <xf numFmtId="170" fontId="22" fillId="0" borderId="21" xfId="18" applyNumberFormat="1" applyBorder="1"/>
    <xf numFmtId="170" fontId="27" fillId="44" borderId="29" xfId="18" applyNumberFormat="1" applyFont="1" applyFill="1" applyBorder="1"/>
    <xf numFmtId="170" fontId="22" fillId="9" borderId="48" xfId="0" applyNumberFormat="1" applyFont="1" applyFill="1" applyBorder="1"/>
    <xf numFmtId="170" fontId="22" fillId="9" borderId="24" xfId="0" applyNumberFormat="1" applyFont="1" applyFill="1" applyBorder="1"/>
    <xf numFmtId="0" fontId="108" fillId="42" borderId="49" xfId="0" applyFont="1" applyFill="1" applyBorder="1" applyAlignment="1">
      <alignment horizontal="right" vertical="center" wrapText="1"/>
    </xf>
    <xf numFmtId="2" fontId="22" fillId="9" borderId="25" xfId="0" applyNumberFormat="1" applyFont="1" applyFill="1" applyBorder="1"/>
    <xf numFmtId="170" fontId="27" fillId="44" borderId="29" xfId="0" applyNumberFormat="1" applyFont="1" applyFill="1" applyBorder="1"/>
    <xf numFmtId="2" fontId="27" fillId="44" borderId="29" xfId="0" applyNumberFormat="1" applyFont="1" applyFill="1" applyBorder="1"/>
    <xf numFmtId="169" fontId="23" fillId="9" borderId="0" xfId="0" applyNumberFormat="1" applyFont="1" applyFill="1" applyAlignment="1">
      <alignment horizontal="left" wrapText="1"/>
    </xf>
    <xf numFmtId="168" fontId="20" fillId="0" borderId="0" xfId="6" applyNumberFormat="1"/>
    <xf numFmtId="0" fontId="22" fillId="0" borderId="13" xfId="0" applyFont="1" applyBorder="1" applyAlignment="1">
      <alignment horizontal="right"/>
    </xf>
    <xf numFmtId="0" fontId="22" fillId="0" borderId="13" xfId="0" applyFont="1" applyBorder="1" applyAlignment="1">
      <alignment horizontal="right" vertical="center" wrapText="1"/>
    </xf>
    <xf numFmtId="0" fontId="24" fillId="9" borderId="0" xfId="7" applyFont="1" applyFill="1"/>
    <xf numFmtId="0" fontId="23" fillId="9" borderId="0" xfId="7" applyFont="1" applyFill="1" applyAlignment="1">
      <alignment horizontal="right"/>
    </xf>
    <xf numFmtId="0" fontId="23" fillId="9" borderId="0" xfId="15" applyFont="1" applyFill="1"/>
    <xf numFmtId="0" fontId="22" fillId="9" borderId="0" xfId="0" applyFont="1" applyFill="1" applyAlignment="1">
      <alignment horizontal="right"/>
    </xf>
    <xf numFmtId="0" fontId="69" fillId="9" borderId="0" xfId="0" applyFont="1" applyFill="1"/>
    <xf numFmtId="0" fontId="63" fillId="9" borderId="0" xfId="0" applyFont="1" applyFill="1" applyAlignment="1">
      <alignment horizontal="right"/>
    </xf>
    <xf numFmtId="169" fontId="23" fillId="9" borderId="0" xfId="0" applyNumberFormat="1" applyFont="1" applyFill="1" applyAlignment="1">
      <alignment horizontal="right" wrapText="1"/>
    </xf>
    <xf numFmtId="0" fontId="117" fillId="0" borderId="0" xfId="1173"/>
    <xf numFmtId="0" fontId="22" fillId="7" borderId="0" xfId="1174" applyFill="1"/>
    <xf numFmtId="0" fontId="53" fillId="0" borderId="0" xfId="26" applyFont="1" applyAlignment="1">
      <alignment vertical="center"/>
    </xf>
    <xf numFmtId="0" fontId="22" fillId="8" borderId="0" xfId="7" applyFill="1"/>
    <xf numFmtId="0" fontId="53" fillId="8" borderId="0" xfId="26" applyFont="1" applyFill="1" applyAlignment="1">
      <alignment vertical="center"/>
    </xf>
    <xf numFmtId="0" fontId="73" fillId="0" borderId="0" xfId="1175" applyAlignment="1">
      <alignment wrapText="1"/>
    </xf>
    <xf numFmtId="0" fontId="16" fillId="0" borderId="0" xfId="26" applyFont="1" applyAlignment="1">
      <alignment vertical="center"/>
    </xf>
    <xf numFmtId="0" fontId="117" fillId="9" borderId="0" xfId="1173" applyFill="1"/>
    <xf numFmtId="0" fontId="31" fillId="0" borderId="0" xfId="1173" applyFont="1" applyAlignment="1">
      <alignment horizontal="right"/>
    </xf>
    <xf numFmtId="171" fontId="22" fillId="0" borderId="0" xfId="1173" quotePrefix="1" applyNumberFormat="1" applyFont="1" applyAlignment="1">
      <alignment horizontal="right"/>
    </xf>
    <xf numFmtId="0" fontId="22" fillId="0" borderId="18" xfId="7" applyBorder="1" applyAlignment="1">
      <alignment vertical="top" wrapText="1"/>
    </xf>
    <xf numFmtId="0" fontId="22" fillId="0" borderId="18" xfId="7" applyBorder="1" applyAlignment="1">
      <alignment horizontal="right" wrapText="1"/>
    </xf>
    <xf numFmtId="0" fontId="22" fillId="0" borderId="18" xfId="1173" applyFont="1" applyBorder="1" applyAlignment="1">
      <alignment horizontal="right" wrapText="1"/>
    </xf>
    <xf numFmtId="0" fontId="22" fillId="0" borderId="13" xfId="7" applyBorder="1" applyAlignment="1">
      <alignment horizontal="right" wrapText="1"/>
    </xf>
    <xf numFmtId="0" fontId="22" fillId="0" borderId="13" xfId="7" applyBorder="1"/>
    <xf numFmtId="0" fontId="22" fillId="0" borderId="0" xfId="7" applyAlignment="1">
      <alignment horizontal="center"/>
    </xf>
    <xf numFmtId="1" fontId="22" fillId="0" borderId="0" xfId="7" applyNumberFormat="1"/>
    <xf numFmtId="0" fontId="23" fillId="9" borderId="0" xfId="7" applyFont="1" applyFill="1" applyAlignment="1">
      <alignment horizontal="left"/>
    </xf>
    <xf numFmtId="0" fontId="119" fillId="0" borderId="0" xfId="7" applyFont="1" applyAlignment="1">
      <alignment horizontal="left"/>
    </xf>
    <xf numFmtId="0" fontId="119" fillId="9" borderId="0" xfId="7" applyFont="1" applyFill="1" applyAlignment="1">
      <alignment horizontal="left"/>
    </xf>
    <xf numFmtId="171" fontId="22" fillId="0" borderId="0" xfId="7" applyNumberFormat="1"/>
    <xf numFmtId="0" fontId="22" fillId="0" borderId="0" xfId="0" applyFont="1" applyAlignment="1">
      <alignment wrapText="1"/>
    </xf>
    <xf numFmtId="14" fontId="22" fillId="0" borderId="0" xfId="7" applyNumberFormat="1"/>
    <xf numFmtId="0" fontId="0" fillId="45" borderId="4" xfId="0" quotePrefix="1" applyFill="1" applyBorder="1" applyAlignment="1">
      <alignment vertical="center"/>
    </xf>
    <xf numFmtId="0" fontId="0" fillId="0" borderId="4" xfId="0" applyBorder="1" applyAlignment="1">
      <alignment vertical="top" wrapText="1"/>
    </xf>
    <xf numFmtId="0" fontId="0" fillId="0" borderId="4" xfId="0" applyBorder="1" applyAlignment="1">
      <alignment wrapText="1"/>
    </xf>
    <xf numFmtId="0" fontId="42" fillId="6" borderId="0" xfId="0" applyFont="1" applyFill="1"/>
    <xf numFmtId="170" fontId="22" fillId="8" borderId="4" xfId="0" applyNumberFormat="1" applyFont="1" applyFill="1" applyBorder="1" applyAlignment="1">
      <alignment horizontal="right"/>
    </xf>
    <xf numFmtId="171" fontId="22" fillId="0" borderId="4" xfId="0" applyNumberFormat="1" applyFont="1" applyBorder="1"/>
    <xf numFmtId="170" fontId="22" fillId="0" borderId="14" xfId="0" applyNumberFormat="1" applyFont="1" applyBorder="1" applyAlignment="1">
      <alignment horizontal="right"/>
    </xf>
    <xf numFmtId="170" fontId="22" fillId="8" borderId="13" xfId="0" applyNumberFormat="1" applyFont="1" applyFill="1" applyBorder="1" applyAlignment="1">
      <alignment horizontal="right"/>
    </xf>
    <xf numFmtId="164" fontId="121" fillId="0" borderId="14" xfId="0" applyNumberFormat="1" applyFont="1" applyBorder="1"/>
    <xf numFmtId="165" fontId="121" fillId="0" borderId="24" xfId="0" applyNumberFormat="1" applyFont="1" applyBorder="1"/>
    <xf numFmtId="167" fontId="122" fillId="0" borderId="4" xfId="0" applyNumberFormat="1" applyFont="1" applyBorder="1"/>
    <xf numFmtId="3" fontId="122" fillId="0" borderId="4" xfId="0" applyNumberFormat="1" applyFont="1" applyBorder="1"/>
    <xf numFmtId="164" fontId="122" fillId="0" borderId="4" xfId="0" applyNumberFormat="1" applyFont="1" applyBorder="1"/>
    <xf numFmtId="164" fontId="122" fillId="0" borderId="25" xfId="0" applyNumberFormat="1" applyFont="1" applyBorder="1"/>
    <xf numFmtId="167" fontId="117" fillId="0" borderId="4" xfId="0" applyNumberFormat="1" applyFont="1" applyBorder="1" applyAlignment="1">
      <alignment horizontal="right"/>
    </xf>
    <xf numFmtId="172" fontId="22" fillId="0" borderId="4" xfId="23" applyNumberFormat="1" applyFont="1" applyBorder="1"/>
    <xf numFmtId="172" fontId="22" fillId="0" borderId="46" xfId="23" applyNumberFormat="1" applyFont="1" applyBorder="1"/>
    <xf numFmtId="172" fontId="22" fillId="0" borderId="23" xfId="23" applyNumberFormat="1" applyFont="1" applyBorder="1"/>
    <xf numFmtId="172" fontId="22" fillId="0" borderId="48" xfId="23" applyNumberFormat="1" applyFont="1" applyBorder="1"/>
    <xf numFmtId="172" fontId="22" fillId="0" borderId="52" xfId="23" applyNumberFormat="1" applyFont="1" applyBorder="1"/>
    <xf numFmtId="3" fontId="44" fillId="0" borderId="0" xfId="0" applyNumberFormat="1" applyFont="1"/>
    <xf numFmtId="4" fontId="26" fillId="0" borderId="0" xfId="0" applyNumberFormat="1" applyFont="1"/>
    <xf numFmtId="0" fontId="123" fillId="42" borderId="49" xfId="7" applyFont="1" applyFill="1" applyBorder="1" applyAlignment="1">
      <alignment wrapText="1"/>
    </xf>
    <xf numFmtId="0" fontId="123" fillId="42" borderId="4" xfId="7" applyFont="1" applyFill="1" applyBorder="1" applyAlignment="1">
      <alignment wrapText="1"/>
    </xf>
    <xf numFmtId="0" fontId="123" fillId="42" borderId="48" xfId="7" applyFont="1" applyFill="1" applyBorder="1" applyAlignment="1">
      <alignment wrapText="1"/>
    </xf>
    <xf numFmtId="0" fontId="124" fillId="44" borderId="29" xfId="18" applyFont="1" applyFill="1" applyBorder="1"/>
    <xf numFmtId="0" fontId="117" fillId="6" borderId="24" xfId="18" applyFont="1" applyFill="1" applyBorder="1"/>
    <xf numFmtId="0" fontId="117" fillId="6" borderId="4" xfId="18" applyFont="1" applyFill="1" applyBorder="1"/>
    <xf numFmtId="165" fontId="124" fillId="44" borderId="29" xfId="1" applyNumberFormat="1" applyFont="1" applyFill="1" applyBorder="1"/>
    <xf numFmtId="165" fontId="117" fillId="6" borderId="24" xfId="1" applyNumberFormat="1" applyFont="1" applyFill="1" applyBorder="1"/>
    <xf numFmtId="165" fontId="117" fillId="6" borderId="4" xfId="1" applyNumberFormat="1" applyFont="1" applyFill="1" applyBorder="1"/>
    <xf numFmtId="165" fontId="124" fillId="44" borderId="5" xfId="1" applyNumberFormat="1" applyFont="1" applyFill="1" applyBorder="1"/>
    <xf numFmtId="165" fontId="117" fillId="0" borderId="21" xfId="1" applyNumberFormat="1" applyFont="1" applyBorder="1"/>
    <xf numFmtId="165" fontId="117" fillId="0" borderId="25" xfId="1" applyNumberFormat="1" applyFont="1" applyBorder="1"/>
    <xf numFmtId="1" fontId="22" fillId="0" borderId="0" xfId="20" applyNumberFormat="1" applyBorder="1" applyAlignment="1">
      <alignment vertical="top"/>
    </xf>
    <xf numFmtId="176" fontId="23" fillId="0" borderId="0" xfId="0" applyNumberFormat="1" applyFont="1"/>
    <xf numFmtId="164" fontId="23" fillId="0" borderId="0" xfId="0" applyNumberFormat="1" applyFont="1"/>
    <xf numFmtId="172" fontId="22" fillId="0" borderId="42" xfId="23" applyNumberFormat="1" applyFont="1" applyBorder="1"/>
    <xf numFmtId="170" fontId="27" fillId="0" borderId="48" xfId="0" applyNumberFormat="1" applyFont="1" applyBorder="1" applyAlignment="1">
      <alignment horizontal="right"/>
    </xf>
    <xf numFmtId="167" fontId="27" fillId="0" borderId="24" xfId="0" applyNumberFormat="1" applyFont="1" applyBorder="1" applyAlignment="1">
      <alignment horizontal="right"/>
    </xf>
    <xf numFmtId="170" fontId="27" fillId="46" borderId="29" xfId="0" applyNumberFormat="1" applyFont="1" applyFill="1" applyBorder="1" applyAlignment="1">
      <alignment horizontal="right"/>
    </xf>
    <xf numFmtId="170" fontId="117" fillId="0" borderId="25" xfId="0" applyNumberFormat="1" applyFont="1" applyBorder="1" applyAlignment="1">
      <alignment horizontal="right"/>
    </xf>
    <xf numFmtId="1" fontId="4" fillId="44" borderId="29" xfId="0" applyNumberFormat="1" applyFont="1" applyFill="1" applyBorder="1"/>
    <xf numFmtId="3" fontId="124" fillId="44" borderId="29" xfId="23" applyNumberFormat="1" applyFont="1" applyFill="1" applyBorder="1"/>
    <xf numFmtId="9" fontId="0" fillId="0" borderId="49" xfId="1" applyFont="1" applyBorder="1"/>
    <xf numFmtId="165" fontId="22" fillId="0" borderId="8" xfId="1" applyNumberFormat="1" applyFont="1" applyBorder="1" applyAlignment="1">
      <alignment vertical="top"/>
    </xf>
    <xf numFmtId="3" fontId="117" fillId="0" borderId="46" xfId="23" applyNumberFormat="1" applyFont="1" applyBorder="1"/>
    <xf numFmtId="3" fontId="117" fillId="0" borderId="4" xfId="23" applyNumberFormat="1" applyFont="1" applyBorder="1"/>
    <xf numFmtId="3" fontId="117" fillId="0" borderId="42" xfId="23" applyNumberFormat="1" applyFont="1" applyBorder="1"/>
    <xf numFmtId="4" fontId="117" fillId="0" borderId="46" xfId="23" applyNumberFormat="1" applyFont="1" applyBorder="1"/>
    <xf numFmtId="4" fontId="117" fillId="0" borderId="4" xfId="23" applyNumberFormat="1" applyFont="1" applyBorder="1"/>
    <xf numFmtId="4" fontId="117" fillId="0" borderId="42" xfId="23" applyNumberFormat="1" applyFont="1" applyBorder="1"/>
    <xf numFmtId="3" fontId="22" fillId="9" borderId="0" xfId="0" applyNumberFormat="1" applyFont="1" applyFill="1" applyAlignment="1">
      <alignment wrapText="1"/>
    </xf>
    <xf numFmtId="0" fontId="1" fillId="0" borderId="0" xfId="11" applyAlignment="1">
      <alignment horizontal="center" wrapText="1"/>
    </xf>
    <xf numFmtId="172" fontId="26" fillId="0" borderId="0" xfId="117" applyNumberFormat="1" applyFont="1" applyAlignment="1">
      <alignment horizontal="right" wrapText="1"/>
    </xf>
    <xf numFmtId="171" fontId="26" fillId="0" borderId="0" xfId="27" applyNumberFormat="1" applyFont="1" applyFill="1" applyBorder="1" applyAlignment="1">
      <alignment wrapText="1"/>
    </xf>
    <xf numFmtId="0" fontId="103" fillId="42" borderId="48" xfId="6" applyFont="1" applyFill="1" applyBorder="1"/>
    <xf numFmtId="17" fontId="22" fillId="0" borderId="0" xfId="1173" applyNumberFormat="1" applyFont="1"/>
    <xf numFmtId="172" fontId="117" fillId="0" borderId="42" xfId="23" applyNumberFormat="1" applyFont="1" applyBorder="1"/>
    <xf numFmtId="170" fontId="22" fillId="0" borderId="0" xfId="11" applyNumberFormat="1" applyFont="1" applyAlignment="1">
      <alignment horizontal="center"/>
    </xf>
    <xf numFmtId="49" fontId="22" fillId="0" borderId="0" xfId="11" applyNumberFormat="1" applyFont="1" applyAlignment="1">
      <alignment horizontal="center"/>
    </xf>
    <xf numFmtId="170" fontId="1" fillId="0" borderId="0" xfId="11" applyNumberFormat="1" applyAlignment="1">
      <alignment horizontal="center" wrapText="1"/>
    </xf>
    <xf numFmtId="173" fontId="42" fillId="0" borderId="11" xfId="11" applyNumberFormat="1" applyFont="1" applyBorder="1" applyAlignment="1" applyProtection="1">
      <alignment horizontal="center"/>
      <protection locked="0"/>
    </xf>
    <xf numFmtId="1" fontId="42" fillId="0" borderId="19" xfId="354" applyNumberFormat="1" applyFont="1" applyBorder="1"/>
    <xf numFmtId="173" fontId="42" fillId="0" borderId="21" xfId="11" applyNumberFormat="1" applyFont="1" applyBorder="1" applyAlignment="1" applyProtection="1">
      <alignment horizontal="center"/>
      <protection locked="0"/>
    </xf>
    <xf numFmtId="17" fontId="42" fillId="0" borderId="21" xfId="11" applyNumberFormat="1" applyFont="1" applyBorder="1" applyAlignment="1" applyProtection="1">
      <alignment horizontal="center"/>
      <protection locked="0"/>
    </xf>
    <xf numFmtId="17" fontId="42" fillId="0" borderId="21" xfId="11" applyNumberFormat="1" applyFont="1" applyBorder="1" applyAlignment="1">
      <alignment horizontal="center"/>
    </xf>
    <xf numFmtId="17" fontId="42" fillId="0" borderId="21" xfId="12" applyNumberFormat="1" applyFont="1" applyBorder="1" applyAlignment="1">
      <alignment horizontal="center"/>
    </xf>
    <xf numFmtId="17" fontId="42" fillId="0" borderId="11" xfId="11" applyNumberFormat="1" applyFont="1" applyBorder="1" applyAlignment="1">
      <alignment horizontal="center"/>
    </xf>
    <xf numFmtId="17" fontId="4" fillId="0" borderId="21" xfId="11" applyNumberFormat="1" applyFont="1" applyBorder="1" applyAlignment="1">
      <alignment horizontal="center"/>
    </xf>
    <xf numFmtId="0" fontId="35" fillId="0" borderId="0" xfId="354" applyFont="1" applyAlignment="1">
      <alignment horizontal="left" vertical="center"/>
    </xf>
    <xf numFmtId="0" fontId="35" fillId="0" borderId="0" xfId="354" applyFont="1" applyAlignment="1">
      <alignment vertical="center"/>
    </xf>
    <xf numFmtId="0" fontId="65" fillId="0" borderId="0" xfId="354" applyFont="1"/>
    <xf numFmtId="0" fontId="68" fillId="0" borderId="0" xfId="354" applyFont="1" applyAlignment="1">
      <alignment horizontal="left" vertical="center"/>
    </xf>
    <xf numFmtId="1" fontId="125" fillId="0" borderId="19" xfId="354" applyNumberFormat="1" applyFont="1" applyBorder="1"/>
    <xf numFmtId="2" fontId="2" fillId="2" borderId="4" xfId="2" applyNumberFormat="1" applyBorder="1"/>
    <xf numFmtId="172" fontId="22" fillId="0" borderId="0" xfId="1173" applyNumberFormat="1" applyFont="1"/>
    <xf numFmtId="166" fontId="22" fillId="0" borderId="0" xfId="25" applyNumberFormat="1" applyFont="1"/>
    <xf numFmtId="10" fontId="0" fillId="0" borderId="49" xfId="1" applyNumberFormat="1" applyFont="1" applyBorder="1"/>
    <xf numFmtId="171" fontId="22" fillId="0" borderId="0" xfId="1173" applyNumberFormat="1" applyFont="1"/>
    <xf numFmtId="17" fontId="27" fillId="9" borderId="0" xfId="20" applyNumberFormat="1" applyFont="1" applyFill="1" applyBorder="1"/>
    <xf numFmtId="1" fontId="27" fillId="9" borderId="0" xfId="20" applyNumberFormat="1" applyFont="1" applyFill="1" applyBorder="1"/>
    <xf numFmtId="1" fontId="27" fillId="9" borderId="0" xfId="20" applyNumberFormat="1" applyFont="1" applyFill="1" applyBorder="1" applyAlignment="1">
      <alignment horizontal="right"/>
    </xf>
    <xf numFmtId="170" fontId="27" fillId="9" borderId="0" xfId="20" applyNumberFormat="1" applyFont="1" applyFill="1" applyBorder="1" applyAlignment="1">
      <alignment horizontal="right"/>
    </xf>
    <xf numFmtId="17" fontId="22" fillId="9" borderId="57" xfId="1173" applyNumberFormat="1" applyFont="1" applyFill="1" applyBorder="1"/>
    <xf numFmtId="17" fontId="22" fillId="9" borderId="0" xfId="1173" applyNumberFormat="1" applyFont="1" applyFill="1"/>
    <xf numFmtId="171" fontId="22" fillId="9" borderId="58" xfId="1173" applyNumberFormat="1" applyFont="1" applyFill="1" applyBorder="1"/>
    <xf numFmtId="170" fontId="22" fillId="9" borderId="58" xfId="1173" applyNumberFormat="1" applyFont="1" applyFill="1" applyBorder="1"/>
    <xf numFmtId="172" fontId="22" fillId="9" borderId="58" xfId="1173" applyNumberFormat="1" applyFont="1" applyFill="1" applyBorder="1"/>
    <xf numFmtId="0" fontId="22" fillId="0" borderId="0" xfId="1173" applyFont="1"/>
    <xf numFmtId="170" fontId="22" fillId="0" borderId="0" xfId="1173" applyNumberFormat="1" applyFont="1"/>
    <xf numFmtId="171" fontId="22" fillId="9" borderId="0" xfId="1173" applyNumberFormat="1" applyFont="1" applyFill="1"/>
    <xf numFmtId="171" fontId="22" fillId="0" borderId="17" xfId="1173" applyNumberFormat="1" applyFont="1" applyBorder="1"/>
    <xf numFmtId="172" fontId="22" fillId="0" borderId="17" xfId="1173" applyNumberFormat="1" applyFont="1" applyBorder="1"/>
    <xf numFmtId="170" fontId="22" fillId="0" borderId="0" xfId="1173" quotePrefix="1" applyNumberFormat="1" applyFont="1" applyAlignment="1">
      <alignment horizontal="right"/>
    </xf>
    <xf numFmtId="17" fontId="22" fillId="9" borderId="17" xfId="1173" applyNumberFormat="1" applyFont="1" applyFill="1" applyBorder="1"/>
    <xf numFmtId="0" fontId="117" fillId="0" borderId="0" xfId="0" applyFont="1"/>
    <xf numFmtId="172" fontId="117" fillId="0" borderId="48" xfId="23" applyNumberFormat="1" applyFont="1" applyBorder="1"/>
    <xf numFmtId="172" fontId="117" fillId="0" borderId="52" xfId="23" applyNumberFormat="1" applyFont="1" applyBorder="1"/>
    <xf numFmtId="164" fontId="26" fillId="0" borderId="0" xfId="0" applyNumberFormat="1" applyFont="1"/>
    <xf numFmtId="164" fontId="23" fillId="0" borderId="0" xfId="7" applyNumberFormat="1" applyFont="1"/>
    <xf numFmtId="0" fontId="108" fillId="47" borderId="0" xfId="7" applyFont="1" applyFill="1"/>
    <xf numFmtId="165" fontId="22" fillId="0" borderId="4" xfId="7" applyNumberFormat="1" applyBorder="1"/>
    <xf numFmtId="0" fontId="0" fillId="0" borderId="27" xfId="0" applyBorder="1" applyAlignment="1">
      <alignment vertical="center"/>
    </xf>
    <xf numFmtId="0" fontId="126" fillId="47" borderId="3" xfId="0" applyFont="1" applyFill="1" applyBorder="1" applyAlignment="1">
      <alignment horizontal="center" vertical="center" wrapText="1"/>
    </xf>
    <xf numFmtId="0" fontId="126" fillId="42" borderId="5" xfId="0" applyFont="1" applyFill="1" applyBorder="1" applyAlignment="1">
      <alignment horizontal="center" vertical="center" wrapText="1"/>
    </xf>
    <xf numFmtId="0" fontId="19" fillId="0" borderId="0" xfId="0" applyFont="1" applyAlignment="1">
      <alignment horizontal="left" readingOrder="1"/>
    </xf>
    <xf numFmtId="0" fontId="67" fillId="0" borderId="0" xfId="0" applyFont="1" applyAlignment="1">
      <alignment horizontal="left" readingOrder="1"/>
    </xf>
    <xf numFmtId="0" fontId="129" fillId="48" borderId="4" xfId="0" applyFont="1" applyFill="1" applyBorder="1" applyAlignment="1">
      <alignment horizontal="center" vertical="top" wrapText="1" readingOrder="1"/>
    </xf>
    <xf numFmtId="0" fontId="51" fillId="49" borderId="4" xfId="0" applyFont="1" applyFill="1" applyBorder="1" applyAlignment="1">
      <alignment horizontal="left" vertical="top" wrapText="1" readingOrder="1"/>
    </xf>
    <xf numFmtId="0" fontId="67" fillId="50" borderId="4" xfId="0" applyFont="1" applyFill="1" applyBorder="1" applyAlignment="1">
      <alignment horizontal="left" vertical="top" wrapText="1" readingOrder="1"/>
    </xf>
    <xf numFmtId="0" fontId="52" fillId="49" borderId="4" xfId="0" applyFont="1" applyFill="1" applyBorder="1" applyAlignment="1">
      <alignment horizontal="left" vertical="top" wrapText="1" readingOrder="1"/>
    </xf>
    <xf numFmtId="0" fontId="67" fillId="50" borderId="4" xfId="0" applyFont="1" applyFill="1" applyBorder="1" applyAlignment="1">
      <alignment horizontal="right" vertical="top" wrapText="1" readingOrder="1"/>
    </xf>
    <xf numFmtId="172" fontId="67" fillId="0" borderId="4" xfId="0" applyNumberFormat="1" applyFont="1" applyBorder="1" applyAlignment="1">
      <alignment horizontal="right" wrapText="1" readingOrder="1"/>
    </xf>
    <xf numFmtId="0" fontId="67" fillId="0" borderId="4" xfId="0" applyFont="1" applyBorder="1" applyAlignment="1">
      <alignment horizontal="right" wrapText="1" readingOrder="1"/>
    </xf>
    <xf numFmtId="177" fontId="67" fillId="0" borderId="4" xfId="0" applyNumberFormat="1" applyFont="1" applyBorder="1" applyAlignment="1">
      <alignment horizontal="right" wrapText="1" readingOrder="1"/>
    </xf>
    <xf numFmtId="0" fontId="130" fillId="0" borderId="0" xfId="0" applyFont="1" applyAlignment="1">
      <alignment readingOrder="1"/>
    </xf>
    <xf numFmtId="0" fontId="130" fillId="0" borderId="0" xfId="0" applyFont="1"/>
    <xf numFmtId="0" fontId="131" fillId="7" borderId="27" xfId="0" applyFont="1" applyFill="1" applyBorder="1" applyAlignment="1">
      <alignment horizontal="center" vertical="center"/>
    </xf>
    <xf numFmtId="165" fontId="131" fillId="7" borderId="27" xfId="0" applyNumberFormat="1" applyFont="1" applyFill="1" applyBorder="1" applyAlignment="1">
      <alignment horizontal="center" vertical="center"/>
    </xf>
    <xf numFmtId="0" fontId="103" fillId="47" borderId="4" xfId="0" applyFont="1" applyFill="1" applyBorder="1"/>
    <xf numFmtId="166" fontId="0" fillId="0" borderId="4" xfId="0" applyNumberFormat="1" applyBorder="1"/>
    <xf numFmtId="166" fontId="0" fillId="6" borderId="0" xfId="25" applyNumberFormat="1" applyFont="1" applyFill="1"/>
    <xf numFmtId="17" fontId="0" fillId="0" borderId="0" xfId="0" applyNumberFormat="1"/>
    <xf numFmtId="170" fontId="132" fillId="0" borderId="11" xfId="0" applyNumberFormat="1" applyFont="1" applyBorder="1" applyAlignment="1">
      <alignment horizontal="right"/>
    </xf>
    <xf numFmtId="3" fontId="137" fillId="9" borderId="0" xfId="0" applyNumberFormat="1" applyFont="1" applyFill="1" applyAlignment="1">
      <alignment horizontal="right"/>
    </xf>
    <xf numFmtId="175" fontId="136" fillId="9" borderId="0" xfId="0" applyNumberFormat="1" applyFont="1" applyFill="1" applyAlignment="1">
      <alignment horizontal="right"/>
    </xf>
    <xf numFmtId="170" fontId="133" fillId="9" borderId="0" xfId="0" applyNumberFormat="1" applyFont="1" applyFill="1"/>
    <xf numFmtId="1" fontId="133" fillId="9" borderId="0" xfId="0" applyNumberFormat="1" applyFont="1" applyFill="1"/>
    <xf numFmtId="173" fontId="135" fillId="9" borderId="0" xfId="0" applyNumberFormat="1" applyFont="1" applyFill="1" applyAlignment="1" applyProtection="1">
      <alignment horizontal="right" wrapText="1"/>
      <protection locked="0"/>
    </xf>
    <xf numFmtId="0" fontId="133" fillId="9" borderId="0" xfId="7" applyFont="1" applyFill="1"/>
    <xf numFmtId="170" fontId="132" fillId="9" borderId="0" xfId="0" applyNumberFormat="1" applyFont="1" applyFill="1"/>
    <xf numFmtId="1" fontId="132" fillId="9" borderId="0" xfId="0" applyNumberFormat="1" applyFont="1" applyFill="1"/>
    <xf numFmtId="173" fontId="134" fillId="9" borderId="0" xfId="0" applyNumberFormat="1" applyFont="1" applyFill="1" applyAlignment="1" applyProtection="1">
      <alignment horizontal="right" wrapText="1"/>
      <protection locked="0"/>
    </xf>
    <xf numFmtId="173" fontId="134" fillId="9" borderId="0" xfId="0" applyNumberFormat="1" applyFont="1" applyFill="1" applyAlignment="1" applyProtection="1">
      <alignment horizontal="right"/>
      <protection locked="0"/>
    </xf>
    <xf numFmtId="171" fontId="132" fillId="8" borderId="0" xfId="0" applyNumberFormat="1" applyFont="1" applyFill="1"/>
    <xf numFmtId="171" fontId="132" fillId="0" borderId="14" xfId="0" applyNumberFormat="1" applyFont="1" applyBorder="1"/>
    <xf numFmtId="171" fontId="132" fillId="0" borderId="13" xfId="0" applyNumberFormat="1" applyFont="1" applyBorder="1"/>
    <xf numFmtId="0" fontId="132" fillId="0" borderId="0" xfId="7" applyFont="1"/>
    <xf numFmtId="171" fontId="132" fillId="0" borderId="11" xfId="0" applyNumberFormat="1" applyFont="1" applyBorder="1"/>
    <xf numFmtId="171" fontId="132" fillId="0" borderId="0" xfId="0" applyNumberFormat="1" applyFont="1"/>
    <xf numFmtId="170" fontId="132" fillId="8" borderId="11" xfId="0" applyNumberFormat="1" applyFont="1" applyFill="1" applyBorder="1" applyAlignment="1">
      <alignment horizontal="right"/>
    </xf>
    <xf numFmtId="171" fontId="132" fillId="8" borderId="0" xfId="0" applyNumberFormat="1" applyFont="1" applyFill="1" applyAlignment="1">
      <alignment horizontal="right"/>
    </xf>
    <xf numFmtId="170" fontId="132" fillId="0" borderId="14" xfId="0" applyNumberFormat="1" applyFont="1" applyBorder="1" applyAlignment="1">
      <alignment horizontal="right"/>
    </xf>
    <xf numFmtId="171" fontId="132" fillId="0" borderId="13" xfId="0" applyNumberFormat="1" applyFont="1" applyBorder="1" applyAlignment="1">
      <alignment horizontal="right"/>
    </xf>
    <xf numFmtId="0" fontId="133" fillId="0" borderId="0" xfId="7" applyFont="1"/>
    <xf numFmtId="171" fontId="132" fillId="0" borderId="11" xfId="0" applyNumberFormat="1" applyFont="1" applyBorder="1" applyAlignment="1">
      <alignment horizontal="right"/>
    </xf>
    <xf numFmtId="171" fontId="132" fillId="0" borderId="0" xfId="0" applyNumberFormat="1" applyFont="1" applyAlignment="1">
      <alignment horizontal="right"/>
    </xf>
    <xf numFmtId="17" fontId="133" fillId="9" borderId="13" xfId="0" quotePrefix="1" applyNumberFormat="1" applyFont="1" applyFill="1" applyBorder="1"/>
    <xf numFmtId="0" fontId="43" fillId="9" borderId="0" xfId="0" quotePrefix="1" applyFont="1" applyFill="1"/>
    <xf numFmtId="3" fontId="132" fillId="9" borderId="13" xfId="0" applyNumberFormat="1" applyFont="1" applyFill="1" applyBorder="1" applyAlignment="1">
      <alignment horizontal="right"/>
    </xf>
    <xf numFmtId="17" fontId="132" fillId="9" borderId="13" xfId="0" quotePrefix="1" applyNumberFormat="1" applyFont="1" applyFill="1" applyBorder="1"/>
    <xf numFmtId="17" fontId="132" fillId="9" borderId="0" xfId="0" quotePrefix="1" applyNumberFormat="1" applyFont="1" applyFill="1"/>
    <xf numFmtId="0" fontId="133" fillId="9" borderId="0" xfId="0" applyFont="1" applyFill="1"/>
    <xf numFmtId="0" fontId="133" fillId="9" borderId="0" xfId="0" quotePrefix="1" applyFont="1" applyFill="1"/>
    <xf numFmtId="0" fontId="132" fillId="9" borderId="0" xfId="0" applyFont="1" applyFill="1"/>
    <xf numFmtId="0" fontId="132" fillId="9" borderId="0" xfId="0" quotePrefix="1" applyFont="1" applyFill="1"/>
    <xf numFmtId="3" fontId="132" fillId="9" borderId="0" xfId="0" applyNumberFormat="1" applyFont="1" applyFill="1" applyAlignment="1">
      <alignment horizontal="right"/>
    </xf>
    <xf numFmtId="173" fontId="132" fillId="9" borderId="0" xfId="0" quotePrefix="1" applyNumberFormat="1" applyFont="1" applyFill="1" applyAlignment="1">
      <alignment horizontal="left"/>
    </xf>
    <xf numFmtId="0" fontId="132" fillId="0" borderId="0" xfId="0" applyFont="1" applyAlignment="1">
      <alignment horizontal="right"/>
    </xf>
    <xf numFmtId="0" fontId="133" fillId="0" borderId="0" xfId="0" applyFont="1"/>
    <xf numFmtId="170" fontId="132" fillId="8" borderId="0" xfId="0" applyNumberFormat="1" applyFont="1" applyFill="1" applyAlignment="1">
      <alignment horizontal="right"/>
    </xf>
    <xf numFmtId="164" fontId="132" fillId="8" borderId="0" xfId="0" applyNumberFormat="1" applyFont="1" applyFill="1" applyAlignment="1">
      <alignment horizontal="right"/>
    </xf>
    <xf numFmtId="0" fontId="132" fillId="0" borderId="0" xfId="7" applyFont="1" applyAlignment="1">
      <alignment horizontal="right"/>
    </xf>
    <xf numFmtId="164" fontId="133" fillId="0" borderId="0" xfId="7" applyNumberFormat="1" applyFont="1"/>
    <xf numFmtId="1" fontId="132" fillId="0" borderId="17" xfId="0" applyNumberFormat="1" applyFont="1" applyBorder="1"/>
    <xf numFmtId="170" fontId="132" fillId="0" borderId="13" xfId="0" applyNumberFormat="1" applyFont="1" applyBorder="1" applyAlignment="1">
      <alignment horizontal="right"/>
    </xf>
    <xf numFmtId="164" fontId="132" fillId="0" borderId="13" xfId="0" applyNumberFormat="1" applyFont="1" applyBorder="1" applyAlignment="1">
      <alignment horizontal="right"/>
    </xf>
    <xf numFmtId="164" fontId="132" fillId="0" borderId="15" xfId="0" applyNumberFormat="1" applyFont="1" applyBorder="1"/>
    <xf numFmtId="170" fontId="132" fillId="0" borderId="14" xfId="0" applyNumberFormat="1" applyFont="1" applyBorder="1"/>
    <xf numFmtId="170" fontId="132" fillId="0" borderId="13" xfId="0" applyNumberFormat="1" applyFont="1" applyBorder="1"/>
    <xf numFmtId="164" fontId="132" fillId="0" borderId="13" xfId="0" applyNumberFormat="1" applyFont="1" applyBorder="1"/>
    <xf numFmtId="0" fontId="132" fillId="0" borderId="13" xfId="0" applyFont="1" applyBorder="1"/>
    <xf numFmtId="164" fontId="132" fillId="0" borderId="0" xfId="7" applyNumberFormat="1" applyFont="1"/>
    <xf numFmtId="170" fontId="132" fillId="0" borderId="0" xfId="0" applyNumberFormat="1" applyFont="1" applyAlignment="1">
      <alignment horizontal="right"/>
    </xf>
    <xf numFmtId="164" fontId="132" fillId="0" borderId="0" xfId="0" applyNumberFormat="1" applyFont="1" applyAlignment="1">
      <alignment horizontal="right"/>
    </xf>
    <xf numFmtId="164" fontId="132" fillId="0" borderId="12" xfId="0" applyNumberFormat="1" applyFont="1" applyBorder="1"/>
    <xf numFmtId="170" fontId="132" fillId="0" borderId="11" xfId="0" applyNumberFormat="1" applyFont="1" applyBorder="1"/>
    <xf numFmtId="170" fontId="132" fillId="0" borderId="0" xfId="0" applyNumberFormat="1" applyFont="1"/>
    <xf numFmtId="164" fontId="132" fillId="0" borderId="0" xfId="0" applyNumberFormat="1" applyFont="1"/>
    <xf numFmtId="0" fontId="132" fillId="0" borderId="0" xfId="0" applyFont="1"/>
    <xf numFmtId="170" fontId="43" fillId="9" borderId="0" xfId="0" applyNumberFormat="1" applyFont="1" applyFill="1"/>
    <xf numFmtId="3" fontId="0" fillId="9" borderId="0" xfId="0" applyNumberFormat="1" applyFill="1"/>
    <xf numFmtId="3" fontId="42" fillId="9" borderId="0" xfId="0" applyNumberFormat="1" applyFont="1" applyFill="1"/>
    <xf numFmtId="0" fontId="42" fillId="9" borderId="0" xfId="0" applyFont="1" applyFill="1" applyAlignment="1">
      <alignment horizontal="right"/>
    </xf>
    <xf numFmtId="3" fontId="42" fillId="9" borderId="0" xfId="0" applyNumberFormat="1" applyFont="1" applyFill="1" applyAlignment="1">
      <alignment horizontal="right"/>
    </xf>
    <xf numFmtId="3" fontId="42" fillId="9" borderId="0" xfId="1" applyNumberFormat="1" applyFont="1" applyFill="1"/>
    <xf numFmtId="1" fontId="42" fillId="9" borderId="0" xfId="0" applyNumberFormat="1" applyFont="1" applyFill="1" applyAlignment="1">
      <alignment horizontal="right"/>
    </xf>
    <xf numFmtId="0" fontId="0" fillId="9" borderId="0" xfId="0" applyFill="1" applyAlignment="1">
      <alignment horizontal="right"/>
    </xf>
    <xf numFmtId="1" fontId="43" fillId="9" borderId="0" xfId="0" applyNumberFormat="1" applyFont="1" applyFill="1"/>
    <xf numFmtId="172" fontId="138" fillId="9" borderId="0" xfId="0" applyNumberFormat="1" applyFont="1" applyFill="1" applyAlignment="1">
      <alignment horizontal="right"/>
    </xf>
    <xf numFmtId="175" fontId="136" fillId="9" borderId="0" xfId="0" quotePrefix="1" applyNumberFormat="1" applyFont="1" applyFill="1" applyAlignment="1">
      <alignment horizontal="right"/>
    </xf>
    <xf numFmtId="49" fontId="136" fillId="9" borderId="0" xfId="0" quotePrefix="1" applyNumberFormat="1" applyFont="1" applyFill="1" applyAlignment="1">
      <alignment horizontal="right"/>
    </xf>
    <xf numFmtId="0" fontId="132" fillId="9" borderId="0" xfId="20" applyFont="1" applyFill="1"/>
    <xf numFmtId="1" fontId="132" fillId="9" borderId="0" xfId="20" applyNumberFormat="1" applyFont="1" applyFill="1"/>
    <xf numFmtId="0" fontId="139" fillId="9" borderId="0" xfId="19" applyFont="1" applyFill="1"/>
    <xf numFmtId="0" fontId="132" fillId="9" borderId="0" xfId="22" applyFont="1" applyFill="1"/>
    <xf numFmtId="0" fontId="132" fillId="9" borderId="0" xfId="31" applyFont="1" applyFill="1"/>
    <xf numFmtId="0" fontId="133" fillId="9" borderId="0" xfId="31" applyFont="1" applyFill="1"/>
    <xf numFmtId="0" fontId="140" fillId="9" borderId="0" xfId="19" applyFont="1" applyFill="1"/>
    <xf numFmtId="17" fontId="133" fillId="9" borderId="0" xfId="20" applyNumberFormat="1" applyFont="1" applyFill="1"/>
    <xf numFmtId="1" fontId="133" fillId="9" borderId="0" xfId="20" applyNumberFormat="1" applyFont="1" applyFill="1" applyAlignment="1">
      <alignment horizontal="right"/>
    </xf>
    <xf numFmtId="170" fontId="132" fillId="9" borderId="0" xfId="20" applyNumberFormat="1" applyFont="1" applyFill="1" applyAlignment="1">
      <alignment horizontal="right"/>
    </xf>
    <xf numFmtId="0" fontId="133" fillId="9" borderId="0" xfId="22" applyFont="1" applyFill="1"/>
    <xf numFmtId="1" fontId="133" fillId="9" borderId="0" xfId="20" applyNumberFormat="1" applyFont="1" applyFill="1"/>
    <xf numFmtId="17" fontId="133" fillId="9" borderId="0" xfId="20" applyNumberFormat="1" applyFont="1" applyFill="1" applyAlignment="1">
      <alignment horizontal="left"/>
    </xf>
    <xf numFmtId="0" fontId="132" fillId="9" borderId="0" xfId="18" applyFont="1" applyFill="1"/>
    <xf numFmtId="0" fontId="133" fillId="9" borderId="0" xfId="19" applyFont="1" applyFill="1"/>
    <xf numFmtId="0" fontId="133" fillId="9" borderId="0" xfId="18" applyFont="1" applyFill="1"/>
    <xf numFmtId="17" fontId="132" fillId="9" borderId="0" xfId="20" applyNumberFormat="1" applyFont="1" applyFill="1"/>
    <xf numFmtId="0" fontId="141" fillId="0" borderId="0" xfId="117" applyFont="1" applyAlignment="1">
      <alignment horizontal="right"/>
    </xf>
    <xf numFmtId="1" fontId="125" fillId="0" borderId="20" xfId="354" applyNumberFormat="1" applyFont="1" applyBorder="1" applyAlignment="1">
      <alignment horizontal="right"/>
    </xf>
    <xf numFmtId="170" fontId="0" fillId="0" borderId="0" xfId="11" applyNumberFormat="1" applyFont="1"/>
    <xf numFmtId="1" fontId="138" fillId="0" borderId="0" xfId="117" applyNumberFormat="1" applyFont="1"/>
    <xf numFmtId="170" fontId="125" fillId="0" borderId="0" xfId="354" applyNumberFormat="1" applyFont="1"/>
    <xf numFmtId="17" fontId="0" fillId="0" borderId="21" xfId="11" applyNumberFormat="1" applyFont="1" applyBorder="1" applyAlignment="1">
      <alignment horizontal="center"/>
    </xf>
    <xf numFmtId="0" fontId="141" fillId="0" borderId="0" xfId="117" applyFont="1"/>
    <xf numFmtId="170" fontId="125" fillId="0" borderId="20" xfId="354" applyNumberFormat="1" applyFont="1" applyBorder="1" applyAlignment="1">
      <alignment horizontal="right"/>
    </xf>
    <xf numFmtId="1" fontId="0" fillId="0" borderId="20" xfId="354" applyNumberFormat="1" applyFont="1" applyBorder="1" applyAlignment="1">
      <alignment horizontal="right"/>
    </xf>
    <xf numFmtId="0" fontId="138" fillId="0" borderId="0" xfId="117" applyFont="1" applyAlignment="1">
      <alignment horizontal="left"/>
    </xf>
    <xf numFmtId="1" fontId="42" fillId="0" borderId="20" xfId="354" applyNumberFormat="1" applyFont="1" applyBorder="1" applyAlignment="1">
      <alignment horizontal="right"/>
    </xf>
    <xf numFmtId="170" fontId="0" fillId="0" borderId="0" xfId="354" applyNumberFormat="1" applyFont="1"/>
    <xf numFmtId="170" fontId="138" fillId="0" borderId="0" xfId="117" applyNumberFormat="1" applyFont="1" applyAlignment="1">
      <alignment horizontal="right"/>
    </xf>
    <xf numFmtId="165" fontId="132" fillId="0" borderId="8" xfId="1" applyNumberFormat="1" applyFont="1" applyBorder="1" applyAlignment="1">
      <alignment vertical="top"/>
    </xf>
    <xf numFmtId="170" fontId="42" fillId="0" borderId="0" xfId="354" applyNumberFormat="1" applyFont="1"/>
    <xf numFmtId="170" fontId="0" fillId="0" borderId="20" xfId="354" applyNumberFormat="1" applyFont="1" applyBorder="1" applyAlignment="1">
      <alignment horizontal="right"/>
    </xf>
    <xf numFmtId="172" fontId="138" fillId="0" borderId="0" xfId="117" applyNumberFormat="1" applyFont="1" applyAlignment="1">
      <alignment horizontal="right"/>
    </xf>
    <xf numFmtId="2" fontId="3" fillId="3" borderId="4" xfId="3" applyNumberFormat="1" applyBorder="1"/>
    <xf numFmtId="170" fontId="42" fillId="0" borderId="20" xfId="354" applyNumberFormat="1" applyFont="1" applyBorder="1" applyAlignment="1">
      <alignment horizontal="right"/>
    </xf>
    <xf numFmtId="0" fontId="133" fillId="9" borderId="0" xfId="20" applyFont="1" applyFill="1"/>
    <xf numFmtId="170" fontId="133" fillId="9" borderId="0" xfId="20" applyNumberFormat="1" applyFont="1" applyFill="1" applyAlignment="1">
      <alignment horizontal="right"/>
    </xf>
    <xf numFmtId="17" fontId="132" fillId="9" borderId="0" xfId="20" applyNumberFormat="1" applyFont="1" applyFill="1" applyAlignment="1">
      <alignment horizontal="left"/>
    </xf>
    <xf numFmtId="1" fontId="132" fillId="9" borderId="0" xfId="20" applyNumberFormat="1" applyFont="1" applyFill="1" applyAlignment="1">
      <alignment horizontal="right"/>
    </xf>
    <xf numFmtId="0" fontId="132" fillId="9" borderId="0" xfId="19" applyFont="1" applyFill="1"/>
    <xf numFmtId="0" fontId="138" fillId="0" borderId="0" xfId="117" applyFont="1"/>
    <xf numFmtId="4" fontId="27" fillId="44" borderId="29" xfId="23" applyNumberFormat="1" applyFont="1" applyFill="1" applyBorder="1"/>
    <xf numFmtId="1" fontId="38" fillId="0" borderId="0" xfId="20" applyNumberFormat="1" applyFont="1" applyFill="1" applyAlignment="1">
      <alignment horizontal="right"/>
    </xf>
    <xf numFmtId="43" fontId="0" fillId="0" borderId="0" xfId="25" applyFont="1"/>
    <xf numFmtId="17" fontId="142" fillId="0" borderId="0" xfId="0" applyNumberFormat="1" applyFont="1"/>
    <xf numFmtId="0" fontId="142" fillId="0" borderId="0" xfId="0" applyFont="1"/>
    <xf numFmtId="17" fontId="142" fillId="0" borderId="0" xfId="0" quotePrefix="1" applyNumberFormat="1" applyFont="1" applyAlignment="1">
      <alignment horizontal="right"/>
    </xf>
    <xf numFmtId="17" fontId="142" fillId="0" borderId="0" xfId="0" quotePrefix="1" applyNumberFormat="1" applyFont="1"/>
    <xf numFmtId="3" fontId="132" fillId="0" borderId="45" xfId="23" applyNumberFormat="1" applyFont="1" applyBorder="1"/>
    <xf numFmtId="172" fontId="132" fillId="0" borderId="45" xfId="23" applyNumberFormat="1" applyFont="1" applyBorder="1"/>
    <xf numFmtId="4" fontId="132" fillId="0" borderId="45" xfId="23" applyNumberFormat="1" applyFont="1" applyBorder="1"/>
    <xf numFmtId="4" fontId="22" fillId="0" borderId="48" xfId="23" applyNumberFormat="1" applyFont="1" applyBorder="1"/>
    <xf numFmtId="176" fontId="132" fillId="0" borderId="0" xfId="0" applyNumberFormat="1" applyFont="1"/>
    <xf numFmtId="176" fontId="132" fillId="0" borderId="13" xfId="0" applyNumberFormat="1" applyFont="1" applyBorder="1"/>
    <xf numFmtId="0" fontId="103" fillId="42" borderId="4" xfId="0" applyFont="1" applyFill="1" applyBorder="1" applyAlignment="1">
      <alignment horizontal="center"/>
    </xf>
    <xf numFmtId="0" fontId="95" fillId="0" borderId="49" xfId="869" applyBorder="1" applyAlignment="1">
      <alignment horizontal="center" vertical="center" wrapText="1"/>
    </xf>
    <xf numFmtId="0" fontId="95" fillId="0" borderId="25" xfId="869" applyBorder="1" applyAlignment="1">
      <alignment horizontal="center" vertical="center" wrapText="1"/>
    </xf>
    <xf numFmtId="0" fontId="6" fillId="0" borderId="20" xfId="0" applyFont="1" applyBorder="1" applyAlignment="1">
      <alignment horizontal="center" vertical="center"/>
    </xf>
    <xf numFmtId="0" fontId="16" fillId="0" borderId="2" xfId="0" applyFont="1" applyBorder="1" applyAlignment="1">
      <alignment vertical="center" wrapText="1"/>
    </xf>
    <xf numFmtId="0" fontId="16" fillId="0" borderId="3" xfId="0" applyFont="1" applyBorder="1" applyAlignment="1">
      <alignment vertical="center" wrapText="1"/>
    </xf>
    <xf numFmtId="0" fontId="18" fillId="0" borderId="28" xfId="0" applyFont="1" applyBorder="1" applyAlignment="1">
      <alignment horizontal="center" vertical="center" wrapText="1"/>
    </xf>
    <xf numFmtId="0" fontId="18" fillId="0" borderId="5" xfId="0" applyFont="1" applyBorder="1" applyAlignment="1">
      <alignment horizontal="center" vertical="center" wrapText="1"/>
    </xf>
    <xf numFmtId="0" fontId="11" fillId="0" borderId="2" xfId="0" applyFont="1" applyBorder="1" applyAlignment="1">
      <alignment vertical="center" wrapText="1"/>
    </xf>
    <xf numFmtId="0" fontId="11" fillId="0" borderId="3" xfId="0" applyFont="1" applyBorder="1" applyAlignment="1">
      <alignment vertical="center" wrapText="1"/>
    </xf>
    <xf numFmtId="0" fontId="15" fillId="0" borderId="2" xfId="0" applyFont="1" applyBorder="1" applyAlignment="1">
      <alignment horizontal="right" vertical="center" wrapText="1"/>
    </xf>
    <xf numFmtId="0" fontId="15" fillId="0" borderId="3" xfId="0" applyFont="1" applyBorder="1" applyAlignment="1">
      <alignment horizontal="right"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11" fillId="0" borderId="26" xfId="0" applyFont="1" applyBorder="1" applyAlignment="1">
      <alignment vertical="center" wrapText="1"/>
    </xf>
    <xf numFmtId="0" fontId="11" fillId="0" borderId="27" xfId="0" applyFont="1" applyBorder="1" applyAlignment="1">
      <alignment vertical="center" wrapText="1"/>
    </xf>
    <xf numFmtId="0" fontId="14" fillId="0" borderId="2" xfId="0" applyFont="1" applyBorder="1" applyAlignment="1">
      <alignment vertical="center" wrapText="1"/>
    </xf>
    <xf numFmtId="0" fontId="14" fillId="0" borderId="3" xfId="0" applyFont="1" applyBorder="1" applyAlignment="1">
      <alignment vertical="center" wrapText="1"/>
    </xf>
    <xf numFmtId="0" fontId="108" fillId="42" borderId="30" xfId="23" applyFont="1" applyFill="1" applyBorder="1" applyAlignment="1">
      <alignment horizontal="center"/>
    </xf>
    <xf numFmtId="0" fontId="108" fillId="42" borderId="4" xfId="23" applyFont="1" applyFill="1" applyBorder="1" applyAlignment="1">
      <alignment horizontal="center"/>
    </xf>
    <xf numFmtId="0" fontId="108" fillId="42" borderId="44" xfId="23" applyFont="1" applyFill="1" applyBorder="1" applyAlignment="1">
      <alignment horizontal="center"/>
    </xf>
    <xf numFmtId="0" fontId="109" fillId="42" borderId="41" xfId="23" applyFont="1" applyFill="1" applyBorder="1" applyAlignment="1">
      <alignment horizontal="center"/>
    </xf>
    <xf numFmtId="0" fontId="109" fillId="42" borderId="42" xfId="23" applyFont="1" applyFill="1" applyBorder="1" applyAlignment="1">
      <alignment horizontal="center"/>
    </xf>
    <xf numFmtId="0" fontId="109" fillId="42" borderId="43" xfId="23" applyFont="1" applyFill="1" applyBorder="1" applyAlignment="1">
      <alignment horizontal="center"/>
    </xf>
    <xf numFmtId="0" fontId="109" fillId="42" borderId="42" xfId="23" applyFont="1" applyFill="1" applyBorder="1"/>
    <xf numFmtId="0" fontId="109" fillId="42" borderId="43" xfId="23" applyFont="1" applyFill="1" applyBorder="1"/>
    <xf numFmtId="169" fontId="23" fillId="0" borderId="0" xfId="0" applyNumberFormat="1" applyFont="1" applyAlignment="1">
      <alignment horizontal="left" wrapText="1"/>
    </xf>
    <xf numFmtId="0" fontId="0" fillId="0" borderId="0" xfId="0" applyAlignment="1">
      <alignment horizontal="left" wrapText="1"/>
    </xf>
    <xf numFmtId="0" fontId="23" fillId="0" borderId="7" xfId="23" applyFont="1" applyBorder="1" applyAlignment="1">
      <alignment horizontal="center" vertical="center"/>
    </xf>
    <xf numFmtId="0" fontId="26" fillId="0" borderId="7" xfId="23" applyFont="1" applyBorder="1" applyAlignment="1">
      <alignment horizontal="center" vertical="center"/>
    </xf>
    <xf numFmtId="0" fontId="26" fillId="0" borderId="7" xfId="23" applyFont="1" applyBorder="1"/>
    <xf numFmtId="0" fontId="22" fillId="0" borderId="8" xfId="23" applyFont="1" applyBorder="1" applyAlignment="1">
      <alignment horizontal="center"/>
    </xf>
    <xf numFmtId="0" fontId="22" fillId="0" borderId="9" xfId="23" applyFont="1" applyBorder="1" applyAlignment="1">
      <alignment horizontal="center"/>
    </xf>
    <xf numFmtId="0" fontId="22" fillId="0" borderId="10" xfId="23" applyFont="1" applyBorder="1" applyAlignment="1">
      <alignment horizontal="center"/>
    </xf>
    <xf numFmtId="0" fontId="22" fillId="0" borderId="8" xfId="23" applyFont="1" applyBorder="1"/>
    <xf numFmtId="0" fontId="22" fillId="0" borderId="9" xfId="23" applyFont="1" applyBorder="1"/>
    <xf numFmtId="169" fontId="23" fillId="0" borderId="0" xfId="0" applyNumberFormat="1" applyFont="1" applyAlignment="1">
      <alignment horizontal="left" vertical="top"/>
    </xf>
    <xf numFmtId="0" fontId="0" fillId="0" borderId="0" xfId="0" applyAlignment="1">
      <alignment horizontal="left" vertical="top"/>
    </xf>
    <xf numFmtId="0" fontId="0" fillId="0" borderId="0" xfId="0"/>
    <xf numFmtId="0" fontId="22" fillId="0" borderId="0" xfId="23" applyFont="1" applyAlignment="1">
      <alignment horizontal="center"/>
    </xf>
    <xf numFmtId="0" fontId="22" fillId="0" borderId="11" xfId="23" applyFont="1" applyBorder="1" applyAlignment="1">
      <alignment horizontal="center"/>
    </xf>
    <xf numFmtId="0" fontId="22" fillId="0" borderId="12" xfId="23" applyFont="1" applyBorder="1" applyAlignment="1">
      <alignment horizontal="center"/>
    </xf>
    <xf numFmtId="0" fontId="61" fillId="9" borderId="7" xfId="0" applyFont="1" applyFill="1" applyBorder="1" applyAlignment="1">
      <alignment horizontal="center"/>
    </xf>
    <xf numFmtId="0" fontId="22" fillId="9" borderId="0" xfId="0" applyFont="1" applyFill="1" applyAlignment="1">
      <alignment wrapText="1"/>
    </xf>
    <xf numFmtId="169" fontId="27" fillId="9" borderId="0" xfId="0" applyNumberFormat="1" applyFont="1" applyFill="1"/>
    <xf numFmtId="0" fontId="43" fillId="9" borderId="0" xfId="0" applyFont="1" applyFill="1"/>
    <xf numFmtId="0" fontId="109" fillId="42" borderId="4" xfId="0" applyFont="1" applyFill="1" applyBorder="1" applyAlignment="1">
      <alignment horizontal="center" vertical="center" wrapText="1"/>
    </xf>
    <xf numFmtId="0" fontId="109" fillId="42" borderId="4" xfId="0" applyFont="1" applyFill="1" applyBorder="1" applyAlignment="1">
      <alignment horizontal="center" vertical="center"/>
    </xf>
    <xf numFmtId="0" fontId="23" fillId="0" borderId="7" xfId="0" applyFont="1" applyBorder="1" applyAlignment="1">
      <alignment horizontal="center" vertical="center"/>
    </xf>
    <xf numFmtId="0" fontId="22" fillId="0" borderId="8" xfId="0" applyFont="1" applyBorder="1" applyAlignment="1">
      <alignment horizontal="center" vertical="center" wrapText="1"/>
    </xf>
    <xf numFmtId="0" fontId="109" fillId="42" borderId="4" xfId="0" applyFont="1" applyFill="1" applyBorder="1" applyAlignment="1">
      <alignment horizontal="center"/>
    </xf>
    <xf numFmtId="0" fontId="22" fillId="0" borderId="16" xfId="0" applyFont="1" applyBorder="1" applyAlignment="1">
      <alignment horizontal="center" vertical="center"/>
    </xf>
    <xf numFmtId="0" fontId="22" fillId="0" borderId="22" xfId="0" applyFont="1" applyBorder="1" applyAlignment="1">
      <alignment horizontal="center" vertical="center"/>
    </xf>
    <xf numFmtId="0" fontId="22" fillId="0" borderId="16"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16" xfId="0" applyFont="1" applyBorder="1" applyAlignment="1">
      <alignment horizontal="center"/>
    </xf>
    <xf numFmtId="0" fontId="22" fillId="0" borderId="22" xfId="0" applyFont="1" applyBorder="1" applyAlignment="1">
      <alignment horizontal="center"/>
    </xf>
    <xf numFmtId="0" fontId="112" fillId="42" borderId="4" xfId="0" applyFont="1" applyFill="1" applyBorder="1" applyAlignment="1">
      <alignment horizontal="center"/>
    </xf>
    <xf numFmtId="0" fontId="112" fillId="42" borderId="4" xfId="0" applyFont="1" applyFill="1" applyBorder="1" applyAlignment="1">
      <alignment horizontal="right" wrapText="1"/>
    </xf>
    <xf numFmtId="0" fontId="114" fillId="42" borderId="4" xfId="0" applyFont="1" applyFill="1" applyBorder="1" applyAlignment="1">
      <alignment horizontal="center" vertical="center" wrapText="1"/>
    </xf>
    <xf numFmtId="0" fontId="116" fillId="42" borderId="4" xfId="0" applyFont="1" applyFill="1" applyBorder="1" applyAlignment="1">
      <alignment horizontal="center" vertical="center"/>
    </xf>
    <xf numFmtId="0" fontId="114" fillId="42" borderId="4" xfId="0" applyFont="1" applyFill="1" applyBorder="1" applyAlignment="1">
      <alignment horizontal="center" vertical="center"/>
    </xf>
    <xf numFmtId="169" fontId="23" fillId="9" borderId="0" xfId="0" applyNumberFormat="1" applyFont="1" applyFill="1" applyAlignment="1">
      <alignment horizontal="left" wrapText="1"/>
    </xf>
    <xf numFmtId="0" fontId="23" fillId="0" borderId="0" xfId="0" applyFont="1"/>
    <xf numFmtId="0" fontId="32" fillId="0" borderId="0" xfId="0" applyFont="1"/>
    <xf numFmtId="169" fontId="23" fillId="0" borderId="0" xfId="0" applyNumberFormat="1" applyFont="1" applyAlignment="1">
      <alignment horizontal="left"/>
    </xf>
    <xf numFmtId="0" fontId="35" fillId="0" borderId="16" xfId="0" applyFont="1" applyBorder="1" applyAlignment="1">
      <alignment horizontal="center" vertical="center" wrapText="1"/>
    </xf>
    <xf numFmtId="0" fontId="35" fillId="0" borderId="16" xfId="0" applyFont="1" applyBorder="1" applyAlignment="1">
      <alignment horizontal="center" vertical="center"/>
    </xf>
    <xf numFmtId="0" fontId="35" fillId="0" borderId="13" xfId="0" applyFont="1" applyBorder="1" applyAlignment="1">
      <alignment horizontal="center" vertical="center" wrapText="1"/>
    </xf>
    <xf numFmtId="0" fontId="35" fillId="0" borderId="13" xfId="0" applyFont="1" applyBorder="1" applyAlignment="1">
      <alignment horizontal="center" vertical="center"/>
    </xf>
    <xf numFmtId="0" fontId="35" fillId="0" borderId="17" xfId="0" applyFont="1" applyBorder="1" applyAlignment="1">
      <alignment horizontal="right" wrapText="1"/>
    </xf>
    <xf numFmtId="0" fontId="35" fillId="0" borderId="13" xfId="0" applyFont="1" applyBorder="1" applyAlignment="1">
      <alignment horizontal="right" wrapText="1"/>
    </xf>
    <xf numFmtId="0" fontId="35" fillId="0" borderId="18" xfId="0" applyFont="1" applyBorder="1" applyAlignment="1">
      <alignment horizontal="center"/>
    </xf>
    <xf numFmtId="0" fontId="37" fillId="0" borderId="13" xfId="0" applyFont="1" applyBorder="1" applyAlignment="1">
      <alignment horizontal="center" vertical="center"/>
    </xf>
    <xf numFmtId="0" fontId="0" fillId="0" borderId="0" xfId="0" applyAlignment="1">
      <alignment wrapText="1"/>
    </xf>
    <xf numFmtId="169" fontId="23" fillId="9" borderId="0" xfId="0" applyNumberFormat="1" applyFont="1" applyFill="1" applyAlignment="1">
      <alignment horizontal="left"/>
    </xf>
    <xf numFmtId="0" fontId="27" fillId="9" borderId="13" xfId="20" applyFont="1" applyFill="1" applyBorder="1" applyAlignment="1">
      <alignment horizontal="center"/>
    </xf>
    <xf numFmtId="0" fontId="35" fillId="9" borderId="0" xfId="20" applyFont="1" applyFill="1" applyBorder="1" applyAlignment="1">
      <alignment horizontal="left" wrapText="1"/>
    </xf>
    <xf numFmtId="0" fontId="35" fillId="9" borderId="0" xfId="20" applyFont="1" applyFill="1" applyAlignment="1">
      <alignment horizontal="right"/>
    </xf>
    <xf numFmtId="0" fontId="1" fillId="0" borderId="7" xfId="11" applyBorder="1" applyAlignment="1">
      <alignment horizontal="center" wrapText="1"/>
    </xf>
    <xf numFmtId="0" fontId="1" fillId="0" borderId="0" xfId="11" applyAlignment="1">
      <alignment horizontal="center" wrapText="1"/>
    </xf>
    <xf numFmtId="0" fontId="1" fillId="0" borderId="0" xfId="11" applyAlignment="1">
      <alignment horizontal="center"/>
    </xf>
    <xf numFmtId="0" fontId="73" fillId="9" borderId="0" xfId="213" applyFill="1" applyAlignment="1">
      <alignment horizontal="left"/>
    </xf>
    <xf numFmtId="0" fontId="27" fillId="9" borderId="0" xfId="7" applyFont="1" applyFill="1" applyAlignment="1">
      <alignment horizontal="center"/>
    </xf>
    <xf numFmtId="0" fontId="128" fillId="48" borderId="4" xfId="0" applyFont="1" applyFill="1" applyBorder="1" applyAlignment="1">
      <alignment horizontal="left" vertical="top" wrapText="1" readingOrder="1"/>
    </xf>
  </cellXfs>
  <cellStyles count="1574">
    <cellStyle name="20% - Accent1" xfId="883" builtinId="30" customBuiltin="1"/>
    <cellStyle name="20% - Accent1 2" xfId="381" xr:uid="{D0387A2E-66C5-4C42-8279-CAB3E01FA9F5}"/>
    <cellStyle name="20% - Accent2" xfId="886" builtinId="34" customBuiltin="1"/>
    <cellStyle name="20% - Accent2 2" xfId="385" xr:uid="{B34C0D8B-4141-4DBA-9560-5ADD872D9E28}"/>
    <cellStyle name="20% - Accent3" xfId="889" builtinId="38" customBuiltin="1"/>
    <cellStyle name="20% - Accent3 2" xfId="389" xr:uid="{8EB3CC60-7E2A-4C9F-8C18-3C9B3E60191B}"/>
    <cellStyle name="20% - Accent4" xfId="892" builtinId="42" customBuiltin="1"/>
    <cellStyle name="20% - Accent4 2" xfId="393" xr:uid="{C34B0A79-2AF1-495B-8EA6-10E8D5C6C064}"/>
    <cellStyle name="20% - Accent5" xfId="895" builtinId="46" customBuiltin="1"/>
    <cellStyle name="20% - Accent5 2" xfId="397" xr:uid="{9571A496-E020-4167-B171-7DF7A067AB1D}"/>
    <cellStyle name="20% - Accent6" xfId="898" builtinId="50" customBuiltin="1"/>
    <cellStyle name="20% - Accent6 2" xfId="401" xr:uid="{4213AD0B-9BAF-4309-B79A-C2EEC1B25268}"/>
    <cellStyle name="40% - Accent1" xfId="884" builtinId="31" customBuiltin="1"/>
    <cellStyle name="40% - Accent1 2" xfId="382" xr:uid="{EBA5D628-2E43-4ED6-A0B3-F49BD8C9BB55}"/>
    <cellStyle name="40% - Accent2" xfId="887" builtinId="35" customBuiltin="1"/>
    <cellStyle name="40% - Accent2 2" xfId="386" xr:uid="{577ADEFF-B9A4-4673-AF2D-5A6AD6FAD9F1}"/>
    <cellStyle name="40% - Accent3" xfId="890" builtinId="39" customBuiltin="1"/>
    <cellStyle name="40% - Accent3 2" xfId="390" xr:uid="{59906CB1-A9C3-4B60-A444-EA0D0D446F9D}"/>
    <cellStyle name="40% - Accent4" xfId="893" builtinId="43" customBuiltin="1"/>
    <cellStyle name="40% - Accent4 2" xfId="394" xr:uid="{B112C224-C165-43FA-B63F-D08F4954F355}"/>
    <cellStyle name="40% - Accent5" xfId="896" builtinId="47" customBuiltin="1"/>
    <cellStyle name="40% - Accent5 2" xfId="398" xr:uid="{38CF34C6-1BEA-4C2C-A3E9-B6DAA9FF041E}"/>
    <cellStyle name="40% - Accent6" xfId="899" builtinId="51" customBuiltin="1"/>
    <cellStyle name="40% - Accent6 2" xfId="402" xr:uid="{74B643D2-06C3-4EB2-90C5-CFA444EEC81F}"/>
    <cellStyle name="60% - Accent1 2" xfId="383" xr:uid="{838F17AA-BF4E-4F21-8897-DA79BE7F36D1}"/>
    <cellStyle name="60% - Accent1 2 2" xfId="1032" xr:uid="{7E64941A-4065-44BB-90B2-D84034AB8D02}"/>
    <cellStyle name="60% - Accent2 2" xfId="387" xr:uid="{AC48AB79-C789-46A2-8B2F-6804D43F56B6}"/>
    <cellStyle name="60% - Accent2 2 2" xfId="1037" xr:uid="{D9D67019-22E8-4E34-8201-2CDA125BD593}"/>
    <cellStyle name="60% - Accent3 2" xfId="391" xr:uid="{C1AEEE61-2CF3-4804-BC02-D30EF576E4C2}"/>
    <cellStyle name="60% - Accent3 2 2" xfId="1035" xr:uid="{04DBC61F-D0C7-44F7-B030-E575A973B550}"/>
    <cellStyle name="60% - Accent4 2" xfId="395" xr:uid="{2A4D1B84-BA11-40A1-A211-3705469A7AB8}"/>
    <cellStyle name="60% - Accent4 2 2" xfId="1033" xr:uid="{AA7495D1-2F38-4B94-AD7F-DA083B8DB843}"/>
    <cellStyle name="60% - Accent5 2" xfId="399" xr:uid="{39CA4511-A983-41D5-A22C-18388326F827}"/>
    <cellStyle name="60% - Accent5 2 2" xfId="1034" xr:uid="{9A59AE5C-707A-4EA1-8097-9584A37C33C6}"/>
    <cellStyle name="60% - Accent6 2" xfId="403" xr:uid="{050DA09F-0910-4EE4-86B6-7D2A48BAB185}"/>
    <cellStyle name="60% - Accent6 2 2" xfId="1038" xr:uid="{EE6C42C9-91AC-4028-AA18-7D168DA644A8}"/>
    <cellStyle name="Accent1" xfId="882" builtinId="29" customBuiltin="1"/>
    <cellStyle name="Accent1 2" xfId="380" xr:uid="{2F47F91B-49A4-4B12-9446-F8390A252FA0}"/>
    <cellStyle name="Accent2" xfId="885" builtinId="33" customBuiltin="1"/>
    <cellStyle name="Accent2 2" xfId="384" xr:uid="{F244A19D-5256-477F-8C22-B2215C497B0A}"/>
    <cellStyle name="Accent3" xfId="888" builtinId="37" customBuiltin="1"/>
    <cellStyle name="Accent3 2" xfId="388" xr:uid="{50AD58D2-4D9C-49C0-B3BA-F381FF0F2DA4}"/>
    <cellStyle name="Accent4" xfId="891" builtinId="41" customBuiltin="1"/>
    <cellStyle name="Accent4 2" xfId="392" xr:uid="{EF7322F6-3455-49A1-857C-B20CDB63AFA9}"/>
    <cellStyle name="Accent5" xfId="894" builtinId="45" customBuiltin="1"/>
    <cellStyle name="Accent5 2" xfId="396" xr:uid="{A26DD3BE-88EC-47B3-BEAB-F8CB84F14401}"/>
    <cellStyle name="Accent6" xfId="897" builtinId="49" customBuiltin="1"/>
    <cellStyle name="Accent6 2" xfId="400" xr:uid="{7FD350E9-2848-417C-851E-E474593D5EEA}"/>
    <cellStyle name="ANCLAS,REZONES Y SUS PARTES,DE FUNDICION,DE HIERRO O DE ACERO" xfId="31" xr:uid="{E1B5F267-CEB8-4DED-A4B9-50511B0F02C6}"/>
    <cellStyle name="ANCLAS,REZONES Y SUS PARTES,DE FUNDICION,DE HIERRO O DE ACERO 2" xfId="32" xr:uid="{3DA42EA0-C3E2-4BC5-8396-1A089D91EAE9}"/>
    <cellStyle name="ANCLAS,REZONES Y SUS PARTES,DE FUNDICION,DE HIERRO O DE ACERO 2 2" xfId="19" xr:uid="{722F1043-C447-47B0-BD41-2A325D15B45A}"/>
    <cellStyle name="ANCLAS,REZONES Y SUS PARTES,DE FUNDICION,DE HIERRO O DE ACERO 2 2 2" xfId="20" xr:uid="{035D2D60-2545-4477-BF92-005399466279}"/>
    <cellStyle name="ANCLAS,REZONES Y SUS PARTES,DE FUNDICION,DE HIERRO O DE ACERO 2 3" xfId="21" xr:uid="{D78CBC76-6120-4107-BF59-78A6F9FB8DD4}"/>
    <cellStyle name="ANCLAS,REZONES Y SUS PARTES,DE FUNDICION,DE HIERRO O DE ACERO 3" xfId="33" xr:uid="{D1D80DD0-EC49-4145-9EDD-09207CA8B8A0}"/>
    <cellStyle name="Bad" xfId="3" builtinId="27" customBuiltin="1"/>
    <cellStyle name="Bad 2" xfId="369" xr:uid="{64281F3B-89B4-428E-91C7-1D6D3578B796}"/>
    <cellStyle name="Calculation" xfId="876" builtinId="22" customBuiltin="1"/>
    <cellStyle name="Calculation 2" xfId="373" xr:uid="{C8292873-BFDA-43E0-8FA1-C4B439122CB0}"/>
    <cellStyle name="cells" xfId="34" xr:uid="{D2AD2E0D-453C-401A-8E1F-A615644CE282}"/>
    <cellStyle name="cells 2" xfId="35" xr:uid="{63F5DEB5-0609-4D84-AE04-ED16011DE7F0}"/>
    <cellStyle name="Check Cell" xfId="878" builtinId="23" customBuiltin="1"/>
    <cellStyle name="Check Cell 2" xfId="375" xr:uid="{0897BE96-13F9-444E-B124-CC67E6AADC03}"/>
    <cellStyle name="column field" xfId="36" xr:uid="{A4DB2AA8-2E48-4F4F-9ABD-BE62DA14D811}"/>
    <cellStyle name="column field 2" xfId="37" xr:uid="{4F520795-9086-4DD5-8DC0-D441FE206D12}"/>
    <cellStyle name="Comma" xfId="25" builtinId="3"/>
    <cellStyle name="Comma 10" xfId="39" xr:uid="{C66E639A-B773-4EC1-86B9-DD2C702A39D8}"/>
    <cellStyle name="Comma 10 10" xfId="901" xr:uid="{6F99006D-C4ED-4D05-9BAF-4FE10E984E9C}"/>
    <cellStyle name="Comma 10 11" xfId="1042" xr:uid="{26E2B0EB-506E-411C-98A9-CA460349236C}"/>
    <cellStyle name="Comma 10 12" xfId="1177" xr:uid="{85A6C40F-5569-4110-B335-047DC6041D7E}"/>
    <cellStyle name="Comma 10 13" xfId="1311" xr:uid="{02661FE3-26E2-41D1-85F6-ADCA371C8A1C}"/>
    <cellStyle name="Comma 10 14" xfId="1443" xr:uid="{71DA082A-D45E-4604-948C-C54891D62538}"/>
    <cellStyle name="Comma 10 2" xfId="40" xr:uid="{8F921AE9-857D-4E5A-8A5B-E61729AC8669}"/>
    <cellStyle name="Comma 10 2 10" xfId="1043" xr:uid="{E5F688AD-1C09-4C57-9220-A7620F6A1642}"/>
    <cellStyle name="Comma 10 2 11" xfId="1178" xr:uid="{22CF27D9-079C-417D-85DF-9A295D2E7C7D}"/>
    <cellStyle name="Comma 10 2 12" xfId="1312" xr:uid="{372C42A8-997F-47CE-9E15-558A10723170}"/>
    <cellStyle name="Comma 10 2 13" xfId="1444" xr:uid="{632433B2-F3B3-49C4-AFE5-2278ABB9E750}"/>
    <cellStyle name="Comma 10 2 2" xfId="147" xr:uid="{6786C73C-FE0A-45BB-84A1-515F76D2F1ED}"/>
    <cellStyle name="Comma 10 2 2 2" xfId="474" xr:uid="{7968E01E-8497-43E3-947B-CD45C3BC36BA}"/>
    <cellStyle name="Comma 10 2 2 3" xfId="606" xr:uid="{69203E6A-1C87-46EC-9BB7-321B410CB87C}"/>
    <cellStyle name="Comma 10 2 2 4" xfId="740" xr:uid="{95109D21-6596-4E1E-A54B-A483B84EF593}"/>
    <cellStyle name="Comma 10 2 2 5" xfId="903" xr:uid="{134158A8-7BF8-4AB3-AF8F-34B5D57BB279}"/>
    <cellStyle name="Comma 10 2 2 6" xfId="1044" xr:uid="{EB0FE03E-84DC-4150-9B4A-6B9A1670D17B}"/>
    <cellStyle name="Comma 10 2 2 7" xfId="1179" xr:uid="{3CA22B22-FD92-4277-882A-38D48A63593E}"/>
    <cellStyle name="Comma 10 2 2 8" xfId="1313" xr:uid="{E151561F-7EB7-4C19-8721-E71F6AD530E1}"/>
    <cellStyle name="Comma 10 2 2 9" xfId="1445" xr:uid="{A11C70A7-6D63-4D8C-9D75-3A68C2BD5925}"/>
    <cellStyle name="Comma 10 2 3" xfId="223" xr:uid="{283FD1DA-BEEC-4C73-9F6F-721447084FD2}"/>
    <cellStyle name="Comma 10 2 4" xfId="289" xr:uid="{32ACF47C-855B-4517-9BAB-915DF7D1CE3A}"/>
    <cellStyle name="Comma 10 2 5" xfId="407" xr:uid="{1041352A-27E0-4596-954B-15C7948AB1E2}"/>
    <cellStyle name="Comma 10 2 6" xfId="473" xr:uid="{9E6E8BA6-4B81-4EB6-AAFB-325573130ACA}"/>
    <cellStyle name="Comma 10 2 7" xfId="605" xr:uid="{695C2EBF-4B04-4464-9D5C-B7E9257E1A33}"/>
    <cellStyle name="Comma 10 2 8" xfId="739" xr:uid="{F8B7ED16-2A29-498E-9F25-1579CE3A6D6F}"/>
    <cellStyle name="Comma 10 2 9" xfId="902" xr:uid="{790EB1CD-F7B9-48E0-9AAB-38FB49BCEAB2}"/>
    <cellStyle name="Comma 10 3" xfId="146" xr:uid="{ADE0D3C6-3B5C-482C-BAC6-92CC5E6ABD46}"/>
    <cellStyle name="Comma 10 3 2" xfId="475" xr:uid="{307CF313-F74C-4CE1-ABB2-82B044688B08}"/>
    <cellStyle name="Comma 10 3 3" xfId="607" xr:uid="{697034A6-586F-4A4C-A71A-515D4FA378D3}"/>
    <cellStyle name="Comma 10 3 4" xfId="741" xr:uid="{46F001FA-9A6A-4372-A22D-8FCDCE02A230}"/>
    <cellStyle name="Comma 10 3 5" xfId="904" xr:uid="{74A4D22B-C196-465B-85C5-5BC75A0B0FEA}"/>
    <cellStyle name="Comma 10 3 6" xfId="1045" xr:uid="{81F55338-892F-47C3-B03E-D3463083D73F}"/>
    <cellStyle name="Comma 10 3 7" xfId="1180" xr:uid="{46736BAE-EFA4-475E-9994-8DECB499A7A1}"/>
    <cellStyle name="Comma 10 3 8" xfId="1314" xr:uid="{C751E16F-66F3-4312-B289-120AD131B489}"/>
    <cellStyle name="Comma 10 3 9" xfId="1446" xr:uid="{807CC437-AB09-428D-9512-7B1CE5B35855}"/>
    <cellStyle name="Comma 10 4" xfId="222" xr:uid="{FD816A8A-2F41-4CBD-9B08-4BA7F31F4331}"/>
    <cellStyle name="Comma 10 5" xfId="288" xr:uid="{F9D76CAC-D4F5-40A5-AD1D-EDA2C74BA7C3}"/>
    <cellStyle name="Comma 10 6" xfId="406" xr:uid="{10C69F18-D38B-43F9-9AC4-D422EF32A524}"/>
    <cellStyle name="Comma 10 7" xfId="472" xr:uid="{9E3A3877-5555-49A5-9284-24DBA78C8DB8}"/>
    <cellStyle name="Comma 10 8" xfId="604" xr:uid="{19B4BB41-F9B0-44A8-B9C2-BFD863E50F02}"/>
    <cellStyle name="Comma 10 9" xfId="738" xr:uid="{AA69CC6A-E9B0-4B54-BC7F-1E4C63FA465E}"/>
    <cellStyle name="Comma 11" xfId="41" xr:uid="{AD663A2E-7926-43FE-BD1C-2E1EB3D3A2F5}"/>
    <cellStyle name="Comma 11 10" xfId="905" xr:uid="{9032C1D1-141B-4E33-A56B-85CACFE56914}"/>
    <cellStyle name="Comma 11 11" xfId="1046" xr:uid="{934C97FE-6B85-4D35-9CEB-1BE15D229B18}"/>
    <cellStyle name="Comma 11 12" xfId="1181" xr:uid="{BCC2FFBE-8751-4637-B1C7-70B3BF792069}"/>
    <cellStyle name="Comma 11 13" xfId="1315" xr:uid="{30AA279E-C1C2-4969-8BFD-45B9F750ECF1}"/>
    <cellStyle name="Comma 11 14" xfId="1447" xr:uid="{B6E0B9A7-D70D-43DB-835F-9C54C26DDB8C}"/>
    <cellStyle name="Comma 11 2" xfId="42" xr:uid="{253CA6F1-B780-4D56-8054-E30877754EAA}"/>
    <cellStyle name="Comma 11 2 10" xfId="1047" xr:uid="{AF6F5880-9D1A-42B8-A03A-A34361FE6E5D}"/>
    <cellStyle name="Comma 11 2 11" xfId="1182" xr:uid="{3D6A6D0C-B241-4584-8B18-E522DA3FBDEE}"/>
    <cellStyle name="Comma 11 2 12" xfId="1316" xr:uid="{6D391F72-A61C-4467-A152-8996BAB73590}"/>
    <cellStyle name="Comma 11 2 13" xfId="1448" xr:uid="{8F425809-AEC8-450F-9DBF-B318B4C39654}"/>
    <cellStyle name="Comma 11 2 2" xfId="149" xr:uid="{87071181-9318-4F09-B499-7134DBE33B90}"/>
    <cellStyle name="Comma 11 2 2 2" xfId="478" xr:uid="{D023EE23-88AC-437F-855E-1CB29B26BECC}"/>
    <cellStyle name="Comma 11 2 2 3" xfId="610" xr:uid="{9AC508ED-FE85-4151-844F-AE85B2E1AE2F}"/>
    <cellStyle name="Comma 11 2 2 4" xfId="744" xr:uid="{047F1221-D7C4-49A7-A448-0CCA694FD5C4}"/>
    <cellStyle name="Comma 11 2 2 5" xfId="907" xr:uid="{38A8C422-B9EF-4221-8AD7-600900D646ED}"/>
    <cellStyle name="Comma 11 2 2 6" xfId="1048" xr:uid="{C1689F01-C4A7-4B4B-A7C0-D0FA88243E38}"/>
    <cellStyle name="Comma 11 2 2 7" xfId="1183" xr:uid="{A0CDF33B-FF20-4CD1-A183-19B1D8009686}"/>
    <cellStyle name="Comma 11 2 2 8" xfId="1317" xr:uid="{39AA874B-7BDC-4394-8F54-2395F8E650A8}"/>
    <cellStyle name="Comma 11 2 2 9" xfId="1449" xr:uid="{614A0B93-87B6-4A66-BFDC-80C87985D5AE}"/>
    <cellStyle name="Comma 11 2 3" xfId="225" xr:uid="{C1C8B57B-4E3E-4F14-8410-03644C95A63A}"/>
    <cellStyle name="Comma 11 2 4" xfId="291" xr:uid="{FFB2C80F-8616-4B1A-AEB5-97EF540BB8FE}"/>
    <cellStyle name="Comma 11 2 5" xfId="409" xr:uid="{255E86EE-D798-4C7B-A64B-1EE5196806B6}"/>
    <cellStyle name="Comma 11 2 6" xfId="477" xr:uid="{FF488AC9-605B-47A1-BF5E-51A78889B74E}"/>
    <cellStyle name="Comma 11 2 7" xfId="609" xr:uid="{67FBE0BD-8AD6-44AD-B886-D0E37328F86B}"/>
    <cellStyle name="Comma 11 2 8" xfId="743" xr:uid="{D8BA2507-DE77-48D4-A65D-4FECA67B4074}"/>
    <cellStyle name="Comma 11 2 9" xfId="906" xr:uid="{58060524-C437-4F95-A833-E9C858C2F1D6}"/>
    <cellStyle name="Comma 11 3" xfId="148" xr:uid="{E7F78704-5CF8-4AF9-8ACF-1948818F8925}"/>
    <cellStyle name="Comma 11 3 2" xfId="479" xr:uid="{7BB76F6F-41A6-4A01-A169-F998761CEE93}"/>
    <cellStyle name="Comma 11 3 3" xfId="611" xr:uid="{E09D1F27-676D-4C41-B12F-9C6C5D94C0A1}"/>
    <cellStyle name="Comma 11 3 4" xfId="745" xr:uid="{A37C5210-1DF1-4C56-9FB3-267CFCB78067}"/>
    <cellStyle name="Comma 11 3 5" xfId="908" xr:uid="{F987767B-1611-4574-8C30-496360593E0D}"/>
    <cellStyle name="Comma 11 3 6" xfId="1049" xr:uid="{F4011E2E-963A-4963-88BE-9FCFA389F789}"/>
    <cellStyle name="Comma 11 3 7" xfId="1184" xr:uid="{B5EC07EE-9D7F-4EF4-B3F1-7B48181AF8EC}"/>
    <cellStyle name="Comma 11 3 8" xfId="1318" xr:uid="{1E3CD250-D319-43EE-A791-78D4E47AE396}"/>
    <cellStyle name="Comma 11 3 9" xfId="1450" xr:uid="{D5CBDB83-11E7-467D-B25F-96502F91DCD8}"/>
    <cellStyle name="Comma 11 4" xfId="224" xr:uid="{4D2C6B0A-1E14-4185-AC80-31748C4D523D}"/>
    <cellStyle name="Comma 11 5" xfId="290" xr:uid="{2F36EE3F-9D69-46FD-8AFD-6771443D3C2A}"/>
    <cellStyle name="Comma 11 6" xfId="408" xr:uid="{8738C80E-204D-4270-BBB6-5E1FED9C119D}"/>
    <cellStyle name="Comma 11 7" xfId="476" xr:uid="{6DDE6920-2CFD-4432-83A6-173CCF10C9C5}"/>
    <cellStyle name="Comma 11 8" xfId="608" xr:uid="{685CE977-F41F-4DB4-87DC-32507EA5027D}"/>
    <cellStyle name="Comma 11 9" xfId="742" xr:uid="{EC3E0A94-5121-4D35-8C95-30622BFA38C5}"/>
    <cellStyle name="Comma 12" xfId="43" xr:uid="{73E39005-B0B9-4882-8017-B3EDDC3D5EFD}"/>
    <cellStyle name="Comma 12 10" xfId="909" xr:uid="{ED30F3C6-762E-4DD3-92CC-EA166EECFB24}"/>
    <cellStyle name="Comma 12 11" xfId="1050" xr:uid="{01DF9780-5550-43A5-940D-7D4176EE8523}"/>
    <cellStyle name="Comma 12 12" xfId="1185" xr:uid="{A50F690D-CB5D-48A3-8B9D-35E865529319}"/>
    <cellStyle name="Comma 12 13" xfId="1319" xr:uid="{E74C8A8E-139F-4B85-B32B-AF3A7BAF45C6}"/>
    <cellStyle name="Comma 12 14" xfId="1451" xr:uid="{82B1E984-7015-4606-A233-668EDB8DCEE4}"/>
    <cellStyle name="Comma 12 2" xfId="44" xr:uid="{4D644541-03E3-4A97-9334-1E91EED832B7}"/>
    <cellStyle name="Comma 12 2 10" xfId="1051" xr:uid="{E84C09E4-1EA1-44F9-92D5-70F84FC1FA0E}"/>
    <cellStyle name="Comma 12 2 11" xfId="1186" xr:uid="{3CD34792-73B5-482D-9DD7-E6C64A6DA49A}"/>
    <cellStyle name="Comma 12 2 12" xfId="1320" xr:uid="{B14C3053-294E-4362-A086-29B4B01EF073}"/>
    <cellStyle name="Comma 12 2 13" xfId="1452" xr:uid="{E0F3C1EF-1D02-44DB-A467-375524EEDCB0}"/>
    <cellStyle name="Comma 12 2 2" xfId="151" xr:uid="{1F6FDE7D-CE6E-4951-B374-79A764A90ED9}"/>
    <cellStyle name="Comma 12 2 2 2" xfId="482" xr:uid="{D5357BCB-445C-4B1E-B473-37ABD27CC5C1}"/>
    <cellStyle name="Comma 12 2 2 3" xfId="614" xr:uid="{746FB246-BFEE-4A96-ADB3-9BC6B1D241B8}"/>
    <cellStyle name="Comma 12 2 2 4" xfId="748" xr:uid="{CBFFFB2E-89A7-4E7B-937F-2BC588FE44FD}"/>
    <cellStyle name="Comma 12 2 2 5" xfId="911" xr:uid="{05A67ED0-6A03-44C7-A295-A9AA65A7C7AA}"/>
    <cellStyle name="Comma 12 2 2 6" xfId="1052" xr:uid="{C65FA380-3F52-4845-8DA6-8681DC46F962}"/>
    <cellStyle name="Comma 12 2 2 7" xfId="1187" xr:uid="{43D5EE1C-2AF7-4821-8B1E-CCE36F9E9CBE}"/>
    <cellStyle name="Comma 12 2 2 8" xfId="1321" xr:uid="{8DD81DF3-FD9F-45EF-99FD-EA1ED85B616B}"/>
    <cellStyle name="Comma 12 2 2 9" xfId="1453" xr:uid="{12D2EAAE-7473-4889-A59D-70F8E0ABBDED}"/>
    <cellStyle name="Comma 12 2 3" xfId="227" xr:uid="{2B17D575-8A4F-4025-8FDD-877036224B43}"/>
    <cellStyle name="Comma 12 2 4" xfId="293" xr:uid="{0389A602-73B8-40C8-95A7-BEDB0D4F6266}"/>
    <cellStyle name="Comma 12 2 5" xfId="411" xr:uid="{E36DB408-7AB6-4DAF-B628-8C2B7CFAFE3D}"/>
    <cellStyle name="Comma 12 2 6" xfId="481" xr:uid="{983004C4-A9BE-4EB9-BC31-3093D861DEA5}"/>
    <cellStyle name="Comma 12 2 7" xfId="613" xr:uid="{BFB84C55-FB51-4F9C-BA07-8423BBD1679C}"/>
    <cellStyle name="Comma 12 2 8" xfId="747" xr:uid="{053F5D9D-D9B0-4FC6-993C-058EFC127DBF}"/>
    <cellStyle name="Comma 12 2 9" xfId="910" xr:uid="{7A8CC3B7-E11F-4FF8-BCCA-53B3D91521A0}"/>
    <cellStyle name="Comma 12 3" xfId="150" xr:uid="{4877CF1C-D6D8-4033-913E-040FEA0E2D03}"/>
    <cellStyle name="Comma 12 3 2" xfId="483" xr:uid="{BD659B55-1D89-4829-AE81-13B539EC71C9}"/>
    <cellStyle name="Comma 12 3 3" xfId="615" xr:uid="{0D53F6FA-0517-47E1-B7AF-C2E475C53D5B}"/>
    <cellStyle name="Comma 12 3 4" xfId="749" xr:uid="{3B190C1C-8CC4-4030-A6DB-B545970840BA}"/>
    <cellStyle name="Comma 12 3 5" xfId="912" xr:uid="{F408B0F8-77AF-4223-B159-47EF9611AD5E}"/>
    <cellStyle name="Comma 12 3 6" xfId="1053" xr:uid="{74DC3164-4FD1-431A-9497-B045111BB09A}"/>
    <cellStyle name="Comma 12 3 7" xfId="1188" xr:uid="{F2162DBE-D018-4794-AE49-1EF70EDDB7FA}"/>
    <cellStyle name="Comma 12 3 8" xfId="1322" xr:uid="{27EE03DB-12B2-41F0-B035-4261816469AA}"/>
    <cellStyle name="Comma 12 3 9" xfId="1454" xr:uid="{56BA5C54-68B2-4A9D-AA9B-C19098DE3A43}"/>
    <cellStyle name="Comma 12 4" xfId="226" xr:uid="{FF8FCC7A-79D5-4D03-B822-DC4C316AC77E}"/>
    <cellStyle name="Comma 12 5" xfId="292" xr:uid="{20968EEC-7C58-4D2F-97F6-CE72BF0258ED}"/>
    <cellStyle name="Comma 12 6" xfId="410" xr:uid="{6E8A7180-93B6-443E-B3FD-7C36A6D5B75B}"/>
    <cellStyle name="Comma 12 7" xfId="480" xr:uid="{E8FDFA7D-CE14-488C-934C-C16A7DB69E35}"/>
    <cellStyle name="Comma 12 8" xfId="612" xr:uid="{49EA5308-85D9-4B46-A869-C1C82BCFC66F}"/>
    <cellStyle name="Comma 12 9" xfId="746" xr:uid="{3E686EC9-2382-46DE-97AC-1CD043D94B08}"/>
    <cellStyle name="Comma 13" xfId="45" xr:uid="{D68A1FE6-517A-4D93-B078-92757EAA0D17}"/>
    <cellStyle name="Comma 13 10" xfId="1054" xr:uid="{49FEFEF3-715E-4284-AF36-4CE5D51AA3CD}"/>
    <cellStyle name="Comma 13 11" xfId="1189" xr:uid="{87F732FE-CF12-4C28-9870-E2317BB7BA8C}"/>
    <cellStyle name="Comma 13 12" xfId="1323" xr:uid="{D05545D9-C6F4-4D2E-9E81-FAE54AAA9CD4}"/>
    <cellStyle name="Comma 13 13" xfId="1455" xr:uid="{C086BA94-E22E-4F1C-9E06-01C4ADD3C4C2}"/>
    <cellStyle name="Comma 13 2" xfId="152" xr:uid="{14A221D1-96AB-4EBA-837A-FCAA9BCE7E2A}"/>
    <cellStyle name="Comma 13 2 2" xfId="485" xr:uid="{82460A5A-DBE4-4DB4-A8C8-DF1FE93D1E62}"/>
    <cellStyle name="Comma 13 2 3" xfId="617" xr:uid="{9154CB00-22C2-470E-B323-637602A9112B}"/>
    <cellStyle name="Comma 13 2 4" xfId="751" xr:uid="{AF6F2AC5-7A32-4165-9C87-ECA8CBA83C6D}"/>
    <cellStyle name="Comma 13 2 5" xfId="914" xr:uid="{A755C4A2-15FD-48F7-B2AC-2FB047A7AEA3}"/>
    <cellStyle name="Comma 13 2 6" xfId="1055" xr:uid="{A58A11A4-CE18-4256-B8E2-E02C707577D6}"/>
    <cellStyle name="Comma 13 2 7" xfId="1190" xr:uid="{AF9682C0-F5F0-47A0-877C-5418DB0D688D}"/>
    <cellStyle name="Comma 13 2 8" xfId="1324" xr:uid="{596900DD-0CBE-4861-A238-140B3C4192DA}"/>
    <cellStyle name="Comma 13 2 9" xfId="1456" xr:uid="{FB10F4F7-CBDE-4EB4-8990-D57C4AC7399E}"/>
    <cellStyle name="Comma 13 3" xfId="228" xr:uid="{CC0CBD2A-8E16-4D8F-B654-ECA137CF5C71}"/>
    <cellStyle name="Comma 13 4" xfId="294" xr:uid="{860E43BD-2034-4E89-BC91-8EC3C0F5AE80}"/>
    <cellStyle name="Comma 13 5" xfId="412" xr:uid="{8A2B1149-BF58-4024-B79B-58A940B7821D}"/>
    <cellStyle name="Comma 13 6" xfId="484" xr:uid="{A1A32845-D6BF-458B-B8E5-AC2FC22F8903}"/>
    <cellStyle name="Comma 13 7" xfId="616" xr:uid="{79A78418-FE43-4990-9E13-A3EB3E075ABD}"/>
    <cellStyle name="Comma 13 8" xfId="750" xr:uid="{07E0C2F7-29D3-472F-97EC-796AD1BCA1BF}"/>
    <cellStyle name="Comma 13 9" xfId="913" xr:uid="{CFD92B3F-B103-451A-865C-6F42F76503BC}"/>
    <cellStyle name="Comma 14" xfId="38" xr:uid="{D31521CD-B387-4065-ABA4-2D13A344E957}"/>
    <cellStyle name="Comma 14 2" xfId="486" xr:uid="{A76743BD-87C6-45C4-8B9C-ABC764A4DD55}"/>
    <cellStyle name="Comma 14 3" xfId="618" xr:uid="{3114E869-F540-4378-AB35-EF284838D8CA}"/>
    <cellStyle name="Comma 14 4" xfId="752" xr:uid="{0A409D96-B49E-49AB-9AF1-718152FEA809}"/>
    <cellStyle name="Comma 14 5" xfId="915" xr:uid="{1C1B264F-5389-4D11-AD02-62682D5E575E}"/>
    <cellStyle name="Comma 14 6" xfId="1056" xr:uid="{E5F7BC30-8293-4424-B83D-23BAD8E57A58}"/>
    <cellStyle name="Comma 14 7" xfId="1191" xr:uid="{F517F018-46E4-42BD-8743-F58B173D78DF}"/>
    <cellStyle name="Comma 14 8" xfId="1325" xr:uid="{823C90F4-4B05-49FE-9714-39A38ADDC00A}"/>
    <cellStyle name="Comma 14 9" xfId="1457" xr:uid="{C0C55A4F-13DA-4549-8A7B-3CC12D78C4B2}"/>
    <cellStyle name="Comma 15" xfId="145" xr:uid="{CB5DB952-025C-485C-B4BE-8232783BFFCA}"/>
    <cellStyle name="Comma 16" xfId="221" xr:uid="{52F21ADD-32CE-4165-AAF9-06F9700FE172}"/>
    <cellStyle name="Comma 17" xfId="287" xr:uid="{557D3CF7-A64B-411E-B5E1-E51AAF11BC23}"/>
    <cellStyle name="Comma 18" xfId="405" xr:uid="{9486EC82-DBE5-47E4-A52C-B19620153A56}"/>
    <cellStyle name="Comma 19" xfId="471" xr:uid="{4F7B9F44-B01A-4676-99A7-4AA794D8EEB7}"/>
    <cellStyle name="Comma 2" xfId="5" xr:uid="{2598E914-327A-4445-A205-66835DE8D662}"/>
    <cellStyle name="Comma 2 10" xfId="229" xr:uid="{543ABD85-B842-41F0-871F-AF0B10456B37}"/>
    <cellStyle name="Comma 2 11" xfId="295" xr:uid="{9BF084B6-6065-4E69-9977-9F324F187786}"/>
    <cellStyle name="Comma 2 12" xfId="413" xr:uid="{8B022BA4-6625-415E-B622-59D436B4EDC9}"/>
    <cellStyle name="Comma 2 13" xfId="487" xr:uid="{4960D177-2888-480B-9BE1-DFE1F467034A}"/>
    <cellStyle name="Comma 2 14" xfId="619" xr:uid="{4EC3BFA5-3E4B-496A-B9F8-692B5B34AE67}"/>
    <cellStyle name="Comma 2 15" xfId="753" xr:uid="{25C2B879-8E08-4802-8236-B4647EDF93C9}"/>
    <cellStyle name="Comma 2 16" xfId="916" xr:uid="{34813CE2-9BF1-44D7-B2B1-D28528F2BCBD}"/>
    <cellStyle name="Comma 2 17" xfId="1057" xr:uid="{E004F90C-5057-4C82-8338-DEC2B240AFE0}"/>
    <cellStyle name="Comma 2 18" xfId="1192" xr:uid="{089421BC-6275-4945-911D-BE2CA32957F3}"/>
    <cellStyle name="Comma 2 19" xfId="1326" xr:uid="{96C963DD-6CB3-4A0E-BC22-52797948715E}"/>
    <cellStyle name="Comma 2 2" xfId="10" xr:uid="{DE15D56F-700F-4EA7-9079-094FA7119A6A}"/>
    <cellStyle name="Comma 2 2 10" xfId="488" xr:uid="{9B1DB256-C8F3-4EB1-A27E-AFD6DA449045}"/>
    <cellStyle name="Comma 2 2 11" xfId="620" xr:uid="{6F8BE34C-28F5-4A7F-8F12-A2C0DDC6DBDD}"/>
    <cellStyle name="Comma 2 2 12" xfId="754" xr:uid="{E9C09610-01D0-412F-A5C1-F4F8AB100853}"/>
    <cellStyle name="Comma 2 2 13" xfId="917" xr:uid="{F3F25109-5068-4722-8145-4024A61221F5}"/>
    <cellStyle name="Comma 2 2 14" xfId="1058" xr:uid="{0C066241-5E3B-499A-A1C3-38373E7DEAD9}"/>
    <cellStyle name="Comma 2 2 15" xfId="1193" xr:uid="{C07926BA-A44D-4117-84DB-3E2215F2D038}"/>
    <cellStyle name="Comma 2 2 16" xfId="1327" xr:uid="{6D532B01-C10C-46DB-A68F-AC99F11363FA}"/>
    <cellStyle name="Comma 2 2 17" xfId="1459" xr:uid="{02A1828B-4F6B-4DD5-981E-EE54490B2C21}"/>
    <cellStyle name="Comma 2 2 2" xfId="48" xr:uid="{B364C1DB-3015-47DE-B3AF-C4352C431735}"/>
    <cellStyle name="Comma 2 2 2 10" xfId="918" xr:uid="{DFAD6A84-7563-408D-8906-0D741BFA1259}"/>
    <cellStyle name="Comma 2 2 2 11" xfId="1059" xr:uid="{C6B1C9C4-FAE8-4857-B9D8-29C992C1F5BC}"/>
    <cellStyle name="Comma 2 2 2 12" xfId="1194" xr:uid="{4C7F848C-F8FB-4F27-AC53-2C8F140395AF}"/>
    <cellStyle name="Comma 2 2 2 13" xfId="1328" xr:uid="{3962AB70-86B9-4712-AA05-0E2F2B0A3756}"/>
    <cellStyle name="Comma 2 2 2 14" xfId="1460" xr:uid="{6FCBB5B3-9DA9-4B3B-B5EF-07F4231935C6}"/>
    <cellStyle name="Comma 2 2 2 2" xfId="49" xr:uid="{FEAE2E9A-BFC6-41F2-82BB-9731FD1816E2}"/>
    <cellStyle name="Comma 2 2 2 2 10" xfId="1060" xr:uid="{53B72BCD-2D8E-410A-BDC6-B97FAB123C48}"/>
    <cellStyle name="Comma 2 2 2 2 11" xfId="1195" xr:uid="{60E726FB-EDF5-4A14-8C95-870B4F3D168E}"/>
    <cellStyle name="Comma 2 2 2 2 12" xfId="1329" xr:uid="{FAFB1E13-57BB-4C6D-B7F9-269D33B6F94D}"/>
    <cellStyle name="Comma 2 2 2 2 13" xfId="1461" xr:uid="{24B630BC-C7E2-47DD-B401-73BE389F0E63}"/>
    <cellStyle name="Comma 2 2 2 2 2" xfId="156" xr:uid="{C837C1B9-BAA7-49A9-92B2-25632E6D1230}"/>
    <cellStyle name="Comma 2 2 2 2 2 2" xfId="491" xr:uid="{684AEAA8-1450-45F2-B6D1-1C7A8EF94E6B}"/>
    <cellStyle name="Comma 2 2 2 2 2 3" xfId="623" xr:uid="{F1725B09-EC72-48E8-BF85-CC3392832993}"/>
    <cellStyle name="Comma 2 2 2 2 2 4" xfId="757" xr:uid="{0D844242-A9B0-48A7-BD2B-BC8CF1F90E21}"/>
    <cellStyle name="Comma 2 2 2 2 2 5" xfId="920" xr:uid="{B2FA3B0C-0DBF-4B1D-84FC-08DFC87A29CE}"/>
    <cellStyle name="Comma 2 2 2 2 2 6" xfId="1061" xr:uid="{9DDE6FCA-6EAE-46B1-912E-D40F845C6B7F}"/>
    <cellStyle name="Comma 2 2 2 2 2 7" xfId="1196" xr:uid="{08298AB9-25F9-4CB8-980D-601F7F3C6C44}"/>
    <cellStyle name="Comma 2 2 2 2 2 8" xfId="1330" xr:uid="{4E7C6A6B-E31D-435E-8B5D-0B01C6C0210E}"/>
    <cellStyle name="Comma 2 2 2 2 2 9" xfId="1462" xr:uid="{ACA41FAD-BA49-4AF4-BD5E-23F98D940CA8}"/>
    <cellStyle name="Comma 2 2 2 2 3" xfId="232" xr:uid="{D164310F-541A-4D78-8BAC-03B2A1E7D000}"/>
    <cellStyle name="Comma 2 2 2 2 4" xfId="298" xr:uid="{10EB12CD-627D-4BD1-9D9A-FBF7E48906CB}"/>
    <cellStyle name="Comma 2 2 2 2 5" xfId="416" xr:uid="{FFA07A0A-1EE8-4786-B84C-DD332F6CC50D}"/>
    <cellStyle name="Comma 2 2 2 2 6" xfId="490" xr:uid="{D283B182-745C-41CF-9608-3F814CD06412}"/>
    <cellStyle name="Comma 2 2 2 2 7" xfId="622" xr:uid="{262931D1-0365-4B95-AC91-4B591D3F616B}"/>
    <cellStyle name="Comma 2 2 2 2 8" xfId="756" xr:uid="{4585E4CB-2361-4A53-8D19-3D65728632E6}"/>
    <cellStyle name="Comma 2 2 2 2 9" xfId="919" xr:uid="{5A659739-62BF-4D63-AF30-B841ACCDA1E7}"/>
    <cellStyle name="Comma 2 2 2 3" xfId="155" xr:uid="{A07A77CF-DA78-4BCB-B315-A97DA2063320}"/>
    <cellStyle name="Comma 2 2 2 3 2" xfId="492" xr:uid="{CB785DE8-CB8C-455B-A939-8512ED8EAB78}"/>
    <cellStyle name="Comma 2 2 2 3 3" xfId="624" xr:uid="{1CAEE896-750D-4C17-AA15-35D6F43BCB88}"/>
    <cellStyle name="Comma 2 2 2 3 4" xfId="758" xr:uid="{0BDCA846-F4A9-46D5-99BB-12780FF27C01}"/>
    <cellStyle name="Comma 2 2 2 3 5" xfId="921" xr:uid="{34CDCB06-6920-4BF8-BF6C-C1CFDD3B1F04}"/>
    <cellStyle name="Comma 2 2 2 3 6" xfId="1062" xr:uid="{34822361-45AC-4766-8D08-607F8ED6DBB9}"/>
    <cellStyle name="Comma 2 2 2 3 7" xfId="1197" xr:uid="{1525550C-3614-4FF7-B3E4-6AC69FA6F067}"/>
    <cellStyle name="Comma 2 2 2 3 8" xfId="1331" xr:uid="{C12678D0-A488-4F48-AC90-759855A7A689}"/>
    <cellStyle name="Comma 2 2 2 3 9" xfId="1463" xr:uid="{054C287B-D866-492D-B616-CD3192B3AC0A}"/>
    <cellStyle name="Comma 2 2 2 4" xfId="231" xr:uid="{0D7A56D9-AE2B-48F5-B1FC-961DE870BF49}"/>
    <cellStyle name="Comma 2 2 2 5" xfId="297" xr:uid="{C8627387-1390-4AFF-950B-0A665B3B6B09}"/>
    <cellStyle name="Comma 2 2 2 6" xfId="415" xr:uid="{ED44C30F-70D8-4988-BCFE-93725884B77B}"/>
    <cellStyle name="Comma 2 2 2 7" xfId="489" xr:uid="{5C784AE9-69C1-44A4-9AD6-F876C566BF65}"/>
    <cellStyle name="Comma 2 2 2 8" xfId="621" xr:uid="{B86135B9-DA4B-4B0D-BB51-F96F14968403}"/>
    <cellStyle name="Comma 2 2 2 9" xfId="755" xr:uid="{3AAF4EC0-3941-4BA5-9F9F-B271571A4EE0}"/>
    <cellStyle name="Comma 2 2 3" xfId="50" xr:uid="{216E9DE1-F4D7-4C3F-93C6-C051777108AD}"/>
    <cellStyle name="Comma 2 2 3 10" xfId="922" xr:uid="{A96C14C0-2EAE-4386-94FB-2648A4319DB9}"/>
    <cellStyle name="Comma 2 2 3 11" xfId="1063" xr:uid="{5A329C30-299A-4480-BABF-764E2A8D9DFE}"/>
    <cellStyle name="Comma 2 2 3 12" xfId="1198" xr:uid="{8D8CDBEE-E3FA-4EF5-B769-8C0C1A9FF636}"/>
    <cellStyle name="Comma 2 2 3 13" xfId="1332" xr:uid="{9C391BFC-E441-42F3-811C-4C23B6D061BE}"/>
    <cellStyle name="Comma 2 2 3 14" xfId="1464" xr:uid="{BDA13CEF-5B44-42BB-A663-6F9E53ECCD6B}"/>
    <cellStyle name="Comma 2 2 3 2" xfId="51" xr:uid="{DC927746-BF6B-4D29-998F-CDA8C2A22C02}"/>
    <cellStyle name="Comma 2 2 3 2 10" xfId="1064" xr:uid="{C7990BE0-F981-4448-B299-C7D6212E4900}"/>
    <cellStyle name="Comma 2 2 3 2 11" xfId="1199" xr:uid="{9DC4C1E0-BDBF-4956-8A30-914432754569}"/>
    <cellStyle name="Comma 2 2 3 2 12" xfId="1333" xr:uid="{C1E4BEF4-0EE6-425F-9B4F-DA80F4D26B60}"/>
    <cellStyle name="Comma 2 2 3 2 13" xfId="1465" xr:uid="{B4825D3F-7A83-494C-B632-2F0E8A90EC43}"/>
    <cellStyle name="Comma 2 2 3 2 2" xfId="158" xr:uid="{5D594FD5-D6B8-4A18-B078-5CBD37C7FBB9}"/>
    <cellStyle name="Comma 2 2 3 2 2 2" xfId="495" xr:uid="{D5F23F25-A166-4193-A2F6-2AB4C683C9A2}"/>
    <cellStyle name="Comma 2 2 3 2 2 3" xfId="627" xr:uid="{5C30AED4-3CAF-4F9E-898A-9F68CF0D14E8}"/>
    <cellStyle name="Comma 2 2 3 2 2 4" xfId="761" xr:uid="{F4EDD072-43F9-4719-AC65-A1F0BB64C8CD}"/>
    <cellStyle name="Comma 2 2 3 2 2 5" xfId="924" xr:uid="{01B9E6D3-BA12-49DD-99BE-F5ED78BAF540}"/>
    <cellStyle name="Comma 2 2 3 2 2 6" xfId="1065" xr:uid="{CD05B938-CAF3-4D4F-96A7-39E5370486F0}"/>
    <cellStyle name="Comma 2 2 3 2 2 7" xfId="1200" xr:uid="{9DCDE50D-3AC8-4124-8331-45EB302EA7D6}"/>
    <cellStyle name="Comma 2 2 3 2 2 8" xfId="1334" xr:uid="{C3BD9661-E859-4BA2-9219-93DC5D5F3F6A}"/>
    <cellStyle name="Comma 2 2 3 2 2 9" xfId="1466" xr:uid="{0E985177-4139-4C39-8BE8-FA4DABFBF2B6}"/>
    <cellStyle name="Comma 2 2 3 2 3" xfId="234" xr:uid="{5F2BC1E1-62D6-4055-A84B-3CBFD9695A17}"/>
    <cellStyle name="Comma 2 2 3 2 4" xfId="300" xr:uid="{3C105520-81DF-4431-A2D3-ECDA6B0F8E86}"/>
    <cellStyle name="Comma 2 2 3 2 5" xfId="418" xr:uid="{6C45F827-1AD4-495D-AB58-CDA3F5B89553}"/>
    <cellStyle name="Comma 2 2 3 2 6" xfId="494" xr:uid="{676882F1-0679-4C4F-83FE-02D30F06C5C4}"/>
    <cellStyle name="Comma 2 2 3 2 7" xfId="626" xr:uid="{33E3D8EF-D18B-4C1E-9A24-7D185D963B08}"/>
    <cellStyle name="Comma 2 2 3 2 8" xfId="760" xr:uid="{F3EA5688-CA80-4787-9047-CD3E6E3AD1B4}"/>
    <cellStyle name="Comma 2 2 3 2 9" xfId="923" xr:uid="{8E51AE3A-FE08-4452-B3CF-3CB12F359CC6}"/>
    <cellStyle name="Comma 2 2 3 3" xfId="157" xr:uid="{E7E8691E-935E-4799-9FAC-DBE8526A06B8}"/>
    <cellStyle name="Comma 2 2 3 3 2" xfId="496" xr:uid="{7A1A4F22-3544-4BD1-8DFA-A47BAE7380C2}"/>
    <cellStyle name="Comma 2 2 3 3 3" xfId="628" xr:uid="{F2F77158-6ECD-4363-B956-D222897F3E30}"/>
    <cellStyle name="Comma 2 2 3 3 4" xfId="762" xr:uid="{E6F5D080-9086-44A2-85D6-91C7D19D2FC7}"/>
    <cellStyle name="Comma 2 2 3 3 5" xfId="925" xr:uid="{96EE4FEB-A279-4396-B2E2-05EEAD49DB33}"/>
    <cellStyle name="Comma 2 2 3 3 6" xfId="1066" xr:uid="{6AD699AC-65B2-4449-BD44-2C3154B38336}"/>
    <cellStyle name="Comma 2 2 3 3 7" xfId="1201" xr:uid="{D4FEF4FD-3356-4F5F-A3DF-58193BE77522}"/>
    <cellStyle name="Comma 2 2 3 3 8" xfId="1335" xr:uid="{E3F43F18-31F7-48F4-A3C9-CAB2C8CB4038}"/>
    <cellStyle name="Comma 2 2 3 3 9" xfId="1467" xr:uid="{16BA8B7B-196C-401D-A29F-1F83D0AD5609}"/>
    <cellStyle name="Comma 2 2 3 4" xfId="233" xr:uid="{18210EA8-DFB0-403E-B2DE-2F32241B15F6}"/>
    <cellStyle name="Comma 2 2 3 5" xfId="299" xr:uid="{71599527-A841-4AEF-A7BE-E7BAED92EB68}"/>
    <cellStyle name="Comma 2 2 3 6" xfId="417" xr:uid="{80D3F3C0-0443-48AC-A960-BEE63A426BC4}"/>
    <cellStyle name="Comma 2 2 3 7" xfId="493" xr:uid="{8C438522-1CE9-4C4F-AC58-3328C567C902}"/>
    <cellStyle name="Comma 2 2 3 8" xfId="625" xr:uid="{BE21FB4F-496B-49E6-BE74-886BFA1444C7}"/>
    <cellStyle name="Comma 2 2 3 9" xfId="759" xr:uid="{8F9CCE5F-1EDF-4F96-9F10-94239B7357E2}"/>
    <cellStyle name="Comma 2 2 4" xfId="52" xr:uid="{21855021-2C26-4482-BDDD-91553C5FAEBB}"/>
    <cellStyle name="Comma 2 2 4 10" xfId="1067" xr:uid="{848E52E5-62A1-4BA6-B7FD-DDF8C0364C98}"/>
    <cellStyle name="Comma 2 2 4 11" xfId="1202" xr:uid="{78FC7AF6-FB14-4A72-9624-85752EAEC426}"/>
    <cellStyle name="Comma 2 2 4 12" xfId="1336" xr:uid="{9A97D471-DBEC-4917-8944-4AC8A16DE3EE}"/>
    <cellStyle name="Comma 2 2 4 13" xfId="1468" xr:uid="{EC286BFC-2540-47CB-974F-BFD4C23A3035}"/>
    <cellStyle name="Comma 2 2 4 2" xfId="159" xr:uid="{E47CC437-71DD-4625-8F40-D52B2918A69F}"/>
    <cellStyle name="Comma 2 2 4 2 2" xfId="498" xr:uid="{CFCAD716-F1F2-455F-815D-D9E19FA85C3A}"/>
    <cellStyle name="Comma 2 2 4 2 3" xfId="630" xr:uid="{6DD0D2A2-1922-45BE-B016-13011EFB41FC}"/>
    <cellStyle name="Comma 2 2 4 2 4" xfId="764" xr:uid="{B706460E-6CB2-44CB-92B1-2A79C7F8DA02}"/>
    <cellStyle name="Comma 2 2 4 2 5" xfId="927" xr:uid="{8593C6E6-D71A-4B64-9731-60084D4BC04E}"/>
    <cellStyle name="Comma 2 2 4 2 6" xfId="1068" xr:uid="{5466D15D-05BD-46DF-84F8-DA460943A862}"/>
    <cellStyle name="Comma 2 2 4 2 7" xfId="1203" xr:uid="{1B6038FC-F3E6-45C5-B563-01EB15565541}"/>
    <cellStyle name="Comma 2 2 4 2 8" xfId="1337" xr:uid="{3713C6EF-4EFF-4F9F-8C74-8B01CE20B74B}"/>
    <cellStyle name="Comma 2 2 4 2 9" xfId="1469" xr:uid="{933065FC-2277-4CA0-B316-11052401D310}"/>
    <cellStyle name="Comma 2 2 4 3" xfId="235" xr:uid="{E9042EBD-2489-40AF-92EE-2D7F6AF6C6B7}"/>
    <cellStyle name="Comma 2 2 4 4" xfId="301" xr:uid="{C4C6626A-8AB5-4FA3-8B52-25605A1B5103}"/>
    <cellStyle name="Comma 2 2 4 5" xfId="419" xr:uid="{A8270494-9B64-4D97-8628-1F0422088254}"/>
    <cellStyle name="Comma 2 2 4 6" xfId="497" xr:uid="{4CCA43A4-5407-4E2F-A7E8-0B53EE422A43}"/>
    <cellStyle name="Comma 2 2 4 7" xfId="629" xr:uid="{4068CDB2-6972-4870-842B-D60606E55709}"/>
    <cellStyle name="Comma 2 2 4 8" xfId="763" xr:uid="{F2D64AF4-4072-4802-B1E4-8038293D4EDF}"/>
    <cellStyle name="Comma 2 2 4 9" xfId="926" xr:uid="{9C288080-1F13-4CD1-B220-625476626007}"/>
    <cellStyle name="Comma 2 2 5" xfId="47" xr:uid="{9ABE048D-40D5-4F86-9B92-A70CB0C99430}"/>
    <cellStyle name="Comma 2 2 5 2" xfId="499" xr:uid="{CD4CD121-0CAC-4277-8B91-A946FC6228C0}"/>
    <cellStyle name="Comma 2 2 5 3" xfId="631" xr:uid="{006087CF-11AD-4583-BD95-8B16DF0924C3}"/>
    <cellStyle name="Comma 2 2 5 4" xfId="765" xr:uid="{3E080C60-CDF7-4127-8996-6F94ED74529C}"/>
    <cellStyle name="Comma 2 2 5 5" xfId="928" xr:uid="{C7FE77F5-C689-4547-BB03-B516D0AD60E0}"/>
    <cellStyle name="Comma 2 2 5 6" xfId="1069" xr:uid="{B413DB8C-0F37-4C83-B6AF-346AF19625E9}"/>
    <cellStyle name="Comma 2 2 5 7" xfId="1204" xr:uid="{057AC9B1-68D7-4B7B-BAAC-A9A603327CE3}"/>
    <cellStyle name="Comma 2 2 5 8" xfId="1338" xr:uid="{D06280B7-2A90-42B3-954B-1A013D200A3A}"/>
    <cellStyle name="Comma 2 2 5 9" xfId="1470" xr:uid="{2582591C-EFF1-4C9D-ABDF-2CEF3B872D06}"/>
    <cellStyle name="Comma 2 2 6" xfId="154" xr:uid="{0D6B9530-6628-4ADF-8F54-4C751BEC2F05}"/>
    <cellStyle name="Comma 2 2 7" xfId="230" xr:uid="{3F0120AA-641D-4736-A016-FD8112A9F886}"/>
    <cellStyle name="Comma 2 2 8" xfId="296" xr:uid="{9F3E7DEA-5315-410D-B109-8F78E40BE96E}"/>
    <cellStyle name="Comma 2 2 9" xfId="414" xr:uid="{287EF576-695D-419D-A331-69C3D40BAFD9}"/>
    <cellStyle name="Comma 2 20" xfId="1458" xr:uid="{21E72FFE-2232-4BF4-9A76-AA7205054A1A}"/>
    <cellStyle name="Comma 2 3" xfId="53" xr:uid="{BADBC9D8-8886-42D6-B62B-4C7A7719C2BE}"/>
    <cellStyle name="Comma 2 3 10" xfId="632" xr:uid="{EF2F763E-ACFB-493A-9A14-0CB1FD5ADA91}"/>
    <cellStyle name="Comma 2 3 11" xfId="766" xr:uid="{D7961A87-D955-4387-91B6-A49DB0FAE556}"/>
    <cellStyle name="Comma 2 3 12" xfId="929" xr:uid="{E9D989F9-19DA-47A0-8416-52AA4D0722E5}"/>
    <cellStyle name="Comma 2 3 13" xfId="1070" xr:uid="{AA23878B-ED98-480D-A02D-BF17F41600E4}"/>
    <cellStyle name="Comma 2 3 14" xfId="1205" xr:uid="{FD1D2939-16A6-40AE-A589-3C8D4743F245}"/>
    <cellStyle name="Comma 2 3 15" xfId="1339" xr:uid="{1F84E05A-28B4-4397-A2C7-C4495A6E4384}"/>
    <cellStyle name="Comma 2 3 16" xfId="1471" xr:uid="{7112F9AC-7A8A-4A60-BEAE-453D52C1E533}"/>
    <cellStyle name="Comma 2 3 2" xfId="54" xr:uid="{4ABBBB0C-B62E-43A9-A236-077EA9DCCA2F}"/>
    <cellStyle name="Comma 2 3 2 10" xfId="930" xr:uid="{4BA77C0A-54F3-4590-A45B-AF8ED4D9DD2E}"/>
    <cellStyle name="Comma 2 3 2 11" xfId="1071" xr:uid="{F93EA38D-54E5-4366-917C-F3391CEABDB6}"/>
    <cellStyle name="Comma 2 3 2 12" xfId="1206" xr:uid="{175048D5-D5F8-454E-B221-9C6B3798785B}"/>
    <cellStyle name="Comma 2 3 2 13" xfId="1340" xr:uid="{169E419C-2314-4591-A065-35F7738E0467}"/>
    <cellStyle name="Comma 2 3 2 14" xfId="1472" xr:uid="{53AB5255-F52A-4A7B-929F-D66DE196B704}"/>
    <cellStyle name="Comma 2 3 2 2" xfId="55" xr:uid="{656CC26C-BB81-45C6-A8EC-5A139A397EA7}"/>
    <cellStyle name="Comma 2 3 2 2 10" xfId="1072" xr:uid="{96547F5A-66F5-4381-9F8A-8BF901A45668}"/>
    <cellStyle name="Comma 2 3 2 2 11" xfId="1207" xr:uid="{2F4EAE3C-B0C6-469F-80E6-0FC0F1818964}"/>
    <cellStyle name="Comma 2 3 2 2 12" xfId="1341" xr:uid="{65EC2BE0-1E69-435B-AAD4-AB3EE8E180B4}"/>
    <cellStyle name="Comma 2 3 2 2 13" xfId="1473" xr:uid="{68565656-D691-4B0B-8966-017BEF84B536}"/>
    <cellStyle name="Comma 2 3 2 2 2" xfId="162" xr:uid="{C354F198-9A6B-45B2-8BB8-6798127283E1}"/>
    <cellStyle name="Comma 2 3 2 2 2 2" xfId="503" xr:uid="{4D125B72-9E9E-41B7-90C2-8CBF58C315EF}"/>
    <cellStyle name="Comma 2 3 2 2 2 3" xfId="635" xr:uid="{409D5893-D70F-465E-91B5-D570EA6B1DCA}"/>
    <cellStyle name="Comma 2 3 2 2 2 4" xfId="769" xr:uid="{3F27C9A5-AACE-4564-93BA-461D57CAD53E}"/>
    <cellStyle name="Comma 2 3 2 2 2 5" xfId="932" xr:uid="{5C7E90EE-1B37-4EF3-A215-F0438912C9BD}"/>
    <cellStyle name="Comma 2 3 2 2 2 6" xfId="1073" xr:uid="{A3835F66-7B21-420E-8A52-FDD969FCC654}"/>
    <cellStyle name="Comma 2 3 2 2 2 7" xfId="1208" xr:uid="{6C5B65BA-6736-445C-9E3E-41F6B46709CD}"/>
    <cellStyle name="Comma 2 3 2 2 2 8" xfId="1342" xr:uid="{F6C0EB3F-7CF9-4306-A25F-B5DE1AAACC9D}"/>
    <cellStyle name="Comma 2 3 2 2 2 9" xfId="1474" xr:uid="{35BD1548-9BF4-4489-A2A3-682788A7912B}"/>
    <cellStyle name="Comma 2 3 2 2 3" xfId="238" xr:uid="{C4F37006-A41B-4629-9129-9C7D853CAFF7}"/>
    <cellStyle name="Comma 2 3 2 2 4" xfId="304" xr:uid="{C31CD4F9-67C5-4FCD-AAFC-6625A186A96F}"/>
    <cellStyle name="Comma 2 3 2 2 5" xfId="422" xr:uid="{A6ADB00A-3E3E-4CF3-9CB6-B138E9D92813}"/>
    <cellStyle name="Comma 2 3 2 2 6" xfId="502" xr:uid="{79104BC6-4441-41FF-BB97-90B5A5659D64}"/>
    <cellStyle name="Comma 2 3 2 2 7" xfId="634" xr:uid="{52857A2A-FAAD-4070-B5C4-7F11580957FD}"/>
    <cellStyle name="Comma 2 3 2 2 8" xfId="768" xr:uid="{F0904486-E5E2-424F-A03C-9DE3B52214A9}"/>
    <cellStyle name="Comma 2 3 2 2 9" xfId="931" xr:uid="{D722DCD7-9540-4612-951F-E594E5B3D10A}"/>
    <cellStyle name="Comma 2 3 2 3" xfId="161" xr:uid="{E5105732-07AC-437A-8B3F-F3E12A8ACE5D}"/>
    <cellStyle name="Comma 2 3 2 3 2" xfId="504" xr:uid="{D08F71C9-0DF4-49B2-ADA0-AEB385E51D11}"/>
    <cellStyle name="Comma 2 3 2 3 3" xfId="636" xr:uid="{55342F2E-B143-4809-83E4-0061F8CF29E4}"/>
    <cellStyle name="Comma 2 3 2 3 4" xfId="770" xr:uid="{ACCE3868-991D-4669-8F68-21102CDE9820}"/>
    <cellStyle name="Comma 2 3 2 3 5" xfId="933" xr:uid="{0112AC61-566B-4822-B8D5-A00D699F3925}"/>
    <cellStyle name="Comma 2 3 2 3 6" xfId="1074" xr:uid="{25D481F6-1F56-42A0-B0B3-C06A8D0E0003}"/>
    <cellStyle name="Comma 2 3 2 3 7" xfId="1209" xr:uid="{CFD3D03F-9E73-47D7-A60B-B0A99D653353}"/>
    <cellStyle name="Comma 2 3 2 3 8" xfId="1343" xr:uid="{DF1C0F00-6E1C-4DD4-8743-670E23D3AE5E}"/>
    <cellStyle name="Comma 2 3 2 3 9" xfId="1475" xr:uid="{B19F3F42-B4B8-4654-8005-6F3F1C3660D0}"/>
    <cellStyle name="Comma 2 3 2 4" xfId="237" xr:uid="{1413B82A-D21A-4AFB-A114-E0B4D3CF10B8}"/>
    <cellStyle name="Comma 2 3 2 5" xfId="303" xr:uid="{450E28A5-C99C-40CD-BAD1-3E054F863195}"/>
    <cellStyle name="Comma 2 3 2 6" xfId="421" xr:uid="{66D2794F-840E-4E24-8C4B-231CC595728E}"/>
    <cellStyle name="Comma 2 3 2 7" xfId="501" xr:uid="{94F697AB-4511-4484-B017-F365312A698B}"/>
    <cellStyle name="Comma 2 3 2 8" xfId="633" xr:uid="{A96F06F2-45A7-46F3-95C7-0EC98ADB4E83}"/>
    <cellStyle name="Comma 2 3 2 9" xfId="767" xr:uid="{8503A71D-27B3-42BA-8F55-7330B59CB154}"/>
    <cellStyle name="Comma 2 3 3" xfId="56" xr:uid="{DBC91768-7CE7-4241-97C3-D22169F55BE8}"/>
    <cellStyle name="Comma 2 3 3 10" xfId="934" xr:uid="{170D71BF-83FC-47E9-9F33-141FDA151C5A}"/>
    <cellStyle name="Comma 2 3 3 11" xfId="1075" xr:uid="{4B80B8CC-817D-41B2-B47C-BCD0B389676E}"/>
    <cellStyle name="Comma 2 3 3 12" xfId="1210" xr:uid="{C92F8F14-A8B4-4E2E-835B-0F0C0F01570A}"/>
    <cellStyle name="Comma 2 3 3 13" xfId="1344" xr:uid="{1FDBF812-6B67-46BE-848F-EF43DB9A75D8}"/>
    <cellStyle name="Comma 2 3 3 14" xfId="1476" xr:uid="{97C69485-D487-407B-8D70-F89E9CB40FBB}"/>
    <cellStyle name="Comma 2 3 3 2" xfId="57" xr:uid="{16789794-78A6-448D-B4AA-526BEDFA6EC7}"/>
    <cellStyle name="Comma 2 3 3 2 10" xfId="1076" xr:uid="{627C4740-F3C6-451A-A3D2-09DBD87DBE93}"/>
    <cellStyle name="Comma 2 3 3 2 11" xfId="1211" xr:uid="{0A168700-54A4-4079-B2A6-347F4CF77D53}"/>
    <cellStyle name="Comma 2 3 3 2 12" xfId="1345" xr:uid="{86C760D2-50C1-4B13-B526-DD763B73A53F}"/>
    <cellStyle name="Comma 2 3 3 2 13" xfId="1477" xr:uid="{2EBAB044-5D5A-4F19-812D-E8C3E5F48C54}"/>
    <cellStyle name="Comma 2 3 3 2 2" xfId="164" xr:uid="{AB12AFA0-6701-4EA1-8753-F559FC07DC09}"/>
    <cellStyle name="Comma 2 3 3 2 2 2" xfId="507" xr:uid="{AE2EF35E-D5EB-4878-8A47-E4257DE95B97}"/>
    <cellStyle name="Comma 2 3 3 2 2 3" xfId="639" xr:uid="{7632FDA3-C18B-4A48-B3BC-9ACD611E2875}"/>
    <cellStyle name="Comma 2 3 3 2 2 4" xfId="773" xr:uid="{3CAE238F-126F-447F-A977-737FDE387540}"/>
    <cellStyle name="Comma 2 3 3 2 2 5" xfId="936" xr:uid="{9BC42E2E-1A60-418A-B867-D8A4C00F93A2}"/>
    <cellStyle name="Comma 2 3 3 2 2 6" xfId="1077" xr:uid="{CAA07ED1-A577-4AA8-9C81-345A1E056A24}"/>
    <cellStyle name="Comma 2 3 3 2 2 7" xfId="1212" xr:uid="{E963B84D-389F-4A3A-9E63-C5E74165BA5C}"/>
    <cellStyle name="Comma 2 3 3 2 2 8" xfId="1346" xr:uid="{E3C6F05F-57E9-4A4B-85CB-A68DF0BBC533}"/>
    <cellStyle name="Comma 2 3 3 2 2 9" xfId="1478" xr:uid="{2FD29CCA-91E1-4188-8031-87D68C838E9F}"/>
    <cellStyle name="Comma 2 3 3 2 3" xfId="240" xr:uid="{DA8C536F-9031-4A3C-8D80-E0432FD8BA6C}"/>
    <cellStyle name="Comma 2 3 3 2 4" xfId="306" xr:uid="{E46A5EC8-DB75-4562-AEEA-D7EF2E6F5DB7}"/>
    <cellStyle name="Comma 2 3 3 2 5" xfId="424" xr:uid="{2E5DC1D2-4EE8-48DF-86F4-6D1B1CF894EE}"/>
    <cellStyle name="Comma 2 3 3 2 6" xfId="506" xr:uid="{6C7CEAF0-3359-4A18-98EA-56C0F91B08E6}"/>
    <cellStyle name="Comma 2 3 3 2 7" xfId="638" xr:uid="{F513E635-A11B-44EC-87EB-1C51578C0EE2}"/>
    <cellStyle name="Comma 2 3 3 2 8" xfId="772" xr:uid="{54218C03-0E41-41A2-8830-0B4935112426}"/>
    <cellStyle name="Comma 2 3 3 2 9" xfId="935" xr:uid="{0B3C1A52-D121-4BE6-99EB-1A1EC135AF8F}"/>
    <cellStyle name="Comma 2 3 3 3" xfId="163" xr:uid="{A1A20AD6-299F-4028-8D6E-42B3C1DD7E95}"/>
    <cellStyle name="Comma 2 3 3 3 2" xfId="508" xr:uid="{A9263420-8066-4CBF-9A5A-A0038C384271}"/>
    <cellStyle name="Comma 2 3 3 3 3" xfId="640" xr:uid="{6F6B9083-4ECE-48DE-813E-4E081701C169}"/>
    <cellStyle name="Comma 2 3 3 3 4" xfId="774" xr:uid="{86D1DCCA-34FA-462A-8DDB-E7CFDB857D87}"/>
    <cellStyle name="Comma 2 3 3 3 5" xfId="937" xr:uid="{CDC721FC-669D-4DC7-A96D-D3D965B1FD0A}"/>
    <cellStyle name="Comma 2 3 3 3 6" xfId="1078" xr:uid="{F8AA033C-94C5-4431-9165-02180D53D541}"/>
    <cellStyle name="Comma 2 3 3 3 7" xfId="1213" xr:uid="{A0BA87B7-B40C-41D6-88D5-126888C6E400}"/>
    <cellStyle name="Comma 2 3 3 3 8" xfId="1347" xr:uid="{53430908-D551-4FAF-B0C3-CE271E101A61}"/>
    <cellStyle name="Comma 2 3 3 3 9" xfId="1479" xr:uid="{00FC87B8-C7B1-407F-A56F-5BFB036FE8B1}"/>
    <cellStyle name="Comma 2 3 3 4" xfId="239" xr:uid="{8C1BFA58-9E2A-4DFD-B2EC-81F8C33E10FE}"/>
    <cellStyle name="Comma 2 3 3 5" xfId="305" xr:uid="{7A3B6A4D-4580-4027-8C89-EC87E375DBF2}"/>
    <cellStyle name="Comma 2 3 3 6" xfId="423" xr:uid="{D095149C-D71E-476C-A6CD-BAE6A50255B1}"/>
    <cellStyle name="Comma 2 3 3 7" xfId="505" xr:uid="{60B120F6-3270-403C-A77D-E42A7713EA7C}"/>
    <cellStyle name="Comma 2 3 3 8" xfId="637" xr:uid="{6CB28A8F-6EE6-4852-92FE-98870223285D}"/>
    <cellStyle name="Comma 2 3 3 9" xfId="771" xr:uid="{A0F17AB7-A3D9-4A1F-8F07-2761A4F2E310}"/>
    <cellStyle name="Comma 2 3 4" xfId="58" xr:uid="{8C46534A-2FF8-40DB-9628-B4D5D29EC2CD}"/>
    <cellStyle name="Comma 2 3 4 10" xfId="1079" xr:uid="{78C6EEF7-0288-4194-8ECC-8CBA31D17731}"/>
    <cellStyle name="Comma 2 3 4 11" xfId="1214" xr:uid="{7B5EBA51-43C5-495D-A833-859A352E65AC}"/>
    <cellStyle name="Comma 2 3 4 12" xfId="1348" xr:uid="{9ACF43B9-1AB3-4D80-A469-6B0F067C8988}"/>
    <cellStyle name="Comma 2 3 4 13" xfId="1480" xr:uid="{DBBA93EF-0825-44E8-8473-C229FEB4CE6A}"/>
    <cellStyle name="Comma 2 3 4 2" xfId="165" xr:uid="{735C0F96-0C44-4D4F-9CC4-308114924432}"/>
    <cellStyle name="Comma 2 3 4 2 2" xfId="510" xr:uid="{D7DD577E-681A-4F5A-8128-707750860C58}"/>
    <cellStyle name="Comma 2 3 4 2 3" xfId="642" xr:uid="{8E34C090-22CC-4A6C-9B25-5E0D9571765C}"/>
    <cellStyle name="Comma 2 3 4 2 4" xfId="776" xr:uid="{0C875BAC-0592-48C4-BCAB-D1067804477F}"/>
    <cellStyle name="Comma 2 3 4 2 5" xfId="939" xr:uid="{0747314D-39AD-4D74-8698-93E693FF5250}"/>
    <cellStyle name="Comma 2 3 4 2 6" xfId="1080" xr:uid="{86C623C5-B53E-4218-A2AD-B2623977BD71}"/>
    <cellStyle name="Comma 2 3 4 2 7" xfId="1215" xr:uid="{C70EF3EB-50C8-47E0-811F-7B24E718F511}"/>
    <cellStyle name="Comma 2 3 4 2 8" xfId="1349" xr:uid="{C6C6BE30-716A-4390-B498-7FA4879B784A}"/>
    <cellStyle name="Comma 2 3 4 2 9" xfId="1481" xr:uid="{E38DE0EA-540A-4691-A406-7F6E531A56BC}"/>
    <cellStyle name="Comma 2 3 4 3" xfId="241" xr:uid="{F23E57E4-ED71-430F-8473-770CAA120245}"/>
    <cellStyle name="Comma 2 3 4 4" xfId="307" xr:uid="{E3B4C569-83BB-4763-816F-47A3B8DE926F}"/>
    <cellStyle name="Comma 2 3 4 5" xfId="425" xr:uid="{EDB663E0-B92B-48E5-B3A9-C8E6F3082D1F}"/>
    <cellStyle name="Comma 2 3 4 6" xfId="509" xr:uid="{539AB85D-0853-4973-AE93-DC0E22DC76F8}"/>
    <cellStyle name="Comma 2 3 4 7" xfId="641" xr:uid="{32836A68-19F5-411E-9C18-2D2E17802CD8}"/>
    <cellStyle name="Comma 2 3 4 8" xfId="775" xr:uid="{B58CB911-067B-4FFA-9ACA-59D370CBDDAF}"/>
    <cellStyle name="Comma 2 3 4 9" xfId="938" xr:uid="{E143D40F-ED4D-4DD4-B709-42681CAC6A1B}"/>
    <cellStyle name="Comma 2 3 5" xfId="160" xr:uid="{60E0ABAF-2E86-456A-8B67-77778F81C79A}"/>
    <cellStyle name="Comma 2 3 5 2" xfId="511" xr:uid="{61BE7680-5BD2-412E-BD81-3ACD2236B86B}"/>
    <cellStyle name="Comma 2 3 5 3" xfId="643" xr:uid="{4A45A899-DDF8-4416-A7D8-CB7E5417C942}"/>
    <cellStyle name="Comma 2 3 5 4" xfId="777" xr:uid="{CC909E24-0915-4605-AEB6-0A74111BED9F}"/>
    <cellStyle name="Comma 2 3 5 5" xfId="940" xr:uid="{E801CB66-CAFC-4C54-9C2F-725904244C8A}"/>
    <cellStyle name="Comma 2 3 5 6" xfId="1081" xr:uid="{F21EE910-051F-4063-B7B2-747C02472BAD}"/>
    <cellStyle name="Comma 2 3 5 7" xfId="1216" xr:uid="{3A9505F6-7186-4770-837B-AD6863ECBE51}"/>
    <cellStyle name="Comma 2 3 5 8" xfId="1350" xr:uid="{F89DC24A-89DC-4C83-A6F8-9FBD8A2C3AC0}"/>
    <cellStyle name="Comma 2 3 5 9" xfId="1482" xr:uid="{518BFA56-F325-4514-A2BB-04C2CBF08463}"/>
    <cellStyle name="Comma 2 3 6" xfId="236" xr:uid="{38DEF824-F450-403D-ABB9-523218786855}"/>
    <cellStyle name="Comma 2 3 7" xfId="302" xr:uid="{E4538414-8B3F-4199-A68E-895296B3B519}"/>
    <cellStyle name="Comma 2 3 8" xfId="420" xr:uid="{6AE9EC8A-A411-40A3-98A1-33E1D92FFD68}"/>
    <cellStyle name="Comma 2 3 9" xfId="500" xr:uid="{404F32B3-BA68-4CA3-AD7E-91CBFA2EEBF5}"/>
    <cellStyle name="Comma 2 4" xfId="59" xr:uid="{D949FD54-0386-44AD-8B96-2595440A2732}"/>
    <cellStyle name="Comma 2 4 10" xfId="778" xr:uid="{D1A1DC30-4A98-4BF0-9AEC-0AC3CCB05D3D}"/>
    <cellStyle name="Comma 2 4 11" xfId="941" xr:uid="{103CD48E-DDA6-4C64-8E37-189FBB772318}"/>
    <cellStyle name="Comma 2 4 12" xfId="1082" xr:uid="{77761F3A-F3B0-4DD9-B775-9D2EB3DCEEC5}"/>
    <cellStyle name="Comma 2 4 13" xfId="1217" xr:uid="{DD06CE9F-B146-4AB5-A7A6-014F0A637A70}"/>
    <cellStyle name="Comma 2 4 14" xfId="1351" xr:uid="{3DE809D3-C4CC-48B1-BF7A-78185DD8624C}"/>
    <cellStyle name="Comma 2 4 15" xfId="1483" xr:uid="{4CDE93D1-9AE6-49DB-9DBD-BBD9ED08C8FF}"/>
    <cellStyle name="Comma 2 4 2" xfId="60" xr:uid="{115AC65A-9164-43F3-9645-C7A00014B145}"/>
    <cellStyle name="Comma 2 4 2 10" xfId="942" xr:uid="{43806CF6-1A1B-40EE-B915-5A4AE25B5F04}"/>
    <cellStyle name="Comma 2 4 2 11" xfId="1083" xr:uid="{43A01E41-16C2-486E-9F32-BA904981B192}"/>
    <cellStyle name="Comma 2 4 2 12" xfId="1218" xr:uid="{7697D270-8B70-42B7-A2CD-DE0AA1B80445}"/>
    <cellStyle name="Comma 2 4 2 13" xfId="1352" xr:uid="{3462AB10-A5BB-47B1-80EA-2CD1C86C2D58}"/>
    <cellStyle name="Comma 2 4 2 14" xfId="1484" xr:uid="{64D4F363-1F01-43BC-B17B-2417BC597B11}"/>
    <cellStyle name="Comma 2 4 2 2" xfId="61" xr:uid="{A6559F73-ADBC-408F-9B5F-B9A65C691B13}"/>
    <cellStyle name="Comma 2 4 2 2 10" xfId="1084" xr:uid="{02439133-7F26-4238-A69D-163CF78146C3}"/>
    <cellStyle name="Comma 2 4 2 2 11" xfId="1219" xr:uid="{E81A9D8C-673B-4145-9F03-443772E5302A}"/>
    <cellStyle name="Comma 2 4 2 2 12" xfId="1353" xr:uid="{A62C77BF-3D50-496B-9400-9D7BE499C7A1}"/>
    <cellStyle name="Comma 2 4 2 2 13" xfId="1485" xr:uid="{9013B719-B88E-4693-BE12-147EB547488C}"/>
    <cellStyle name="Comma 2 4 2 2 2" xfId="168" xr:uid="{7CE08038-B9A0-4507-88D3-324D18BDB376}"/>
    <cellStyle name="Comma 2 4 2 2 2 2" xfId="515" xr:uid="{5F9DEE52-8D8C-4C50-BFD5-4BF9ED23197B}"/>
    <cellStyle name="Comma 2 4 2 2 2 3" xfId="647" xr:uid="{6777B4EC-C91E-4B32-8789-84E9E9F870FA}"/>
    <cellStyle name="Comma 2 4 2 2 2 4" xfId="781" xr:uid="{78D87C66-814E-4F7A-8469-1DF1AC6F5817}"/>
    <cellStyle name="Comma 2 4 2 2 2 5" xfId="944" xr:uid="{4B6D2BF6-2AF1-4E69-B570-365B7C3B1B95}"/>
    <cellStyle name="Comma 2 4 2 2 2 6" xfId="1085" xr:uid="{60180D2B-C2BC-4B37-8689-DBABB5E1774E}"/>
    <cellStyle name="Comma 2 4 2 2 2 7" xfId="1220" xr:uid="{6D150D25-E184-4807-B961-6F39DA14A0A5}"/>
    <cellStyle name="Comma 2 4 2 2 2 8" xfId="1354" xr:uid="{266B7922-D8F8-4368-B948-6C7C7B5DBBB4}"/>
    <cellStyle name="Comma 2 4 2 2 2 9" xfId="1486" xr:uid="{2C4B8017-CBFD-41F3-BD6A-F9BF2535ED55}"/>
    <cellStyle name="Comma 2 4 2 2 3" xfId="244" xr:uid="{9CAA2407-86BF-48D0-AEDE-28A2A8787CEA}"/>
    <cellStyle name="Comma 2 4 2 2 4" xfId="310" xr:uid="{B7A1BC69-8D61-4E9D-A884-D0222A65C778}"/>
    <cellStyle name="Comma 2 4 2 2 5" xfId="428" xr:uid="{06CF1515-05FC-4E37-A6CE-F2321B65BC20}"/>
    <cellStyle name="Comma 2 4 2 2 6" xfId="514" xr:uid="{047DFBB1-A709-4DD0-91CF-B10DA15D6EBD}"/>
    <cellStyle name="Comma 2 4 2 2 7" xfId="646" xr:uid="{415D4B99-79B9-4588-8A47-78E671DB3A2D}"/>
    <cellStyle name="Comma 2 4 2 2 8" xfId="780" xr:uid="{BFAE4B0E-C239-4FDB-955E-70309CC1A932}"/>
    <cellStyle name="Comma 2 4 2 2 9" xfId="943" xr:uid="{FE33A5EA-E5E6-42FA-B54E-75FE6329F6AA}"/>
    <cellStyle name="Comma 2 4 2 3" xfId="167" xr:uid="{395664DA-88B6-41E9-B0EB-A79D7912B310}"/>
    <cellStyle name="Comma 2 4 2 3 2" xfId="516" xr:uid="{1ED0E901-C2DA-4041-8FEA-AA37B23480BF}"/>
    <cellStyle name="Comma 2 4 2 3 3" xfId="648" xr:uid="{6EFA2A7E-05D7-4B4E-A7E9-6DA761D9E181}"/>
    <cellStyle name="Comma 2 4 2 3 4" xfId="782" xr:uid="{7C1CFC14-4F01-4718-86B9-D89540487F2E}"/>
    <cellStyle name="Comma 2 4 2 3 5" xfId="945" xr:uid="{310F700D-1887-46C4-B215-C7D187CB070A}"/>
    <cellStyle name="Comma 2 4 2 3 6" xfId="1086" xr:uid="{4B48E00C-7191-47E4-B67B-7A91AE266A3F}"/>
    <cellStyle name="Comma 2 4 2 3 7" xfId="1221" xr:uid="{7A697D63-5F50-4156-868F-C7BF0899CDF3}"/>
    <cellStyle name="Comma 2 4 2 3 8" xfId="1355" xr:uid="{06BE312B-11A4-427F-87FE-91A0944D47B6}"/>
    <cellStyle name="Comma 2 4 2 3 9" xfId="1487" xr:uid="{AC6EFBD8-31EE-4FB7-AD29-7FE4C6F679C4}"/>
    <cellStyle name="Comma 2 4 2 4" xfId="243" xr:uid="{9DAFFD50-64C5-40BA-AAA4-DA3F8B3857E0}"/>
    <cellStyle name="Comma 2 4 2 5" xfId="309" xr:uid="{60FFB46C-7769-4AFE-A31D-D07B2A3C4521}"/>
    <cellStyle name="Comma 2 4 2 6" xfId="427" xr:uid="{FD7E63A4-0227-4BF1-A277-FE0DD5DED7DC}"/>
    <cellStyle name="Comma 2 4 2 7" xfId="513" xr:uid="{2294B0AA-828D-4F36-8F5A-7C5A18956E0F}"/>
    <cellStyle name="Comma 2 4 2 8" xfId="645" xr:uid="{7EC3BE65-3882-46BB-B051-180AC5CCC9DD}"/>
    <cellStyle name="Comma 2 4 2 9" xfId="779" xr:uid="{19F8D91D-B388-44FD-8CCA-1EAA12FF016E}"/>
    <cellStyle name="Comma 2 4 3" xfId="62" xr:uid="{0BC4AB7E-07B4-4CBD-A80A-EC0B4C0C265C}"/>
    <cellStyle name="Comma 2 4 3 10" xfId="1087" xr:uid="{F200D6C7-D8FF-45B5-B1EA-623E41628631}"/>
    <cellStyle name="Comma 2 4 3 11" xfId="1222" xr:uid="{23024C49-B706-4E73-897C-246AEC82708A}"/>
    <cellStyle name="Comma 2 4 3 12" xfId="1356" xr:uid="{A47929B5-905C-44B5-846D-8054072A36CB}"/>
    <cellStyle name="Comma 2 4 3 13" xfId="1488" xr:uid="{86EF9DDD-4BC5-41F5-A379-9E13FCE90389}"/>
    <cellStyle name="Comma 2 4 3 2" xfId="169" xr:uid="{238ABC87-7E53-4D13-9A65-9B99AD6E642F}"/>
    <cellStyle name="Comma 2 4 3 2 2" xfId="518" xr:uid="{0EF603CE-F73E-4928-A87D-DDAD772C708F}"/>
    <cellStyle name="Comma 2 4 3 2 3" xfId="650" xr:uid="{FCF29299-4860-44E7-B657-D7AD0DCFA4EA}"/>
    <cellStyle name="Comma 2 4 3 2 4" xfId="784" xr:uid="{8A0536A1-C415-40AE-9FD7-2A8F93C62086}"/>
    <cellStyle name="Comma 2 4 3 2 5" xfId="947" xr:uid="{270E4724-D858-432C-9359-55464487D161}"/>
    <cellStyle name="Comma 2 4 3 2 6" xfId="1088" xr:uid="{D7C1F50B-1BAF-477C-A1E9-77DF2EFF7ACF}"/>
    <cellStyle name="Comma 2 4 3 2 7" xfId="1223" xr:uid="{D98B0562-DABF-4EC2-8937-4FD62C090DA4}"/>
    <cellStyle name="Comma 2 4 3 2 8" xfId="1357" xr:uid="{43EFC0BA-D168-49C5-B190-D9032B11247E}"/>
    <cellStyle name="Comma 2 4 3 2 9" xfId="1489" xr:uid="{BC1B372F-2E59-494E-85E6-D2847009D4E0}"/>
    <cellStyle name="Comma 2 4 3 3" xfId="245" xr:uid="{18958411-0CD2-47A5-B287-974197C316CA}"/>
    <cellStyle name="Comma 2 4 3 4" xfId="311" xr:uid="{C48C6196-CCDF-4FE5-9231-934FDE273778}"/>
    <cellStyle name="Comma 2 4 3 5" xfId="429" xr:uid="{953227EF-B4DA-43F1-85B6-B552D05FBA5D}"/>
    <cellStyle name="Comma 2 4 3 6" xfId="517" xr:uid="{716430BA-A614-4B40-AF02-DDB0DE7B02B5}"/>
    <cellStyle name="Comma 2 4 3 7" xfId="649" xr:uid="{F94B6F53-A1B9-4753-B236-7AB51DCA2BC1}"/>
    <cellStyle name="Comma 2 4 3 8" xfId="783" xr:uid="{2BEC1B63-5BEA-4E31-8111-0B00DFED868E}"/>
    <cellStyle name="Comma 2 4 3 9" xfId="946" xr:uid="{D404C0B8-FE02-42F6-9395-2C5345EFA84D}"/>
    <cellStyle name="Comma 2 4 4" xfId="166" xr:uid="{D90EDEF1-3013-4C66-921E-DE0BA09D2225}"/>
    <cellStyle name="Comma 2 4 4 2" xfId="519" xr:uid="{2790274A-483E-4336-BE05-B0E5F46B0D9C}"/>
    <cellStyle name="Comma 2 4 4 3" xfId="651" xr:uid="{5F7FEF77-5DC9-4B3B-93EF-29E3FD3B184E}"/>
    <cellStyle name="Comma 2 4 4 4" xfId="785" xr:uid="{A1A0AB53-6525-4CA7-91C2-4DBD4738F203}"/>
    <cellStyle name="Comma 2 4 4 5" xfId="948" xr:uid="{07857189-C613-471F-BF02-6D76F9E12F5E}"/>
    <cellStyle name="Comma 2 4 4 6" xfId="1089" xr:uid="{429E8585-3C8C-4309-ACD8-B2495F0619B9}"/>
    <cellStyle name="Comma 2 4 4 7" xfId="1224" xr:uid="{8AF1F4F0-0F6D-44E1-98E3-542F8B5A8583}"/>
    <cellStyle name="Comma 2 4 4 8" xfId="1358" xr:uid="{90739226-2064-4C8C-AEDA-05F83AD138F3}"/>
    <cellStyle name="Comma 2 4 4 9" xfId="1490" xr:uid="{D9DFB7D4-1C25-492F-BA85-126FD04B6108}"/>
    <cellStyle name="Comma 2 4 5" xfId="242" xr:uid="{6A478CD1-42C6-4CCE-AFF9-335EB25C0B5B}"/>
    <cellStyle name="Comma 2 4 6" xfId="308" xr:uid="{10DB735F-61C3-4232-A5FF-8D1A87759E30}"/>
    <cellStyle name="Comma 2 4 7" xfId="426" xr:uid="{011399E3-39C9-472E-A845-8ED5238B60BE}"/>
    <cellStyle name="Comma 2 4 8" xfId="512" xr:uid="{8A150C53-1008-4A01-8BD6-CC6E71B488E7}"/>
    <cellStyle name="Comma 2 4 9" xfId="644" xr:uid="{D8ECCB7F-EFF5-4479-A9D1-148E128544F4}"/>
    <cellStyle name="Comma 2 5" xfId="63" xr:uid="{6F5A3350-B830-4E51-A0F7-0CD6C13C9D0A}"/>
    <cellStyle name="Comma 2 5 10" xfId="949" xr:uid="{C2F4B283-87BF-4BDF-809A-395F6855CA45}"/>
    <cellStyle name="Comma 2 5 11" xfId="1090" xr:uid="{B15A3FB3-4D4D-4C7F-BD02-3BFA77B3990A}"/>
    <cellStyle name="Comma 2 5 12" xfId="1225" xr:uid="{D2E65D75-57B1-41D2-87D4-F264B26E261A}"/>
    <cellStyle name="Comma 2 5 13" xfId="1359" xr:uid="{72183AE0-CAD5-4E0C-B460-DB59EA96DBE8}"/>
    <cellStyle name="Comma 2 5 14" xfId="1491" xr:uid="{58BC5ED0-1101-461F-94BE-EEDC9FA6CED2}"/>
    <cellStyle name="Comma 2 5 2" xfId="64" xr:uid="{6ED06CBB-3ECC-4AE4-B554-05E184DF607A}"/>
    <cellStyle name="Comma 2 5 2 10" xfId="1091" xr:uid="{DC2B4869-97F1-4622-9B9C-B96701F57DB4}"/>
    <cellStyle name="Comma 2 5 2 11" xfId="1226" xr:uid="{F36DA4C1-3B3E-4660-900C-1095472BCF0D}"/>
    <cellStyle name="Comma 2 5 2 12" xfId="1360" xr:uid="{7A8B5B4D-1EB6-4490-A32F-ED0DADFD176D}"/>
    <cellStyle name="Comma 2 5 2 13" xfId="1492" xr:uid="{494E40D2-A0A8-421E-B3F8-013C7BF105B5}"/>
    <cellStyle name="Comma 2 5 2 2" xfId="171" xr:uid="{87C66B16-C6C7-4B48-B4A2-D9373D1D5638}"/>
    <cellStyle name="Comma 2 5 2 2 2" xfId="522" xr:uid="{252B14F2-4A45-49C4-BDAF-66896B331D3F}"/>
    <cellStyle name="Comma 2 5 2 2 3" xfId="654" xr:uid="{67377E7D-2888-40E5-B1AE-35588E021543}"/>
    <cellStyle name="Comma 2 5 2 2 4" xfId="788" xr:uid="{06199A92-0A75-49CE-A56C-4AF16F78F77D}"/>
    <cellStyle name="Comma 2 5 2 2 5" xfId="951" xr:uid="{3BDFAE00-6326-4336-8CC0-CAA0AB41CDA4}"/>
    <cellStyle name="Comma 2 5 2 2 6" xfId="1092" xr:uid="{B214583E-3D5B-43F3-954E-5D29B4790D9A}"/>
    <cellStyle name="Comma 2 5 2 2 7" xfId="1227" xr:uid="{AF937A71-6483-488A-9E79-F3D911DB3BF2}"/>
    <cellStyle name="Comma 2 5 2 2 8" xfId="1361" xr:uid="{4DDA27BE-521A-4F3A-A433-DA4D3968D970}"/>
    <cellStyle name="Comma 2 5 2 2 9" xfId="1493" xr:uid="{2D84ACB8-D441-4604-8325-55B32F81BA1F}"/>
    <cellStyle name="Comma 2 5 2 3" xfId="247" xr:uid="{FCA3CB31-291D-4E62-B09A-9AEFDD3C7254}"/>
    <cellStyle name="Comma 2 5 2 4" xfId="313" xr:uid="{829D5115-2BB1-4867-B715-8CE667832F7E}"/>
    <cellStyle name="Comma 2 5 2 5" xfId="431" xr:uid="{F7B2BED2-9BCE-4358-A486-D955699FA66F}"/>
    <cellStyle name="Comma 2 5 2 6" xfId="521" xr:uid="{839886AD-3915-4ECC-A143-5A94F96210C8}"/>
    <cellStyle name="Comma 2 5 2 7" xfId="653" xr:uid="{E970D282-1AF9-4D3A-B4B8-021BB97F8916}"/>
    <cellStyle name="Comma 2 5 2 8" xfId="787" xr:uid="{3CFBB66C-B909-44FB-A3EB-7B8F7D3E939D}"/>
    <cellStyle name="Comma 2 5 2 9" xfId="950" xr:uid="{947FEB0D-319B-4C81-B683-6CFBD591B959}"/>
    <cellStyle name="Comma 2 5 3" xfId="170" xr:uid="{48BCC810-1073-4F37-BDA5-83EC36FFE617}"/>
    <cellStyle name="Comma 2 5 3 2" xfId="523" xr:uid="{5C8C0971-1FF3-448A-B379-824BF3029E96}"/>
    <cellStyle name="Comma 2 5 3 3" xfId="655" xr:uid="{60263488-2D59-4161-B7A3-86D9C073CD0D}"/>
    <cellStyle name="Comma 2 5 3 4" xfId="789" xr:uid="{BC77FE03-2B1B-4D91-A12A-74C563BBD956}"/>
    <cellStyle name="Comma 2 5 3 5" xfId="952" xr:uid="{42A0B5DF-A997-44FB-B061-ACA7A833C5ED}"/>
    <cellStyle name="Comma 2 5 3 6" xfId="1093" xr:uid="{80EBC0EF-7F92-42F6-9028-BC6B8F292016}"/>
    <cellStyle name="Comma 2 5 3 7" xfId="1228" xr:uid="{BE247235-FBDA-402D-B44C-CC59FBAF340F}"/>
    <cellStyle name="Comma 2 5 3 8" xfId="1362" xr:uid="{6326E7A5-3132-4789-A4D8-DA0ACFAB03D8}"/>
    <cellStyle name="Comma 2 5 3 9" xfId="1494" xr:uid="{5DC10FBD-6779-46A4-B920-EFAA134AE207}"/>
    <cellStyle name="Comma 2 5 4" xfId="246" xr:uid="{78B85A8A-3BDB-4D87-B74B-909FC0EC96F6}"/>
    <cellStyle name="Comma 2 5 5" xfId="312" xr:uid="{F556E052-ABD8-4CAD-BEB4-AD243208BCBE}"/>
    <cellStyle name="Comma 2 5 6" xfId="430" xr:uid="{F09C060E-742A-401D-B9E9-238B5E8EE2FB}"/>
    <cellStyle name="Comma 2 5 7" xfId="520" xr:uid="{22A30FC7-BAA0-4583-A8E5-80975ADF953D}"/>
    <cellStyle name="Comma 2 5 8" xfId="652" xr:uid="{62E310E2-223C-4238-8BEE-B9EFFD2BB44D}"/>
    <cellStyle name="Comma 2 5 9" xfId="786" xr:uid="{C471A0BF-7678-46C5-A339-E5E35799B0F5}"/>
    <cellStyle name="Comma 2 6" xfId="65" xr:uid="{2DD3EC77-88CA-4730-A17E-0707D1B7C8CF}"/>
    <cellStyle name="Comma 2 6 10" xfId="953" xr:uid="{270F4206-231E-4679-8BD7-0BA91DC68CA3}"/>
    <cellStyle name="Comma 2 6 11" xfId="1094" xr:uid="{C74F273F-FA23-49F1-B334-D7A868315699}"/>
    <cellStyle name="Comma 2 6 12" xfId="1229" xr:uid="{4369DE5F-E19F-49A7-A1CA-7689B2B155E4}"/>
    <cellStyle name="Comma 2 6 13" xfId="1363" xr:uid="{5E920CCF-EB8D-4101-9E14-E622B05177E6}"/>
    <cellStyle name="Comma 2 6 14" xfId="1495" xr:uid="{F3B270B3-01F2-4DB9-8CA6-3D37ABAA87EF}"/>
    <cellStyle name="Comma 2 6 2" xfId="66" xr:uid="{4EA12AF8-662E-4186-ADCB-EA8D34F55ACE}"/>
    <cellStyle name="Comma 2 6 2 10" xfId="1095" xr:uid="{A87D7AD1-8813-4C98-A42F-6DFBA5D49316}"/>
    <cellStyle name="Comma 2 6 2 11" xfId="1230" xr:uid="{BE16937F-6429-4B3A-87D1-A31FED314EED}"/>
    <cellStyle name="Comma 2 6 2 12" xfId="1364" xr:uid="{A2837EB5-A146-4D96-AD41-F8C75959BD58}"/>
    <cellStyle name="Comma 2 6 2 13" xfId="1496" xr:uid="{BA7F6D08-277E-4483-808C-CD1CE35707CF}"/>
    <cellStyle name="Comma 2 6 2 2" xfId="173" xr:uid="{17F3642B-A4E9-48CA-B6F3-151452A20ABF}"/>
    <cellStyle name="Comma 2 6 2 2 2" xfId="526" xr:uid="{8B2D8DB4-097A-416E-9C67-C9362CAB9125}"/>
    <cellStyle name="Comma 2 6 2 2 3" xfId="658" xr:uid="{F970C9C7-3A55-4AA7-9D7D-EECB777B24A8}"/>
    <cellStyle name="Comma 2 6 2 2 4" xfId="792" xr:uid="{63F25240-709C-4ADE-84AF-69DAED73F75F}"/>
    <cellStyle name="Comma 2 6 2 2 5" xfId="955" xr:uid="{7A03A190-6325-461D-A140-ABB68B745E40}"/>
    <cellStyle name="Comma 2 6 2 2 6" xfId="1096" xr:uid="{093E4226-C1C7-42DD-B22B-30BC1DE09B01}"/>
    <cellStyle name="Comma 2 6 2 2 7" xfId="1231" xr:uid="{BFF9FB3D-29FC-4E57-A4AB-9DA347D52C12}"/>
    <cellStyle name="Comma 2 6 2 2 8" xfId="1365" xr:uid="{54D641DF-DC30-4118-9C0B-6B147B26AEDA}"/>
    <cellStyle name="Comma 2 6 2 2 9" xfId="1497" xr:uid="{C88FBCBE-6ACD-432C-AFE7-1FACD1FF57F5}"/>
    <cellStyle name="Comma 2 6 2 3" xfId="249" xr:uid="{6D74B887-2223-41D4-BDFF-9D459B41519B}"/>
    <cellStyle name="Comma 2 6 2 4" xfId="315" xr:uid="{702B4AB3-E687-44AF-B4A3-AAB4F45F86B0}"/>
    <cellStyle name="Comma 2 6 2 5" xfId="433" xr:uid="{4F960BB4-A723-4CA3-B71B-588335EAFC1F}"/>
    <cellStyle name="Comma 2 6 2 6" xfId="525" xr:uid="{58112EF0-FADA-47AA-964F-8A52510A19C2}"/>
    <cellStyle name="Comma 2 6 2 7" xfId="657" xr:uid="{C235AF42-7EE9-4DBC-9FC1-2A734FAA3F3D}"/>
    <cellStyle name="Comma 2 6 2 8" xfId="791" xr:uid="{8A16228D-41D4-4DA7-906A-171C170525E4}"/>
    <cellStyle name="Comma 2 6 2 9" xfId="954" xr:uid="{90A5A8E7-567A-4A7E-BCF8-0EC98B6CB4BF}"/>
    <cellStyle name="Comma 2 6 3" xfId="172" xr:uid="{754751AD-162E-4B36-9191-E3FE69320777}"/>
    <cellStyle name="Comma 2 6 3 2" xfId="527" xr:uid="{F1315208-C87B-4DF1-ADC7-1BA85653D20A}"/>
    <cellStyle name="Comma 2 6 3 3" xfId="659" xr:uid="{D26FF788-2835-479B-93D3-2269290C18D4}"/>
    <cellStyle name="Comma 2 6 3 4" xfId="793" xr:uid="{5B273BDD-DCEC-4A62-832D-B8C823F3C33D}"/>
    <cellStyle name="Comma 2 6 3 5" xfId="956" xr:uid="{64BE319C-D0AB-450C-9999-01F137D4425F}"/>
    <cellStyle name="Comma 2 6 3 6" xfId="1097" xr:uid="{789B7844-634E-4AB6-8504-CD58D808D82A}"/>
    <cellStyle name="Comma 2 6 3 7" xfId="1232" xr:uid="{E85E1BBD-782D-4C5F-8F18-6686BC7BC804}"/>
    <cellStyle name="Comma 2 6 3 8" xfId="1366" xr:uid="{C0D3566C-2BC1-4866-855C-29AA754ECD7C}"/>
    <cellStyle name="Comma 2 6 3 9" xfId="1498" xr:uid="{09316D01-1E12-46C6-9222-999F75B6B09A}"/>
    <cellStyle name="Comma 2 6 4" xfId="248" xr:uid="{42B0A433-F5E2-40EB-8E2B-72392AEEC21D}"/>
    <cellStyle name="Comma 2 6 5" xfId="314" xr:uid="{A5C8E70B-A2E0-40E9-A83D-D8F2E8E7D157}"/>
    <cellStyle name="Comma 2 6 6" xfId="432" xr:uid="{A239E1BD-E0C3-4D1A-8A2E-55D300CC0278}"/>
    <cellStyle name="Comma 2 6 7" xfId="524" xr:uid="{57987F9B-B0CA-4EBB-821A-442C7BF88F93}"/>
    <cellStyle name="Comma 2 6 8" xfId="656" xr:uid="{32AAC3B8-3BA5-431E-AF12-2226F43CF767}"/>
    <cellStyle name="Comma 2 6 9" xfId="790" xr:uid="{D21AE261-0327-4D98-85E2-E28B200071C1}"/>
    <cellStyle name="Comma 2 7" xfId="67" xr:uid="{82282A54-531F-448C-AC72-0D526202F2E7}"/>
    <cellStyle name="Comma 2 7 10" xfId="1098" xr:uid="{0AB13D0C-F1DB-4EC9-9765-5F2F31A9CEE3}"/>
    <cellStyle name="Comma 2 7 11" xfId="1233" xr:uid="{B56F804C-2466-4AFD-B0E6-4350D33976F2}"/>
    <cellStyle name="Comma 2 7 12" xfId="1367" xr:uid="{8F99D789-9D89-4A8C-BFCA-9A9AA490753B}"/>
    <cellStyle name="Comma 2 7 13" xfId="1499" xr:uid="{4207AFC4-2D15-44C5-9D5B-564D04B5EE33}"/>
    <cellStyle name="Comma 2 7 2" xfId="174" xr:uid="{EF47C2CD-2726-44EF-9821-098ABA545BEF}"/>
    <cellStyle name="Comma 2 7 2 2" xfId="529" xr:uid="{3F9A06E7-FAEB-4E83-AFD8-B37AEC172A25}"/>
    <cellStyle name="Comma 2 7 2 3" xfId="661" xr:uid="{35D820E8-7B98-4AF9-AA7D-76C8F4F39340}"/>
    <cellStyle name="Comma 2 7 2 4" xfId="795" xr:uid="{4EFB07FB-08CD-4E34-BFA5-46715D7B1413}"/>
    <cellStyle name="Comma 2 7 2 5" xfId="958" xr:uid="{C1D29C5A-E450-485A-8D41-0B15CDF690F2}"/>
    <cellStyle name="Comma 2 7 2 6" xfId="1099" xr:uid="{19FCBC75-AF5E-449B-8A49-ED6E7C9BB7B0}"/>
    <cellStyle name="Comma 2 7 2 7" xfId="1234" xr:uid="{826B0700-1613-4AE6-ACE1-20C9A17C2E7F}"/>
    <cellStyle name="Comma 2 7 2 8" xfId="1368" xr:uid="{C15EC709-81D1-47B5-BE31-203F19B697BD}"/>
    <cellStyle name="Comma 2 7 2 9" xfId="1500" xr:uid="{252412E3-91EB-49D4-B8C5-0C8054677266}"/>
    <cellStyle name="Comma 2 7 3" xfId="250" xr:uid="{E1EDE3AB-73E7-48DD-850C-76E9C00385CD}"/>
    <cellStyle name="Comma 2 7 4" xfId="316" xr:uid="{0BD8F9D8-5A33-4063-9DFF-7BBD659B3695}"/>
    <cellStyle name="Comma 2 7 5" xfId="434" xr:uid="{E0356156-DDBA-4AE4-A653-3D5C70ECE294}"/>
    <cellStyle name="Comma 2 7 6" xfId="528" xr:uid="{EF6C8C02-F6A4-423F-B04F-7BF363E1DE84}"/>
    <cellStyle name="Comma 2 7 7" xfId="660" xr:uid="{A8FDEFED-74D9-41FA-BCB8-BCB51AA20501}"/>
    <cellStyle name="Comma 2 7 8" xfId="794" xr:uid="{38924FBE-C682-4470-A11D-EA2F0AA23E27}"/>
    <cellStyle name="Comma 2 7 9" xfId="957" xr:uid="{A065AD0D-478B-4B4E-AC82-802D77374819}"/>
    <cellStyle name="Comma 2 8" xfId="46" xr:uid="{087A6746-8B33-48B8-AD05-C5432A4E89C2}"/>
    <cellStyle name="Comma 2 8 2" xfId="530" xr:uid="{B5C2FB82-4FBC-4751-9DF4-EFD1076CD870}"/>
    <cellStyle name="Comma 2 8 3" xfId="662" xr:uid="{A24EFE81-4C07-4842-A2ED-20C212DBE9EF}"/>
    <cellStyle name="Comma 2 8 4" xfId="796" xr:uid="{FD46B4F2-CD1A-42EA-BAC7-B3BB27453A8A}"/>
    <cellStyle name="Comma 2 8 5" xfId="959" xr:uid="{EA59E4BE-D389-4562-A0EE-DF2F6695500D}"/>
    <cellStyle name="Comma 2 8 6" xfId="1100" xr:uid="{3ACDF870-007A-4F48-803A-80B9C6EE880B}"/>
    <cellStyle name="Comma 2 8 7" xfId="1235" xr:uid="{635F670D-969A-43B2-A82E-EECCED108122}"/>
    <cellStyle name="Comma 2 8 8" xfId="1369" xr:uid="{6423E7CC-8732-4814-B0A5-5BA7490607FF}"/>
    <cellStyle name="Comma 2 8 9" xfId="1501" xr:uid="{A72FD8D1-BEE0-4BB3-B739-C7E8553F4F63}"/>
    <cellStyle name="Comma 2 9" xfId="153" xr:uid="{AAA1DB58-E3B8-4E33-B6A8-A69AA8CC85DE}"/>
    <cellStyle name="Comma 20" xfId="603" xr:uid="{21CE342B-A005-46CC-95BA-352967A820BB}"/>
    <cellStyle name="Comma 21" xfId="736" xr:uid="{20D3020A-97F7-499C-BD69-89A578D52BD5}"/>
    <cellStyle name="Comma 22" xfId="737" xr:uid="{70C9DFAA-A7FE-44D8-B101-4EF9581C279E}"/>
    <cellStyle name="Comma 23" xfId="900" xr:uid="{23EB59F6-C114-420E-A7B9-EED4EF4BF9AC}"/>
    <cellStyle name="Comma 24" xfId="1041" xr:uid="{90977947-C0ED-4535-906B-0D28CF76CB2E}"/>
    <cellStyle name="Comma 25" xfId="1176" xr:uid="{4670A84B-662F-4946-89E7-A2F4662341A5}"/>
    <cellStyle name="Comma 26" xfId="1310" xr:uid="{7CA58491-0E33-44AA-A07F-F99B0A56433B}"/>
    <cellStyle name="Comma 27" xfId="1442" xr:uid="{5B2A4AC4-DB97-431A-81FA-91081F683627}"/>
    <cellStyle name="Comma 3" xfId="24" xr:uid="{0D2D10BC-375A-4F44-9E4B-3687BBAFFC20}"/>
    <cellStyle name="Comma 3 2" xfId="69" xr:uid="{46CF15BD-F87B-4DAA-98B2-BE171F83652A}"/>
    <cellStyle name="Comma 3 3" xfId="68" xr:uid="{5BF4F8B6-9022-409F-831D-67B91FF36320}"/>
    <cellStyle name="Comma 4" xfId="70" xr:uid="{30188ABE-3364-4312-9FBE-24B45DBD37A4}"/>
    <cellStyle name="Comma 4 2" xfId="71" xr:uid="{0F811F0D-4172-4A4A-8397-59E32928A143}"/>
    <cellStyle name="Comma 5" xfId="72" xr:uid="{9BFB9794-CDAD-4C14-B3C4-6CF0B42AACD0}"/>
    <cellStyle name="Comma 5 10" xfId="435" xr:uid="{2F80F1BA-88F0-4DA3-88DD-9BB23AFF6E90}"/>
    <cellStyle name="Comma 5 11" xfId="531" xr:uid="{2CB45E83-9B6F-4B24-87CC-101D0C799B76}"/>
    <cellStyle name="Comma 5 12" xfId="663" xr:uid="{3C07B045-FAEB-4EE6-A42A-6ADC4A3FB787}"/>
    <cellStyle name="Comma 5 13" xfId="797" xr:uid="{3F59AFA0-8F90-47CD-8BEE-DB012A7B31B6}"/>
    <cellStyle name="Comma 5 14" xfId="960" xr:uid="{C0FE8532-558A-4840-B78B-85890A236D9B}"/>
    <cellStyle name="Comma 5 15" xfId="1101" xr:uid="{B412D100-DFDE-4CB0-AC69-AC5751443E94}"/>
    <cellStyle name="Comma 5 16" xfId="1236" xr:uid="{A3900BBF-376A-4597-B4D4-473898A61DC2}"/>
    <cellStyle name="Comma 5 17" xfId="1370" xr:uid="{0EBB736F-E5BB-490F-AC5B-2A5A2AB9DB21}"/>
    <cellStyle name="Comma 5 18" xfId="1502" xr:uid="{8B0E8B2A-26AC-4609-9256-25D8EC1D0609}"/>
    <cellStyle name="Comma 5 2" xfId="73" xr:uid="{F64C2161-0364-4CC6-9A69-F5C1E0DA6462}"/>
    <cellStyle name="Comma 5 2 10" xfId="664" xr:uid="{B8D114CB-7D6A-42EF-B8B4-A4F8576E390A}"/>
    <cellStyle name="Comma 5 2 11" xfId="798" xr:uid="{BB3FB3DD-2DD8-4B37-B0A6-9160329E3ED1}"/>
    <cellStyle name="Comma 5 2 12" xfId="961" xr:uid="{7AFDBEE6-29F9-4E90-9340-F16BF4FCA45C}"/>
    <cellStyle name="Comma 5 2 13" xfId="1102" xr:uid="{0456DD86-BBF6-49BD-9089-DF7050BA593A}"/>
    <cellStyle name="Comma 5 2 14" xfId="1237" xr:uid="{4BE264A2-257A-4CBD-8DAC-B7DF31A297E5}"/>
    <cellStyle name="Comma 5 2 15" xfId="1371" xr:uid="{1C197DD2-EC7E-44DB-BA5B-190881F900A6}"/>
    <cellStyle name="Comma 5 2 16" xfId="1503" xr:uid="{FDAD74AB-5609-4618-B542-4555D1F8692D}"/>
    <cellStyle name="Comma 5 2 2" xfId="74" xr:uid="{FBE7B194-9651-43FB-9DC8-DCA6D14A9842}"/>
    <cellStyle name="Comma 5 2 2 10" xfId="962" xr:uid="{F03AF883-0BFA-4A48-82D3-69BC620A8EDF}"/>
    <cellStyle name="Comma 5 2 2 11" xfId="1103" xr:uid="{BA9D05CB-710C-4290-898F-3F8D646A1743}"/>
    <cellStyle name="Comma 5 2 2 12" xfId="1238" xr:uid="{03A66515-F778-4998-A58B-FB475CB0D597}"/>
    <cellStyle name="Comma 5 2 2 13" xfId="1372" xr:uid="{20F05EA4-1C2F-42DA-AC90-D14D8BC96D23}"/>
    <cellStyle name="Comma 5 2 2 14" xfId="1504" xr:uid="{776B14EA-C1C6-4631-84D8-D3E2BB88C5B0}"/>
    <cellStyle name="Comma 5 2 2 2" xfId="75" xr:uid="{7FE2E05A-6DFB-4F03-8056-F67AD1718FE6}"/>
    <cellStyle name="Comma 5 2 2 2 10" xfId="1104" xr:uid="{53897D96-52AD-4300-844A-DD218000DFAC}"/>
    <cellStyle name="Comma 5 2 2 2 11" xfId="1239" xr:uid="{E62E199A-BEDF-4DD4-A698-0A32DB2B0F6B}"/>
    <cellStyle name="Comma 5 2 2 2 12" xfId="1373" xr:uid="{8D4FA632-A065-49D9-ACCB-B4AC0BD919E0}"/>
    <cellStyle name="Comma 5 2 2 2 13" xfId="1505" xr:uid="{A8ABFF70-E408-4EDA-AF9C-02E6623F8F32}"/>
    <cellStyle name="Comma 5 2 2 2 2" xfId="178" xr:uid="{7D393C4B-35CE-4E47-AFF0-C410F69DBFAF}"/>
    <cellStyle name="Comma 5 2 2 2 2 2" xfId="535" xr:uid="{AB44A7DF-88D0-411D-804C-5818CDDD8917}"/>
    <cellStyle name="Comma 5 2 2 2 2 3" xfId="667" xr:uid="{791950CD-33CB-44BB-8D78-AB856D40D381}"/>
    <cellStyle name="Comma 5 2 2 2 2 4" xfId="801" xr:uid="{C0BB400A-66F3-41B1-99F8-41744092E674}"/>
    <cellStyle name="Comma 5 2 2 2 2 5" xfId="964" xr:uid="{CAD2C4E0-369D-4F89-ACE1-BB30B55636D1}"/>
    <cellStyle name="Comma 5 2 2 2 2 6" xfId="1105" xr:uid="{9418895F-134C-4509-8C7C-0E99CA7445C7}"/>
    <cellStyle name="Comma 5 2 2 2 2 7" xfId="1240" xr:uid="{36D95177-6CC4-4798-8382-A06D8A1E578C}"/>
    <cellStyle name="Comma 5 2 2 2 2 8" xfId="1374" xr:uid="{9B7F557D-41EA-43E8-8674-3640A413491F}"/>
    <cellStyle name="Comma 5 2 2 2 2 9" xfId="1506" xr:uid="{54A68083-EB0E-4FA6-B570-2AA73D385832}"/>
    <cellStyle name="Comma 5 2 2 2 3" xfId="254" xr:uid="{FA37CC44-4EE3-40F7-9E7B-8D2145E8F800}"/>
    <cellStyle name="Comma 5 2 2 2 4" xfId="320" xr:uid="{4341BB7C-C05F-428D-A658-97B7749AEEB6}"/>
    <cellStyle name="Comma 5 2 2 2 5" xfId="438" xr:uid="{641948C1-B627-4B15-8F7C-15597F143FA4}"/>
    <cellStyle name="Comma 5 2 2 2 6" xfId="534" xr:uid="{F131C9FB-88DA-4F97-894A-0829653C0B17}"/>
    <cellStyle name="Comma 5 2 2 2 7" xfId="666" xr:uid="{CFDCBE7F-AA2A-4B5E-A00A-A9B1E92E307D}"/>
    <cellStyle name="Comma 5 2 2 2 8" xfId="800" xr:uid="{2269C4BB-2FFC-4032-9413-6FEEF2E6AADC}"/>
    <cellStyle name="Comma 5 2 2 2 9" xfId="963" xr:uid="{AC941A08-E2CF-4F40-B1C1-DEDAF2C28737}"/>
    <cellStyle name="Comma 5 2 2 3" xfId="177" xr:uid="{DDE58504-A2EC-467C-808D-55C62E113A03}"/>
    <cellStyle name="Comma 5 2 2 3 2" xfId="536" xr:uid="{204AEB00-FA28-4DB2-A67F-2E7AC09A40C1}"/>
    <cellStyle name="Comma 5 2 2 3 3" xfId="668" xr:uid="{4CE99E5F-235E-441E-BEC6-B73D983AD49E}"/>
    <cellStyle name="Comma 5 2 2 3 4" xfId="802" xr:uid="{A18E7EF6-FC9C-4812-AA66-E2893300E1EA}"/>
    <cellStyle name="Comma 5 2 2 3 5" xfId="965" xr:uid="{40E7F0AA-102B-4134-915A-E7D4F1605FA1}"/>
    <cellStyle name="Comma 5 2 2 3 6" xfId="1106" xr:uid="{BCD48F65-BC09-42C0-B558-2FC0DE7E690F}"/>
    <cellStyle name="Comma 5 2 2 3 7" xfId="1241" xr:uid="{02D249F5-88F2-4A82-B47E-03F4D091566F}"/>
    <cellStyle name="Comma 5 2 2 3 8" xfId="1375" xr:uid="{91952479-4060-46B2-8AF9-5F94308A2A07}"/>
    <cellStyle name="Comma 5 2 2 3 9" xfId="1507" xr:uid="{11A3BF05-EB60-4D6E-9ACA-839E9918233C}"/>
    <cellStyle name="Comma 5 2 2 4" xfId="253" xr:uid="{911DE7A9-CF78-44A0-98C7-8DDBF3A6D704}"/>
    <cellStyle name="Comma 5 2 2 5" xfId="319" xr:uid="{9CC070CB-F824-409E-83A3-2A4E2D903647}"/>
    <cellStyle name="Comma 5 2 2 6" xfId="437" xr:uid="{ACD5288B-D80E-4760-9333-194A1216AFBC}"/>
    <cellStyle name="Comma 5 2 2 7" xfId="533" xr:uid="{C014F2C1-0B01-4385-BDBB-466763DC02ED}"/>
    <cellStyle name="Comma 5 2 2 8" xfId="665" xr:uid="{FE8FB919-08AF-4CD9-B329-CD5897009EBC}"/>
    <cellStyle name="Comma 5 2 2 9" xfId="799" xr:uid="{085B4EAA-971E-4B8C-9B32-94694F33A479}"/>
    <cellStyle name="Comma 5 2 3" xfId="76" xr:uid="{9699A878-FB42-45C6-8C3D-DCA59F879203}"/>
    <cellStyle name="Comma 5 2 3 10" xfId="966" xr:uid="{64138A51-34D1-4973-B5B9-CC8001307069}"/>
    <cellStyle name="Comma 5 2 3 11" xfId="1107" xr:uid="{62B4F2FE-18A0-4C75-9414-92BA5F0B45D4}"/>
    <cellStyle name="Comma 5 2 3 12" xfId="1242" xr:uid="{1E05F1C6-14F4-4365-A584-D252F3ADCD28}"/>
    <cellStyle name="Comma 5 2 3 13" xfId="1376" xr:uid="{99F9B41F-DCF0-4C85-908C-5A97844B15CF}"/>
    <cellStyle name="Comma 5 2 3 14" xfId="1508" xr:uid="{D4172B83-1480-4AC5-9921-0FA0BF1376FC}"/>
    <cellStyle name="Comma 5 2 3 2" xfId="77" xr:uid="{FC13C0EF-67E5-4D3D-AFE3-2C1BA1DD96C7}"/>
    <cellStyle name="Comma 5 2 3 2 10" xfId="1108" xr:uid="{8EC979CE-77B4-4AD0-B7B9-D539C1A6D95E}"/>
    <cellStyle name="Comma 5 2 3 2 11" xfId="1243" xr:uid="{72719FFD-56DA-41A8-B64F-3E0760CC74E1}"/>
    <cellStyle name="Comma 5 2 3 2 12" xfId="1377" xr:uid="{99D34243-71E3-4AF2-BE5C-5ECB805145CF}"/>
    <cellStyle name="Comma 5 2 3 2 13" xfId="1509" xr:uid="{1EB1B2BB-A9CF-42D0-98E6-478A9F25D9E4}"/>
    <cellStyle name="Comma 5 2 3 2 2" xfId="180" xr:uid="{4006880A-B899-4F68-9034-288B8F50A034}"/>
    <cellStyle name="Comma 5 2 3 2 2 2" xfId="539" xr:uid="{966D7380-19CA-4842-BCE5-A93D1C0809BD}"/>
    <cellStyle name="Comma 5 2 3 2 2 3" xfId="671" xr:uid="{6B26BB3A-72E2-472B-B10A-FD423AB99997}"/>
    <cellStyle name="Comma 5 2 3 2 2 4" xfId="805" xr:uid="{CDDD65D1-EA7E-47FF-93C8-7CEFA7A0AAE6}"/>
    <cellStyle name="Comma 5 2 3 2 2 5" xfId="968" xr:uid="{F00134A2-82A8-45CA-8F44-FBF99B36EBD0}"/>
    <cellStyle name="Comma 5 2 3 2 2 6" xfId="1109" xr:uid="{63A4ABB2-F382-4B89-9980-F167037CFBB0}"/>
    <cellStyle name="Comma 5 2 3 2 2 7" xfId="1244" xr:uid="{46D407AD-6DD9-4B3E-87CE-881406E95844}"/>
    <cellStyle name="Comma 5 2 3 2 2 8" xfId="1378" xr:uid="{7852A4AF-CA81-4FF5-BB60-4805F941C569}"/>
    <cellStyle name="Comma 5 2 3 2 2 9" xfId="1510" xr:uid="{D47AB7E6-8BFD-41B3-923E-389D9EE9CCCC}"/>
    <cellStyle name="Comma 5 2 3 2 3" xfId="256" xr:uid="{9DBA676F-AAB4-4E71-B4A0-2E13FD7CEBC9}"/>
    <cellStyle name="Comma 5 2 3 2 4" xfId="322" xr:uid="{53E0AE4F-02F3-427E-A308-4E704568F8DB}"/>
    <cellStyle name="Comma 5 2 3 2 5" xfId="440" xr:uid="{9940857D-E5BF-422A-B112-E0EB1A9FDA30}"/>
    <cellStyle name="Comma 5 2 3 2 6" xfId="538" xr:uid="{844F3C4B-D821-4ABB-8991-4F5987835EC5}"/>
    <cellStyle name="Comma 5 2 3 2 7" xfId="670" xr:uid="{4C5D9730-BDC0-4472-8108-C2B25DBF8C93}"/>
    <cellStyle name="Comma 5 2 3 2 8" xfId="804" xr:uid="{3B1B0285-4AFE-40B4-A2D1-4DDE921D0EC0}"/>
    <cellStyle name="Comma 5 2 3 2 9" xfId="967" xr:uid="{A50511D1-F2CC-4C46-83C1-BC4A1EA4A1A6}"/>
    <cellStyle name="Comma 5 2 3 3" xfId="179" xr:uid="{FCFA8583-179A-4273-AE4D-55CCE17C9742}"/>
    <cellStyle name="Comma 5 2 3 3 2" xfId="540" xr:uid="{2ADC50AF-DE34-49EF-AD98-C744D12F03F6}"/>
    <cellStyle name="Comma 5 2 3 3 3" xfId="672" xr:uid="{BFF5ABF1-4A58-401A-A80B-949C8137F53D}"/>
    <cellStyle name="Comma 5 2 3 3 4" xfId="806" xr:uid="{C9E5D7E4-2AF4-4C41-9B5C-A0AA3211B46B}"/>
    <cellStyle name="Comma 5 2 3 3 5" xfId="969" xr:uid="{9A352C89-3AA8-4B02-9515-71D33FE80E4C}"/>
    <cellStyle name="Comma 5 2 3 3 6" xfId="1110" xr:uid="{DB52D956-7D3E-4947-B797-CEC78DCB4AAB}"/>
    <cellStyle name="Comma 5 2 3 3 7" xfId="1245" xr:uid="{2983239A-FE06-40B1-9D73-A27F57116554}"/>
    <cellStyle name="Comma 5 2 3 3 8" xfId="1379" xr:uid="{8F99AA25-1793-4762-A922-2B06CBCDB170}"/>
    <cellStyle name="Comma 5 2 3 3 9" xfId="1511" xr:uid="{E0BF510B-B11A-4E50-BA7D-A525732C293F}"/>
    <cellStyle name="Comma 5 2 3 4" xfId="255" xr:uid="{7B62882D-3061-4A9A-A93F-ACE948FB86A7}"/>
    <cellStyle name="Comma 5 2 3 5" xfId="321" xr:uid="{11368E0E-A835-4446-95F6-7BD59448399A}"/>
    <cellStyle name="Comma 5 2 3 6" xfId="439" xr:uid="{91CE60A1-5858-4F00-8B91-F33E73F7F9C6}"/>
    <cellStyle name="Comma 5 2 3 7" xfId="537" xr:uid="{6B507ADA-C308-4A26-AF38-8E9091EFDCF9}"/>
    <cellStyle name="Comma 5 2 3 8" xfId="669" xr:uid="{C55BE458-8DCD-4C23-BF22-D1F042952ADB}"/>
    <cellStyle name="Comma 5 2 3 9" xfId="803" xr:uid="{F6B9457B-10ED-4685-BCAF-288538B5F4B0}"/>
    <cellStyle name="Comma 5 2 4" xfId="78" xr:uid="{5B212CAD-D2BE-4906-9320-D40E1D2D6BD6}"/>
    <cellStyle name="Comma 5 2 4 10" xfId="1111" xr:uid="{C7815CDC-5B83-4F96-88F2-1259AAE7C974}"/>
    <cellStyle name="Comma 5 2 4 11" xfId="1246" xr:uid="{6289BDCC-2B1F-43B6-8498-A23F3672E36D}"/>
    <cellStyle name="Comma 5 2 4 12" xfId="1380" xr:uid="{9DF447E5-BAEA-49AE-B01C-2B6C8925DA3C}"/>
    <cellStyle name="Comma 5 2 4 13" xfId="1512" xr:uid="{A9D48B35-971B-4A5B-A8DB-E6D2E5C11E6A}"/>
    <cellStyle name="Comma 5 2 4 2" xfId="181" xr:uid="{2BA3687E-22F7-4450-B778-D7148552C8E6}"/>
    <cellStyle name="Comma 5 2 4 2 2" xfId="542" xr:uid="{A7928464-6B88-456E-AEAE-18C7B5BE94EE}"/>
    <cellStyle name="Comma 5 2 4 2 3" xfId="674" xr:uid="{2128EE5B-C10B-4956-AFBC-81B0288CFB44}"/>
    <cellStyle name="Comma 5 2 4 2 4" xfId="808" xr:uid="{5B254185-8F87-4E9B-A993-853F4D4E0936}"/>
    <cellStyle name="Comma 5 2 4 2 5" xfId="971" xr:uid="{F4DAE2BF-AE5B-4ACD-934D-0B51DD6480D8}"/>
    <cellStyle name="Comma 5 2 4 2 6" xfId="1112" xr:uid="{EDC13CA3-9DDA-47E8-800F-772A2641E423}"/>
    <cellStyle name="Comma 5 2 4 2 7" xfId="1247" xr:uid="{9E3719EF-277C-4CEC-85EA-FCF3991891F2}"/>
    <cellStyle name="Comma 5 2 4 2 8" xfId="1381" xr:uid="{5955FCC3-F5EB-47DA-8A1A-4C320991BA08}"/>
    <cellStyle name="Comma 5 2 4 2 9" xfId="1513" xr:uid="{AB2B7402-A9AB-4AE4-A932-FE0F29A58D3F}"/>
    <cellStyle name="Comma 5 2 4 3" xfId="257" xr:uid="{225145CB-00A6-4F4F-953D-294F4A53934A}"/>
    <cellStyle name="Comma 5 2 4 4" xfId="323" xr:uid="{9043D84E-E258-470F-969E-E0EDBDD42C35}"/>
    <cellStyle name="Comma 5 2 4 5" xfId="441" xr:uid="{59C3981C-278D-4ED7-ADCB-D28320EB775E}"/>
    <cellStyle name="Comma 5 2 4 6" xfId="541" xr:uid="{1F21A6B9-0EEF-4461-A074-73D15B07D4C9}"/>
    <cellStyle name="Comma 5 2 4 7" xfId="673" xr:uid="{79B219EC-643A-40CA-8B18-6E8BA5FC66DA}"/>
    <cellStyle name="Comma 5 2 4 8" xfId="807" xr:uid="{2A2F6ECD-706C-4A21-BCF4-BE7CBADE833A}"/>
    <cellStyle name="Comma 5 2 4 9" xfId="970" xr:uid="{DC579A3B-2EF8-4776-AB59-24F983C6BA18}"/>
    <cellStyle name="Comma 5 2 5" xfId="176" xr:uid="{E7336DA2-182C-4DB0-AF91-6AD073703339}"/>
    <cellStyle name="Comma 5 2 5 2" xfId="543" xr:uid="{02C82115-6218-4C77-A0AC-300166FBBDD7}"/>
    <cellStyle name="Comma 5 2 5 3" xfId="675" xr:uid="{69A443C8-9E50-4F7A-BED5-B9F271B262C4}"/>
    <cellStyle name="Comma 5 2 5 4" xfId="809" xr:uid="{B7A17C86-CBA3-4721-B07D-819D2362A2F5}"/>
    <cellStyle name="Comma 5 2 5 5" xfId="972" xr:uid="{6E1C6314-BB9B-4A2B-BDCB-6A178EB13DDD}"/>
    <cellStyle name="Comma 5 2 5 6" xfId="1113" xr:uid="{BCDC9B36-082E-46D9-8556-6E6355B64CE2}"/>
    <cellStyle name="Comma 5 2 5 7" xfId="1248" xr:uid="{A06E6B76-4DFD-4ED2-BA72-DE510403D456}"/>
    <cellStyle name="Comma 5 2 5 8" xfId="1382" xr:uid="{BEB432D9-9837-4C73-8298-3B07027B5C42}"/>
    <cellStyle name="Comma 5 2 5 9" xfId="1514" xr:uid="{B9906D0F-6032-4C85-8449-6BA72FE4DAA1}"/>
    <cellStyle name="Comma 5 2 6" xfId="252" xr:uid="{D618AD17-F938-4F89-BFE2-7E5F59B5E867}"/>
    <cellStyle name="Comma 5 2 7" xfId="318" xr:uid="{A23110C0-8744-4A31-8308-5EBE2C38E42F}"/>
    <cellStyle name="Comma 5 2 8" xfId="436" xr:uid="{5A129D26-2515-4FE2-A3B6-18D64D43262A}"/>
    <cellStyle name="Comma 5 2 9" xfId="532" xr:uid="{E1BECD7C-146F-4375-AE53-D8A7ED4BA53E}"/>
    <cellStyle name="Comma 5 3" xfId="79" xr:uid="{98675EF2-ED15-4215-A207-96396FDFEE0E}"/>
    <cellStyle name="Comma 5 3 10" xfId="810" xr:uid="{7007ED4C-C889-463C-92B3-65D042802A34}"/>
    <cellStyle name="Comma 5 3 11" xfId="973" xr:uid="{CD598D6D-49C8-49BF-9BA9-A1250DE67EA9}"/>
    <cellStyle name="Comma 5 3 12" xfId="1114" xr:uid="{52FE0459-33A1-48DC-B6CA-B0A309A0032A}"/>
    <cellStyle name="Comma 5 3 13" xfId="1249" xr:uid="{8937F21E-54C7-484F-84DE-23AC2B04F3A0}"/>
    <cellStyle name="Comma 5 3 14" xfId="1383" xr:uid="{9CFC832D-47AB-443B-BA56-CD6A53C85271}"/>
    <cellStyle name="Comma 5 3 15" xfId="1515" xr:uid="{26352EE3-816B-49C8-B556-7EEF27877CE5}"/>
    <cellStyle name="Comma 5 3 2" xfId="80" xr:uid="{9A453B40-D16D-4546-BBDC-F72A200D1BDC}"/>
    <cellStyle name="Comma 5 3 2 10" xfId="974" xr:uid="{13ABF85E-7086-44AB-B872-AADF4B79D8A2}"/>
    <cellStyle name="Comma 5 3 2 11" xfId="1115" xr:uid="{F355696E-4CFB-4FD1-ADB2-212202623759}"/>
    <cellStyle name="Comma 5 3 2 12" xfId="1250" xr:uid="{7F3A813F-1036-4AEC-84A4-5E193B9AE09F}"/>
    <cellStyle name="Comma 5 3 2 13" xfId="1384" xr:uid="{27160205-F226-4112-9722-488C01068824}"/>
    <cellStyle name="Comma 5 3 2 14" xfId="1516" xr:uid="{A8C2BDA5-9671-4A96-A5B4-690D90DDC9B2}"/>
    <cellStyle name="Comma 5 3 2 2" xfId="81" xr:uid="{669DDCD5-8503-460F-8FC6-C65F61475F5B}"/>
    <cellStyle name="Comma 5 3 2 2 10" xfId="1116" xr:uid="{12B1DD49-9E76-421D-A57F-2F5DEAB7947C}"/>
    <cellStyle name="Comma 5 3 2 2 11" xfId="1251" xr:uid="{4F1B8401-B360-47FB-B7EA-080FE0E49244}"/>
    <cellStyle name="Comma 5 3 2 2 12" xfId="1385" xr:uid="{921EFC60-2432-41F4-BA0B-B5C7DC8C3175}"/>
    <cellStyle name="Comma 5 3 2 2 13" xfId="1517" xr:uid="{A7822D38-8B92-4C25-8752-C198FA04E571}"/>
    <cellStyle name="Comma 5 3 2 2 2" xfId="184" xr:uid="{937A7F1F-3EC9-4F7A-BD89-E1D8BB438D93}"/>
    <cellStyle name="Comma 5 3 2 2 2 2" xfId="547" xr:uid="{8918A147-49FE-452B-B1F8-F96625A228FF}"/>
    <cellStyle name="Comma 5 3 2 2 2 3" xfId="679" xr:uid="{2713CB85-C2A8-4857-96E1-622C39541E03}"/>
    <cellStyle name="Comma 5 3 2 2 2 4" xfId="813" xr:uid="{7A65D478-3919-4473-9ED0-7BFC4B4C43F3}"/>
    <cellStyle name="Comma 5 3 2 2 2 5" xfId="976" xr:uid="{DA45B816-B4B0-4B14-9341-3A1A130DB274}"/>
    <cellStyle name="Comma 5 3 2 2 2 6" xfId="1117" xr:uid="{5D5902BB-1C0C-4CCB-A96B-2A2D1C114C6A}"/>
    <cellStyle name="Comma 5 3 2 2 2 7" xfId="1252" xr:uid="{802CA66C-811A-4298-8AEB-B951506FB2F1}"/>
    <cellStyle name="Comma 5 3 2 2 2 8" xfId="1386" xr:uid="{C6E106A7-E8B1-47C9-A2ED-92897F6B21AA}"/>
    <cellStyle name="Comma 5 3 2 2 2 9" xfId="1518" xr:uid="{B9C1811A-7FDA-4BB1-BADC-630713F2ABFE}"/>
    <cellStyle name="Comma 5 3 2 2 3" xfId="260" xr:uid="{B67A480F-28DB-42E8-89DD-568669477D0F}"/>
    <cellStyle name="Comma 5 3 2 2 4" xfId="326" xr:uid="{6F07B49F-9666-457D-A20F-6748D88ADD13}"/>
    <cellStyle name="Comma 5 3 2 2 5" xfId="444" xr:uid="{112880DE-2F15-485F-AFB4-F4A6F759F958}"/>
    <cellStyle name="Comma 5 3 2 2 6" xfId="546" xr:uid="{3105E211-F395-40C1-933F-EE553A70B774}"/>
    <cellStyle name="Comma 5 3 2 2 7" xfId="678" xr:uid="{1C6D1002-FD62-41D7-8F6C-39F264860131}"/>
    <cellStyle name="Comma 5 3 2 2 8" xfId="812" xr:uid="{9C1626FA-E347-447E-8D1C-3528AA860811}"/>
    <cellStyle name="Comma 5 3 2 2 9" xfId="975" xr:uid="{66372E6F-9A77-4595-B90A-2FFBB59FB1D9}"/>
    <cellStyle name="Comma 5 3 2 3" xfId="183" xr:uid="{CADC7413-0F92-4414-B68D-887E0D9C04D7}"/>
    <cellStyle name="Comma 5 3 2 3 2" xfId="548" xr:uid="{A2C5E679-F8AF-41A2-9D9B-6876080F25BF}"/>
    <cellStyle name="Comma 5 3 2 3 3" xfId="680" xr:uid="{DACEADDB-0365-4777-A373-648E306545CC}"/>
    <cellStyle name="Comma 5 3 2 3 4" xfId="814" xr:uid="{2A01DE44-26E5-4F5A-9BBF-3F91FAFFAC5D}"/>
    <cellStyle name="Comma 5 3 2 3 5" xfId="977" xr:uid="{24AE7746-35E4-47AA-932F-0189AD51F3A1}"/>
    <cellStyle name="Comma 5 3 2 3 6" xfId="1118" xr:uid="{A5DC7FF0-1131-472D-9A6E-C2753A55ADC1}"/>
    <cellStyle name="Comma 5 3 2 3 7" xfId="1253" xr:uid="{0050680C-E133-4CEA-B2E5-121B3BF1178F}"/>
    <cellStyle name="Comma 5 3 2 3 8" xfId="1387" xr:uid="{ADAC5D67-5B54-49E6-B88B-6C40688C5520}"/>
    <cellStyle name="Comma 5 3 2 3 9" xfId="1519" xr:uid="{1878BA37-4FBD-443B-8C89-BE17F66DB119}"/>
    <cellStyle name="Comma 5 3 2 4" xfId="259" xr:uid="{EC30662E-B954-41D0-9ABA-76D5138F6E21}"/>
    <cellStyle name="Comma 5 3 2 5" xfId="325" xr:uid="{F9C9CF91-8C0D-4DB7-9363-8ADB7367F10C}"/>
    <cellStyle name="Comma 5 3 2 6" xfId="443" xr:uid="{31460838-F6AD-4F24-8E24-E168192D93C7}"/>
    <cellStyle name="Comma 5 3 2 7" xfId="545" xr:uid="{FCEBC6F7-EEC8-441D-9A0C-B4F080FAE41B}"/>
    <cellStyle name="Comma 5 3 2 8" xfId="677" xr:uid="{709B3CE5-F139-4C8B-985D-950EC02A6270}"/>
    <cellStyle name="Comma 5 3 2 9" xfId="811" xr:uid="{6A1FC0B0-8C87-45E3-83EA-F4E4FA54908A}"/>
    <cellStyle name="Comma 5 3 3" xfId="82" xr:uid="{935421AC-9791-4382-8AF6-BD329D0AA52E}"/>
    <cellStyle name="Comma 5 3 3 10" xfId="1119" xr:uid="{ECB84366-606A-4A6E-808D-E9A5E93921D4}"/>
    <cellStyle name="Comma 5 3 3 11" xfId="1254" xr:uid="{555B9910-32BA-4D60-8955-E8DB92503ECA}"/>
    <cellStyle name="Comma 5 3 3 12" xfId="1388" xr:uid="{AF3F364A-E91B-40C5-84D9-17535FA8D87A}"/>
    <cellStyle name="Comma 5 3 3 13" xfId="1520" xr:uid="{506DDD71-F49A-4927-9BB6-FB473CC64551}"/>
    <cellStyle name="Comma 5 3 3 2" xfId="185" xr:uid="{DAEAFD71-80C3-4C92-B9C2-8A27F6EA30A4}"/>
    <cellStyle name="Comma 5 3 3 2 2" xfId="550" xr:uid="{FFC8D735-644F-4128-9F80-44B67F93E571}"/>
    <cellStyle name="Comma 5 3 3 2 3" xfId="682" xr:uid="{9A42ED4C-B575-4223-85B9-E145CD5DC272}"/>
    <cellStyle name="Comma 5 3 3 2 4" xfId="816" xr:uid="{FFB6ACF5-154F-4542-B2C8-6EFDA07CFCFC}"/>
    <cellStyle name="Comma 5 3 3 2 5" xfId="979" xr:uid="{2A4BD314-0FBC-41F3-813B-F0F8F8FD24D7}"/>
    <cellStyle name="Comma 5 3 3 2 6" xfId="1120" xr:uid="{D15B2975-99F4-4A6C-A220-AE09382E8260}"/>
    <cellStyle name="Comma 5 3 3 2 7" xfId="1255" xr:uid="{0846A433-1988-4B15-B834-CF1DEB4981E7}"/>
    <cellStyle name="Comma 5 3 3 2 8" xfId="1389" xr:uid="{1CEF7593-19DF-4BFD-82C8-AF3C0C0C6079}"/>
    <cellStyle name="Comma 5 3 3 2 9" xfId="1521" xr:uid="{3644F4E1-EE4A-4DA4-A1B0-B5658322F45D}"/>
    <cellStyle name="Comma 5 3 3 3" xfId="261" xr:uid="{1A36DC5A-FE1F-4BA6-9864-58694D3832E5}"/>
    <cellStyle name="Comma 5 3 3 4" xfId="327" xr:uid="{C5B28330-F9A7-4F50-B71E-466827C832B0}"/>
    <cellStyle name="Comma 5 3 3 5" xfId="445" xr:uid="{72FC953F-F712-40DE-B760-6AE86104F8FB}"/>
    <cellStyle name="Comma 5 3 3 6" xfId="549" xr:uid="{4CCBDC13-49CB-496B-94BB-CFC7DF1C689E}"/>
    <cellStyle name="Comma 5 3 3 7" xfId="681" xr:uid="{5BDCEFFD-FCF2-4218-BAAE-A3812A85BE58}"/>
    <cellStyle name="Comma 5 3 3 8" xfId="815" xr:uid="{C787CDF5-4949-418F-BF3C-409142FD5200}"/>
    <cellStyle name="Comma 5 3 3 9" xfId="978" xr:uid="{63CE01E1-7B74-4808-A1B9-E44A3FE4F046}"/>
    <cellStyle name="Comma 5 3 4" xfId="182" xr:uid="{1B06320D-7E00-4C3F-90BD-997E7F01BE8A}"/>
    <cellStyle name="Comma 5 3 4 2" xfId="551" xr:uid="{CA8114B8-3B70-4C75-80DE-C9650C0E01D0}"/>
    <cellStyle name="Comma 5 3 4 3" xfId="683" xr:uid="{E03C71E2-BA80-4D7E-A0D5-3ED762E5DE61}"/>
    <cellStyle name="Comma 5 3 4 4" xfId="817" xr:uid="{6FCC601B-9A7D-470E-A83B-28B198A1365D}"/>
    <cellStyle name="Comma 5 3 4 5" xfId="980" xr:uid="{5479DA85-3F20-4166-9E51-73B203954215}"/>
    <cellStyle name="Comma 5 3 4 6" xfId="1121" xr:uid="{F77077DF-1C91-4464-8FF2-FF87FAC3D056}"/>
    <cellStyle name="Comma 5 3 4 7" xfId="1256" xr:uid="{7A2AEE84-AC08-4C38-B53B-5E15C052B7A1}"/>
    <cellStyle name="Comma 5 3 4 8" xfId="1390" xr:uid="{E6132024-5A8B-4779-BC4A-2F4852FF17B4}"/>
    <cellStyle name="Comma 5 3 4 9" xfId="1522" xr:uid="{66325598-5171-48FD-B162-29523C9F7622}"/>
    <cellStyle name="Comma 5 3 5" xfId="258" xr:uid="{87C23448-4C05-47F4-8C96-82EA7D8226BB}"/>
    <cellStyle name="Comma 5 3 6" xfId="324" xr:uid="{EA9EF16C-2D7A-41AC-A758-2D60842F9D5F}"/>
    <cellStyle name="Comma 5 3 7" xfId="442" xr:uid="{941FB370-A20D-43FF-A089-CDCC42856FAA}"/>
    <cellStyle name="Comma 5 3 8" xfId="544" xr:uid="{27BDF4CD-B69E-4A8E-BDC3-795E527D143D}"/>
    <cellStyle name="Comma 5 3 9" xfId="676" xr:uid="{562C18C8-3E0A-4C6A-98CC-4675235F0774}"/>
    <cellStyle name="Comma 5 4" xfId="83" xr:uid="{0C4003E7-6F51-411D-8887-51B19C84FE7A}"/>
    <cellStyle name="Comma 5 4 10" xfId="981" xr:uid="{19092D07-80BC-4FA2-A5B4-A077C416C3B7}"/>
    <cellStyle name="Comma 5 4 11" xfId="1122" xr:uid="{D5D98479-B480-49B0-9EB6-B4C833E84C67}"/>
    <cellStyle name="Comma 5 4 12" xfId="1257" xr:uid="{6A5D6B44-9723-4D0B-A84F-1EC40CCBFBC4}"/>
    <cellStyle name="Comma 5 4 13" xfId="1391" xr:uid="{3B04CC35-46F2-464C-8026-5471E99C2B9B}"/>
    <cellStyle name="Comma 5 4 14" xfId="1523" xr:uid="{318C4E0A-D19E-4806-94E3-FC693EDC3672}"/>
    <cellStyle name="Comma 5 4 2" xfId="84" xr:uid="{89F9AE06-2453-4B84-8025-586F037D5F2A}"/>
    <cellStyle name="Comma 5 4 2 10" xfId="1123" xr:uid="{646A28BC-215C-49C0-AADD-D290253A422D}"/>
    <cellStyle name="Comma 5 4 2 11" xfId="1258" xr:uid="{59DB76B2-F8AC-498F-BAF0-C97A6B6246A4}"/>
    <cellStyle name="Comma 5 4 2 12" xfId="1392" xr:uid="{7DCF9724-EE25-4611-A7D3-9000E74542C9}"/>
    <cellStyle name="Comma 5 4 2 13" xfId="1524" xr:uid="{B5D8A8B5-1A63-4BB5-A8AB-42B29A44F59B}"/>
    <cellStyle name="Comma 5 4 2 2" xfId="187" xr:uid="{19926C42-7C39-4E32-9EC0-F712B6B15EEA}"/>
    <cellStyle name="Comma 5 4 2 2 2" xfId="554" xr:uid="{ABA95BCF-ABDC-4F7F-9ED6-38A94F9B17C4}"/>
    <cellStyle name="Comma 5 4 2 2 3" xfId="686" xr:uid="{9542C3B3-DC93-4EAB-89E0-E5C3730DC7A3}"/>
    <cellStyle name="Comma 5 4 2 2 4" xfId="820" xr:uid="{8CE19962-8ABC-4DCE-B850-0073901481A6}"/>
    <cellStyle name="Comma 5 4 2 2 5" xfId="983" xr:uid="{BF912780-D2A8-42C7-A0BA-FC885509BBC3}"/>
    <cellStyle name="Comma 5 4 2 2 6" xfId="1124" xr:uid="{26FE4D6E-2403-441D-A5B9-2ACC71C82DF7}"/>
    <cellStyle name="Comma 5 4 2 2 7" xfId="1259" xr:uid="{D2894BB8-17B4-40CE-B209-6B42497734D2}"/>
    <cellStyle name="Comma 5 4 2 2 8" xfId="1393" xr:uid="{A148AE8E-A868-4D8E-8606-1A1D035FC31C}"/>
    <cellStyle name="Comma 5 4 2 2 9" xfId="1525" xr:uid="{FD7F30ED-94E0-4A11-AEE2-3795D6C3FFCF}"/>
    <cellStyle name="Comma 5 4 2 3" xfId="263" xr:uid="{EC4D98A1-35CD-44CF-A761-F1AA1EB2AF7C}"/>
    <cellStyle name="Comma 5 4 2 4" xfId="329" xr:uid="{512C51A1-9374-4C86-8FDB-475D332DECC7}"/>
    <cellStyle name="Comma 5 4 2 5" xfId="447" xr:uid="{03873D56-9D17-4584-8A4A-439F7BF14213}"/>
    <cellStyle name="Comma 5 4 2 6" xfId="553" xr:uid="{00421FCB-3E53-4DC9-B1A7-F77F73B706E0}"/>
    <cellStyle name="Comma 5 4 2 7" xfId="685" xr:uid="{0CEB5A94-F9C5-4C0E-88EB-127A574F62DB}"/>
    <cellStyle name="Comma 5 4 2 8" xfId="819" xr:uid="{E5F17949-D7D6-4C0E-9699-A291EE742E36}"/>
    <cellStyle name="Comma 5 4 2 9" xfId="982" xr:uid="{14662D4F-396D-406B-9FAD-17404443F248}"/>
    <cellStyle name="Comma 5 4 3" xfId="186" xr:uid="{77FF1CAA-6AD2-4693-8531-F682EF55ACC8}"/>
    <cellStyle name="Comma 5 4 3 2" xfId="555" xr:uid="{3E5195F3-C427-49C9-9A22-2DB2794701E9}"/>
    <cellStyle name="Comma 5 4 3 3" xfId="687" xr:uid="{0FB18DF5-C3BA-421B-BAD2-B67682859DE7}"/>
    <cellStyle name="Comma 5 4 3 4" xfId="821" xr:uid="{614624F2-A737-437F-9869-F8DEE38F8180}"/>
    <cellStyle name="Comma 5 4 3 5" xfId="984" xr:uid="{2C697D23-387C-4A53-8A4C-CE0152028326}"/>
    <cellStyle name="Comma 5 4 3 6" xfId="1125" xr:uid="{D4C57656-A824-4906-89C3-1DD8C59BDD1B}"/>
    <cellStyle name="Comma 5 4 3 7" xfId="1260" xr:uid="{4FB749B9-7CD7-4731-A6E1-C5586A4DF00A}"/>
    <cellStyle name="Comma 5 4 3 8" xfId="1394" xr:uid="{D3E0721A-9F3A-4802-93A8-3B180986823C}"/>
    <cellStyle name="Comma 5 4 3 9" xfId="1526" xr:uid="{055C7165-65BB-4930-AB6D-6B8FF23E6666}"/>
    <cellStyle name="Comma 5 4 4" xfId="262" xr:uid="{578AAFCD-4BE5-4420-84CE-53A85009824E}"/>
    <cellStyle name="Comma 5 4 5" xfId="328" xr:uid="{CAEEB4E6-FB56-4DD0-922E-312046DD5BBB}"/>
    <cellStyle name="Comma 5 4 6" xfId="446" xr:uid="{65FD57DA-32B9-48BD-9402-9925BAD1BD55}"/>
    <cellStyle name="Comma 5 4 7" xfId="552" xr:uid="{AE8C3609-8C9C-45EE-A2E8-3264831BE690}"/>
    <cellStyle name="Comma 5 4 8" xfId="684" xr:uid="{FADA434D-DC40-4E8A-A1A5-5C12F2921C02}"/>
    <cellStyle name="Comma 5 4 9" xfId="818" xr:uid="{21938E25-150C-425A-9065-23658F75151C}"/>
    <cellStyle name="Comma 5 5" xfId="85" xr:uid="{C7E0DB2A-7707-4D2E-90B6-40DDF60D623D}"/>
    <cellStyle name="Comma 5 5 10" xfId="985" xr:uid="{7746AFFD-50BB-4612-B53C-C482999A6E50}"/>
    <cellStyle name="Comma 5 5 11" xfId="1126" xr:uid="{0FCA9B93-D1EF-42E4-A522-5A9C75D9E11A}"/>
    <cellStyle name="Comma 5 5 12" xfId="1261" xr:uid="{7D6FEEF6-97C9-4051-A7A8-993F41BBFA8B}"/>
    <cellStyle name="Comma 5 5 13" xfId="1395" xr:uid="{9BD33E2D-DC14-4E94-A750-D7EBEDADACEA}"/>
    <cellStyle name="Comma 5 5 14" xfId="1527" xr:uid="{EDCBF22F-BEED-407B-B865-F3A1CD4087BA}"/>
    <cellStyle name="Comma 5 5 2" xfId="86" xr:uid="{8E6BE4C7-0B11-4629-9FCB-3754ED9871E4}"/>
    <cellStyle name="Comma 5 5 2 10" xfId="1127" xr:uid="{98EFECA9-2F4C-42D1-9D94-13C8659B0A6E}"/>
    <cellStyle name="Comma 5 5 2 11" xfId="1262" xr:uid="{0DFC8D80-2F59-4F80-B4E1-40A326B4EDAB}"/>
    <cellStyle name="Comma 5 5 2 12" xfId="1396" xr:uid="{1E699ED0-49E6-4A5B-AFAE-574847C6EEB4}"/>
    <cellStyle name="Comma 5 5 2 13" xfId="1528" xr:uid="{8178A7AA-AE80-4A28-BF07-C665CFAEB6C5}"/>
    <cellStyle name="Comma 5 5 2 2" xfId="189" xr:uid="{EBFAD7D6-010A-420B-B2B1-3430B7B79B88}"/>
    <cellStyle name="Comma 5 5 2 2 2" xfId="558" xr:uid="{5ACA885A-5CAA-4367-9559-DBC1A074F599}"/>
    <cellStyle name="Comma 5 5 2 2 3" xfId="690" xr:uid="{6D57B6A5-0D3D-454B-901C-B69BAD698CE3}"/>
    <cellStyle name="Comma 5 5 2 2 4" xfId="824" xr:uid="{62236F33-A9CB-4089-A143-DE08172D0DB9}"/>
    <cellStyle name="Comma 5 5 2 2 5" xfId="987" xr:uid="{0C44D9FE-9CF3-44B3-9B14-5468A6FEF9E5}"/>
    <cellStyle name="Comma 5 5 2 2 6" xfId="1128" xr:uid="{4206A63A-61B9-4D0B-839D-B91E76C36473}"/>
    <cellStyle name="Comma 5 5 2 2 7" xfId="1263" xr:uid="{9AC061AB-9041-4598-96BF-01CD44B88CD1}"/>
    <cellStyle name="Comma 5 5 2 2 8" xfId="1397" xr:uid="{17C75B17-6728-4DB9-85CC-9721AE670E55}"/>
    <cellStyle name="Comma 5 5 2 2 9" xfId="1529" xr:uid="{AC6400F3-FF6D-467C-BF9F-2B420664D532}"/>
    <cellStyle name="Comma 5 5 2 3" xfId="265" xr:uid="{C56ACBBC-F2D9-4BFE-8156-FBBCDC348F85}"/>
    <cellStyle name="Comma 5 5 2 4" xfId="331" xr:uid="{9380B0F9-C83E-4D5C-AD56-FDB111816BD9}"/>
    <cellStyle name="Comma 5 5 2 5" xfId="449" xr:uid="{61178CEC-132D-46A6-B8AF-B46DC7362743}"/>
    <cellStyle name="Comma 5 5 2 6" xfId="557" xr:uid="{3CF03DAF-4F89-421A-894F-28F8AFE5A8C1}"/>
    <cellStyle name="Comma 5 5 2 7" xfId="689" xr:uid="{83D189EE-4FFC-4A38-AC12-4C5C326FE527}"/>
    <cellStyle name="Comma 5 5 2 8" xfId="823" xr:uid="{63D1F912-E7E4-476E-897A-132BA26E76A5}"/>
    <cellStyle name="Comma 5 5 2 9" xfId="986" xr:uid="{8469C64A-AFBA-4651-83E3-00AC45A63DA7}"/>
    <cellStyle name="Comma 5 5 3" xfId="188" xr:uid="{3808D20D-A48B-4AFC-B290-48730A3E8BCB}"/>
    <cellStyle name="Comma 5 5 3 2" xfId="559" xr:uid="{05433454-4F3B-4665-B828-DD76FFBA8702}"/>
    <cellStyle name="Comma 5 5 3 3" xfId="691" xr:uid="{43F85C72-71D9-4F29-A008-1D3C1773C5F4}"/>
    <cellStyle name="Comma 5 5 3 4" xfId="825" xr:uid="{5962573E-60C8-41E7-9F17-FF9E92337240}"/>
    <cellStyle name="Comma 5 5 3 5" xfId="988" xr:uid="{0A572A47-A613-4DB4-9BCF-85EDE6CE1C18}"/>
    <cellStyle name="Comma 5 5 3 6" xfId="1129" xr:uid="{4244F732-B2B3-4B51-A086-9238E80BCB5D}"/>
    <cellStyle name="Comma 5 5 3 7" xfId="1264" xr:uid="{7CF55D80-1C02-4FF2-8D30-576EE983C995}"/>
    <cellStyle name="Comma 5 5 3 8" xfId="1398" xr:uid="{91044D4A-4D9F-4C40-96FB-9EE851D26FD5}"/>
    <cellStyle name="Comma 5 5 3 9" xfId="1530" xr:uid="{56A980F9-2660-44FD-99F3-EA4DBCF4AE17}"/>
    <cellStyle name="Comma 5 5 4" xfId="264" xr:uid="{D0091950-3584-407C-A63A-950E32B6E5D4}"/>
    <cellStyle name="Comma 5 5 5" xfId="330" xr:uid="{E99D4AFE-3567-4B14-A540-A9A22FA4F625}"/>
    <cellStyle name="Comma 5 5 6" xfId="448" xr:uid="{1344AF29-82ED-4885-8FDE-850EEA943A83}"/>
    <cellStyle name="Comma 5 5 7" xfId="556" xr:uid="{70C3EE41-7347-403C-8B0C-BF2775296506}"/>
    <cellStyle name="Comma 5 5 8" xfId="688" xr:uid="{164A50F0-2B65-40B8-8DA4-A1AA80366F0B}"/>
    <cellStyle name="Comma 5 5 9" xfId="822" xr:uid="{BF4B0564-BBAF-4E4B-9A37-D6253990078D}"/>
    <cellStyle name="Comma 5 6" xfId="87" xr:uid="{6159D110-B7B8-4432-970A-8F523160EE3E}"/>
    <cellStyle name="Comma 5 6 10" xfId="1130" xr:uid="{55152F8D-C1E3-4B19-B920-DFE294E848A1}"/>
    <cellStyle name="Comma 5 6 11" xfId="1265" xr:uid="{AABBA859-1A3C-4A49-91DA-2FBA51944FA5}"/>
    <cellStyle name="Comma 5 6 12" xfId="1399" xr:uid="{8854ACD3-70BC-4CD0-B07A-3B2F8FAE877F}"/>
    <cellStyle name="Comma 5 6 13" xfId="1531" xr:uid="{FA2E523A-8980-46E3-8BC1-4A7F7D7B1E50}"/>
    <cellStyle name="Comma 5 6 2" xfId="190" xr:uid="{7544E367-F89A-47FD-9819-AB9528E54302}"/>
    <cellStyle name="Comma 5 6 2 2" xfId="561" xr:uid="{DB8DCD33-7F69-40FB-ACE6-772D7BAB12A0}"/>
    <cellStyle name="Comma 5 6 2 3" xfId="693" xr:uid="{226D9820-8D98-4C7D-A0C8-392A29AFE1AB}"/>
    <cellStyle name="Comma 5 6 2 4" xfId="827" xr:uid="{A25F9625-245E-4353-ACBE-FDF040E55729}"/>
    <cellStyle name="Comma 5 6 2 5" xfId="990" xr:uid="{32E09314-23D9-40A0-B4BA-820766DCAB17}"/>
    <cellStyle name="Comma 5 6 2 6" xfId="1131" xr:uid="{E8EBD911-3B7E-40A5-83EB-28987A76ED37}"/>
    <cellStyle name="Comma 5 6 2 7" xfId="1266" xr:uid="{A2CB5FB5-5C8F-4017-9EBD-8F5969F80B7F}"/>
    <cellStyle name="Comma 5 6 2 8" xfId="1400" xr:uid="{901BED1E-1388-4832-8960-BC7B848EE275}"/>
    <cellStyle name="Comma 5 6 2 9" xfId="1532" xr:uid="{56016615-4E07-47EF-9D49-15159D75D185}"/>
    <cellStyle name="Comma 5 6 3" xfId="266" xr:uid="{1CE43FC9-E3A8-4622-8DDF-9CCE98C233AA}"/>
    <cellStyle name="Comma 5 6 4" xfId="332" xr:uid="{037371BA-5296-464B-B6A2-88AADDD64EDD}"/>
    <cellStyle name="Comma 5 6 5" xfId="450" xr:uid="{D5CA1EE4-A034-4794-81D9-C5E33F88D120}"/>
    <cellStyle name="Comma 5 6 6" xfId="560" xr:uid="{C4C0407C-94F3-4106-8147-7E178BCCDE6C}"/>
    <cellStyle name="Comma 5 6 7" xfId="692" xr:uid="{C3B276B2-F4BB-476E-9426-EC49545D431D}"/>
    <cellStyle name="Comma 5 6 8" xfId="826" xr:uid="{58EBCD44-D735-4250-B6F1-FDB8220EB5A7}"/>
    <cellStyle name="Comma 5 6 9" xfId="989" xr:uid="{C0F7F368-0BFF-4A19-9B21-A819B7893CC1}"/>
    <cellStyle name="Comma 5 7" xfId="175" xr:uid="{3784F6B5-7C12-44E7-9580-F66AA0F69CA4}"/>
    <cellStyle name="Comma 5 7 2" xfId="562" xr:uid="{9B97EB72-4FB2-4CBB-B89C-F665FDEF2210}"/>
    <cellStyle name="Comma 5 7 3" xfId="694" xr:uid="{2F9392EF-BF73-4F9E-9D54-5F8CE92062E5}"/>
    <cellStyle name="Comma 5 7 4" xfId="828" xr:uid="{9B9CF581-79F1-4FF1-85B6-E3751B4ABBA7}"/>
    <cellStyle name="Comma 5 7 5" xfId="991" xr:uid="{02D6D9F0-67FD-4D8E-A488-C3E939D32C98}"/>
    <cellStyle name="Comma 5 7 6" xfId="1132" xr:uid="{2B089754-B966-426A-8995-23780ED23F72}"/>
    <cellStyle name="Comma 5 7 7" xfId="1267" xr:uid="{E14865E1-2207-49FF-8507-807671D9C843}"/>
    <cellStyle name="Comma 5 7 8" xfId="1401" xr:uid="{A3D411AD-CEBE-4A5A-B065-E7B1E08E7790}"/>
    <cellStyle name="Comma 5 7 9" xfId="1533" xr:uid="{7B6CA545-E7F7-4247-82D3-AA96D44FC1A0}"/>
    <cellStyle name="Comma 5 8" xfId="251" xr:uid="{31D69A3C-EF85-4414-99EB-EA545B2ECFF6}"/>
    <cellStyle name="Comma 5 9" xfId="317" xr:uid="{71C81BAD-0DED-4D0F-AD94-23B315BDEE90}"/>
    <cellStyle name="Comma 6" xfId="88" xr:uid="{73251615-90DE-4A5B-8EB6-437A414F3F5E}"/>
    <cellStyle name="Comma 6 10" xfId="695" xr:uid="{6978B02C-76EC-447C-80DE-90B2AA26F58B}"/>
    <cellStyle name="Comma 6 11" xfId="829" xr:uid="{A6B040C9-0155-41AD-90BE-6816ECFA570B}"/>
    <cellStyle name="Comma 6 12" xfId="992" xr:uid="{D8EEA554-F56F-43FF-BDEC-A8CD40B8F4F4}"/>
    <cellStyle name="Comma 6 13" xfId="1133" xr:uid="{5F02D10B-7CCE-429D-8381-3B1A6BC9C8AF}"/>
    <cellStyle name="Comma 6 14" xfId="1268" xr:uid="{53AA4E3C-F78C-405B-9648-60FA4C926D5E}"/>
    <cellStyle name="Comma 6 15" xfId="1402" xr:uid="{9D44FD6B-6BA4-40D3-BFB4-B71B5075C08B}"/>
    <cellStyle name="Comma 6 16" xfId="1534" xr:uid="{E93F2D55-7984-4B3A-8870-D345813EE4F2}"/>
    <cellStyle name="Comma 6 2" xfId="89" xr:uid="{33AE604D-DBB2-4C35-8780-778F8978A98C}"/>
    <cellStyle name="Comma 6 2 10" xfId="993" xr:uid="{75FB7007-C352-453A-8F65-D58302012D91}"/>
    <cellStyle name="Comma 6 2 11" xfId="1134" xr:uid="{F32FF7BF-75F8-4300-BAA3-5082942B7074}"/>
    <cellStyle name="Comma 6 2 12" xfId="1269" xr:uid="{380F28B6-046A-456D-8995-1879D606296C}"/>
    <cellStyle name="Comma 6 2 13" xfId="1403" xr:uid="{04790A88-A04C-418B-B395-F062284FF685}"/>
    <cellStyle name="Comma 6 2 14" xfId="1535" xr:uid="{069BC24B-A53C-48C4-9121-5F011DFEB4E9}"/>
    <cellStyle name="Comma 6 2 2" xfId="90" xr:uid="{2091BA32-B466-498E-8957-0063A10E36D8}"/>
    <cellStyle name="Comma 6 2 2 10" xfId="1135" xr:uid="{97F7020E-10AF-4E3D-B602-B8A1B578E26D}"/>
    <cellStyle name="Comma 6 2 2 11" xfId="1270" xr:uid="{318740A0-75C5-4BE1-9308-E03C730BC4B4}"/>
    <cellStyle name="Comma 6 2 2 12" xfId="1404" xr:uid="{299E9DE6-D7E3-4C81-BAD8-7480E7AD4BB0}"/>
    <cellStyle name="Comma 6 2 2 13" xfId="1536" xr:uid="{5D8256E2-9F7E-487F-870E-04FE6F57E46F}"/>
    <cellStyle name="Comma 6 2 2 2" xfId="193" xr:uid="{F89C8408-2A7C-4846-8AFD-997F9129AA46}"/>
    <cellStyle name="Comma 6 2 2 2 2" xfId="566" xr:uid="{7F6CE401-9A90-42A6-91F4-F387A47F0E31}"/>
    <cellStyle name="Comma 6 2 2 2 3" xfId="698" xr:uid="{7F91B1A0-EBA4-4B21-A8F5-C3722CA59123}"/>
    <cellStyle name="Comma 6 2 2 2 4" xfId="832" xr:uid="{8971E75F-B9E2-42DC-8BE8-1C87CF7E186E}"/>
    <cellStyle name="Comma 6 2 2 2 5" xfId="995" xr:uid="{DF035025-3860-451B-A123-B946C54DE9C8}"/>
    <cellStyle name="Comma 6 2 2 2 6" xfId="1136" xr:uid="{C910B011-A5FD-4E08-BE6D-D7660A1DB115}"/>
    <cellStyle name="Comma 6 2 2 2 7" xfId="1271" xr:uid="{055C0978-4BC6-4C5D-8FCC-D1CA368E3AFA}"/>
    <cellStyle name="Comma 6 2 2 2 8" xfId="1405" xr:uid="{7D96B98B-C1ED-40D0-81D0-8301D8EA919A}"/>
    <cellStyle name="Comma 6 2 2 2 9" xfId="1537" xr:uid="{9B879A7A-4C8F-4AEF-AE6D-BD5E33EEAA36}"/>
    <cellStyle name="Comma 6 2 2 3" xfId="269" xr:uid="{132296E0-8090-4EAE-A30D-652216FDDD0D}"/>
    <cellStyle name="Comma 6 2 2 4" xfId="335" xr:uid="{051346BB-98D6-40CD-AE34-12623610BDF0}"/>
    <cellStyle name="Comma 6 2 2 5" xfId="453" xr:uid="{98AC4873-555B-4629-BD97-4FC8EE9A2383}"/>
    <cellStyle name="Comma 6 2 2 6" xfId="565" xr:uid="{A43BFB76-1268-4F64-8AE5-0916E4DC5D99}"/>
    <cellStyle name="Comma 6 2 2 7" xfId="697" xr:uid="{A455411D-6185-476E-9994-41576FAB14B6}"/>
    <cellStyle name="Comma 6 2 2 8" xfId="831" xr:uid="{52F61572-412D-4228-89A5-32A67A0EDE1E}"/>
    <cellStyle name="Comma 6 2 2 9" xfId="994" xr:uid="{E3A55A9D-2DA0-4234-8B0E-C6FAD755E80C}"/>
    <cellStyle name="Comma 6 2 3" xfId="192" xr:uid="{65B61766-EE68-4138-9A96-1568147E8901}"/>
    <cellStyle name="Comma 6 2 3 2" xfId="567" xr:uid="{75DAE123-8EC3-4E55-8A21-D189B965BA09}"/>
    <cellStyle name="Comma 6 2 3 3" xfId="699" xr:uid="{4C508A5A-B8E9-43B8-BC80-EE139B6CB5C2}"/>
    <cellStyle name="Comma 6 2 3 4" xfId="833" xr:uid="{6498E8CE-4FA6-4CA3-B0CE-C19AFA0492D4}"/>
    <cellStyle name="Comma 6 2 3 5" xfId="996" xr:uid="{3260CD66-D69C-4B6D-83D1-CF40841675A4}"/>
    <cellStyle name="Comma 6 2 3 6" xfId="1137" xr:uid="{DE93877F-47F7-4C1D-A8CC-A3431A03612C}"/>
    <cellStyle name="Comma 6 2 3 7" xfId="1272" xr:uid="{8A8DC35B-A4BF-4AAA-9499-8EE0FB11AC6E}"/>
    <cellStyle name="Comma 6 2 3 8" xfId="1406" xr:uid="{01CED35F-4442-49FC-80FC-CE22A51FBDF6}"/>
    <cellStyle name="Comma 6 2 3 9" xfId="1538" xr:uid="{19F0C0E9-19DD-49E4-8DEB-07FCD43015A2}"/>
    <cellStyle name="Comma 6 2 4" xfId="268" xr:uid="{4AAEFC30-4D34-4ABE-8DDB-C180BD1EC500}"/>
    <cellStyle name="Comma 6 2 5" xfId="334" xr:uid="{B9FECE4E-AB08-4C8A-A4AA-4C119CAB64BD}"/>
    <cellStyle name="Comma 6 2 6" xfId="452" xr:uid="{5F1E05D5-27EC-4C03-B3DF-36940E6C8EE5}"/>
    <cellStyle name="Comma 6 2 7" xfId="564" xr:uid="{D00EC056-E339-489B-A084-FFFC4B930C7D}"/>
    <cellStyle name="Comma 6 2 8" xfId="696" xr:uid="{531F7016-E8BB-45D5-A4B3-122A20F15D07}"/>
    <cellStyle name="Comma 6 2 9" xfId="830" xr:uid="{885816D5-B434-4B55-B2A2-D197687D1A08}"/>
    <cellStyle name="Comma 6 3" xfId="91" xr:uid="{B0DC4E39-7CD4-4A7B-9E0A-37E83BF5EC64}"/>
    <cellStyle name="Comma 6 3 10" xfId="997" xr:uid="{85FF8B47-6957-40D7-9677-932F89818FDA}"/>
    <cellStyle name="Comma 6 3 11" xfId="1138" xr:uid="{45625214-1576-4535-9DD9-9E9966D91FEB}"/>
    <cellStyle name="Comma 6 3 12" xfId="1273" xr:uid="{0ED97A2A-1606-4706-B722-757F43A4A3A1}"/>
    <cellStyle name="Comma 6 3 13" xfId="1407" xr:uid="{949EFCFB-DEED-41E6-A092-653A0A545A0E}"/>
    <cellStyle name="Comma 6 3 14" xfId="1539" xr:uid="{998D4795-45A6-43FF-8DB3-84C4D7F1CEFD}"/>
    <cellStyle name="Comma 6 3 2" xfId="92" xr:uid="{BA8D4EC8-82B1-4FFA-A408-40A82B242DCB}"/>
    <cellStyle name="Comma 6 3 2 10" xfId="1139" xr:uid="{EB7BE82E-2313-4E2D-8DAF-CE82A2C3F9CD}"/>
    <cellStyle name="Comma 6 3 2 11" xfId="1274" xr:uid="{0939FCE8-1312-42CE-9621-9DBF236F3A28}"/>
    <cellStyle name="Comma 6 3 2 12" xfId="1408" xr:uid="{BC130B15-F755-4D96-9000-565901E9834F}"/>
    <cellStyle name="Comma 6 3 2 13" xfId="1540" xr:uid="{9360B082-B9E7-41B0-9DE1-5AA5D6D450BB}"/>
    <cellStyle name="Comma 6 3 2 2" xfId="195" xr:uid="{1F795753-4CDB-44E7-8210-91DF1111C351}"/>
    <cellStyle name="Comma 6 3 2 2 2" xfId="570" xr:uid="{05D21F59-A0DC-413F-BADE-29905B16149D}"/>
    <cellStyle name="Comma 6 3 2 2 3" xfId="702" xr:uid="{0C428023-35E1-4DDC-AD96-B0D8E0EBBF2E}"/>
    <cellStyle name="Comma 6 3 2 2 4" xfId="836" xr:uid="{8C3A496A-1E46-405E-BCC2-391F65E49215}"/>
    <cellStyle name="Comma 6 3 2 2 5" xfId="999" xr:uid="{D9A281A9-3EB8-42F6-B531-3EB743E8B476}"/>
    <cellStyle name="Comma 6 3 2 2 6" xfId="1140" xr:uid="{C1CB8944-83D1-4487-9B60-505AA9D97704}"/>
    <cellStyle name="Comma 6 3 2 2 7" xfId="1275" xr:uid="{6ACE7B3C-3401-40FF-8E57-7A843B8E27A0}"/>
    <cellStyle name="Comma 6 3 2 2 8" xfId="1409" xr:uid="{EDCFE3A3-2806-448C-BC17-1A0B16852467}"/>
    <cellStyle name="Comma 6 3 2 2 9" xfId="1541" xr:uid="{68EEC602-9754-411A-AF71-9B1739FF08FC}"/>
    <cellStyle name="Comma 6 3 2 3" xfId="271" xr:uid="{B1FFA6B5-ADF6-473C-811F-30FF33BE3196}"/>
    <cellStyle name="Comma 6 3 2 4" xfId="337" xr:uid="{83CA7557-4F2B-4C36-955A-BE0CD7D7AD1F}"/>
    <cellStyle name="Comma 6 3 2 5" xfId="455" xr:uid="{A36CB153-DA74-4BB7-B69A-026CE4F33CCB}"/>
    <cellStyle name="Comma 6 3 2 6" xfId="569" xr:uid="{9A0D041E-ABC3-490C-A242-0015BFAD10F2}"/>
    <cellStyle name="Comma 6 3 2 7" xfId="701" xr:uid="{6AC10347-EBE0-4844-BCBD-CF16691150D8}"/>
    <cellStyle name="Comma 6 3 2 8" xfId="835" xr:uid="{12AEF822-AE07-4350-B48E-36744BF67450}"/>
    <cellStyle name="Comma 6 3 2 9" xfId="998" xr:uid="{C214764C-7828-4C22-991F-C3B0DA1B18D4}"/>
    <cellStyle name="Comma 6 3 3" xfId="194" xr:uid="{B69C67DE-3381-4A90-AC75-B1CAA4919723}"/>
    <cellStyle name="Comma 6 3 3 2" xfId="571" xr:uid="{A094AE9B-BEF0-41C4-B820-C91A7FA25B8E}"/>
    <cellStyle name="Comma 6 3 3 3" xfId="703" xr:uid="{5B3E541F-060C-49A3-8013-37E797DD2C09}"/>
    <cellStyle name="Comma 6 3 3 4" xfId="837" xr:uid="{5494B0B9-41D1-4FCB-8DCD-523AFA8134EF}"/>
    <cellStyle name="Comma 6 3 3 5" xfId="1000" xr:uid="{34908C9C-BE3D-469C-BE83-DCD9306034A6}"/>
    <cellStyle name="Comma 6 3 3 6" xfId="1141" xr:uid="{CE40A1BF-D2B6-4204-9BCB-E7D3EDB65EFE}"/>
    <cellStyle name="Comma 6 3 3 7" xfId="1276" xr:uid="{5B76BC7D-463D-473A-825A-E06002447AE3}"/>
    <cellStyle name="Comma 6 3 3 8" xfId="1410" xr:uid="{F3EF0F88-AAB6-4D92-AD0D-D3E985F3EDDB}"/>
    <cellStyle name="Comma 6 3 3 9" xfId="1542" xr:uid="{996A99F3-9FA7-4EA1-ABDC-9C130BDF3C6A}"/>
    <cellStyle name="Comma 6 3 4" xfId="270" xr:uid="{C5B41AF9-7BE7-4608-9C9F-21F611D868D0}"/>
    <cellStyle name="Comma 6 3 5" xfId="336" xr:uid="{F9D8251A-92B9-44D2-993B-BD9553F4AE32}"/>
    <cellStyle name="Comma 6 3 6" xfId="454" xr:uid="{E38C5487-B5F9-4B84-B8ED-3FC848D40231}"/>
    <cellStyle name="Comma 6 3 7" xfId="568" xr:uid="{1F954F01-8D96-4C97-9B06-CC461F1912B6}"/>
    <cellStyle name="Comma 6 3 8" xfId="700" xr:uid="{5F70020A-FB81-4656-8E34-6CC0C19FA411}"/>
    <cellStyle name="Comma 6 3 9" xfId="834" xr:uid="{3890ADC9-13FB-45E4-8D1A-E94EAF94D080}"/>
    <cellStyle name="Comma 6 4" xfId="93" xr:uid="{9A51D068-DE59-4A1A-9C00-CD34B19C3834}"/>
    <cellStyle name="Comma 6 4 10" xfId="1142" xr:uid="{4967AF54-934C-487D-92F0-F42BED04B223}"/>
    <cellStyle name="Comma 6 4 11" xfId="1277" xr:uid="{D7EC5935-BA30-457F-9EFF-F309857D8A8B}"/>
    <cellStyle name="Comma 6 4 12" xfId="1411" xr:uid="{6A0954E2-191B-4A99-B5D7-65EBBE782FB4}"/>
    <cellStyle name="Comma 6 4 13" xfId="1543" xr:uid="{7E65264D-6DE3-4FFE-8F3D-04DA80C4DCFD}"/>
    <cellStyle name="Comma 6 4 2" xfId="196" xr:uid="{750B9181-A402-4982-8AF4-655DCC34CE8B}"/>
    <cellStyle name="Comma 6 4 2 2" xfId="573" xr:uid="{450F3464-09CE-4B38-B379-D6EFC5434728}"/>
    <cellStyle name="Comma 6 4 2 3" xfId="705" xr:uid="{871F90C8-A61B-43BC-8429-AA6A1D64ADF3}"/>
    <cellStyle name="Comma 6 4 2 4" xfId="839" xr:uid="{040AE840-11D7-484F-8CB2-174D63760AA1}"/>
    <cellStyle name="Comma 6 4 2 5" xfId="1002" xr:uid="{0F058B0E-2B45-43B0-B0CC-A49AA1E82B7B}"/>
    <cellStyle name="Comma 6 4 2 6" xfId="1143" xr:uid="{1F8638B7-9D99-45A9-93A2-D8D065A3178D}"/>
    <cellStyle name="Comma 6 4 2 7" xfId="1278" xr:uid="{94B6D3BE-1959-4064-A097-3D7347BDABA7}"/>
    <cellStyle name="Comma 6 4 2 8" xfId="1412" xr:uid="{38C3E22E-6879-4E76-A391-143EBD528114}"/>
    <cellStyle name="Comma 6 4 2 9" xfId="1544" xr:uid="{F57A5D08-2BD1-458D-A555-9F138E80B589}"/>
    <cellStyle name="Comma 6 4 3" xfId="272" xr:uid="{9C32335D-5027-4F4E-90C4-9EB3A0DDADBC}"/>
    <cellStyle name="Comma 6 4 4" xfId="338" xr:uid="{F51230CC-3216-4A32-BA2D-80CA12103365}"/>
    <cellStyle name="Comma 6 4 5" xfId="456" xr:uid="{33BA90DF-23A0-4349-A5D0-D47B3ADED685}"/>
    <cellStyle name="Comma 6 4 6" xfId="572" xr:uid="{7862E1DB-FA21-43D3-AED0-911BD0DC1580}"/>
    <cellStyle name="Comma 6 4 7" xfId="704" xr:uid="{5335DDBF-1459-4BC5-8E86-0665DDC55C6E}"/>
    <cellStyle name="Comma 6 4 8" xfId="838" xr:uid="{355A42F0-BF3B-482D-BDF9-780C006E5EBF}"/>
    <cellStyle name="Comma 6 4 9" xfId="1001" xr:uid="{0AF19042-50C9-42F9-A041-AE51B86B7B5F}"/>
    <cellStyle name="Comma 6 5" xfId="191" xr:uid="{4B89B778-FAA7-4EA9-AF29-C032761F2325}"/>
    <cellStyle name="Comma 6 5 2" xfId="574" xr:uid="{016D793A-B8A6-45F9-8453-642A64590419}"/>
    <cellStyle name="Comma 6 5 3" xfId="706" xr:uid="{232D3116-5353-4666-920F-33C36E328C45}"/>
    <cellStyle name="Comma 6 5 4" xfId="840" xr:uid="{E96C9637-DC23-4E82-9BE2-C5B4D68992C4}"/>
    <cellStyle name="Comma 6 5 5" xfId="1003" xr:uid="{3621ED1D-0195-40DF-9122-735EA3900AC0}"/>
    <cellStyle name="Comma 6 5 6" xfId="1144" xr:uid="{F33FF7A6-897A-4B22-9969-7E027903A1EC}"/>
    <cellStyle name="Comma 6 5 7" xfId="1279" xr:uid="{D5113EEF-B737-4C0F-A946-61E6E9B242C2}"/>
    <cellStyle name="Comma 6 5 8" xfId="1413" xr:uid="{09E6B843-55FB-49D3-9498-ECD2FE3D9648}"/>
    <cellStyle name="Comma 6 5 9" xfId="1545" xr:uid="{5BA4825F-BFFC-4525-B3D6-B2DD10D3945E}"/>
    <cellStyle name="Comma 6 6" xfId="267" xr:uid="{EF9411B7-1552-4A16-B05D-EB58E2877A9B}"/>
    <cellStyle name="Comma 6 7" xfId="333" xr:uid="{706CC9ED-5CDB-49E1-BAFD-27348C70DDB1}"/>
    <cellStyle name="Comma 6 8" xfId="451" xr:uid="{511F405B-A996-46ED-8807-F47C6F70AA01}"/>
    <cellStyle name="Comma 6 9" xfId="563" xr:uid="{0FE7F715-AD2F-4CEB-8C8A-EC547273DD07}"/>
    <cellStyle name="Comma 7" xfId="94" xr:uid="{50A090B8-C117-44BC-8B9A-F4B12535C8FD}"/>
    <cellStyle name="Comma 7 10" xfId="707" xr:uid="{725C50B0-3D1B-4AC9-83CF-17050CFDBCC9}"/>
    <cellStyle name="Comma 7 11" xfId="841" xr:uid="{EA79E113-A20A-4670-B643-FB51F38B7284}"/>
    <cellStyle name="Comma 7 12" xfId="1004" xr:uid="{90D1C489-09F8-423B-9A75-2148BEB37578}"/>
    <cellStyle name="Comma 7 13" xfId="1145" xr:uid="{D893369C-7275-4466-B7CA-03E1E799E2D6}"/>
    <cellStyle name="Comma 7 14" xfId="1280" xr:uid="{B58BE691-5F06-4E01-A8E0-288ED452A572}"/>
    <cellStyle name="Comma 7 15" xfId="1414" xr:uid="{E839F7B1-08D4-4E1E-94FB-6F7A0211F1D8}"/>
    <cellStyle name="Comma 7 16" xfId="1546" xr:uid="{533CC58D-06CA-4206-9081-42E8307E58FB}"/>
    <cellStyle name="Comma 7 2" xfId="95" xr:uid="{42BE5F38-3E78-4049-B32B-23E4DEEC8475}"/>
    <cellStyle name="Comma 7 2 10" xfId="1005" xr:uid="{0515D8EA-FF79-44D5-AA67-1E0133248C0E}"/>
    <cellStyle name="Comma 7 2 11" xfId="1146" xr:uid="{0B0606F8-AE7A-4E38-848E-FBA1C46CDE56}"/>
    <cellStyle name="Comma 7 2 12" xfId="1281" xr:uid="{C64085FF-7681-4518-9997-338EBEF6540D}"/>
    <cellStyle name="Comma 7 2 13" xfId="1415" xr:uid="{68AA2147-6801-4E36-9C2A-31A52910ED82}"/>
    <cellStyle name="Comma 7 2 14" xfId="1547" xr:uid="{EA7CBB4B-87EA-4C8F-98FF-BC7B36F611A7}"/>
    <cellStyle name="Comma 7 2 2" xfId="96" xr:uid="{68D1DD81-F269-4A01-A90A-445B2CBBD3D6}"/>
    <cellStyle name="Comma 7 2 2 10" xfId="1147" xr:uid="{05D0990A-34DA-48E2-AD34-393219161FD2}"/>
    <cellStyle name="Comma 7 2 2 11" xfId="1282" xr:uid="{DBD55B6C-7E1F-4A79-A273-68897F57813D}"/>
    <cellStyle name="Comma 7 2 2 12" xfId="1416" xr:uid="{DA5C8D28-454D-4508-960D-E44F570BF6C6}"/>
    <cellStyle name="Comma 7 2 2 13" xfId="1548" xr:uid="{8CEBF4AC-0019-4937-9F09-A453F8912261}"/>
    <cellStyle name="Comma 7 2 2 2" xfId="199" xr:uid="{DF06F845-0AB2-4B6B-89C4-A1FFB3A5CB1B}"/>
    <cellStyle name="Comma 7 2 2 2 2" xfId="578" xr:uid="{2D77BB6E-46A7-4042-8998-98A8DB545959}"/>
    <cellStyle name="Comma 7 2 2 2 3" xfId="710" xr:uid="{54ED094C-6D4E-4423-AFEB-4C301AFA7BA0}"/>
    <cellStyle name="Comma 7 2 2 2 4" xfId="844" xr:uid="{6997CFBE-7085-4D05-AA6E-639A58CC9452}"/>
    <cellStyle name="Comma 7 2 2 2 5" xfId="1007" xr:uid="{BFD42EF3-AAE5-4A5D-8D10-1CDBB0A7F262}"/>
    <cellStyle name="Comma 7 2 2 2 6" xfId="1148" xr:uid="{64DC65CA-09AA-4B7E-A3DF-2DA5FAD55533}"/>
    <cellStyle name="Comma 7 2 2 2 7" xfId="1283" xr:uid="{0A047D66-0D1A-42BF-A6DD-24301B845CCB}"/>
    <cellStyle name="Comma 7 2 2 2 8" xfId="1417" xr:uid="{74425CE4-2A5F-4F3A-B301-487F21636B33}"/>
    <cellStyle name="Comma 7 2 2 2 9" xfId="1549" xr:uid="{828290D1-8FB5-436E-8441-AD9FEC0AC101}"/>
    <cellStyle name="Comma 7 2 2 3" xfId="275" xr:uid="{6DE7EBF3-15BE-46E5-A247-F9358B87159E}"/>
    <cellStyle name="Comma 7 2 2 4" xfId="341" xr:uid="{EB11A962-C8C6-44FD-A54E-CADE056AF037}"/>
    <cellStyle name="Comma 7 2 2 5" xfId="459" xr:uid="{ECD3A92B-EC47-49BC-8E18-DA4062B9F491}"/>
    <cellStyle name="Comma 7 2 2 6" xfId="577" xr:uid="{192B7125-23E3-42C7-B461-309E20198B93}"/>
    <cellStyle name="Comma 7 2 2 7" xfId="709" xr:uid="{CB9FB16F-409C-496C-AB53-0277DE8B8479}"/>
    <cellStyle name="Comma 7 2 2 8" xfId="843" xr:uid="{324260D6-59D8-49BF-B5C2-DD84AEC7CD7A}"/>
    <cellStyle name="Comma 7 2 2 9" xfId="1006" xr:uid="{0AD24730-F390-4F5C-814C-ACF2C3B91181}"/>
    <cellStyle name="Comma 7 2 3" xfId="198" xr:uid="{F7227474-97FD-4AE5-8FE4-FD7FEC188DB4}"/>
    <cellStyle name="Comma 7 2 3 2" xfId="579" xr:uid="{CF129EE4-5DA5-4152-A217-11FC000EADB5}"/>
    <cellStyle name="Comma 7 2 3 3" xfId="711" xr:uid="{FF6427B6-5931-4CB5-B600-FEE5B32159AD}"/>
    <cellStyle name="Comma 7 2 3 4" xfId="845" xr:uid="{3BBCE63A-A022-4843-86C8-CE9B1FB53368}"/>
    <cellStyle name="Comma 7 2 3 5" xfId="1008" xr:uid="{081C16D5-845E-4210-BE4A-58D0841CE0C5}"/>
    <cellStyle name="Comma 7 2 3 6" xfId="1149" xr:uid="{9E878442-D368-4D18-A34D-30D6188F26CC}"/>
    <cellStyle name="Comma 7 2 3 7" xfId="1284" xr:uid="{E42D8B66-AC87-4B7E-8953-6FC6C2723E76}"/>
    <cellStyle name="Comma 7 2 3 8" xfId="1418" xr:uid="{9C9E9F38-AC50-485F-81E7-C23DC4C0DE2A}"/>
    <cellStyle name="Comma 7 2 3 9" xfId="1550" xr:uid="{3EAE3C55-AD94-44F5-A631-8B316A7512F8}"/>
    <cellStyle name="Comma 7 2 4" xfId="274" xr:uid="{AD579A2A-8470-474E-B183-FDC2F8B7F42B}"/>
    <cellStyle name="Comma 7 2 5" xfId="340" xr:uid="{6FFEDCDA-D1AA-4F77-926E-DC7848649206}"/>
    <cellStyle name="Comma 7 2 6" xfId="458" xr:uid="{A7C6B377-A512-4166-A13F-BBA486C4769D}"/>
    <cellStyle name="Comma 7 2 7" xfId="576" xr:uid="{8E63CEF2-285E-4527-9919-4EAA8C4E483F}"/>
    <cellStyle name="Comma 7 2 8" xfId="708" xr:uid="{BA8440B1-8591-4656-8947-CE2552246155}"/>
    <cellStyle name="Comma 7 2 9" xfId="842" xr:uid="{3FAC0F72-594E-4A40-83B5-5DBDEF232E0C}"/>
    <cellStyle name="Comma 7 3" xfId="97" xr:uid="{ADCCA678-2068-46D7-8F8D-1E1A8CB40CAC}"/>
    <cellStyle name="Comma 7 3 10" xfId="1009" xr:uid="{AAC813FE-95A6-4C59-8A79-42E911D772A9}"/>
    <cellStyle name="Comma 7 3 11" xfId="1150" xr:uid="{EDFFA780-1D2A-48AE-A252-77A2110BAAE1}"/>
    <cellStyle name="Comma 7 3 12" xfId="1285" xr:uid="{814D515E-888F-4466-8457-85A7AB97B81E}"/>
    <cellStyle name="Comma 7 3 13" xfId="1419" xr:uid="{8130D7B3-F369-44D8-86A6-58EE4737BC8A}"/>
    <cellStyle name="Comma 7 3 14" xfId="1551" xr:uid="{B58D9C75-1D27-46C7-B24B-89C288597E0E}"/>
    <cellStyle name="Comma 7 3 2" xfId="98" xr:uid="{15B10318-6A4D-4A99-BD9C-DD4A5DEA62C3}"/>
    <cellStyle name="Comma 7 3 2 10" xfId="1151" xr:uid="{6496D713-ED32-4308-BC61-28F893EDCC22}"/>
    <cellStyle name="Comma 7 3 2 11" xfId="1286" xr:uid="{AB63A718-6C75-42EF-BD28-A5D6646B113A}"/>
    <cellStyle name="Comma 7 3 2 12" xfId="1420" xr:uid="{1AAC691A-D81C-48F9-8281-CAFB31509207}"/>
    <cellStyle name="Comma 7 3 2 13" xfId="1552" xr:uid="{94CAC9E0-B015-4E31-8323-A90D7753CAD9}"/>
    <cellStyle name="Comma 7 3 2 2" xfId="201" xr:uid="{2ED7B2CD-1B79-4741-8AA3-AE20F70C9A81}"/>
    <cellStyle name="Comma 7 3 2 2 2" xfId="582" xr:uid="{7CD7476A-1E40-4BA6-A721-03D5DB7AE466}"/>
    <cellStyle name="Comma 7 3 2 2 3" xfId="714" xr:uid="{24963827-EA7A-4015-A630-B0872926043D}"/>
    <cellStyle name="Comma 7 3 2 2 4" xfId="848" xr:uid="{AF0CCDBE-816C-4923-A5EA-E350569E94D7}"/>
    <cellStyle name="Comma 7 3 2 2 5" xfId="1011" xr:uid="{0CF505CA-4F3A-41F3-9A8D-0D9FEABC7605}"/>
    <cellStyle name="Comma 7 3 2 2 6" xfId="1152" xr:uid="{E2B5B9A3-5899-4868-BA10-CD75504EA6FA}"/>
    <cellStyle name="Comma 7 3 2 2 7" xfId="1287" xr:uid="{139341F3-7C0E-462A-A4B1-EECCD57F3815}"/>
    <cellStyle name="Comma 7 3 2 2 8" xfId="1421" xr:uid="{73A63E41-7B04-4F1A-9AF9-D1935C7895BD}"/>
    <cellStyle name="Comma 7 3 2 2 9" xfId="1553" xr:uid="{56037FDA-BFB3-4F54-95B4-BF99D1055F7F}"/>
    <cellStyle name="Comma 7 3 2 3" xfId="277" xr:uid="{51F9A533-2E99-4FCC-AC3B-44309309EDF3}"/>
    <cellStyle name="Comma 7 3 2 4" xfId="343" xr:uid="{9EFCD33F-DFFC-43A9-9760-C591D1AEABF2}"/>
    <cellStyle name="Comma 7 3 2 5" xfId="461" xr:uid="{5D93DEEE-2D2B-4A1E-AB2A-BF1D471F714B}"/>
    <cellStyle name="Comma 7 3 2 6" xfId="581" xr:uid="{0B2919CE-0976-4671-9C0C-E82F01CBD019}"/>
    <cellStyle name="Comma 7 3 2 7" xfId="713" xr:uid="{D4B47B2F-1D74-4F60-972E-9207B3A9C094}"/>
    <cellStyle name="Comma 7 3 2 8" xfId="847" xr:uid="{2B2EDCF4-A40C-4713-9698-EE6EB8E8A260}"/>
    <cellStyle name="Comma 7 3 2 9" xfId="1010" xr:uid="{908D4355-6EF1-41C2-9280-893ADD3DD0CC}"/>
    <cellStyle name="Comma 7 3 3" xfId="200" xr:uid="{F7445818-A314-4457-B30F-16B5DCA15319}"/>
    <cellStyle name="Comma 7 3 3 2" xfId="583" xr:uid="{832F244D-D879-442E-AACB-35FDA96E986C}"/>
    <cellStyle name="Comma 7 3 3 3" xfId="715" xr:uid="{CF0509DF-80DB-4405-8640-69FF3E05D7C0}"/>
    <cellStyle name="Comma 7 3 3 4" xfId="849" xr:uid="{C7273F38-DE95-4E7E-ABA2-EE198A3D607B}"/>
    <cellStyle name="Comma 7 3 3 5" xfId="1012" xr:uid="{C4D07A96-6BDA-41ED-B0D1-A465DEA6592A}"/>
    <cellStyle name="Comma 7 3 3 6" xfId="1153" xr:uid="{D7804EFE-6B31-4C1A-9F2B-DAB2E2996B60}"/>
    <cellStyle name="Comma 7 3 3 7" xfId="1288" xr:uid="{37F839AB-8A99-4FDF-A8A4-7875B532102B}"/>
    <cellStyle name="Comma 7 3 3 8" xfId="1422" xr:uid="{E40F3223-A95F-408F-AD15-E53A35E72463}"/>
    <cellStyle name="Comma 7 3 3 9" xfId="1554" xr:uid="{7A3B022D-EBD8-496B-9F14-8A48F749C4F0}"/>
    <cellStyle name="Comma 7 3 4" xfId="276" xr:uid="{0D025D4B-8D60-49D5-A2D0-3EC2B52623F7}"/>
    <cellStyle name="Comma 7 3 5" xfId="342" xr:uid="{A78BF282-818E-4837-B6A4-9F03D2AF17E7}"/>
    <cellStyle name="Comma 7 3 6" xfId="460" xr:uid="{5C49AC48-74F3-44F5-B232-B0D20AFF6BEB}"/>
    <cellStyle name="Comma 7 3 7" xfId="580" xr:uid="{42757146-1AE4-40A9-834D-73AF0F196CA4}"/>
    <cellStyle name="Comma 7 3 8" xfId="712" xr:uid="{740B8A5F-2889-4C96-A31D-04E9F682E2FC}"/>
    <cellStyle name="Comma 7 3 9" xfId="846" xr:uid="{5F95E842-FAF0-4A6B-8179-031385FC9FF2}"/>
    <cellStyle name="Comma 7 4" xfId="99" xr:uid="{165F2C60-C964-4E7C-8E5F-6A160B8EE7A0}"/>
    <cellStyle name="Comma 7 4 10" xfId="1154" xr:uid="{65D2137C-7EF7-477E-A5EC-F294A7D39577}"/>
    <cellStyle name="Comma 7 4 11" xfId="1289" xr:uid="{8EBDC6E9-5581-46FB-AB74-AA086557EB1E}"/>
    <cellStyle name="Comma 7 4 12" xfId="1423" xr:uid="{5FC7E8F7-1B81-4691-9446-A9AC5D38F4D2}"/>
    <cellStyle name="Comma 7 4 13" xfId="1555" xr:uid="{8CADE136-2889-4092-B24B-6CC06DDD2B23}"/>
    <cellStyle name="Comma 7 4 2" xfId="202" xr:uid="{CE77A53F-A260-4B1B-BB62-7A159568333B}"/>
    <cellStyle name="Comma 7 4 2 2" xfId="585" xr:uid="{DCFA44A3-745F-4C9C-A1CD-BD5219A7804F}"/>
    <cellStyle name="Comma 7 4 2 3" xfId="717" xr:uid="{19F76C70-3B09-4A9D-8334-521C471BA3EE}"/>
    <cellStyle name="Comma 7 4 2 4" xfId="851" xr:uid="{A487F62B-D7D8-4370-9BC7-44FD571096B1}"/>
    <cellStyle name="Comma 7 4 2 5" xfId="1014" xr:uid="{44D18A5C-5FC2-42E1-8505-ACEE82C01ECC}"/>
    <cellStyle name="Comma 7 4 2 6" xfId="1155" xr:uid="{FE8F29A9-4876-4633-BB43-FE4774BA265F}"/>
    <cellStyle name="Comma 7 4 2 7" xfId="1290" xr:uid="{9EB07593-D6E7-4E82-A55A-D9BFDE7AD9DA}"/>
    <cellStyle name="Comma 7 4 2 8" xfId="1424" xr:uid="{FFE87D76-F9A7-425A-919A-1985901853AD}"/>
    <cellStyle name="Comma 7 4 2 9" xfId="1556" xr:uid="{748A1132-11CE-46FF-B604-0BF912961BF0}"/>
    <cellStyle name="Comma 7 4 3" xfId="278" xr:uid="{8BC4733C-DF67-45AF-9879-E184879075B4}"/>
    <cellStyle name="Comma 7 4 4" xfId="344" xr:uid="{88C82496-C2FE-4A15-B250-8DCD1C4D5B0D}"/>
    <cellStyle name="Comma 7 4 5" xfId="462" xr:uid="{F83E0B88-93B4-4B28-9679-C908D9A59BCA}"/>
    <cellStyle name="Comma 7 4 6" xfId="584" xr:uid="{FC7F3EA9-F8A9-45FB-B776-B9219B9F1DD1}"/>
    <cellStyle name="Comma 7 4 7" xfId="716" xr:uid="{10B3736B-57D3-4366-A3ED-8C85D723175F}"/>
    <cellStyle name="Comma 7 4 8" xfId="850" xr:uid="{3707A4C5-57EA-4DEA-A85C-B685D53BA487}"/>
    <cellStyle name="Comma 7 4 9" xfId="1013" xr:uid="{D97F65D1-EB95-4A1A-983E-687449F93D81}"/>
    <cellStyle name="Comma 7 5" xfId="197" xr:uid="{BAF5E963-57A0-4A73-A920-64B94155CCDC}"/>
    <cellStyle name="Comma 7 5 2" xfId="586" xr:uid="{53A998AD-288B-4901-80AD-4C51D59E85F3}"/>
    <cellStyle name="Comma 7 5 3" xfId="718" xr:uid="{2429D1FD-A80B-4F64-8DAB-928505719D51}"/>
    <cellStyle name="Comma 7 5 4" xfId="852" xr:uid="{B283B370-FB7F-409F-9360-1A39ACDFEA6C}"/>
    <cellStyle name="Comma 7 5 5" xfId="1015" xr:uid="{0E86A928-9F91-4519-A213-349ECC364FAA}"/>
    <cellStyle name="Comma 7 5 6" xfId="1156" xr:uid="{491B7196-EED1-4D75-9BEC-D220FBBF9962}"/>
    <cellStyle name="Comma 7 5 7" xfId="1291" xr:uid="{9D03C27A-483D-40FE-8AE5-A07A9E5425B7}"/>
    <cellStyle name="Comma 7 5 8" xfId="1425" xr:uid="{7D58A919-70D8-427D-B9C4-83A63AE882B9}"/>
    <cellStyle name="Comma 7 5 9" xfId="1557" xr:uid="{71F48D46-3FA0-4D69-87D5-CDA62B15DAD5}"/>
    <cellStyle name="Comma 7 6" xfId="273" xr:uid="{41EDDF99-CAF5-4870-9DB1-7570527AB829}"/>
    <cellStyle name="Comma 7 7" xfId="339" xr:uid="{21623053-3193-4024-9518-1B3E507A6144}"/>
    <cellStyle name="Comma 7 8" xfId="457" xr:uid="{5C38FBEC-741B-4B8F-AF9A-E598EF57F5EC}"/>
    <cellStyle name="Comma 7 9" xfId="575" xr:uid="{A5C7D9AA-6F71-4180-931E-F397A1E5E1A6}"/>
    <cellStyle name="Comma 8" xfId="100" xr:uid="{A5318F51-FD2C-4790-9DD1-1AFD21267402}"/>
    <cellStyle name="Comma 8 10" xfId="853" xr:uid="{4AF3A264-58F1-4CA7-86B5-26247F975596}"/>
    <cellStyle name="Comma 8 11" xfId="1016" xr:uid="{188F3D07-0559-4461-8F30-A607AE12A693}"/>
    <cellStyle name="Comma 8 12" xfId="1157" xr:uid="{61AF5DA5-FE5A-443E-9168-65980670CA17}"/>
    <cellStyle name="Comma 8 13" xfId="1292" xr:uid="{B5A67FB9-8CB6-4EE0-B956-FD6C15C3872A}"/>
    <cellStyle name="Comma 8 14" xfId="1426" xr:uid="{DC0726C2-F05B-4DC1-91A3-F7BAACBE92E8}"/>
    <cellStyle name="Comma 8 15" xfId="1558" xr:uid="{C54A3D56-9E4A-417E-9C57-221D207D5892}"/>
    <cellStyle name="Comma 8 2" xfId="101" xr:uid="{9B5DA61F-05DE-4721-9D1E-ACCC0F35DD0C}"/>
    <cellStyle name="Comma 8 2 10" xfId="1017" xr:uid="{431D1762-DA85-41AE-8184-C04402C1345D}"/>
    <cellStyle name="Comma 8 2 11" xfId="1158" xr:uid="{94A5F010-BFFE-4CCD-A02F-779A34957337}"/>
    <cellStyle name="Comma 8 2 12" xfId="1293" xr:uid="{6F5CFA9B-3969-47BB-B35E-5DCE8384B78A}"/>
    <cellStyle name="Comma 8 2 13" xfId="1427" xr:uid="{957A586D-FC76-418E-B0A9-BDBF5AE0CF7A}"/>
    <cellStyle name="Comma 8 2 14" xfId="1559" xr:uid="{FD0A3788-46F4-4069-8B90-8B56E638D2DB}"/>
    <cellStyle name="Comma 8 2 2" xfId="102" xr:uid="{56066E92-095E-4409-AB2F-3F2C7D4C3E81}"/>
    <cellStyle name="Comma 8 2 2 10" xfId="1159" xr:uid="{6F36799A-9703-42C8-B090-92048895379D}"/>
    <cellStyle name="Comma 8 2 2 11" xfId="1294" xr:uid="{9CDDF2F4-36E1-4E36-9F03-A2FB573EDAD4}"/>
    <cellStyle name="Comma 8 2 2 12" xfId="1428" xr:uid="{AC988D15-EF1A-4D9B-817D-FE019252EC6F}"/>
    <cellStyle name="Comma 8 2 2 13" xfId="1560" xr:uid="{AAA9ADFB-A174-4BE3-868E-37A116949472}"/>
    <cellStyle name="Comma 8 2 2 2" xfId="205" xr:uid="{607D7C99-FD27-49B6-9D55-7D1235238C3C}"/>
    <cellStyle name="Comma 8 2 2 2 2" xfId="590" xr:uid="{A4A8D1F5-D1D7-4F23-B26F-C0197A54A0A6}"/>
    <cellStyle name="Comma 8 2 2 2 3" xfId="722" xr:uid="{A397D840-A02D-4CEB-917D-3031891A6D8D}"/>
    <cellStyle name="Comma 8 2 2 2 4" xfId="856" xr:uid="{AD1281CD-2231-4E5D-8C62-294CE2BFE413}"/>
    <cellStyle name="Comma 8 2 2 2 5" xfId="1019" xr:uid="{E66E393A-0918-4D6A-9AAE-3D7917CA90A6}"/>
    <cellStyle name="Comma 8 2 2 2 6" xfId="1160" xr:uid="{693D2090-1AE9-4B68-AE90-40D930FBF80E}"/>
    <cellStyle name="Comma 8 2 2 2 7" xfId="1295" xr:uid="{61821BE7-2335-468C-8FF5-7B4540D5CDD4}"/>
    <cellStyle name="Comma 8 2 2 2 8" xfId="1429" xr:uid="{8E401047-B927-456A-A420-E4F1E62404DA}"/>
    <cellStyle name="Comma 8 2 2 2 9" xfId="1561" xr:uid="{7CC8C427-DFE0-43A9-BBC7-C70664E62079}"/>
    <cellStyle name="Comma 8 2 2 3" xfId="281" xr:uid="{0F91568E-BD06-4D24-9D7E-9A018BBD83B0}"/>
    <cellStyle name="Comma 8 2 2 4" xfId="347" xr:uid="{87F07404-60B9-4027-8537-ECBCA26B151E}"/>
    <cellStyle name="Comma 8 2 2 5" xfId="465" xr:uid="{400332AC-75E0-4DE8-9395-F0BEADEBDA6F}"/>
    <cellStyle name="Comma 8 2 2 6" xfId="589" xr:uid="{09C49E44-0D08-4E56-96C5-E60174592C94}"/>
    <cellStyle name="Comma 8 2 2 7" xfId="721" xr:uid="{24B02328-4E7B-4E54-8168-C91AFF152881}"/>
    <cellStyle name="Comma 8 2 2 8" xfId="855" xr:uid="{8DBCF8CA-A55B-4EDC-88F3-AD8F65271A07}"/>
    <cellStyle name="Comma 8 2 2 9" xfId="1018" xr:uid="{56B7EFB0-BE3B-45B4-A9AA-925718B25B02}"/>
    <cellStyle name="Comma 8 2 3" xfId="204" xr:uid="{0028F021-C6F1-414E-ADC4-39DA1FFD9EDF}"/>
    <cellStyle name="Comma 8 2 3 2" xfId="591" xr:uid="{812C2A38-71D8-413D-AC2E-4E2902713E4C}"/>
    <cellStyle name="Comma 8 2 3 3" xfId="723" xr:uid="{24E0B837-E473-4CA9-B1CA-28636FB49A7E}"/>
    <cellStyle name="Comma 8 2 3 4" xfId="857" xr:uid="{3A4F9E99-EE06-4647-9EAF-69EE382E91CF}"/>
    <cellStyle name="Comma 8 2 3 5" xfId="1020" xr:uid="{08187155-ACBC-48B2-83E4-6427F5496336}"/>
    <cellStyle name="Comma 8 2 3 6" xfId="1161" xr:uid="{56AF5737-EAE4-44CB-BF0F-F132ED5A93C9}"/>
    <cellStyle name="Comma 8 2 3 7" xfId="1296" xr:uid="{42ADB33C-71FA-4879-9B24-1580DF5CFE99}"/>
    <cellStyle name="Comma 8 2 3 8" xfId="1430" xr:uid="{2F2A70A3-D82B-412D-A919-47B6F862731E}"/>
    <cellStyle name="Comma 8 2 3 9" xfId="1562" xr:uid="{6FDA90C8-65AB-48FE-B16B-8209D7B4DE27}"/>
    <cellStyle name="Comma 8 2 4" xfId="280" xr:uid="{20718380-6A5A-42D5-91EF-70A6DDD09ECD}"/>
    <cellStyle name="Comma 8 2 5" xfId="346" xr:uid="{09FDF9AA-6189-4899-9086-05287FB26ECE}"/>
    <cellStyle name="Comma 8 2 6" xfId="464" xr:uid="{70C09F7B-E437-4560-8097-AE7048273106}"/>
    <cellStyle name="Comma 8 2 7" xfId="588" xr:uid="{D32F6700-AE45-4CBC-B948-4AFCC5135014}"/>
    <cellStyle name="Comma 8 2 8" xfId="720" xr:uid="{1F95CD33-0879-4CC4-9BFD-DC4AB85BBA79}"/>
    <cellStyle name="Comma 8 2 9" xfId="854" xr:uid="{E9152DED-7FC1-4CED-95E8-7D67F56611C8}"/>
    <cellStyle name="Comma 8 3" xfId="103" xr:uid="{DCF37266-5928-4356-A99F-92627E5D87C7}"/>
    <cellStyle name="Comma 8 3 10" xfId="1162" xr:uid="{C3401033-619B-42ED-822A-E8A072C856B9}"/>
    <cellStyle name="Comma 8 3 11" xfId="1297" xr:uid="{6420307E-467A-4181-B743-7795F3488638}"/>
    <cellStyle name="Comma 8 3 12" xfId="1431" xr:uid="{D34A3907-5A0F-4504-BF85-BA7EAFA591CC}"/>
    <cellStyle name="Comma 8 3 13" xfId="1563" xr:uid="{F92932D6-B7D6-4490-B528-5D9C48327EDF}"/>
    <cellStyle name="Comma 8 3 2" xfId="206" xr:uid="{883A1B37-325E-4EB6-ACF3-A91C4E80A738}"/>
    <cellStyle name="Comma 8 3 2 2" xfId="593" xr:uid="{61F4C5F9-5E9B-49F9-B27C-E0F0CBE576D3}"/>
    <cellStyle name="Comma 8 3 2 3" xfId="725" xr:uid="{9F2654E2-502B-4C3B-A1A5-4BBAE2FD1CEC}"/>
    <cellStyle name="Comma 8 3 2 4" xfId="859" xr:uid="{8942169F-7D81-4981-A86A-C22D81F965C8}"/>
    <cellStyle name="Comma 8 3 2 5" xfId="1022" xr:uid="{F40A6E53-5ECB-4793-8F8F-9F5794779FCB}"/>
    <cellStyle name="Comma 8 3 2 6" xfId="1163" xr:uid="{550A8D75-D7FD-409B-ADEF-305643663A16}"/>
    <cellStyle name="Comma 8 3 2 7" xfId="1298" xr:uid="{380C1E8C-2952-4E5B-A531-FB18346B6602}"/>
    <cellStyle name="Comma 8 3 2 8" xfId="1432" xr:uid="{71A50BDF-1652-456B-AACA-FECC92BA71C3}"/>
    <cellStyle name="Comma 8 3 2 9" xfId="1564" xr:uid="{C650400D-FE45-455E-A157-D88DF0C4D468}"/>
    <cellStyle name="Comma 8 3 3" xfId="282" xr:uid="{6A88CCBE-C1DE-4E08-9F8B-14E3BB79C88D}"/>
    <cellStyle name="Comma 8 3 4" xfId="348" xr:uid="{B51640AF-E473-4D9C-8F06-954BECA29D6E}"/>
    <cellStyle name="Comma 8 3 5" xfId="466" xr:uid="{14292CF3-7C8B-464E-80C6-FE9A923B2D44}"/>
    <cellStyle name="Comma 8 3 6" xfId="592" xr:uid="{B00F87A4-52F9-4C74-80A1-C979E4CBEF78}"/>
    <cellStyle name="Comma 8 3 7" xfId="724" xr:uid="{7D6444FE-7E33-4298-A728-D39BA84EB564}"/>
    <cellStyle name="Comma 8 3 8" xfId="858" xr:uid="{89B56846-3FD6-405E-A085-CA6C7B5B9024}"/>
    <cellStyle name="Comma 8 3 9" xfId="1021" xr:uid="{5D841816-DCE1-4EC5-8125-F428C2DC629D}"/>
    <cellStyle name="Comma 8 4" xfId="203" xr:uid="{FF84478A-4931-4178-A303-FC5D4377C355}"/>
    <cellStyle name="Comma 8 4 2" xfId="594" xr:uid="{68FA1819-6B61-4C34-9B52-E49EE35819DE}"/>
    <cellStyle name="Comma 8 4 3" xfId="726" xr:uid="{D541DB7B-A40B-41CA-B2C4-198F218370AA}"/>
    <cellStyle name="Comma 8 4 4" xfId="860" xr:uid="{82F97AF7-9337-40CF-B342-B268922676C6}"/>
    <cellStyle name="Comma 8 4 5" xfId="1023" xr:uid="{691D0BA2-E245-4124-9700-3DC4DAAB5D61}"/>
    <cellStyle name="Comma 8 4 6" xfId="1164" xr:uid="{6993F8F3-B635-4095-BC4F-BF483CAA72FD}"/>
    <cellStyle name="Comma 8 4 7" xfId="1299" xr:uid="{E510AD82-9F2F-41C8-8AB8-2C4ADF1DA38A}"/>
    <cellStyle name="Comma 8 4 8" xfId="1433" xr:uid="{080E44AC-D0BA-4217-8A80-9BF6E4A28EFF}"/>
    <cellStyle name="Comma 8 4 9" xfId="1565" xr:uid="{BAB0B79F-40E7-4F13-8DF1-B35916434AC4}"/>
    <cellStyle name="Comma 8 5" xfId="279" xr:uid="{80F65B91-2598-4BCD-B553-78F3EB28A4D4}"/>
    <cellStyle name="Comma 8 6" xfId="345" xr:uid="{2263852F-1671-4257-B9C3-29092643800B}"/>
    <cellStyle name="Comma 8 7" xfId="463" xr:uid="{6EDD0033-5AFD-40D8-96B7-541E1D1B4737}"/>
    <cellStyle name="Comma 8 8" xfId="587" xr:uid="{C305B7FE-C05E-4AC1-BF39-E8C55C0E0299}"/>
    <cellStyle name="Comma 8 9" xfId="719" xr:uid="{4D956B04-F7F6-47DA-A844-DF121CCFC550}"/>
    <cellStyle name="Comma 9" xfId="104" xr:uid="{B30733F9-241E-4832-BF2D-4B5A511CC400}"/>
    <cellStyle name="Comma 9 10" xfId="861" xr:uid="{B2CB010F-6E11-4877-93CF-9C9B768B4967}"/>
    <cellStyle name="Comma 9 11" xfId="1024" xr:uid="{5AE48848-7EE6-470A-ABF2-DFCB36D12FA6}"/>
    <cellStyle name="Comma 9 12" xfId="1165" xr:uid="{A881AC6B-F7EF-4E2A-A47C-3969C2409495}"/>
    <cellStyle name="Comma 9 13" xfId="1300" xr:uid="{5F614467-D8BC-46B5-A755-8E7D6DCB2283}"/>
    <cellStyle name="Comma 9 14" xfId="1434" xr:uid="{5832DD80-4C22-4F90-ADFC-D6468A197E26}"/>
    <cellStyle name="Comma 9 15" xfId="1566" xr:uid="{A142A9AF-17D9-4AE9-AA88-0E0301A98066}"/>
    <cellStyle name="Comma 9 2" xfId="105" xr:uid="{B7B685E9-404D-4DD1-89C1-ED14699BB169}"/>
    <cellStyle name="Comma 9 2 10" xfId="1025" xr:uid="{44F6077B-7DCD-49D4-AA87-714DE14FDBA7}"/>
    <cellStyle name="Comma 9 2 11" xfId="1166" xr:uid="{6A1731DF-ABDC-47A1-8772-17C67431B670}"/>
    <cellStyle name="Comma 9 2 12" xfId="1301" xr:uid="{3BAB2548-1361-4D11-9C9B-6559945B616C}"/>
    <cellStyle name="Comma 9 2 13" xfId="1435" xr:uid="{80DC4DD3-5408-4203-BB6A-F473E0B61902}"/>
    <cellStyle name="Comma 9 2 14" xfId="1567" xr:uid="{98A87955-A78D-443C-AA98-DF9982A3ADD7}"/>
    <cellStyle name="Comma 9 2 2" xfId="106" xr:uid="{EBD55D91-2B71-4A87-8052-F904DF4A1F13}"/>
    <cellStyle name="Comma 9 2 2 10" xfId="1167" xr:uid="{194BBB18-CB5C-4763-87A9-9FD3DBDB8832}"/>
    <cellStyle name="Comma 9 2 2 11" xfId="1302" xr:uid="{E20B9C1E-6C43-42B8-AC71-4D00C5138C3F}"/>
    <cellStyle name="Comma 9 2 2 12" xfId="1436" xr:uid="{AC8E8C31-C6CC-437D-B87D-2F2739028353}"/>
    <cellStyle name="Comma 9 2 2 13" xfId="1568" xr:uid="{ECF685B4-E1B8-4482-9816-28E63198E56B}"/>
    <cellStyle name="Comma 9 2 2 2" xfId="209" xr:uid="{E4471D29-D0A8-49D9-9839-43E8A945F36F}"/>
    <cellStyle name="Comma 9 2 2 2 2" xfId="598" xr:uid="{95ED5DA3-C392-4047-93DA-A164C3D775B7}"/>
    <cellStyle name="Comma 9 2 2 2 3" xfId="730" xr:uid="{4300D29E-B6C7-44BC-95F9-EFC44AE5FF68}"/>
    <cellStyle name="Comma 9 2 2 2 4" xfId="864" xr:uid="{D05B07F1-75DC-401B-B947-4880DF43FCF9}"/>
    <cellStyle name="Comma 9 2 2 2 5" xfId="1027" xr:uid="{19BBE5E3-9775-455A-BDF7-8C274A1A20B6}"/>
    <cellStyle name="Comma 9 2 2 2 6" xfId="1168" xr:uid="{5599832B-10E5-4E41-AD43-63CF64F39BD4}"/>
    <cellStyle name="Comma 9 2 2 2 7" xfId="1303" xr:uid="{61A1E035-8F9B-4AAA-BEDD-3BE8AA5BBC56}"/>
    <cellStyle name="Comma 9 2 2 2 8" xfId="1437" xr:uid="{007D9CF6-346A-4EF8-BF93-6DA644CAD128}"/>
    <cellStyle name="Comma 9 2 2 2 9" xfId="1569" xr:uid="{2FA5AE7C-DACC-4538-96DD-3CAA92E0449E}"/>
    <cellStyle name="Comma 9 2 2 3" xfId="285" xr:uid="{945A64BF-CFD8-4788-93B3-AB72AF91FDDE}"/>
    <cellStyle name="Comma 9 2 2 4" xfId="351" xr:uid="{4A54BAB5-37C1-49D5-9720-56EAC0A732BE}"/>
    <cellStyle name="Comma 9 2 2 5" xfId="469" xr:uid="{1706E731-C1D8-431B-86E6-79E917E60C10}"/>
    <cellStyle name="Comma 9 2 2 6" xfId="597" xr:uid="{980A9963-1DAD-4DEB-954C-4B781B082324}"/>
    <cellStyle name="Comma 9 2 2 7" xfId="729" xr:uid="{AD48F632-5861-40B8-A9F6-C6EA5551EFE4}"/>
    <cellStyle name="Comma 9 2 2 8" xfId="863" xr:uid="{2FCF1473-5B8D-4AD3-A9A4-353C0E42CAC7}"/>
    <cellStyle name="Comma 9 2 2 9" xfId="1026" xr:uid="{128750C8-7750-4BBC-80CC-2AD2CD88D107}"/>
    <cellStyle name="Comma 9 2 3" xfId="208" xr:uid="{B69D48BD-BFA7-4329-BFB3-99A1E6C204FC}"/>
    <cellStyle name="Comma 9 2 3 2" xfId="599" xr:uid="{98E16164-A82C-47D0-A4C4-15733DE07179}"/>
    <cellStyle name="Comma 9 2 3 3" xfId="731" xr:uid="{AC3F34A8-6656-4FC9-AF5B-033E47A5D058}"/>
    <cellStyle name="Comma 9 2 3 4" xfId="865" xr:uid="{3481DC0E-245A-49E2-B3B4-927DB2F3D2B7}"/>
    <cellStyle name="Comma 9 2 3 5" xfId="1028" xr:uid="{B1BBD256-B95F-4C6B-B6F8-1682866656F8}"/>
    <cellStyle name="Comma 9 2 3 6" xfId="1169" xr:uid="{3A9C3180-CC1C-4194-8C8A-1FA7165C20A0}"/>
    <cellStyle name="Comma 9 2 3 7" xfId="1304" xr:uid="{CDBB1DE8-2AC9-47ED-91D9-94B160A4771A}"/>
    <cellStyle name="Comma 9 2 3 8" xfId="1438" xr:uid="{625B9569-1596-49A5-AB81-E0F600A2C90B}"/>
    <cellStyle name="Comma 9 2 3 9" xfId="1570" xr:uid="{EE2F690D-5E80-437B-8248-C23C05F8D276}"/>
    <cellStyle name="Comma 9 2 4" xfId="284" xr:uid="{CFE3263B-FB74-441F-B15E-5B4BD058B1DB}"/>
    <cellStyle name="Comma 9 2 5" xfId="350" xr:uid="{3A85BB06-F382-4FB3-8DF2-C8D7189CFDB7}"/>
    <cellStyle name="Comma 9 2 6" xfId="468" xr:uid="{DBF9DD40-0837-4B65-BACE-6B083E50FD45}"/>
    <cellStyle name="Comma 9 2 7" xfId="596" xr:uid="{80328C13-0568-4DEB-97E5-5C07DB77E022}"/>
    <cellStyle name="Comma 9 2 8" xfId="728" xr:uid="{D99069CA-69BA-401C-B642-9EF7F29D6539}"/>
    <cellStyle name="Comma 9 2 9" xfId="862" xr:uid="{FF0CD487-127F-4C59-AEA2-C3C6C1146BC9}"/>
    <cellStyle name="Comma 9 3" xfId="107" xr:uid="{A1B207CA-06D0-4F39-AF93-C33ADAC15F7F}"/>
    <cellStyle name="Comma 9 3 10" xfId="1170" xr:uid="{AEC27BC2-8766-4D76-A9B2-AC2B0D80A7C1}"/>
    <cellStyle name="Comma 9 3 11" xfId="1305" xr:uid="{FFA95E7F-7071-414E-A015-77EAB6C8DD82}"/>
    <cellStyle name="Comma 9 3 12" xfId="1439" xr:uid="{36CDC887-41F4-4FCA-A6F8-C5F6E93E8EA1}"/>
    <cellStyle name="Comma 9 3 13" xfId="1571" xr:uid="{6C3D04C4-C7DB-4C05-A162-27AF8D81DBE2}"/>
    <cellStyle name="Comma 9 3 2" xfId="210" xr:uid="{EC9C5D11-FEEA-4173-B742-FB02F0AF4ED8}"/>
    <cellStyle name="Comma 9 3 2 2" xfId="601" xr:uid="{E014D6F7-9AB8-49BC-B1E3-6AE3AEF451F0}"/>
    <cellStyle name="Comma 9 3 2 3" xfId="733" xr:uid="{22AAD5B1-B459-4E2A-BE4D-5EF6AF95E3EF}"/>
    <cellStyle name="Comma 9 3 2 4" xfId="867" xr:uid="{F1286F90-7689-4F1F-844E-478CBF2B26B9}"/>
    <cellStyle name="Comma 9 3 2 5" xfId="1030" xr:uid="{05B9CA78-5D11-49C6-BD75-726990F4A48B}"/>
    <cellStyle name="Comma 9 3 2 6" xfId="1171" xr:uid="{26686333-1B3F-45F6-9909-15499B3E2D1D}"/>
    <cellStyle name="Comma 9 3 2 7" xfId="1306" xr:uid="{89F95994-9365-4D5A-88CB-BA9404E3BF9F}"/>
    <cellStyle name="Comma 9 3 2 8" xfId="1440" xr:uid="{4B2877FE-7C5A-4169-A211-BF91AD6F3D53}"/>
    <cellStyle name="Comma 9 3 2 9" xfId="1572" xr:uid="{5F7E5ACF-D0A8-46E1-AD25-465F77B674C8}"/>
    <cellStyle name="Comma 9 3 3" xfId="286" xr:uid="{835982B3-FA51-4FF8-9D13-5405A013D558}"/>
    <cellStyle name="Comma 9 3 4" xfId="352" xr:uid="{B7F84CF9-6884-46AE-9A82-336541727F64}"/>
    <cellStyle name="Comma 9 3 5" xfId="470" xr:uid="{06269D4B-34EB-4898-B710-5097DB02077A}"/>
    <cellStyle name="Comma 9 3 6" xfId="600" xr:uid="{E94E4857-D7EE-48CB-A11B-160B27586505}"/>
    <cellStyle name="Comma 9 3 7" xfId="732" xr:uid="{3645AF3C-4BDD-4B1B-B33D-139DD8CC5C23}"/>
    <cellStyle name="Comma 9 3 8" xfId="866" xr:uid="{0F0823F5-AD24-44D3-BAE9-B23434B1D741}"/>
    <cellStyle name="Comma 9 3 9" xfId="1029" xr:uid="{778511C2-B4A4-4D39-A3E0-7E0CF514D634}"/>
    <cellStyle name="Comma 9 4" xfId="207" xr:uid="{C2131135-9F66-42A1-8D14-DC049986EE4B}"/>
    <cellStyle name="Comma 9 4 2" xfId="602" xr:uid="{C0540779-D64B-44E6-816F-C6EA2092BD0B}"/>
    <cellStyle name="Comma 9 4 3" xfId="734" xr:uid="{60EB7471-A6FA-424D-9E89-0FDDE27C75D3}"/>
    <cellStyle name="Comma 9 4 4" xfId="868" xr:uid="{AF54A206-59DF-4406-B580-D6A381E99449}"/>
    <cellStyle name="Comma 9 4 5" xfId="1031" xr:uid="{289C6B7B-1D64-4177-954F-2BF6000919B3}"/>
    <cellStyle name="Comma 9 4 6" xfId="1172" xr:uid="{A6D9BC66-E972-4C53-9A19-D40DF0BCE696}"/>
    <cellStyle name="Comma 9 4 7" xfId="1307" xr:uid="{EBEF1DE6-B577-4FD4-9CC4-9F55034F45D7}"/>
    <cellStyle name="Comma 9 4 8" xfId="1441" xr:uid="{3DA57954-27C6-4677-8508-3E5DAB36FDC4}"/>
    <cellStyle name="Comma 9 4 9" xfId="1573" xr:uid="{D45940B0-0D28-4A4D-90CC-046BF2E55B20}"/>
    <cellStyle name="Comma 9 5" xfId="283" xr:uid="{6E24CA61-B56D-497B-B457-0F35DE89F6A3}"/>
    <cellStyle name="Comma 9 6" xfId="349" xr:uid="{6B080864-046F-4A0B-849D-FDEA13F0D93E}"/>
    <cellStyle name="Comma 9 7" xfId="467" xr:uid="{22E9AAB3-6D12-41E9-8DE9-E785D9B0152A}"/>
    <cellStyle name="Comma 9 8" xfId="595" xr:uid="{73FB7AF9-1A45-4805-8170-117798D28AE2}"/>
    <cellStyle name="Comma 9 9" xfId="727" xr:uid="{96565938-4251-4BDA-8ED3-96DFD4594C5B}"/>
    <cellStyle name="Explanatory Text" xfId="880" builtinId="53" customBuiltin="1"/>
    <cellStyle name="Explanatory Text 2" xfId="378" xr:uid="{9504804A-7CDA-42B4-8672-94234CD8043D}"/>
    <cellStyle name="field" xfId="108" xr:uid="{52A98C00-9465-434B-B91F-B0707C7C4AC3}"/>
    <cellStyle name="field 2" xfId="109" xr:uid="{1C8C44FC-923B-439A-8E42-D1E068148805}"/>
    <cellStyle name="field names" xfId="110" xr:uid="{DDA74BBF-84F6-4A46-B154-8E49D898FB4A}"/>
    <cellStyle name="footer" xfId="111" xr:uid="{C2EC80D0-BAFC-4C17-9060-5D5730A05E85}"/>
    <cellStyle name="Good" xfId="2" builtinId="26" customBuiltin="1"/>
    <cellStyle name="Good 2" xfId="368" xr:uid="{A8C2C670-9792-41EF-B400-D767CB50D1FD}"/>
    <cellStyle name="heading" xfId="112" xr:uid="{88B17900-C958-4F04-90BF-622FA80910F9}"/>
    <cellStyle name="Heading 1" xfId="870" builtinId="16" customBuiltin="1"/>
    <cellStyle name="Heading 1 2" xfId="217" xr:uid="{1AE741E9-9D7D-4BC6-832B-006A62A4D63B}"/>
    <cellStyle name="Heading 1 3" xfId="364" xr:uid="{841F2654-36C9-4FAB-BBF2-5711E973C718}"/>
    <cellStyle name="Heading 2" xfId="871" builtinId="17" customBuiltin="1"/>
    <cellStyle name="Heading 2 2" xfId="215" xr:uid="{0B38A41F-897D-4684-9565-0153A5427BE6}"/>
    <cellStyle name="Heading 2 3" xfId="365" xr:uid="{2E1AC352-BBA0-4186-95D6-05307011DE4E}"/>
    <cellStyle name="Heading 3" xfId="872" builtinId="18" customBuiltin="1"/>
    <cellStyle name="Heading 3 2" xfId="366" xr:uid="{4DA92B1C-EEA5-49A3-B846-C42F9610F07E}"/>
    <cellStyle name="Heading 4" xfId="873" builtinId="19" customBuiltin="1"/>
    <cellStyle name="Heading 4 2" xfId="367" xr:uid="{7FC7B11F-8F93-4091-AC54-100F2862916D}"/>
    <cellStyle name="Headings" xfId="113" xr:uid="{31CE1624-84E7-4EBC-AB22-464BCDF45CFF}"/>
    <cellStyle name="Headings 2" xfId="114" xr:uid="{435A0D41-63F2-4635-B9C1-DE28B228399C}"/>
    <cellStyle name="Hyperlink" xfId="869" builtinId="8"/>
    <cellStyle name="Hyperlink 2" xfId="9" xr:uid="{5A72653E-7CDB-47EA-9C2D-974E96AF6481}"/>
    <cellStyle name="Hyperlink 2 2" xfId="115" xr:uid="{3A60B00A-1B70-4462-872B-4051221773B4}"/>
    <cellStyle name="Hyperlink 2 2 2" xfId="213" xr:uid="{F4AC891F-0EB4-41CC-A5E8-1AF22062FC46}"/>
    <cellStyle name="Hyperlink 2 2 3" xfId="214" xr:uid="{D072D18B-B3B5-4362-BD22-8A42A6F1E6F4}"/>
    <cellStyle name="Hyperlink 2 3" xfId="220" xr:uid="{88617D68-86F9-47F8-9328-A7E3D9E84B55}"/>
    <cellStyle name="Hyperlink 2 4" xfId="355" xr:uid="{8E2CC64A-F7E3-4282-B3E0-531FB1709A78}"/>
    <cellStyle name="Hyperlink 2 5" xfId="404" xr:uid="{A466DBA7-606E-4566-9A8C-65BAC9DE13A0}"/>
    <cellStyle name="Hyperlink 3" xfId="30" xr:uid="{DA10EECA-C35E-40A9-A06D-F12C8EFA03C0}"/>
    <cellStyle name="Hyperlink 3 2" xfId="116" xr:uid="{D1881CBC-CF31-481D-BBB0-8B89EC16DA7F}"/>
    <cellStyle name="Hyperlink 3 3" xfId="219" xr:uid="{37653D5F-9447-42EC-B294-88EF644D3BCC}"/>
    <cellStyle name="Hyperlink 3 4" xfId="1175" xr:uid="{B825E4D1-F7EA-453C-9D04-B79A401167EF}"/>
    <cellStyle name="Hyperlink 4" xfId="218" xr:uid="{4DFA284A-F016-4122-83BC-62BE6F35FE15}"/>
    <cellStyle name="Hyperlink 4 2" xfId="1308" xr:uid="{B42D9116-8836-4359-AAB2-83C0830FCD95}"/>
    <cellStyle name="Hyperlink 5" xfId="1309" xr:uid="{6A0C7F8E-F61B-4F5A-A845-224A3818E39F}"/>
    <cellStyle name="Input" xfId="874" builtinId="20" customBuiltin="1"/>
    <cellStyle name="Input 2" xfId="371" xr:uid="{C8FA9688-D726-4CBB-80D8-00702D333429}"/>
    <cellStyle name="Linked Cell" xfId="877" builtinId="24" customBuiltin="1"/>
    <cellStyle name="Linked Cell 2" xfId="374" xr:uid="{E5DCA013-99DF-45B7-9685-668A0E886EBF}"/>
    <cellStyle name="Neutral 2" xfId="370" xr:uid="{DA11147D-39FC-4A6B-8CDA-421322A52544}"/>
    <cellStyle name="Neutral 2 2" xfId="1039" xr:uid="{674E39FD-4902-46D6-A757-A5BC6AC29F08}"/>
    <cellStyle name="Normal" xfId="0" builtinId="0"/>
    <cellStyle name="Normal 10" xfId="117" xr:uid="{80A9DC6A-7533-4901-A348-5FE6588AEDF2}"/>
    <cellStyle name="Normal 10 2" xfId="118" xr:uid="{9AD4790E-211A-45DB-915B-9C29DD861A20}"/>
    <cellStyle name="Normal 11" xfId="119" xr:uid="{DFA30B15-E193-40F0-BEE4-7E3AF8436882}"/>
    <cellStyle name="Normal 11 2" xfId="120" xr:uid="{059417C2-23F8-4CAC-9E8A-DADF5D9CDC59}"/>
    <cellStyle name="Normal 11 3" xfId="359" xr:uid="{096BA14D-D689-4716-B375-214D91706ED8}"/>
    <cellStyle name="Normal 12" xfId="6" xr:uid="{28AE2113-DD73-46C4-A21C-E50F32B246EC}"/>
    <cellStyle name="Normal 13" xfId="1036" xr:uid="{801EC1A8-35E2-44A4-B3F1-5CB56995437D}"/>
    <cellStyle name="Normal 14" xfId="1173" xr:uid="{9C4ECD6E-D28C-4842-80B5-C2C148EB4BD5}"/>
    <cellStyle name="Normal 16" xfId="12" xr:uid="{C9EED8C8-0C87-460B-9E38-9A668C0A0AED}"/>
    <cellStyle name="Normal 2" xfId="7" xr:uid="{DD6B3ADC-6044-4419-B083-42CF19384804}"/>
    <cellStyle name="Normal 2 2" xfId="8" xr:uid="{B6BD9BE8-4310-4B94-8818-A9ADF3CCB18E}"/>
    <cellStyle name="Normal 2 2 2" xfId="121" xr:uid="{708A8238-B408-4CD7-9ED4-BA724C7B8C13}"/>
    <cellStyle name="Normal 2 2 2 2" xfId="15" xr:uid="{8748E029-DEA3-49C3-9993-27CDE1704F5D}"/>
    <cellStyle name="Normal 2 2 2 2 2" xfId="211" xr:uid="{2F8B2AF9-32E0-4A83-A4BA-B1B81B2CC5D4}"/>
    <cellStyle name="Normal 2 2 2 3" xfId="212" xr:uid="{430BB822-2918-4FB2-880E-C6F85B44A855}"/>
    <cellStyle name="Normal 2 2 3" xfId="122" xr:uid="{96559BAD-B2F0-4C75-9984-89E02C6B3D2C}"/>
    <cellStyle name="Normal 2 2 4" xfId="356" xr:uid="{E3A70CE3-07BE-4D15-AB5D-C661DC7A3E32}"/>
    <cellStyle name="Normal 2 3" xfId="16" xr:uid="{6C065837-5CB5-47C4-AF27-74BF429D46E8}"/>
    <cellStyle name="Normal 2 3 2" xfId="27" xr:uid="{679792BD-81CE-416E-B0D8-BE4994B1A2B5}"/>
    <cellStyle name="Normal 2 3 3" xfId="360" xr:uid="{36D0B189-0C67-4A6F-BE3A-B0D803247BAF}"/>
    <cellStyle name="Normal 2 4" xfId="17" xr:uid="{E4F3E6C6-9B9C-4A8F-A4A7-26146476D82F}"/>
    <cellStyle name="Normal 2 4 2" xfId="362" xr:uid="{200AE3D4-D379-41BF-AED7-67CDA850D8AB}"/>
    <cellStyle name="Normal 2 5" xfId="354" xr:uid="{CAD58175-C7A9-4174-B556-BADD86E11AC5}"/>
    <cellStyle name="Normal 3" xfId="13" xr:uid="{D58519DB-3DFC-45EC-B0F4-479981E5299B}"/>
    <cellStyle name="Normal 3 2" xfId="123" xr:uid="{8CBC67F2-BD17-4602-91AE-CFE9105FCEB3}"/>
    <cellStyle name="Normal 3 3" xfId="124" xr:uid="{A620489A-DE9E-4969-AFB3-C19E78A795AE}"/>
    <cellStyle name="Normal 3 4" xfId="11" xr:uid="{27EE8B14-F6AC-40D7-A8BB-31E61924F7FC}"/>
    <cellStyle name="Normal 3 5" xfId="363" xr:uid="{B2B457F3-EDDB-4E97-A21D-3E44A6F7B8FE}"/>
    <cellStyle name="Normal 39" xfId="125" xr:uid="{0B0F8261-0BFF-480D-A930-4C14AD4B73A0}"/>
    <cellStyle name="Normal 4" xfId="23" xr:uid="{C325E1C7-A4EE-4AA8-8B8E-B3CFA98D95ED}"/>
    <cellStyle name="Normal 4 2" xfId="127" xr:uid="{2A2ADA00-46F5-4A0A-9DE5-B1F48E814B18}"/>
    <cellStyle name="Normal 4 3" xfId="126" xr:uid="{D6876531-C77C-470F-93EB-EF5A5AAC2652}"/>
    <cellStyle name="Normal 4 4" xfId="358" xr:uid="{2CE41C6E-7D28-4479-A35A-6172B28A66A9}"/>
    <cellStyle name="Normal 5" xfId="18" xr:uid="{BF44752D-3C8A-41EF-9095-8F44D822918E}"/>
    <cellStyle name="Normal 6" xfId="28" xr:uid="{E61472D0-B85A-474D-8BA6-76B0A8930353}"/>
    <cellStyle name="Normal 6 2" xfId="129" xr:uid="{621F207F-6A7C-4D41-95C9-FA28FCF1BEE8}"/>
    <cellStyle name="Normal 6 3" xfId="128" xr:uid="{955F1672-A154-4CB7-838C-F3C933D26A0C}"/>
    <cellStyle name="Normal 7" xfId="29" xr:uid="{0CA07011-CCEC-4D58-9CD0-F2848EF0EBE4}"/>
    <cellStyle name="Normal 7 2" xfId="131" xr:uid="{7B3B318B-6128-4D62-BE36-6EF145927625}"/>
    <cellStyle name="Normal 7 3" xfId="130" xr:uid="{BEB4398B-A818-4970-A00A-A1E0B9616447}"/>
    <cellStyle name="Normal 76" xfId="26" xr:uid="{42BDF938-2C18-49CA-95F2-53C64A8070DB}"/>
    <cellStyle name="Normal 8" xfId="132" xr:uid="{413FE70D-070E-4DEE-BCD0-8F895AD744F8}"/>
    <cellStyle name="Normal 8 2" xfId="133" xr:uid="{19008A65-C1E2-45A9-A42D-2BD36D1CD9F2}"/>
    <cellStyle name="Normal 9" xfId="134" xr:uid="{F2881931-B53C-4427-B6CC-553AB05EF311}"/>
    <cellStyle name="Normal 9 2" xfId="135" xr:uid="{85A314B9-5813-4D3A-8AB8-EDDBF11B8FC0}"/>
    <cellStyle name="Normal 97" xfId="1174" xr:uid="{C0395876-2965-4F2D-9D3A-CE817CDEBD80}"/>
    <cellStyle name="Normal_Book1 2" xfId="14" xr:uid="{678BAAAD-08A5-436A-8AAE-32EEDAAA4413}"/>
    <cellStyle name="Normal_TTab21&amp;22 2" xfId="22" xr:uid="{20B3F313-736B-4BF1-8A58-B989A30D40BB}"/>
    <cellStyle name="Note 2" xfId="136" xr:uid="{4CD9A9A1-F22F-4C24-AD88-5AFAD53A2669}"/>
    <cellStyle name="Note 3" xfId="377" xr:uid="{8AAB21D7-E49D-4ECF-8EB7-E617E8EC1174}"/>
    <cellStyle name="Output" xfId="875" builtinId="21" customBuiltin="1"/>
    <cellStyle name="Output 2" xfId="372" xr:uid="{D408AF07-3A9A-48F3-BEE5-7125FDDDD2A7}"/>
    <cellStyle name="Paragraph Han" xfId="216" xr:uid="{0A9493D4-E77B-43E5-8C6D-D3CC791E6FEA}"/>
    <cellStyle name="Per cent" xfId="1" builtinId="5"/>
    <cellStyle name="Per cent 2" xfId="357" xr:uid="{1F491B7B-A803-48B8-BACD-6D9C008BD4C2}"/>
    <cellStyle name="Per cent 3" xfId="735" xr:uid="{D19C4359-8C02-4B41-B92E-EA1665F72E48}"/>
    <cellStyle name="Percent 2" xfId="4" xr:uid="{29E95F07-C6CD-4A44-8E7B-72940CA5BAC5}"/>
    <cellStyle name="Percent 2 2" xfId="137" xr:uid="{800BDE8F-B6E7-4489-8845-D889E2C093B4}"/>
    <cellStyle name="Percent 2 2 2" xfId="361" xr:uid="{BD9878B0-534B-4543-91B1-0771D0D1FDCE}"/>
    <cellStyle name="Percent 3" xfId="138" xr:uid="{A9AE4BB2-C9BD-42C2-A0FA-EDA3E5B4A4E7}"/>
    <cellStyle name="Percent 3 2" xfId="139" xr:uid="{FD504045-236C-4CA7-9B51-2007E5E22E94}"/>
    <cellStyle name="Row_Headings" xfId="140" xr:uid="{779CE6AE-7945-4F2B-BC55-2FF22B5D7D6E}"/>
    <cellStyle name="rowfield" xfId="141" xr:uid="{543AFAA9-5CDE-4F6C-A208-9AF0B54E1FBD}"/>
    <cellStyle name="rowfield 2" xfId="142" xr:uid="{1A016D7B-C3F7-46AE-BE93-465A371C9E2E}"/>
    <cellStyle name="Test" xfId="143" xr:uid="{3A9DBAC2-ECA7-4C70-B227-FC272691C50A}"/>
    <cellStyle name="Test 2" xfId="144" xr:uid="{EFEDD853-883C-4B70-9486-850E20F6FCF9}"/>
    <cellStyle name="Title" xfId="353" builtinId="15" customBuiltin="1"/>
    <cellStyle name="Title 2" xfId="1040" xr:uid="{8ADBA133-51FF-494B-A908-DB8C1910F907}"/>
    <cellStyle name="Total" xfId="881" builtinId="25" customBuiltin="1"/>
    <cellStyle name="Total 2" xfId="379" xr:uid="{2E1F1FB6-E306-4AD8-BE4B-27FF4C9BEE9A}"/>
    <cellStyle name="Warning Text" xfId="879" builtinId="11" customBuiltin="1"/>
    <cellStyle name="Warning Text 2" xfId="376" xr:uid="{A7827B81-4791-4CED-9FFD-31932AC61E71}"/>
  </cellStyles>
  <dxfs count="2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colors>
    <mruColors>
      <color rgb="FF00285F"/>
      <color rgb="FFA90083"/>
      <color rgb="FFA3ABCC"/>
      <color rgb="FFD9DDEA"/>
      <color rgb="FFD979B7"/>
      <color rgb="FF7B005B"/>
      <color rgb="FF550137"/>
      <color rgb="FF777D96"/>
      <color rgb="FFA02B93"/>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tyles" Target="styles.xml"/><Relationship Id="rId50" Type="http://schemas.microsoft.com/office/2017/10/relationships/person" Target="persons/person.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1.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1.xml"/></Relationships>
</file>

<file path=xl/charts/_rels/chart32.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2.xml"/></Relationships>
</file>

<file path=xl/charts/_rels/chart33.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3.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25.xml"/><Relationship Id="rId1" Type="http://schemas.microsoft.com/office/2011/relationships/chartStyle" Target="style25.xml"/></Relationships>
</file>

<file path=xl/charts/_rels/chart35.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'1. Payrolled employees (UK)'!$A$126:$A$146</c:f>
              <c:strCache>
                <c:ptCount val="21"/>
                <c:pt idx="0">
                  <c:v>February 2024</c:v>
                </c:pt>
                <c:pt idx="1">
                  <c:v>March 2024</c:v>
                </c:pt>
                <c:pt idx="2">
                  <c:v>April 2024</c:v>
                </c:pt>
                <c:pt idx="3">
                  <c:v>May 2024</c:v>
                </c:pt>
                <c:pt idx="4">
                  <c:v>June 2024</c:v>
                </c:pt>
                <c:pt idx="5">
                  <c:v>July 2024</c:v>
                </c:pt>
                <c:pt idx="6">
                  <c:v>August 2024</c:v>
                </c:pt>
                <c:pt idx="7">
                  <c:v>September 2024</c:v>
                </c:pt>
                <c:pt idx="8">
                  <c:v>October 2024</c:v>
                </c:pt>
                <c:pt idx="9">
                  <c:v>November 2024</c:v>
                </c:pt>
                <c:pt idx="10">
                  <c:v>December 2024</c:v>
                </c:pt>
                <c:pt idx="11">
                  <c:v>January 2025</c:v>
                </c:pt>
                <c:pt idx="12">
                  <c:v>February 2025</c:v>
                </c:pt>
                <c:pt idx="13">
                  <c:v>March 2025</c:v>
                </c:pt>
                <c:pt idx="14">
                  <c:v>April 2025</c:v>
                </c:pt>
                <c:pt idx="15">
                  <c:v>May 2025</c:v>
                </c:pt>
                <c:pt idx="16">
                  <c:v>June 2025</c:v>
                </c:pt>
                <c:pt idx="17">
                  <c:v>July 2025</c:v>
                </c:pt>
                <c:pt idx="18">
                  <c:v>August 2025</c:v>
                </c:pt>
                <c:pt idx="19">
                  <c:v>September 2025</c:v>
                </c:pt>
                <c:pt idx="20">
                  <c:v>October 2025</c:v>
                </c:pt>
              </c:strCache>
            </c:strRef>
          </c:cat>
          <c:val>
            <c:numRef>
              <c:f>'1. Payrolled employees (UK)'!$B$126:$B$146</c:f>
              <c:numCache>
                <c:formatCode>#,###</c:formatCode>
                <c:ptCount val="21"/>
                <c:pt idx="0">
                  <c:v>30374926</c:v>
                </c:pt>
                <c:pt idx="1">
                  <c:v>30400655</c:v>
                </c:pt>
                <c:pt idx="2">
                  <c:v>30399922</c:v>
                </c:pt>
                <c:pt idx="3">
                  <c:v>30441102</c:v>
                </c:pt>
                <c:pt idx="4">
                  <c:v>30443913</c:v>
                </c:pt>
                <c:pt idx="5">
                  <c:v>30450219</c:v>
                </c:pt>
                <c:pt idx="6">
                  <c:v>30424845</c:v>
                </c:pt>
                <c:pt idx="7">
                  <c:v>30424465</c:v>
                </c:pt>
                <c:pt idx="8">
                  <c:v>30443578</c:v>
                </c:pt>
                <c:pt idx="9">
                  <c:v>30427167</c:v>
                </c:pt>
                <c:pt idx="10">
                  <c:v>30410459</c:v>
                </c:pt>
                <c:pt idx="11">
                  <c:v>30411382</c:v>
                </c:pt>
                <c:pt idx="12">
                  <c:v>30388501</c:v>
                </c:pt>
                <c:pt idx="13">
                  <c:v>30370994</c:v>
                </c:pt>
                <c:pt idx="14">
                  <c:v>30371269</c:v>
                </c:pt>
                <c:pt idx="15">
                  <c:v>30357171</c:v>
                </c:pt>
                <c:pt idx="16">
                  <c:v>30335268</c:v>
                </c:pt>
                <c:pt idx="17">
                  <c:v>30335167</c:v>
                </c:pt>
                <c:pt idx="18">
                  <c:v>30344181</c:v>
                </c:pt>
                <c:pt idx="19">
                  <c:v>30316369</c:v>
                </c:pt>
                <c:pt idx="20">
                  <c:v>30294478</c:v>
                </c:pt>
              </c:numCache>
            </c:numRef>
          </c:val>
          <c:smooth val="0"/>
          <c:extLst>
            <c:ext xmlns:c16="http://schemas.microsoft.com/office/drawing/2014/chart" uri="{C3380CC4-5D6E-409C-BE32-E72D297353CC}">
              <c16:uniqueId val="{00000000-AAAE-4957-A738-DB754680E42E}"/>
            </c:ext>
          </c:extLst>
        </c:ser>
        <c:dLbls>
          <c:showLegendKey val="0"/>
          <c:showVal val="0"/>
          <c:showCatName val="0"/>
          <c:showSerName val="0"/>
          <c:showPercent val="0"/>
          <c:showBubbleSize val="0"/>
        </c:dLbls>
        <c:smooth val="0"/>
        <c:axId val="1023021824"/>
        <c:axId val="1023004544"/>
      </c:lineChart>
      <c:catAx>
        <c:axId val="102302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04544"/>
        <c:crosses val="autoZero"/>
        <c:auto val="1"/>
        <c:lblAlgn val="ctr"/>
        <c:lblOffset val="100"/>
        <c:noMultiLvlLbl val="0"/>
      </c:catAx>
      <c:valAx>
        <c:axId val="1023004544"/>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2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'1. Payrolled employees (UK)'!$C$126:$C$146</c:f>
              <c:numCache>
                <c:formatCode>#,###</c:formatCode>
                <c:ptCount val="21"/>
                <c:pt idx="0">
                  <c:v>6575</c:v>
                </c:pt>
                <c:pt idx="1">
                  <c:v>25729</c:v>
                </c:pt>
                <c:pt idx="2">
                  <c:v>-733</c:v>
                </c:pt>
                <c:pt idx="3">
                  <c:v>41180</c:v>
                </c:pt>
                <c:pt idx="4">
                  <c:v>2811</c:v>
                </c:pt>
                <c:pt idx="5">
                  <c:v>6306</c:v>
                </c:pt>
                <c:pt idx="6">
                  <c:v>-25374</c:v>
                </c:pt>
                <c:pt idx="7">
                  <c:v>-380</c:v>
                </c:pt>
                <c:pt idx="8">
                  <c:v>19113</c:v>
                </c:pt>
                <c:pt idx="9">
                  <c:v>-16411</c:v>
                </c:pt>
                <c:pt idx="10">
                  <c:v>-16708</c:v>
                </c:pt>
                <c:pt idx="11">
                  <c:v>923</c:v>
                </c:pt>
                <c:pt idx="12">
                  <c:v>-22881</c:v>
                </c:pt>
                <c:pt idx="13">
                  <c:v>-17507</c:v>
                </c:pt>
                <c:pt idx="14">
                  <c:v>275</c:v>
                </c:pt>
                <c:pt idx="15">
                  <c:v>-14098</c:v>
                </c:pt>
                <c:pt idx="16">
                  <c:v>-21903</c:v>
                </c:pt>
                <c:pt idx="17">
                  <c:v>-101</c:v>
                </c:pt>
                <c:pt idx="18">
                  <c:v>9014</c:v>
                </c:pt>
                <c:pt idx="19">
                  <c:v>-27812</c:v>
                </c:pt>
                <c:pt idx="20">
                  <c:v>-21891</c:v>
                </c:pt>
              </c:numCache>
            </c:numRef>
          </c:val>
          <c:extLst>
            <c:ext xmlns:c16="http://schemas.microsoft.com/office/drawing/2014/chart" uri="{C3380CC4-5D6E-409C-BE32-E72D297353CC}">
              <c16:uniqueId val="{00000000-9FC8-4DA1-A25E-EA46C7A0AB08}"/>
            </c:ext>
          </c:extLst>
        </c:ser>
        <c:dLbls>
          <c:showLegendKey val="0"/>
          <c:showVal val="0"/>
          <c:showCatName val="0"/>
          <c:showSerName val="0"/>
          <c:showPercent val="0"/>
          <c:showBubbleSize val="0"/>
        </c:dLbls>
        <c:gapWidth val="219"/>
        <c:overlap val="-27"/>
        <c:axId val="1311552816"/>
        <c:axId val="1275590687"/>
      </c:barChart>
      <c:catAx>
        <c:axId val="1311552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90687"/>
        <c:crosses val="autoZero"/>
        <c:auto val="1"/>
        <c:lblAlgn val="ctr"/>
        <c:lblOffset val="100"/>
        <c:noMultiLvlLbl val="0"/>
      </c:catAx>
      <c:valAx>
        <c:axId val="1275590687"/>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5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21326994616553E-2"/>
          <c:y val="4.3564356435643561E-2"/>
          <c:w val="0.90608482219733999"/>
          <c:h val="0.68982053480938632"/>
        </c:manualLayout>
      </c:layout>
      <c:barChart>
        <c:barDir val="col"/>
        <c:grouping val="clustered"/>
        <c:varyColors val="0"/>
        <c:ser>
          <c:idx val="1"/>
          <c:order val="1"/>
          <c:tx>
            <c:v>2025 increase to NMW</c:v>
          </c:tx>
          <c:spPr>
            <a:solidFill>
              <a:srgbClr val="A3ABCC"/>
            </a:solidFill>
            <a:ln>
              <a:noFill/>
            </a:ln>
            <a:effectLst/>
          </c:spPr>
          <c:invertIfNegative val="0"/>
          <c:dPt>
            <c:idx val="44"/>
            <c:invertIfNegative val="0"/>
            <c:bubble3D val="0"/>
            <c:spPr>
              <a:solidFill>
                <a:srgbClr val="A3ABCC">
                  <a:alpha val="68000"/>
                </a:srgbClr>
              </a:solidFill>
              <a:ln>
                <a:noFill/>
              </a:ln>
              <a:effectLst/>
            </c:spPr>
            <c:extLst>
              <c:ext xmlns:c16="http://schemas.microsoft.com/office/drawing/2014/chart" uri="{C3380CC4-5D6E-409C-BE32-E72D297353CC}">
                <c16:uniqueId val="{00000002-B318-46DC-9D3A-1719B9BCE352}"/>
              </c:ext>
            </c:extLst>
          </c:dPt>
          <c:dPt>
            <c:idx val="45"/>
            <c:invertIfNegative val="0"/>
            <c:bubble3D val="0"/>
            <c:spPr>
              <a:solidFill>
                <a:srgbClr val="A3ABCC">
                  <a:alpha val="68000"/>
                </a:srgbClr>
              </a:solidFill>
              <a:ln>
                <a:noFill/>
              </a:ln>
              <a:effectLst/>
            </c:spPr>
            <c:extLst>
              <c:ext xmlns:c16="http://schemas.microsoft.com/office/drawing/2014/chart" uri="{C3380CC4-5D6E-409C-BE32-E72D297353CC}">
                <c16:uniqueId val="{00000003-B318-46DC-9D3A-1719B9BCE352}"/>
              </c:ext>
            </c:extLst>
          </c:dPt>
          <c:val>
            <c:numRef>
              <c:f>'5'!$G$231:$G$280</c:f>
              <c:numCache>
                <c:formatCode>#,##0</c:formatCode>
                <c:ptCount val="50"/>
                <c:pt idx="44">
                  <c:v>1</c:v>
                </c:pt>
                <c:pt idx="45">
                  <c:v>1</c:v>
                </c:pt>
              </c:numCache>
            </c:numRef>
          </c:val>
          <c:extLst>
            <c:ext xmlns:c16="http://schemas.microsoft.com/office/drawing/2014/chart" uri="{C3380CC4-5D6E-409C-BE32-E72D297353CC}">
              <c16:uniqueId val="{00000001-B318-46DC-9D3A-1719B9BCE352}"/>
            </c:ext>
          </c:extLst>
        </c:ser>
        <c:dLbls>
          <c:showLegendKey val="0"/>
          <c:showVal val="0"/>
          <c:showCatName val="0"/>
          <c:showSerName val="0"/>
          <c:showPercent val="0"/>
          <c:showBubbleSize val="0"/>
        </c:dLbls>
        <c:gapWidth val="0"/>
        <c:axId val="773098799"/>
        <c:axId val="773092079"/>
      </c:barChart>
      <c:lineChart>
        <c:grouping val="standard"/>
        <c:varyColors val="0"/>
        <c:ser>
          <c:idx val="0"/>
          <c:order val="0"/>
          <c:spPr>
            <a:ln w="28575" cap="rnd">
              <a:solidFill>
                <a:srgbClr val="00285F"/>
              </a:solidFill>
              <a:round/>
            </a:ln>
            <a:effectLst/>
          </c:spPr>
          <c:marker>
            <c:symbol val="none"/>
          </c:marker>
          <c:cat>
            <c:strRef>
              <c:f>'5'!$A$231:$A$280</c:f>
              <c:strCache>
                <c:ptCount val="50"/>
                <c:pt idx="0">
                  <c:v>Mar 13 (r)</c:v>
                </c:pt>
                <c:pt idx="1">
                  <c:v>Jun 13 (r)</c:v>
                </c:pt>
                <c:pt idx="2">
                  <c:v>Sep 13 (r)</c:v>
                </c:pt>
                <c:pt idx="3">
                  <c:v>Dec 13 (r)</c:v>
                </c:pt>
                <c:pt idx="4">
                  <c:v>Mar 14 (r)</c:v>
                </c:pt>
                <c:pt idx="5">
                  <c:v>Jun 14 (r)</c:v>
                </c:pt>
                <c:pt idx="6">
                  <c:v>Sep 14 (r)</c:v>
                </c:pt>
                <c:pt idx="7">
                  <c:v>Dec 14 (r) </c:v>
                </c:pt>
                <c:pt idx="8">
                  <c:v>Mar 15 (r)</c:v>
                </c:pt>
                <c:pt idx="9">
                  <c:v>Jun 15 (r) </c:v>
                </c:pt>
                <c:pt idx="10">
                  <c:v>Sep 15 (r)</c:v>
                </c:pt>
                <c:pt idx="11">
                  <c:v>Dec 15 (r)</c:v>
                </c:pt>
                <c:pt idx="12">
                  <c:v>Mar 16 (r) </c:v>
                </c:pt>
                <c:pt idx="13">
                  <c:v>Jun 16 (r)</c:v>
                </c:pt>
                <c:pt idx="14">
                  <c:v>Sep 16 (r)</c:v>
                </c:pt>
                <c:pt idx="15">
                  <c:v>Dec 16 (r)</c:v>
                </c:pt>
                <c:pt idx="16">
                  <c:v>Mar 17 (r)</c:v>
                </c:pt>
                <c:pt idx="17">
                  <c:v>Jun 17 (r) </c:v>
                </c:pt>
                <c:pt idx="18">
                  <c:v>Sep 17 (r)</c:v>
                </c:pt>
                <c:pt idx="19">
                  <c:v>Dec 17 (r)</c:v>
                </c:pt>
                <c:pt idx="20">
                  <c:v>Mar 18 (r)</c:v>
                </c:pt>
                <c:pt idx="21">
                  <c:v>Jun 18 (r)</c:v>
                </c:pt>
                <c:pt idx="22">
                  <c:v>Sep 18 (r)</c:v>
                </c:pt>
                <c:pt idx="23">
                  <c:v>Dec 18 (r)</c:v>
                </c:pt>
                <c:pt idx="24">
                  <c:v>Mar 195 (r)</c:v>
                </c:pt>
                <c:pt idx="25">
                  <c:v>Jun 19 (r)</c:v>
                </c:pt>
                <c:pt idx="26">
                  <c:v>Sep 19 (r)</c:v>
                </c:pt>
                <c:pt idx="27">
                  <c:v>Dec 19 (r)</c:v>
                </c:pt>
                <c:pt idx="28">
                  <c:v>Mar 204 (r)</c:v>
                </c:pt>
                <c:pt idx="29">
                  <c:v>Jun 20 (r)</c:v>
                </c:pt>
                <c:pt idx="30">
                  <c:v>Sep 20 (r)</c:v>
                </c:pt>
                <c:pt idx="31">
                  <c:v>Dec 20 (r)</c:v>
                </c:pt>
                <c:pt idx="32">
                  <c:v>Mar 21 (r)</c:v>
                </c:pt>
                <c:pt idx="33">
                  <c:v>Jun 21 (r)</c:v>
                </c:pt>
                <c:pt idx="34">
                  <c:v>Sep 21 (r)</c:v>
                </c:pt>
                <c:pt idx="35">
                  <c:v>Dec 21 (r) </c:v>
                </c:pt>
                <c:pt idx="36">
                  <c:v>Mar 22 (r)</c:v>
                </c:pt>
                <c:pt idx="37">
                  <c:v>Jun 22 (r)</c:v>
                </c:pt>
                <c:pt idx="38">
                  <c:v>Sep 22 (r) </c:v>
                </c:pt>
                <c:pt idx="39">
                  <c:v>Dec 22 (r)</c:v>
                </c:pt>
                <c:pt idx="40">
                  <c:v>Mar 23 (r) </c:v>
                </c:pt>
                <c:pt idx="41">
                  <c:v>Jun 23 (r)</c:v>
                </c:pt>
                <c:pt idx="42">
                  <c:v>Sep 23 (r)</c:v>
                </c:pt>
                <c:pt idx="43">
                  <c:v>Dec 23 (r)</c:v>
                </c:pt>
                <c:pt idx="44">
                  <c:v>Mar 24 (r) </c:v>
                </c:pt>
                <c:pt idx="45">
                  <c:v>Jun 24 (r)</c:v>
                </c:pt>
                <c:pt idx="46">
                  <c:v>Sep 24 (r)</c:v>
                </c:pt>
                <c:pt idx="47">
                  <c:v>Dec 24 (r) </c:v>
                </c:pt>
                <c:pt idx="48">
                  <c:v>Mar 25 (r)</c:v>
                </c:pt>
                <c:pt idx="49">
                  <c:v>Jun 25 (r)</c:v>
                </c:pt>
              </c:strCache>
            </c:strRef>
          </c:cat>
          <c:val>
            <c:numRef>
              <c:f>'5'!$D$231:$D$280</c:f>
              <c:numCache>
                <c:formatCode>General</c:formatCode>
                <c:ptCount val="50"/>
                <c:pt idx="0">
                  <c:v>4190</c:v>
                </c:pt>
                <c:pt idx="1">
                  <c:v>4156</c:v>
                </c:pt>
                <c:pt idx="2">
                  <c:v>4265</c:v>
                </c:pt>
                <c:pt idx="3">
                  <c:v>4455</c:v>
                </c:pt>
                <c:pt idx="4">
                  <c:v>4547</c:v>
                </c:pt>
                <c:pt idx="5">
                  <c:v>4541</c:v>
                </c:pt>
                <c:pt idx="6">
                  <c:v>4524</c:v>
                </c:pt>
                <c:pt idx="7">
                  <c:v>4484</c:v>
                </c:pt>
                <c:pt idx="8">
                  <c:v>4378</c:v>
                </c:pt>
                <c:pt idx="9">
                  <c:v>4382</c:v>
                </c:pt>
                <c:pt idx="10">
                  <c:v>4462</c:v>
                </c:pt>
                <c:pt idx="11" formatCode="#,##0">
                  <c:v>4428</c:v>
                </c:pt>
                <c:pt idx="12" formatCode="#,##0">
                  <c:v>4433</c:v>
                </c:pt>
                <c:pt idx="13" formatCode="#,##0">
                  <c:v>4519</c:v>
                </c:pt>
                <c:pt idx="14" formatCode="#,##0">
                  <c:v>4494</c:v>
                </c:pt>
                <c:pt idx="15" formatCode="#,##0">
                  <c:v>4541</c:v>
                </c:pt>
                <c:pt idx="16" formatCode="#,##0">
                  <c:v>4505</c:v>
                </c:pt>
                <c:pt idx="17" formatCode="#,##0">
                  <c:v>4539</c:v>
                </c:pt>
                <c:pt idx="18" formatCode="#,##0">
                  <c:v>4527</c:v>
                </c:pt>
                <c:pt idx="19" formatCode="#,##0">
                  <c:v>4487</c:v>
                </c:pt>
                <c:pt idx="20" formatCode="#,##0">
                  <c:v>4500</c:v>
                </c:pt>
                <c:pt idx="21" formatCode="#,##0">
                  <c:v>4526</c:v>
                </c:pt>
                <c:pt idx="22" formatCode="#,##0">
                  <c:v>4479</c:v>
                </c:pt>
                <c:pt idx="23" formatCode="#,##0">
                  <c:v>4591</c:v>
                </c:pt>
                <c:pt idx="24" formatCode="#,##0">
                  <c:v>4642</c:v>
                </c:pt>
                <c:pt idx="25" formatCode="#,##0">
                  <c:v>4661</c:v>
                </c:pt>
                <c:pt idx="26" formatCode="#,##0">
                  <c:v>4615</c:v>
                </c:pt>
                <c:pt idx="27" formatCode="#,##0">
                  <c:v>4693</c:v>
                </c:pt>
                <c:pt idx="28" formatCode="#,##0">
                  <c:v>4493</c:v>
                </c:pt>
                <c:pt idx="29" formatCode="#,##0">
                  <c:v>4317</c:v>
                </c:pt>
                <c:pt idx="30" formatCode="#,##0">
                  <c:v>4187</c:v>
                </c:pt>
                <c:pt idx="31" formatCode="#,##0">
                  <c:v>4113</c:v>
                </c:pt>
                <c:pt idx="32" formatCode="#,##0">
                  <c:v>4137</c:v>
                </c:pt>
                <c:pt idx="33" formatCode="#,##0">
                  <c:v>4205</c:v>
                </c:pt>
                <c:pt idx="34" formatCode="#,##0">
                  <c:v>4089</c:v>
                </c:pt>
                <c:pt idx="35" formatCode="#,##0">
                  <c:v>3991</c:v>
                </c:pt>
                <c:pt idx="36" formatCode="#,##0">
                  <c:v>4088</c:v>
                </c:pt>
                <c:pt idx="37" formatCode="#,##0">
                  <c:v>4115</c:v>
                </c:pt>
                <c:pt idx="38" formatCode="#,##0">
                  <c:v>4084</c:v>
                </c:pt>
                <c:pt idx="39" formatCode="#,##0">
                  <c:v>4147</c:v>
                </c:pt>
                <c:pt idx="40" formatCode="#,##0">
                  <c:v>4261</c:v>
                </c:pt>
                <c:pt idx="41" formatCode="#,##0">
                  <c:v>4093</c:v>
                </c:pt>
                <c:pt idx="42" formatCode="#,##0">
                  <c:v>4106</c:v>
                </c:pt>
                <c:pt idx="43" formatCode="#,##0">
                  <c:v>4137</c:v>
                </c:pt>
                <c:pt idx="44" formatCode="#,##0">
                  <c:v>4329</c:v>
                </c:pt>
                <c:pt idx="45" formatCode="#,##0">
                  <c:v>4236</c:v>
                </c:pt>
                <c:pt idx="46">
                  <c:v>4266</c:v>
                </c:pt>
                <c:pt idx="47">
                  <c:v>4279</c:v>
                </c:pt>
                <c:pt idx="48">
                  <c:v>4342</c:v>
                </c:pt>
                <c:pt idx="49">
                  <c:v>4186</c:v>
                </c:pt>
              </c:numCache>
            </c:numRef>
          </c:val>
          <c:smooth val="0"/>
          <c:extLst>
            <c:ext xmlns:c16="http://schemas.microsoft.com/office/drawing/2014/chart" uri="{C3380CC4-5D6E-409C-BE32-E72D297353CC}">
              <c16:uniqueId val="{00000000-B318-46DC-9D3A-1719B9BCE352}"/>
            </c:ext>
          </c:extLst>
        </c:ser>
        <c:dLbls>
          <c:showLegendKey val="0"/>
          <c:showVal val="0"/>
          <c:showCatName val="0"/>
          <c:showSerName val="0"/>
          <c:showPercent val="0"/>
          <c:showBubbleSize val="0"/>
        </c:dLbls>
        <c:marker val="1"/>
        <c:smooth val="0"/>
        <c:axId val="80530911"/>
        <c:axId val="80529951"/>
      </c:lineChart>
      <c:catAx>
        <c:axId val="8053091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0529951"/>
        <c:crosses val="autoZero"/>
        <c:auto val="1"/>
        <c:lblAlgn val="ctr"/>
        <c:lblOffset val="100"/>
        <c:tickLblSkip val="1"/>
        <c:noMultiLvlLbl val="0"/>
      </c:catAx>
      <c:valAx>
        <c:axId val="8052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0530911"/>
        <c:crosses val="autoZero"/>
        <c:crossBetween val="between"/>
      </c:valAx>
      <c:valAx>
        <c:axId val="773092079"/>
        <c:scaling>
          <c:orientation val="minMax"/>
          <c:max val="1"/>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098799"/>
        <c:crosses val="max"/>
        <c:crossBetween val="between"/>
      </c:valAx>
      <c:catAx>
        <c:axId val="773098799"/>
        <c:scaling>
          <c:orientation val="minMax"/>
        </c:scaling>
        <c:delete val="1"/>
        <c:axPos val="b"/>
        <c:majorTickMark val="out"/>
        <c:minorTickMark val="none"/>
        <c:tickLblPos val="nextTo"/>
        <c:crossAx val="773092079"/>
        <c:crosses val="autoZero"/>
        <c:auto val="1"/>
        <c:lblAlgn val="ctr"/>
        <c:lblOffset val="100"/>
        <c:noMultiLvlLbl val="0"/>
      </c:catAx>
      <c:spPr>
        <a:noFill/>
        <a:ln>
          <a:noFill/>
        </a:ln>
        <a:effectLst/>
      </c:spPr>
    </c:plotArea>
    <c:legend>
      <c:legendPos val="b"/>
      <c:legendEntry>
        <c:idx val="1"/>
        <c:delete val="1"/>
      </c:legendEntry>
      <c:layout>
        <c:manualLayout>
          <c:xMode val="edge"/>
          <c:yMode val="edge"/>
          <c:x val="0.31059867635922839"/>
          <c:y val="0.90148468075153976"/>
          <c:w val="0.39124872068863609"/>
          <c:h val="6.683215093162860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Number of Vacancies (thousands)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7.668397186157061E-2"/>
          <c:y val="0.1381377620968747"/>
          <c:w val="0.89782356000401453"/>
          <c:h val="0.57769715752513739"/>
        </c:manualLayout>
      </c:layout>
      <c:lineChart>
        <c:grouping val="standard"/>
        <c:varyColors val="0"/>
        <c:ser>
          <c:idx val="0"/>
          <c:order val="0"/>
          <c:spPr>
            <a:ln w="28575" cap="rnd">
              <a:solidFill>
                <a:schemeClr val="accent1"/>
              </a:solidFill>
              <a:round/>
            </a:ln>
            <a:effectLst/>
          </c:spPr>
          <c:marker>
            <c:symbol val="none"/>
          </c:marker>
          <c:cat>
            <c:strRef>
              <c:f>'20'!$A$17:$A$309</c:f>
              <c:strCache>
                <c:ptCount val="293"/>
                <c:pt idx="0">
                  <c:v>Apr-Jun 2001</c:v>
                </c:pt>
                <c:pt idx="1">
                  <c:v>May-Jul 2001</c:v>
                </c:pt>
                <c:pt idx="2">
                  <c:v>Jun-Aug 2001</c:v>
                </c:pt>
                <c:pt idx="3">
                  <c:v>Jul-Sep 2001</c:v>
                </c:pt>
                <c:pt idx="4">
                  <c:v>Aug-Oct 2001</c:v>
                </c:pt>
                <c:pt idx="5">
                  <c:v>Sep-Nov 2001</c:v>
                </c:pt>
                <c:pt idx="6">
                  <c:v>Oct-Dec 2001</c:v>
                </c:pt>
                <c:pt idx="7">
                  <c:v>Nov- Jan 2002</c:v>
                </c:pt>
                <c:pt idx="8">
                  <c:v>Dec-Feb 2002</c:v>
                </c:pt>
                <c:pt idx="9">
                  <c:v>Jan-Mar 2002</c:v>
                </c:pt>
                <c:pt idx="10">
                  <c:v>Feb-Apr 2002</c:v>
                </c:pt>
                <c:pt idx="11">
                  <c:v>Mar-May 2002</c:v>
                </c:pt>
                <c:pt idx="12">
                  <c:v>Apr-Jun 2002</c:v>
                </c:pt>
                <c:pt idx="13">
                  <c:v>May-Jul 2002</c:v>
                </c:pt>
                <c:pt idx="14">
                  <c:v>Jun-Aug 2002</c:v>
                </c:pt>
                <c:pt idx="15">
                  <c:v>Jul-Sep 2002</c:v>
                </c:pt>
                <c:pt idx="16">
                  <c:v>Aug-Oct 2002</c:v>
                </c:pt>
                <c:pt idx="17">
                  <c:v>Sep-Nov 2002</c:v>
                </c:pt>
                <c:pt idx="18">
                  <c:v>Oct-Dec 2002</c:v>
                </c:pt>
                <c:pt idx="19">
                  <c:v>Nov-Jan 2003</c:v>
                </c:pt>
                <c:pt idx="20">
                  <c:v>Dec-Feb 2003</c:v>
                </c:pt>
                <c:pt idx="21">
                  <c:v>Jan-Mar 2003</c:v>
                </c:pt>
                <c:pt idx="22">
                  <c:v>Feb-Apr 2003</c:v>
                </c:pt>
                <c:pt idx="23">
                  <c:v>Mar-May 2003</c:v>
                </c:pt>
                <c:pt idx="24">
                  <c:v>Apr-Jun 2003</c:v>
                </c:pt>
                <c:pt idx="25">
                  <c:v>May-Jul 2003</c:v>
                </c:pt>
                <c:pt idx="26">
                  <c:v>Jun-Aug 2003</c:v>
                </c:pt>
                <c:pt idx="27">
                  <c:v>Jul-Sep 2003</c:v>
                </c:pt>
                <c:pt idx="28">
                  <c:v>Aug-Oct 2003</c:v>
                </c:pt>
                <c:pt idx="29">
                  <c:v>Sep-Nov 2003</c:v>
                </c:pt>
                <c:pt idx="30">
                  <c:v>Oct-Dec 2003</c:v>
                </c:pt>
                <c:pt idx="31">
                  <c:v>Nov-Jan 2004</c:v>
                </c:pt>
                <c:pt idx="32">
                  <c:v>Dec-Feb 2004</c:v>
                </c:pt>
                <c:pt idx="33">
                  <c:v>Jan-Mar 2004</c:v>
                </c:pt>
                <c:pt idx="34">
                  <c:v>Feb-Apr 2004</c:v>
                </c:pt>
                <c:pt idx="35">
                  <c:v>Mar-May 2004</c:v>
                </c:pt>
                <c:pt idx="36">
                  <c:v>Apr-Jun 2004</c:v>
                </c:pt>
                <c:pt idx="37">
                  <c:v>May-Jul 2004</c:v>
                </c:pt>
                <c:pt idx="38">
                  <c:v>Jun-Aug 2004</c:v>
                </c:pt>
                <c:pt idx="39">
                  <c:v>Jul-Sep 2004</c:v>
                </c:pt>
                <c:pt idx="40">
                  <c:v>Aug-Oct 2004</c:v>
                </c:pt>
                <c:pt idx="41">
                  <c:v>Sep-Nov 2004</c:v>
                </c:pt>
                <c:pt idx="42">
                  <c:v>Oct-Dec 2004</c:v>
                </c:pt>
                <c:pt idx="43">
                  <c:v>Nov-Jan 2005</c:v>
                </c:pt>
                <c:pt idx="44">
                  <c:v>Dec-Feb 2005</c:v>
                </c:pt>
                <c:pt idx="45">
                  <c:v>Jan-Mar 2005</c:v>
                </c:pt>
                <c:pt idx="46">
                  <c:v>Feb-Apr 2005</c:v>
                </c:pt>
                <c:pt idx="47">
                  <c:v>Mar-May 2005</c:v>
                </c:pt>
                <c:pt idx="48">
                  <c:v>Apr-Jun 2005</c:v>
                </c:pt>
                <c:pt idx="49">
                  <c:v>May-Jul 2005</c:v>
                </c:pt>
                <c:pt idx="50">
                  <c:v>Jun-Aug 2005</c:v>
                </c:pt>
                <c:pt idx="51">
                  <c:v>Jul-Sep 2005</c:v>
                </c:pt>
                <c:pt idx="52">
                  <c:v>Aug-Oct 2005</c:v>
                </c:pt>
                <c:pt idx="53">
                  <c:v>Sep-Nov 2005</c:v>
                </c:pt>
                <c:pt idx="54">
                  <c:v>Oct-Dec 2005</c:v>
                </c:pt>
                <c:pt idx="55">
                  <c:v>Nov-Jan 2006</c:v>
                </c:pt>
                <c:pt idx="56">
                  <c:v>Dec-Feb 2006</c:v>
                </c:pt>
                <c:pt idx="57">
                  <c:v>Jan-Mar 2006</c:v>
                </c:pt>
                <c:pt idx="58">
                  <c:v>Feb-Apr 2006</c:v>
                </c:pt>
                <c:pt idx="59">
                  <c:v>Mar-May 2006</c:v>
                </c:pt>
                <c:pt idx="60">
                  <c:v>Apr-Jun 2006</c:v>
                </c:pt>
                <c:pt idx="61">
                  <c:v>May-Jul 2006</c:v>
                </c:pt>
                <c:pt idx="62">
                  <c:v>Jun-Aug 2006</c:v>
                </c:pt>
                <c:pt idx="63">
                  <c:v>Jul-Sep 2006</c:v>
                </c:pt>
                <c:pt idx="64">
                  <c:v>Aug-Oct 2006</c:v>
                </c:pt>
                <c:pt idx="65">
                  <c:v>Sep-Nov 2006</c:v>
                </c:pt>
                <c:pt idx="66">
                  <c:v>Oct-Dec 2006</c:v>
                </c:pt>
                <c:pt idx="67">
                  <c:v>Nov-Jan 2007</c:v>
                </c:pt>
                <c:pt idx="68">
                  <c:v>Dec-Feb 2007</c:v>
                </c:pt>
                <c:pt idx="69">
                  <c:v>Jan-Mar 2007</c:v>
                </c:pt>
                <c:pt idx="70">
                  <c:v>Feb-Apr 2007</c:v>
                </c:pt>
                <c:pt idx="71">
                  <c:v>Mar-May 2007</c:v>
                </c:pt>
                <c:pt idx="72">
                  <c:v>Apr-Jun 2007</c:v>
                </c:pt>
                <c:pt idx="73">
                  <c:v>May-Jul 2007</c:v>
                </c:pt>
                <c:pt idx="74">
                  <c:v>Jun-Aug 2007</c:v>
                </c:pt>
                <c:pt idx="75">
                  <c:v>Jul-Sep 2007</c:v>
                </c:pt>
                <c:pt idx="76">
                  <c:v>Aug-Oct 2007</c:v>
                </c:pt>
                <c:pt idx="77">
                  <c:v>Sep-Nov 2007</c:v>
                </c:pt>
                <c:pt idx="78">
                  <c:v>Oct-Dec 2007</c:v>
                </c:pt>
                <c:pt idx="79">
                  <c:v>Nov-Jan 2008</c:v>
                </c:pt>
                <c:pt idx="80">
                  <c:v>Dec-Feb 2008</c:v>
                </c:pt>
                <c:pt idx="81">
                  <c:v>Jan-Mar 2008</c:v>
                </c:pt>
                <c:pt idx="82">
                  <c:v>Feb-Apr 2008</c:v>
                </c:pt>
                <c:pt idx="83">
                  <c:v>Mar-May 2008</c:v>
                </c:pt>
                <c:pt idx="84">
                  <c:v>Apr-Jun 2008</c:v>
                </c:pt>
                <c:pt idx="85">
                  <c:v>May-Jul 2008</c:v>
                </c:pt>
                <c:pt idx="86">
                  <c:v>Jun-Aug 2008</c:v>
                </c:pt>
                <c:pt idx="87">
                  <c:v>Jul-Sep 2008</c:v>
                </c:pt>
                <c:pt idx="88">
                  <c:v>Aug-Oct 2008</c:v>
                </c:pt>
                <c:pt idx="89">
                  <c:v>Sep-Nov 2008</c:v>
                </c:pt>
                <c:pt idx="90">
                  <c:v>Oct-Dec 2008</c:v>
                </c:pt>
                <c:pt idx="91">
                  <c:v>Nov-Jan 2009</c:v>
                </c:pt>
                <c:pt idx="92">
                  <c:v>Dec-Feb 2009</c:v>
                </c:pt>
                <c:pt idx="93">
                  <c:v>Jan-Mar 2009</c:v>
                </c:pt>
                <c:pt idx="94">
                  <c:v>Feb-Apr 2009</c:v>
                </c:pt>
                <c:pt idx="95">
                  <c:v>Mar-May 2009</c:v>
                </c:pt>
                <c:pt idx="96">
                  <c:v>Apr-Jun 2009</c:v>
                </c:pt>
                <c:pt idx="97">
                  <c:v>May-Jul 2009</c:v>
                </c:pt>
                <c:pt idx="98">
                  <c:v>Jun-Aug 2009</c:v>
                </c:pt>
                <c:pt idx="99">
                  <c:v>Jul-Sep 2009</c:v>
                </c:pt>
                <c:pt idx="100">
                  <c:v>Aug-Oct 2009</c:v>
                </c:pt>
                <c:pt idx="101">
                  <c:v>Sep-Nov 2009</c:v>
                </c:pt>
                <c:pt idx="102">
                  <c:v>Oct-Dec 2009</c:v>
                </c:pt>
                <c:pt idx="103">
                  <c:v>Nov-Jan 2010</c:v>
                </c:pt>
                <c:pt idx="104">
                  <c:v>Dec-Feb 2010</c:v>
                </c:pt>
                <c:pt idx="105">
                  <c:v>Jan-Mar 2010</c:v>
                </c:pt>
                <c:pt idx="106">
                  <c:v>Feb-Apr 2010</c:v>
                </c:pt>
                <c:pt idx="107">
                  <c:v>Mar-May 2010</c:v>
                </c:pt>
                <c:pt idx="108">
                  <c:v>Apr-Jun 2010</c:v>
                </c:pt>
                <c:pt idx="109">
                  <c:v>May-Jul 2010</c:v>
                </c:pt>
                <c:pt idx="110">
                  <c:v>Jun-Aug 2010</c:v>
                </c:pt>
                <c:pt idx="111">
                  <c:v>Jul-Sep 2010</c:v>
                </c:pt>
                <c:pt idx="112">
                  <c:v>Aug-Oct 2010</c:v>
                </c:pt>
                <c:pt idx="113">
                  <c:v>Sep-Nov 2010</c:v>
                </c:pt>
                <c:pt idx="114">
                  <c:v>Oct-Dec 2010</c:v>
                </c:pt>
                <c:pt idx="115">
                  <c:v>Nov-Jan 2011</c:v>
                </c:pt>
                <c:pt idx="116">
                  <c:v>Dec-Feb 2011</c:v>
                </c:pt>
                <c:pt idx="117">
                  <c:v>Jan-Mar 2011</c:v>
                </c:pt>
                <c:pt idx="118">
                  <c:v>Feb-Apr 2011</c:v>
                </c:pt>
                <c:pt idx="119">
                  <c:v>Mar-May 2011</c:v>
                </c:pt>
                <c:pt idx="120">
                  <c:v>Apr-Jun 2011</c:v>
                </c:pt>
                <c:pt idx="121">
                  <c:v>May-Jul 2011</c:v>
                </c:pt>
                <c:pt idx="122">
                  <c:v>Jun-Aug 2011</c:v>
                </c:pt>
                <c:pt idx="123">
                  <c:v>Jul-Sep 2011</c:v>
                </c:pt>
                <c:pt idx="124">
                  <c:v>Aug-Oct 2011</c:v>
                </c:pt>
                <c:pt idx="125">
                  <c:v>Sep-Nov 2011</c:v>
                </c:pt>
                <c:pt idx="126">
                  <c:v>Oct-Dec 2011</c:v>
                </c:pt>
                <c:pt idx="127">
                  <c:v>Nov-Jan 2012</c:v>
                </c:pt>
                <c:pt idx="128">
                  <c:v>Dec-Feb 2012</c:v>
                </c:pt>
                <c:pt idx="129">
                  <c:v>Jan-Mar 2012</c:v>
                </c:pt>
                <c:pt idx="130">
                  <c:v>Feb-Apr 2012</c:v>
                </c:pt>
                <c:pt idx="131">
                  <c:v>Mar-May 2012</c:v>
                </c:pt>
                <c:pt idx="132">
                  <c:v>Apr-Jun 2012</c:v>
                </c:pt>
                <c:pt idx="133">
                  <c:v>May-Jul 2012</c:v>
                </c:pt>
                <c:pt idx="134">
                  <c:v>Jun-Aug 2012</c:v>
                </c:pt>
                <c:pt idx="135">
                  <c:v>Jul-Sep 2012</c:v>
                </c:pt>
                <c:pt idx="136">
                  <c:v>Aug-Oct 2012</c:v>
                </c:pt>
                <c:pt idx="137">
                  <c:v>Sep-Nov 2012</c:v>
                </c:pt>
                <c:pt idx="138">
                  <c:v>Oct-Dec 2012</c:v>
                </c:pt>
                <c:pt idx="139">
                  <c:v>Nov-Jan 2013</c:v>
                </c:pt>
                <c:pt idx="140">
                  <c:v>Dec-Feb 2013</c:v>
                </c:pt>
                <c:pt idx="141">
                  <c:v>Jan-Mar 2013</c:v>
                </c:pt>
                <c:pt idx="142">
                  <c:v>Feb-Apr 2013</c:v>
                </c:pt>
                <c:pt idx="143">
                  <c:v>Mar-May 2013</c:v>
                </c:pt>
                <c:pt idx="144">
                  <c:v>Apr-Jun 2013</c:v>
                </c:pt>
                <c:pt idx="145">
                  <c:v>May-Jul 2013</c:v>
                </c:pt>
                <c:pt idx="146">
                  <c:v>Jun-Aug 2013</c:v>
                </c:pt>
                <c:pt idx="147">
                  <c:v>Jul-Sep 2013</c:v>
                </c:pt>
                <c:pt idx="148">
                  <c:v>Aug-Oct 2013</c:v>
                </c:pt>
                <c:pt idx="149">
                  <c:v>Sep-Nov 2013</c:v>
                </c:pt>
                <c:pt idx="150">
                  <c:v>Oct-Dec 2013</c:v>
                </c:pt>
                <c:pt idx="151">
                  <c:v>Nov-Jan 2014</c:v>
                </c:pt>
                <c:pt idx="152">
                  <c:v>Dec-Feb 2014</c:v>
                </c:pt>
                <c:pt idx="153">
                  <c:v>Jan-Mar 2014</c:v>
                </c:pt>
                <c:pt idx="154">
                  <c:v>Feb-Apr 2014</c:v>
                </c:pt>
                <c:pt idx="155">
                  <c:v>Mar-May 2014</c:v>
                </c:pt>
                <c:pt idx="156">
                  <c:v>Apr-Jun 2014</c:v>
                </c:pt>
                <c:pt idx="157">
                  <c:v>May-Jul 2014</c:v>
                </c:pt>
                <c:pt idx="158">
                  <c:v>Jun-Aug 2014</c:v>
                </c:pt>
                <c:pt idx="159">
                  <c:v>Jul-Sep 2014</c:v>
                </c:pt>
                <c:pt idx="160">
                  <c:v>Aug-Oct 2014</c:v>
                </c:pt>
                <c:pt idx="161">
                  <c:v>Sep-Nov 2014</c:v>
                </c:pt>
                <c:pt idx="162">
                  <c:v>Oct-Dec 2014</c:v>
                </c:pt>
                <c:pt idx="163">
                  <c:v>Nov-Jan 2015</c:v>
                </c:pt>
                <c:pt idx="164">
                  <c:v>Dec-Feb 2015</c:v>
                </c:pt>
                <c:pt idx="165">
                  <c:v>Jan-Mar 2015</c:v>
                </c:pt>
                <c:pt idx="166">
                  <c:v>Feb-Apr 2015</c:v>
                </c:pt>
                <c:pt idx="167">
                  <c:v>Mar-May 2015</c:v>
                </c:pt>
                <c:pt idx="168">
                  <c:v>Apr-Jun 2015</c:v>
                </c:pt>
                <c:pt idx="169">
                  <c:v>May-Jul 2015</c:v>
                </c:pt>
                <c:pt idx="170">
                  <c:v>Jun-Aug 2015</c:v>
                </c:pt>
                <c:pt idx="171">
                  <c:v>Jul-Sep 2015</c:v>
                </c:pt>
                <c:pt idx="172">
                  <c:v>Aug-Oct 2015</c:v>
                </c:pt>
                <c:pt idx="173">
                  <c:v>Sep-Nov 2015</c:v>
                </c:pt>
                <c:pt idx="174">
                  <c:v>Oct-Dec 2015</c:v>
                </c:pt>
                <c:pt idx="175">
                  <c:v>Nov-Jan 2016</c:v>
                </c:pt>
                <c:pt idx="176">
                  <c:v>Dec-Feb 2016</c:v>
                </c:pt>
                <c:pt idx="177">
                  <c:v>Jan-Mar 2016</c:v>
                </c:pt>
                <c:pt idx="178">
                  <c:v>Feb-Apr 2016</c:v>
                </c:pt>
                <c:pt idx="179">
                  <c:v>Mar-May 2016</c:v>
                </c:pt>
                <c:pt idx="180">
                  <c:v>Apr-Jun 2016</c:v>
                </c:pt>
                <c:pt idx="181">
                  <c:v>May-Jul 2016</c:v>
                </c:pt>
                <c:pt idx="182">
                  <c:v>Jun-Aug 2016</c:v>
                </c:pt>
                <c:pt idx="183">
                  <c:v>Jul-Sep 2016</c:v>
                </c:pt>
                <c:pt idx="184">
                  <c:v>Aug-Oct 2016</c:v>
                </c:pt>
                <c:pt idx="185">
                  <c:v>Sep-Nov 2016</c:v>
                </c:pt>
                <c:pt idx="186">
                  <c:v>Oct-Dec 2016</c:v>
                </c:pt>
                <c:pt idx="187">
                  <c:v>Nov-Jan 2017</c:v>
                </c:pt>
                <c:pt idx="188">
                  <c:v>Dec-Feb 2017</c:v>
                </c:pt>
                <c:pt idx="189">
                  <c:v>Jan-Mar 2017</c:v>
                </c:pt>
                <c:pt idx="190">
                  <c:v>Feb-Apr 2017</c:v>
                </c:pt>
                <c:pt idx="191">
                  <c:v>Mar-May 2017</c:v>
                </c:pt>
                <c:pt idx="192">
                  <c:v>Apr-Jun 2017</c:v>
                </c:pt>
                <c:pt idx="193">
                  <c:v>May-Jul 2017</c:v>
                </c:pt>
                <c:pt idx="194">
                  <c:v>Jun-Aug 2017</c:v>
                </c:pt>
                <c:pt idx="195">
                  <c:v>Jul-Sep 2017</c:v>
                </c:pt>
                <c:pt idx="196">
                  <c:v>Aug-Oct 2017</c:v>
                </c:pt>
                <c:pt idx="197">
                  <c:v>Sep-Nov 2017</c:v>
                </c:pt>
                <c:pt idx="198">
                  <c:v>Oct-Dec 2017</c:v>
                </c:pt>
                <c:pt idx="199">
                  <c:v>Nov-Jan 2018</c:v>
                </c:pt>
                <c:pt idx="200">
                  <c:v>Dec-Feb 2018</c:v>
                </c:pt>
                <c:pt idx="201">
                  <c:v>Jan-Mar 2018</c:v>
                </c:pt>
                <c:pt idx="202">
                  <c:v>Feb-Apr 2018</c:v>
                </c:pt>
                <c:pt idx="203">
                  <c:v>Mar-May 2018</c:v>
                </c:pt>
                <c:pt idx="204">
                  <c:v>Apr-Jun 2018</c:v>
                </c:pt>
                <c:pt idx="205">
                  <c:v>May-Jul 2018</c:v>
                </c:pt>
                <c:pt idx="206">
                  <c:v>Jun-Aug 2018</c:v>
                </c:pt>
                <c:pt idx="207">
                  <c:v>Jul-Sep 2018</c:v>
                </c:pt>
                <c:pt idx="208">
                  <c:v>Aug-Oct 2018</c:v>
                </c:pt>
                <c:pt idx="209">
                  <c:v>Sep-Nov 2018</c:v>
                </c:pt>
                <c:pt idx="210">
                  <c:v>Oct-Dec 2018</c:v>
                </c:pt>
                <c:pt idx="211">
                  <c:v>Nov-Jan 2019</c:v>
                </c:pt>
                <c:pt idx="212">
                  <c:v>Dec-Feb 2019</c:v>
                </c:pt>
                <c:pt idx="213">
                  <c:v>Jan-Mar 2019</c:v>
                </c:pt>
                <c:pt idx="214">
                  <c:v>Feb-Apr 2019</c:v>
                </c:pt>
                <c:pt idx="215">
                  <c:v>Mar-May 2019</c:v>
                </c:pt>
                <c:pt idx="216">
                  <c:v>Apr-Jun 2019</c:v>
                </c:pt>
                <c:pt idx="217">
                  <c:v>May-Jul 2019</c:v>
                </c:pt>
                <c:pt idx="218">
                  <c:v>Jun-Aug 2019</c:v>
                </c:pt>
                <c:pt idx="219">
                  <c:v>Jul-Sep 2019</c:v>
                </c:pt>
                <c:pt idx="220">
                  <c:v>Aug-Oct 2019</c:v>
                </c:pt>
                <c:pt idx="221">
                  <c:v>Sep-Nov 2019</c:v>
                </c:pt>
                <c:pt idx="222">
                  <c:v>Oct-Dec 2019</c:v>
                </c:pt>
                <c:pt idx="223">
                  <c:v>Nov-Jan 2020</c:v>
                </c:pt>
                <c:pt idx="224">
                  <c:v>Dec-Feb 2020</c:v>
                </c:pt>
                <c:pt idx="225">
                  <c:v>Jan-Mar 2020</c:v>
                </c:pt>
                <c:pt idx="226">
                  <c:v>Feb-Apr 2020</c:v>
                </c:pt>
                <c:pt idx="227">
                  <c:v>Mar-May 2020</c:v>
                </c:pt>
                <c:pt idx="228">
                  <c:v>Apr-Jun 2020</c:v>
                </c:pt>
                <c:pt idx="229">
                  <c:v>May-Jul 2020</c:v>
                </c:pt>
                <c:pt idx="230">
                  <c:v>Jun-Aug 2020</c:v>
                </c:pt>
                <c:pt idx="231">
                  <c:v>Jul-Sep 2020</c:v>
                </c:pt>
                <c:pt idx="232">
                  <c:v>Aug-Oct 2020</c:v>
                </c:pt>
                <c:pt idx="233">
                  <c:v>Sep-Nov 2020</c:v>
                </c:pt>
                <c:pt idx="234">
                  <c:v>Oct-Dec 2020</c:v>
                </c:pt>
                <c:pt idx="235">
                  <c:v>Nov-Jan 2021</c:v>
                </c:pt>
                <c:pt idx="236">
                  <c:v>Dec-Feb 2021</c:v>
                </c:pt>
                <c:pt idx="237">
                  <c:v>Jan-Mar 2021</c:v>
                </c:pt>
                <c:pt idx="238">
                  <c:v>Feb-Apr 2021</c:v>
                </c:pt>
                <c:pt idx="239">
                  <c:v>Mar-May 2021</c:v>
                </c:pt>
                <c:pt idx="240">
                  <c:v>Apr-Jun 2021</c:v>
                </c:pt>
                <c:pt idx="241">
                  <c:v>May-Jul 2021</c:v>
                </c:pt>
                <c:pt idx="242">
                  <c:v>Jun-Aug 2021</c:v>
                </c:pt>
                <c:pt idx="243">
                  <c:v>Jul-Sep 2021</c:v>
                </c:pt>
                <c:pt idx="244">
                  <c:v>Aug-Oct 2021</c:v>
                </c:pt>
                <c:pt idx="245">
                  <c:v>Sep-Nov 2021</c:v>
                </c:pt>
                <c:pt idx="246">
                  <c:v>Oct-Dec 2021</c:v>
                </c:pt>
                <c:pt idx="247">
                  <c:v>Nov-Jan 2022</c:v>
                </c:pt>
                <c:pt idx="248">
                  <c:v>Dec-Feb 2022</c:v>
                </c:pt>
                <c:pt idx="249">
                  <c:v>Jan-Mar 2022</c:v>
                </c:pt>
                <c:pt idx="250">
                  <c:v>Feb-Apr 2022</c:v>
                </c:pt>
                <c:pt idx="251">
                  <c:v>Mar-May 2022</c:v>
                </c:pt>
                <c:pt idx="252">
                  <c:v>Apr-Jun 2022</c:v>
                </c:pt>
                <c:pt idx="253">
                  <c:v>May-Jul 2022</c:v>
                </c:pt>
                <c:pt idx="254">
                  <c:v>Jun-Aug 2022</c:v>
                </c:pt>
                <c:pt idx="255">
                  <c:v>Jul-Sep 2022</c:v>
                </c:pt>
                <c:pt idx="256">
                  <c:v>Aug-Oct 2022</c:v>
                </c:pt>
                <c:pt idx="257">
                  <c:v>Sep-Nov 2022</c:v>
                </c:pt>
                <c:pt idx="258">
                  <c:v>Oct-Dec 2022</c:v>
                </c:pt>
                <c:pt idx="259">
                  <c:v>Nov-Jan 2023</c:v>
                </c:pt>
                <c:pt idx="260">
                  <c:v>Dec-Feb 2023</c:v>
                </c:pt>
                <c:pt idx="261">
                  <c:v>Jan-Mar 2023</c:v>
                </c:pt>
                <c:pt idx="262">
                  <c:v>Feb-Apr 2023</c:v>
                </c:pt>
                <c:pt idx="263">
                  <c:v>Mar-May 2023</c:v>
                </c:pt>
                <c:pt idx="264">
                  <c:v>Apr-Jun 2023</c:v>
                </c:pt>
                <c:pt idx="265">
                  <c:v>May-Jul 2023</c:v>
                </c:pt>
                <c:pt idx="266">
                  <c:v>Jun-Aug 2023</c:v>
                </c:pt>
                <c:pt idx="267">
                  <c:v>Jul-Sep 2023</c:v>
                </c:pt>
                <c:pt idx="268">
                  <c:v>Aug-Oct 2023</c:v>
                </c:pt>
                <c:pt idx="269">
                  <c:v>Sep-Nov 2023</c:v>
                </c:pt>
                <c:pt idx="270">
                  <c:v>Oct-Dec 2023</c:v>
                </c:pt>
                <c:pt idx="271">
                  <c:v>Nov-Jan 2024</c:v>
                </c:pt>
                <c:pt idx="272">
                  <c:v>Dec-Feb 2024</c:v>
                </c:pt>
                <c:pt idx="273">
                  <c:v>Jan-Mar 2024</c:v>
                </c:pt>
                <c:pt idx="274">
                  <c:v>Feb-Apr 2024</c:v>
                </c:pt>
                <c:pt idx="275">
                  <c:v>Mar-May 2024</c:v>
                </c:pt>
                <c:pt idx="276">
                  <c:v>Apr-Jun 2024</c:v>
                </c:pt>
                <c:pt idx="277">
                  <c:v>May-Jul 2024</c:v>
                </c:pt>
                <c:pt idx="278">
                  <c:v>Jun-Aug 2024</c:v>
                </c:pt>
                <c:pt idx="279">
                  <c:v>Jul-Sep 2024</c:v>
                </c:pt>
                <c:pt idx="280">
                  <c:v>Aug-Oct 2024</c:v>
                </c:pt>
                <c:pt idx="281">
                  <c:v>Sep-Nov 2024</c:v>
                </c:pt>
                <c:pt idx="282">
                  <c:v>Oct-Dec 2024</c:v>
                </c:pt>
                <c:pt idx="283">
                  <c:v>Nov-Jan 2025</c:v>
                </c:pt>
                <c:pt idx="284">
                  <c:v>Dec-Feb 2025</c:v>
                </c:pt>
                <c:pt idx="285">
                  <c:v>Jan-Mar 2025</c:v>
                </c:pt>
                <c:pt idx="286">
                  <c:v>Feb-Apr 2025</c:v>
                </c:pt>
                <c:pt idx="287">
                  <c:v>Mar-May 2025</c:v>
                </c:pt>
                <c:pt idx="288">
                  <c:v>Apr-Jun 2025</c:v>
                </c:pt>
                <c:pt idx="289">
                  <c:v>May-Jul 2025</c:v>
                </c:pt>
                <c:pt idx="290">
                  <c:v>Jun-Aug 2025</c:v>
                </c:pt>
                <c:pt idx="291">
                  <c:v>Jul-Sep 2025</c:v>
                </c:pt>
                <c:pt idx="292">
                  <c:v>Aug-Oct 2025</c:v>
                </c:pt>
              </c:strCache>
            </c:strRef>
          </c:cat>
          <c:val>
            <c:numRef>
              <c:f>'20'!$C$17:$C$309</c:f>
              <c:numCache>
                <c:formatCode>0</c:formatCode>
                <c:ptCount val="293"/>
                <c:pt idx="0">
                  <c:v>680</c:v>
                </c:pt>
                <c:pt idx="1">
                  <c:v>674</c:v>
                </c:pt>
                <c:pt idx="2">
                  <c:v>663</c:v>
                </c:pt>
                <c:pt idx="3">
                  <c:v>663</c:v>
                </c:pt>
                <c:pt idx="4">
                  <c:v>639</c:v>
                </c:pt>
                <c:pt idx="5">
                  <c:v>626</c:v>
                </c:pt>
                <c:pt idx="6">
                  <c:v>601</c:v>
                </c:pt>
                <c:pt idx="7">
                  <c:v>606</c:v>
                </c:pt>
                <c:pt idx="8">
                  <c:v>616</c:v>
                </c:pt>
                <c:pt idx="9">
                  <c:v>619</c:v>
                </c:pt>
                <c:pt idx="10">
                  <c:v>619</c:v>
                </c:pt>
                <c:pt idx="11">
                  <c:v>613</c:v>
                </c:pt>
                <c:pt idx="12">
                  <c:v>616</c:v>
                </c:pt>
                <c:pt idx="13">
                  <c:v>611</c:v>
                </c:pt>
                <c:pt idx="14">
                  <c:v>613</c:v>
                </c:pt>
                <c:pt idx="15">
                  <c:v>609</c:v>
                </c:pt>
                <c:pt idx="16">
                  <c:v>609</c:v>
                </c:pt>
                <c:pt idx="17">
                  <c:v>608</c:v>
                </c:pt>
                <c:pt idx="18">
                  <c:v>603</c:v>
                </c:pt>
                <c:pt idx="19">
                  <c:v>602</c:v>
                </c:pt>
                <c:pt idx="20">
                  <c:v>596</c:v>
                </c:pt>
                <c:pt idx="21">
                  <c:v>593</c:v>
                </c:pt>
                <c:pt idx="22">
                  <c:v>585</c:v>
                </c:pt>
                <c:pt idx="23">
                  <c:v>589</c:v>
                </c:pt>
                <c:pt idx="24">
                  <c:v>579</c:v>
                </c:pt>
                <c:pt idx="25">
                  <c:v>574</c:v>
                </c:pt>
                <c:pt idx="26">
                  <c:v>576</c:v>
                </c:pt>
                <c:pt idx="27" formatCode="General">
                  <c:v>592</c:v>
                </c:pt>
                <c:pt idx="28" formatCode="General">
                  <c:v>604</c:v>
                </c:pt>
                <c:pt idx="29" formatCode="General">
                  <c:v>610</c:v>
                </c:pt>
                <c:pt idx="30">
                  <c:v>614</c:v>
                </c:pt>
                <c:pt idx="31" formatCode="General">
                  <c:v>613</c:v>
                </c:pt>
                <c:pt idx="32" formatCode="General">
                  <c:v>617</c:v>
                </c:pt>
                <c:pt idx="33" formatCode="General">
                  <c:v>624</c:v>
                </c:pt>
                <c:pt idx="34" formatCode="General">
                  <c:v>630</c:v>
                </c:pt>
                <c:pt idx="35" formatCode="General">
                  <c:v>637</c:v>
                </c:pt>
                <c:pt idx="36" formatCode="General">
                  <c:v>641</c:v>
                </c:pt>
                <c:pt idx="37" formatCode="General">
                  <c:v>652</c:v>
                </c:pt>
                <c:pt idx="38" formatCode="General">
                  <c:v>654</c:v>
                </c:pt>
                <c:pt idx="39" formatCode="General">
                  <c:v>654</c:v>
                </c:pt>
                <c:pt idx="40" formatCode="General">
                  <c:v>655</c:v>
                </c:pt>
                <c:pt idx="41" formatCode="General">
                  <c:v>658</c:v>
                </c:pt>
                <c:pt idx="42" formatCode="General">
                  <c:v>662</c:v>
                </c:pt>
                <c:pt idx="43" formatCode="General">
                  <c:v>661</c:v>
                </c:pt>
                <c:pt idx="44" formatCode="General">
                  <c:v>655</c:v>
                </c:pt>
                <c:pt idx="45" formatCode="General">
                  <c:v>644</c:v>
                </c:pt>
                <c:pt idx="46" formatCode="General">
                  <c:v>636</c:v>
                </c:pt>
                <c:pt idx="47" formatCode="General">
                  <c:v>642</c:v>
                </c:pt>
                <c:pt idx="48" formatCode="General">
                  <c:v>642</c:v>
                </c:pt>
                <c:pt idx="49" formatCode="General">
                  <c:v>633</c:v>
                </c:pt>
                <c:pt idx="50" formatCode="General">
                  <c:v>624</c:v>
                </c:pt>
                <c:pt idx="51" formatCode="General">
                  <c:v>622</c:v>
                </c:pt>
                <c:pt idx="52" formatCode="General">
                  <c:v>608</c:v>
                </c:pt>
                <c:pt idx="53" formatCode="General">
                  <c:v>606</c:v>
                </c:pt>
                <c:pt idx="54" formatCode="General">
                  <c:v>609</c:v>
                </c:pt>
                <c:pt idx="55" formatCode="General">
                  <c:v>615</c:v>
                </c:pt>
                <c:pt idx="56" formatCode="General">
                  <c:v>612</c:v>
                </c:pt>
                <c:pt idx="57" formatCode="General">
                  <c:v>600</c:v>
                </c:pt>
                <c:pt idx="58" formatCode="General">
                  <c:v>597</c:v>
                </c:pt>
                <c:pt idx="59" formatCode="General">
                  <c:v>597</c:v>
                </c:pt>
                <c:pt idx="60" formatCode="General">
                  <c:v>604</c:v>
                </c:pt>
                <c:pt idx="61" formatCode="General">
                  <c:v>607</c:v>
                </c:pt>
                <c:pt idx="62" formatCode="General">
                  <c:v>610</c:v>
                </c:pt>
                <c:pt idx="63" formatCode="General">
                  <c:v>611</c:v>
                </c:pt>
                <c:pt idx="64" formatCode="General">
                  <c:v>618</c:v>
                </c:pt>
                <c:pt idx="65" formatCode="General">
                  <c:v>620</c:v>
                </c:pt>
                <c:pt idx="66" formatCode="General">
                  <c:v>620</c:v>
                </c:pt>
                <c:pt idx="67" formatCode="General">
                  <c:v>619</c:v>
                </c:pt>
                <c:pt idx="68" formatCode="General">
                  <c:v>629</c:v>
                </c:pt>
                <c:pt idx="69" formatCode="General">
                  <c:v>642</c:v>
                </c:pt>
                <c:pt idx="70" formatCode="General">
                  <c:v>647</c:v>
                </c:pt>
                <c:pt idx="71" formatCode="General">
                  <c:v>651</c:v>
                </c:pt>
                <c:pt idx="72" formatCode="General">
                  <c:v>659</c:v>
                </c:pt>
                <c:pt idx="73" formatCode="General">
                  <c:v>670</c:v>
                </c:pt>
                <c:pt idx="74" formatCode="General">
                  <c:v>681</c:v>
                </c:pt>
                <c:pt idx="75" formatCode="General">
                  <c:v>684</c:v>
                </c:pt>
                <c:pt idx="76" formatCode="General">
                  <c:v>686</c:v>
                </c:pt>
                <c:pt idx="77" formatCode="General">
                  <c:v>691</c:v>
                </c:pt>
                <c:pt idx="78" formatCode="General">
                  <c:v>687</c:v>
                </c:pt>
                <c:pt idx="79" formatCode="General">
                  <c:v>679</c:v>
                </c:pt>
                <c:pt idx="80" formatCode="General">
                  <c:v>687</c:v>
                </c:pt>
                <c:pt idx="81" formatCode="General">
                  <c:v>698</c:v>
                </c:pt>
                <c:pt idx="82" formatCode="General">
                  <c:v>694</c:v>
                </c:pt>
                <c:pt idx="83" formatCode="General">
                  <c:v>679</c:v>
                </c:pt>
                <c:pt idx="84" formatCode="General">
                  <c:v>657</c:v>
                </c:pt>
                <c:pt idx="85" formatCode="General">
                  <c:v>643</c:v>
                </c:pt>
                <c:pt idx="86" formatCode="General">
                  <c:v>624</c:v>
                </c:pt>
                <c:pt idx="87" formatCode="General">
                  <c:v>615</c:v>
                </c:pt>
                <c:pt idx="88" formatCode="General">
                  <c:v>596</c:v>
                </c:pt>
                <c:pt idx="89" formatCode="General">
                  <c:v>562</c:v>
                </c:pt>
                <c:pt idx="90" formatCode="General">
                  <c:v>527</c:v>
                </c:pt>
                <c:pt idx="91" formatCode="General">
                  <c:v>498</c:v>
                </c:pt>
                <c:pt idx="92" formatCode="General">
                  <c:v>478</c:v>
                </c:pt>
                <c:pt idx="93" formatCode="General">
                  <c:v>464</c:v>
                </c:pt>
                <c:pt idx="94" formatCode="General">
                  <c:v>454</c:v>
                </c:pt>
                <c:pt idx="95" formatCode="General">
                  <c:v>444</c:v>
                </c:pt>
                <c:pt idx="96" formatCode="General">
                  <c:v>431</c:v>
                </c:pt>
                <c:pt idx="97" formatCode="General">
                  <c:v>429</c:v>
                </c:pt>
                <c:pt idx="98" formatCode="General">
                  <c:v>438</c:v>
                </c:pt>
                <c:pt idx="99" formatCode="General">
                  <c:v>436</c:v>
                </c:pt>
                <c:pt idx="100" formatCode="General">
                  <c:v>432</c:v>
                </c:pt>
                <c:pt idx="101" formatCode="General">
                  <c:v>437</c:v>
                </c:pt>
                <c:pt idx="102" formatCode="General">
                  <c:v>454</c:v>
                </c:pt>
                <c:pt idx="103" formatCode="General">
                  <c:v>464</c:v>
                </c:pt>
                <c:pt idx="104" formatCode="General">
                  <c:v>467</c:v>
                </c:pt>
                <c:pt idx="105" formatCode="General">
                  <c:v>465</c:v>
                </c:pt>
                <c:pt idx="106" formatCode="General">
                  <c:v>467</c:v>
                </c:pt>
                <c:pt idx="107" formatCode="General">
                  <c:v>479</c:v>
                </c:pt>
                <c:pt idx="108" formatCode="General">
                  <c:v>484</c:v>
                </c:pt>
                <c:pt idx="109" formatCode="General">
                  <c:v>479</c:v>
                </c:pt>
                <c:pt idx="110" formatCode="General">
                  <c:v>461</c:v>
                </c:pt>
                <c:pt idx="111" formatCode="General">
                  <c:v>455</c:v>
                </c:pt>
                <c:pt idx="112" formatCode="General">
                  <c:v>455</c:v>
                </c:pt>
                <c:pt idx="113" formatCode="General">
                  <c:v>474</c:v>
                </c:pt>
                <c:pt idx="114" formatCode="General">
                  <c:v>483</c:v>
                </c:pt>
                <c:pt idx="115" formatCode="General">
                  <c:v>495</c:v>
                </c:pt>
                <c:pt idx="116" formatCode="General">
                  <c:v>490</c:v>
                </c:pt>
                <c:pt idx="117" formatCode="General">
                  <c:v>483</c:v>
                </c:pt>
                <c:pt idx="118" formatCode="General">
                  <c:v>472</c:v>
                </c:pt>
                <c:pt idx="119" formatCode="General">
                  <c:v>461</c:v>
                </c:pt>
                <c:pt idx="120" formatCode="General">
                  <c:v>460</c:v>
                </c:pt>
                <c:pt idx="121" formatCode="General">
                  <c:v>457</c:v>
                </c:pt>
                <c:pt idx="122" formatCode="General">
                  <c:v>462</c:v>
                </c:pt>
                <c:pt idx="123" formatCode="General">
                  <c:v>464</c:v>
                </c:pt>
                <c:pt idx="124" formatCode="General">
                  <c:v>467</c:v>
                </c:pt>
                <c:pt idx="125" formatCode="General">
                  <c:v>462</c:v>
                </c:pt>
                <c:pt idx="126" formatCode="General">
                  <c:v>465</c:v>
                </c:pt>
                <c:pt idx="127" formatCode="General">
                  <c:v>476</c:v>
                </c:pt>
                <c:pt idx="128" formatCode="General">
                  <c:v>473</c:v>
                </c:pt>
                <c:pt idx="129" formatCode="General">
                  <c:v>467</c:v>
                </c:pt>
                <c:pt idx="130" formatCode="General">
                  <c:v>465</c:v>
                </c:pt>
                <c:pt idx="131" formatCode="General">
                  <c:v>470</c:v>
                </c:pt>
                <c:pt idx="132" formatCode="General">
                  <c:v>474</c:v>
                </c:pt>
                <c:pt idx="133" formatCode="General">
                  <c:v>479</c:v>
                </c:pt>
                <c:pt idx="134" formatCode="General">
                  <c:v>483</c:v>
                </c:pt>
                <c:pt idx="135" formatCode="General">
                  <c:v>487</c:v>
                </c:pt>
                <c:pt idx="136" formatCode="General">
                  <c:v>490</c:v>
                </c:pt>
                <c:pt idx="137" formatCode="General">
                  <c:v>493</c:v>
                </c:pt>
                <c:pt idx="138" formatCode="General">
                  <c:v>501</c:v>
                </c:pt>
                <c:pt idx="139" formatCode="General">
                  <c:v>503</c:v>
                </c:pt>
                <c:pt idx="140" formatCode="General">
                  <c:v>505</c:v>
                </c:pt>
                <c:pt idx="141" formatCode="General">
                  <c:v>506</c:v>
                </c:pt>
                <c:pt idx="142" formatCode="General">
                  <c:v>515</c:v>
                </c:pt>
                <c:pt idx="143" formatCode="General">
                  <c:v>522</c:v>
                </c:pt>
                <c:pt idx="144" formatCode="General">
                  <c:v>533</c:v>
                </c:pt>
                <c:pt idx="145" formatCode="General">
                  <c:v>539</c:v>
                </c:pt>
                <c:pt idx="146" formatCode="General">
                  <c:v>536</c:v>
                </c:pt>
                <c:pt idx="147" formatCode="General">
                  <c:v>547</c:v>
                </c:pt>
                <c:pt idx="148" formatCode="General">
                  <c:v>552</c:v>
                </c:pt>
                <c:pt idx="149" formatCode="General">
                  <c:v>567</c:v>
                </c:pt>
                <c:pt idx="150" formatCode="General">
                  <c:v>573</c:v>
                </c:pt>
                <c:pt idx="151" formatCode="General">
                  <c:v>584</c:v>
                </c:pt>
                <c:pt idx="152" formatCode="General">
                  <c:v>596</c:v>
                </c:pt>
                <c:pt idx="153" formatCode="General">
                  <c:v>616</c:v>
                </c:pt>
                <c:pt idx="154" formatCode="General">
                  <c:v>639</c:v>
                </c:pt>
                <c:pt idx="155" formatCode="General">
                  <c:v>653</c:v>
                </c:pt>
                <c:pt idx="156" formatCode="General">
                  <c:v>661</c:v>
                </c:pt>
                <c:pt idx="157" formatCode="General">
                  <c:v>669</c:v>
                </c:pt>
                <c:pt idx="158" formatCode="General">
                  <c:v>681</c:v>
                </c:pt>
                <c:pt idx="159" formatCode="General">
                  <c:v>686</c:v>
                </c:pt>
                <c:pt idx="160" formatCode="General">
                  <c:v>702</c:v>
                </c:pt>
                <c:pt idx="161" formatCode="General">
                  <c:v>702</c:v>
                </c:pt>
                <c:pt idx="162" formatCode="General">
                  <c:v>708</c:v>
                </c:pt>
                <c:pt idx="163" formatCode="General">
                  <c:v>712</c:v>
                </c:pt>
                <c:pt idx="164" formatCode="General">
                  <c:v>722</c:v>
                </c:pt>
                <c:pt idx="165" formatCode="General">
                  <c:v>730</c:v>
                </c:pt>
                <c:pt idx="166" formatCode="General">
                  <c:v>726</c:v>
                </c:pt>
                <c:pt idx="167" formatCode="General">
                  <c:v>727</c:v>
                </c:pt>
                <c:pt idx="168" formatCode="General">
                  <c:v>730</c:v>
                </c:pt>
                <c:pt idx="169" formatCode="General">
                  <c:v>741</c:v>
                </c:pt>
                <c:pt idx="170" formatCode="General">
                  <c:v>742</c:v>
                </c:pt>
                <c:pt idx="171" formatCode="General">
                  <c:v>741</c:v>
                </c:pt>
                <c:pt idx="172" formatCode="General">
                  <c:v>741</c:v>
                </c:pt>
                <c:pt idx="173" formatCode="General">
                  <c:v>741</c:v>
                </c:pt>
                <c:pt idx="174" formatCode="General">
                  <c:v>746</c:v>
                </c:pt>
                <c:pt idx="175" formatCode="General">
                  <c:v>750</c:v>
                </c:pt>
                <c:pt idx="176" formatCode="General">
                  <c:v>748</c:v>
                </c:pt>
                <c:pt idx="177" formatCode="General">
                  <c:v>748</c:v>
                </c:pt>
                <c:pt idx="178" formatCode="General">
                  <c:v>742</c:v>
                </c:pt>
                <c:pt idx="179" formatCode="General">
                  <c:v>745</c:v>
                </c:pt>
                <c:pt idx="180" formatCode="General">
                  <c:v>746</c:v>
                </c:pt>
                <c:pt idx="181" formatCode="General">
                  <c:v>747</c:v>
                </c:pt>
                <c:pt idx="182" formatCode="General">
                  <c:v>752</c:v>
                </c:pt>
                <c:pt idx="183" formatCode="General">
                  <c:v>753</c:v>
                </c:pt>
                <c:pt idx="184" formatCode="General">
                  <c:v>765</c:v>
                </c:pt>
                <c:pt idx="185" formatCode="General">
                  <c:v>758</c:v>
                </c:pt>
                <c:pt idx="186" formatCode="General">
                  <c:v>755</c:v>
                </c:pt>
                <c:pt idx="187" formatCode="General">
                  <c:v>748</c:v>
                </c:pt>
                <c:pt idx="188" formatCode="General">
                  <c:v>764</c:v>
                </c:pt>
                <c:pt idx="189" formatCode="General">
                  <c:v>771</c:v>
                </c:pt>
                <c:pt idx="190" formatCode="General">
                  <c:v>791</c:v>
                </c:pt>
                <c:pt idx="191" formatCode="General">
                  <c:v>786</c:v>
                </c:pt>
                <c:pt idx="192" formatCode="General">
                  <c:v>786</c:v>
                </c:pt>
                <c:pt idx="193" formatCode="General">
                  <c:v>784</c:v>
                </c:pt>
                <c:pt idx="194" formatCode="General">
                  <c:v>793</c:v>
                </c:pt>
                <c:pt idx="195" formatCode="General">
                  <c:v>800</c:v>
                </c:pt>
                <c:pt idx="196" formatCode="General">
                  <c:v>812</c:v>
                </c:pt>
                <c:pt idx="197" formatCode="General">
                  <c:v>819</c:v>
                </c:pt>
                <c:pt idx="198" formatCode="General">
                  <c:v>820</c:v>
                </c:pt>
                <c:pt idx="199" formatCode="General">
                  <c:v>817</c:v>
                </c:pt>
                <c:pt idx="200" formatCode="General">
                  <c:v>814</c:v>
                </c:pt>
                <c:pt idx="201" formatCode="General">
                  <c:v>815</c:v>
                </c:pt>
                <c:pt idx="202" formatCode="General">
                  <c:v>811</c:v>
                </c:pt>
                <c:pt idx="203" formatCode="General">
                  <c:v>821</c:v>
                </c:pt>
                <c:pt idx="204" formatCode="General">
                  <c:v>832</c:v>
                </c:pt>
                <c:pt idx="205" formatCode="General">
                  <c:v>837</c:v>
                </c:pt>
                <c:pt idx="206" formatCode="General">
                  <c:v>842</c:v>
                </c:pt>
                <c:pt idx="207" formatCode="General">
                  <c:v>846</c:v>
                </c:pt>
                <c:pt idx="208" formatCode="General">
                  <c:v>864</c:v>
                </c:pt>
                <c:pt idx="209" formatCode="General">
                  <c:v>862</c:v>
                </c:pt>
                <c:pt idx="210" formatCode="General">
                  <c:v>856</c:v>
                </c:pt>
                <c:pt idx="211" formatCode="General">
                  <c:v>855</c:v>
                </c:pt>
                <c:pt idx="212" formatCode="General">
                  <c:v>847</c:v>
                </c:pt>
                <c:pt idx="213" formatCode="General">
                  <c:v>845</c:v>
                </c:pt>
                <c:pt idx="214" formatCode="General">
                  <c:v>840</c:v>
                </c:pt>
                <c:pt idx="215" formatCode="General">
                  <c:v>835</c:v>
                </c:pt>
                <c:pt idx="216" formatCode="General">
                  <c:v>822</c:v>
                </c:pt>
                <c:pt idx="217" formatCode="General">
                  <c:v>821</c:v>
                </c:pt>
                <c:pt idx="218" formatCode="General">
                  <c:v>815</c:v>
                </c:pt>
                <c:pt idx="219" formatCode="General">
                  <c:v>818</c:v>
                </c:pt>
                <c:pt idx="220" formatCode="General">
                  <c:v>813</c:v>
                </c:pt>
                <c:pt idx="221" formatCode="General">
                  <c:v>809</c:v>
                </c:pt>
                <c:pt idx="222" formatCode="General">
                  <c:v>811</c:v>
                </c:pt>
                <c:pt idx="223" formatCode="General">
                  <c:v>812</c:v>
                </c:pt>
                <c:pt idx="224">
                  <c:v>819</c:v>
                </c:pt>
                <c:pt idx="225">
                  <c:v>795</c:v>
                </c:pt>
                <c:pt idx="226">
                  <c:v>637</c:v>
                </c:pt>
                <c:pt idx="227">
                  <c:v>471</c:v>
                </c:pt>
                <c:pt idx="228">
                  <c:v>328</c:v>
                </c:pt>
                <c:pt idx="229">
                  <c:v>369</c:v>
                </c:pt>
                <c:pt idx="230">
                  <c:v>428</c:v>
                </c:pt>
                <c:pt idx="231">
                  <c:v>490</c:v>
                </c:pt>
                <c:pt idx="232">
                  <c:v>535</c:v>
                </c:pt>
                <c:pt idx="233">
                  <c:v>560</c:v>
                </c:pt>
                <c:pt idx="234">
                  <c:v>602</c:v>
                </c:pt>
                <c:pt idx="235">
                  <c:v>617</c:v>
                </c:pt>
                <c:pt idx="236">
                  <c:v>621</c:v>
                </c:pt>
                <c:pt idx="237">
                  <c:v>626</c:v>
                </c:pt>
                <c:pt idx="238">
                  <c:v>659</c:v>
                </c:pt>
                <c:pt idx="239">
                  <c:v>764</c:v>
                </c:pt>
                <c:pt idx="240">
                  <c:v>867</c:v>
                </c:pt>
                <c:pt idx="241">
                  <c:v>968</c:v>
                </c:pt>
                <c:pt idx="242">
                  <c:v>1052</c:v>
                </c:pt>
                <c:pt idx="243">
                  <c:v>1125</c:v>
                </c:pt>
                <c:pt idx="244">
                  <c:v>1198</c:v>
                </c:pt>
                <c:pt idx="245">
                  <c:v>1223</c:v>
                </c:pt>
                <c:pt idx="246">
                  <c:v>1243</c:v>
                </c:pt>
                <c:pt idx="247">
                  <c:v>1250</c:v>
                </c:pt>
                <c:pt idx="248">
                  <c:v>1267</c:v>
                </c:pt>
                <c:pt idx="249">
                  <c:v>1276</c:v>
                </c:pt>
                <c:pt idx="250">
                  <c:v>1291</c:v>
                </c:pt>
                <c:pt idx="251">
                  <c:v>1300</c:v>
                </c:pt>
                <c:pt idx="252">
                  <c:v>1290</c:v>
                </c:pt>
                <c:pt idx="253">
                  <c:v>1263</c:v>
                </c:pt>
                <c:pt idx="254">
                  <c:v>1244</c:v>
                </c:pt>
                <c:pt idx="255">
                  <c:v>1222</c:v>
                </c:pt>
                <c:pt idx="256">
                  <c:v>1208</c:v>
                </c:pt>
                <c:pt idx="257">
                  <c:v>1167</c:v>
                </c:pt>
                <c:pt idx="258">
                  <c:v>1138</c:v>
                </c:pt>
                <c:pt idx="259">
                  <c:v>1114</c:v>
                </c:pt>
                <c:pt idx="260">
                  <c:v>1112</c:v>
                </c:pt>
                <c:pt idx="261">
                  <c:v>1104</c:v>
                </c:pt>
                <c:pt idx="262">
                  <c:v>1075</c:v>
                </c:pt>
                <c:pt idx="263">
                  <c:v>1043</c:v>
                </c:pt>
                <c:pt idx="264">
                  <c:v>1025</c:v>
                </c:pt>
                <c:pt idx="265">
                  <c:v>1010</c:v>
                </c:pt>
                <c:pt idx="266">
                  <c:v>988</c:v>
                </c:pt>
                <c:pt idx="267">
                  <c:v>973</c:v>
                </c:pt>
                <c:pt idx="268">
                  <c:v>952</c:v>
                </c:pt>
                <c:pt idx="269">
                  <c:v>948</c:v>
                </c:pt>
                <c:pt idx="270">
                  <c:v>924</c:v>
                </c:pt>
                <c:pt idx="271">
                  <c:v>916</c:v>
                </c:pt>
                <c:pt idx="272">
                  <c:v>904</c:v>
                </c:pt>
                <c:pt idx="273">
                  <c:v>905</c:v>
                </c:pt>
                <c:pt idx="274">
                  <c:v>892</c:v>
                </c:pt>
                <c:pt idx="275">
                  <c:v>886</c:v>
                </c:pt>
                <c:pt idx="276">
                  <c:v>870</c:v>
                </c:pt>
                <c:pt idx="277">
                  <c:v>863</c:v>
                </c:pt>
                <c:pt idx="278">
                  <c:v>847</c:v>
                </c:pt>
                <c:pt idx="279">
                  <c:v>832</c:v>
                </c:pt>
                <c:pt idx="280">
                  <c:v>822</c:v>
                </c:pt>
                <c:pt idx="281">
                  <c:v>807</c:v>
                </c:pt>
                <c:pt idx="282" formatCode="General">
                  <c:v>806</c:v>
                </c:pt>
                <c:pt idx="283" formatCode="General">
                  <c:v>804</c:v>
                </c:pt>
                <c:pt idx="284" formatCode="General">
                  <c:v>799</c:v>
                </c:pt>
                <c:pt idx="285" formatCode="General">
                  <c:v>783</c:v>
                </c:pt>
                <c:pt idx="286" formatCode="General">
                  <c:v>762</c:v>
                </c:pt>
                <c:pt idx="287" formatCode="General">
                  <c:v>739</c:v>
                </c:pt>
                <c:pt idx="288" formatCode="General">
                  <c:v>726</c:v>
                </c:pt>
                <c:pt idx="289" formatCode="General">
                  <c:v>722</c:v>
                </c:pt>
                <c:pt idx="290" formatCode="General">
                  <c:v>731</c:v>
                </c:pt>
                <c:pt idx="291" formatCode="General">
                  <c:v>725</c:v>
                </c:pt>
                <c:pt idx="292" formatCode="General">
                  <c:v>725</c:v>
                </c:pt>
              </c:numCache>
            </c:numRef>
          </c:val>
          <c:smooth val="0"/>
          <c:extLst>
            <c:ext xmlns:c16="http://schemas.microsoft.com/office/drawing/2014/chart" uri="{C3380CC4-5D6E-409C-BE32-E72D297353CC}">
              <c16:uniqueId val="{00000000-56DC-4A73-BFE0-748A75B3F5EA}"/>
            </c:ext>
          </c:extLst>
        </c:ser>
        <c:dLbls>
          <c:showLegendKey val="0"/>
          <c:showVal val="0"/>
          <c:showCatName val="0"/>
          <c:showSerName val="0"/>
          <c:showPercent val="0"/>
          <c:showBubbleSize val="0"/>
        </c:dLbls>
        <c:smooth val="0"/>
        <c:axId val="1685189407"/>
        <c:axId val="1685191327"/>
      </c:lineChart>
      <c:catAx>
        <c:axId val="168518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5191327"/>
        <c:crosses val="autoZero"/>
        <c:auto val="1"/>
        <c:lblAlgn val="ctr"/>
        <c:lblOffset val="100"/>
        <c:noMultiLvlLbl val="0"/>
      </c:catAx>
      <c:valAx>
        <c:axId val="1685191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5189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'20'!$A$17:$A$308</c:f>
              <c:strCache>
                <c:ptCount val="292"/>
                <c:pt idx="0">
                  <c:v>Apr-Jun 2001</c:v>
                </c:pt>
                <c:pt idx="1">
                  <c:v>May-Jul 2001</c:v>
                </c:pt>
                <c:pt idx="2">
                  <c:v>Jun-Aug 2001</c:v>
                </c:pt>
                <c:pt idx="3">
                  <c:v>Jul-Sep 2001</c:v>
                </c:pt>
                <c:pt idx="4">
                  <c:v>Aug-Oct 2001</c:v>
                </c:pt>
                <c:pt idx="5">
                  <c:v>Sep-Nov 2001</c:v>
                </c:pt>
                <c:pt idx="6">
                  <c:v>Oct-Dec 2001</c:v>
                </c:pt>
                <c:pt idx="7">
                  <c:v>Nov- Jan 2002</c:v>
                </c:pt>
                <c:pt idx="8">
                  <c:v>Dec-Feb 2002</c:v>
                </c:pt>
                <c:pt idx="9">
                  <c:v>Jan-Mar 2002</c:v>
                </c:pt>
                <c:pt idx="10">
                  <c:v>Feb-Apr 2002</c:v>
                </c:pt>
                <c:pt idx="11">
                  <c:v>Mar-May 2002</c:v>
                </c:pt>
                <c:pt idx="12">
                  <c:v>Apr-Jun 2002</c:v>
                </c:pt>
                <c:pt idx="13">
                  <c:v>May-Jul 2002</c:v>
                </c:pt>
                <c:pt idx="14">
                  <c:v>Jun-Aug 2002</c:v>
                </c:pt>
                <c:pt idx="15">
                  <c:v>Jul-Sep 2002</c:v>
                </c:pt>
                <c:pt idx="16">
                  <c:v>Aug-Oct 2002</c:v>
                </c:pt>
                <c:pt idx="17">
                  <c:v>Sep-Nov 2002</c:v>
                </c:pt>
                <c:pt idx="18">
                  <c:v>Oct-Dec 2002</c:v>
                </c:pt>
                <c:pt idx="19">
                  <c:v>Nov-Jan 2003</c:v>
                </c:pt>
                <c:pt idx="20">
                  <c:v>Dec-Feb 2003</c:v>
                </c:pt>
                <c:pt idx="21">
                  <c:v>Jan-Mar 2003</c:v>
                </c:pt>
                <c:pt idx="22">
                  <c:v>Feb-Apr 2003</c:v>
                </c:pt>
                <c:pt idx="23">
                  <c:v>Mar-May 2003</c:v>
                </c:pt>
                <c:pt idx="24">
                  <c:v>Apr-Jun 2003</c:v>
                </c:pt>
                <c:pt idx="25">
                  <c:v>May-Jul 2003</c:v>
                </c:pt>
                <c:pt idx="26">
                  <c:v>Jun-Aug 2003</c:v>
                </c:pt>
                <c:pt idx="27">
                  <c:v>Jul-Sep 2003</c:v>
                </c:pt>
                <c:pt idx="28">
                  <c:v>Aug-Oct 2003</c:v>
                </c:pt>
                <c:pt idx="29">
                  <c:v>Sep-Nov 2003</c:v>
                </c:pt>
                <c:pt idx="30">
                  <c:v>Oct-Dec 2003</c:v>
                </c:pt>
                <c:pt idx="31">
                  <c:v>Nov-Jan 2004</c:v>
                </c:pt>
                <c:pt idx="32">
                  <c:v>Dec-Feb 2004</c:v>
                </c:pt>
                <c:pt idx="33">
                  <c:v>Jan-Mar 2004</c:v>
                </c:pt>
                <c:pt idx="34">
                  <c:v>Feb-Apr 2004</c:v>
                </c:pt>
                <c:pt idx="35">
                  <c:v>Mar-May 2004</c:v>
                </c:pt>
                <c:pt idx="36">
                  <c:v>Apr-Jun 2004</c:v>
                </c:pt>
                <c:pt idx="37">
                  <c:v>May-Jul 2004</c:v>
                </c:pt>
                <c:pt idx="38">
                  <c:v>Jun-Aug 2004</c:v>
                </c:pt>
                <c:pt idx="39">
                  <c:v>Jul-Sep 2004</c:v>
                </c:pt>
                <c:pt idx="40">
                  <c:v>Aug-Oct 2004</c:v>
                </c:pt>
                <c:pt idx="41">
                  <c:v>Sep-Nov 2004</c:v>
                </c:pt>
                <c:pt idx="42">
                  <c:v>Oct-Dec 2004</c:v>
                </c:pt>
                <c:pt idx="43">
                  <c:v>Nov-Jan 2005</c:v>
                </c:pt>
                <c:pt idx="44">
                  <c:v>Dec-Feb 2005</c:v>
                </c:pt>
                <c:pt idx="45">
                  <c:v>Jan-Mar 2005</c:v>
                </c:pt>
                <c:pt idx="46">
                  <c:v>Feb-Apr 2005</c:v>
                </c:pt>
                <c:pt idx="47">
                  <c:v>Mar-May 2005</c:v>
                </c:pt>
                <c:pt idx="48">
                  <c:v>Apr-Jun 2005</c:v>
                </c:pt>
                <c:pt idx="49">
                  <c:v>May-Jul 2005</c:v>
                </c:pt>
                <c:pt idx="50">
                  <c:v>Jun-Aug 2005</c:v>
                </c:pt>
                <c:pt idx="51">
                  <c:v>Jul-Sep 2005</c:v>
                </c:pt>
                <c:pt idx="52">
                  <c:v>Aug-Oct 2005</c:v>
                </c:pt>
                <c:pt idx="53">
                  <c:v>Sep-Nov 2005</c:v>
                </c:pt>
                <c:pt idx="54">
                  <c:v>Oct-Dec 2005</c:v>
                </c:pt>
                <c:pt idx="55">
                  <c:v>Nov-Jan 2006</c:v>
                </c:pt>
                <c:pt idx="56">
                  <c:v>Dec-Feb 2006</c:v>
                </c:pt>
                <c:pt idx="57">
                  <c:v>Jan-Mar 2006</c:v>
                </c:pt>
                <c:pt idx="58">
                  <c:v>Feb-Apr 2006</c:v>
                </c:pt>
                <c:pt idx="59">
                  <c:v>Mar-May 2006</c:v>
                </c:pt>
                <c:pt idx="60">
                  <c:v>Apr-Jun 2006</c:v>
                </c:pt>
                <c:pt idx="61">
                  <c:v>May-Jul 2006</c:v>
                </c:pt>
                <c:pt idx="62">
                  <c:v>Jun-Aug 2006</c:v>
                </c:pt>
                <c:pt idx="63">
                  <c:v>Jul-Sep 2006</c:v>
                </c:pt>
                <c:pt idx="64">
                  <c:v>Aug-Oct 2006</c:v>
                </c:pt>
                <c:pt idx="65">
                  <c:v>Sep-Nov 2006</c:v>
                </c:pt>
                <c:pt idx="66">
                  <c:v>Oct-Dec 2006</c:v>
                </c:pt>
                <c:pt idx="67">
                  <c:v>Nov-Jan 2007</c:v>
                </c:pt>
                <c:pt idx="68">
                  <c:v>Dec-Feb 2007</c:v>
                </c:pt>
                <c:pt idx="69">
                  <c:v>Jan-Mar 2007</c:v>
                </c:pt>
                <c:pt idx="70">
                  <c:v>Feb-Apr 2007</c:v>
                </c:pt>
                <c:pt idx="71">
                  <c:v>Mar-May 2007</c:v>
                </c:pt>
                <c:pt idx="72">
                  <c:v>Apr-Jun 2007</c:v>
                </c:pt>
                <c:pt idx="73">
                  <c:v>May-Jul 2007</c:v>
                </c:pt>
                <c:pt idx="74">
                  <c:v>Jun-Aug 2007</c:v>
                </c:pt>
                <c:pt idx="75">
                  <c:v>Jul-Sep 2007</c:v>
                </c:pt>
                <c:pt idx="76">
                  <c:v>Aug-Oct 2007</c:v>
                </c:pt>
                <c:pt idx="77">
                  <c:v>Sep-Nov 2007</c:v>
                </c:pt>
                <c:pt idx="78">
                  <c:v>Oct-Dec 2007</c:v>
                </c:pt>
                <c:pt idx="79">
                  <c:v>Nov-Jan 2008</c:v>
                </c:pt>
                <c:pt idx="80">
                  <c:v>Dec-Feb 2008</c:v>
                </c:pt>
                <c:pt idx="81">
                  <c:v>Jan-Mar 2008</c:v>
                </c:pt>
                <c:pt idx="82">
                  <c:v>Feb-Apr 2008</c:v>
                </c:pt>
                <c:pt idx="83">
                  <c:v>Mar-May 2008</c:v>
                </c:pt>
                <c:pt idx="84">
                  <c:v>Apr-Jun 2008</c:v>
                </c:pt>
                <c:pt idx="85">
                  <c:v>May-Jul 2008</c:v>
                </c:pt>
                <c:pt idx="86">
                  <c:v>Jun-Aug 2008</c:v>
                </c:pt>
                <c:pt idx="87">
                  <c:v>Jul-Sep 2008</c:v>
                </c:pt>
                <c:pt idx="88">
                  <c:v>Aug-Oct 2008</c:v>
                </c:pt>
                <c:pt idx="89">
                  <c:v>Sep-Nov 2008</c:v>
                </c:pt>
                <c:pt idx="90">
                  <c:v>Oct-Dec 2008</c:v>
                </c:pt>
                <c:pt idx="91">
                  <c:v>Nov-Jan 2009</c:v>
                </c:pt>
                <c:pt idx="92">
                  <c:v>Dec-Feb 2009</c:v>
                </c:pt>
                <c:pt idx="93">
                  <c:v>Jan-Mar 2009</c:v>
                </c:pt>
                <c:pt idx="94">
                  <c:v>Feb-Apr 2009</c:v>
                </c:pt>
                <c:pt idx="95">
                  <c:v>Mar-May 2009</c:v>
                </c:pt>
                <c:pt idx="96">
                  <c:v>Apr-Jun 2009</c:v>
                </c:pt>
                <c:pt idx="97">
                  <c:v>May-Jul 2009</c:v>
                </c:pt>
                <c:pt idx="98">
                  <c:v>Jun-Aug 2009</c:v>
                </c:pt>
                <c:pt idx="99">
                  <c:v>Jul-Sep 2009</c:v>
                </c:pt>
                <c:pt idx="100">
                  <c:v>Aug-Oct 2009</c:v>
                </c:pt>
                <c:pt idx="101">
                  <c:v>Sep-Nov 2009</c:v>
                </c:pt>
                <c:pt idx="102">
                  <c:v>Oct-Dec 2009</c:v>
                </c:pt>
                <c:pt idx="103">
                  <c:v>Nov-Jan 2010</c:v>
                </c:pt>
                <c:pt idx="104">
                  <c:v>Dec-Feb 2010</c:v>
                </c:pt>
                <c:pt idx="105">
                  <c:v>Jan-Mar 2010</c:v>
                </c:pt>
                <c:pt idx="106">
                  <c:v>Feb-Apr 2010</c:v>
                </c:pt>
                <c:pt idx="107">
                  <c:v>Mar-May 2010</c:v>
                </c:pt>
                <c:pt idx="108">
                  <c:v>Apr-Jun 2010</c:v>
                </c:pt>
                <c:pt idx="109">
                  <c:v>May-Jul 2010</c:v>
                </c:pt>
                <c:pt idx="110">
                  <c:v>Jun-Aug 2010</c:v>
                </c:pt>
                <c:pt idx="111">
                  <c:v>Jul-Sep 2010</c:v>
                </c:pt>
                <c:pt idx="112">
                  <c:v>Aug-Oct 2010</c:v>
                </c:pt>
                <c:pt idx="113">
                  <c:v>Sep-Nov 2010</c:v>
                </c:pt>
                <c:pt idx="114">
                  <c:v>Oct-Dec 2010</c:v>
                </c:pt>
                <c:pt idx="115">
                  <c:v>Nov-Jan 2011</c:v>
                </c:pt>
                <c:pt idx="116">
                  <c:v>Dec-Feb 2011</c:v>
                </c:pt>
                <c:pt idx="117">
                  <c:v>Jan-Mar 2011</c:v>
                </c:pt>
                <c:pt idx="118">
                  <c:v>Feb-Apr 2011</c:v>
                </c:pt>
                <c:pt idx="119">
                  <c:v>Mar-May 2011</c:v>
                </c:pt>
                <c:pt idx="120">
                  <c:v>Apr-Jun 2011</c:v>
                </c:pt>
                <c:pt idx="121">
                  <c:v>May-Jul 2011</c:v>
                </c:pt>
                <c:pt idx="122">
                  <c:v>Jun-Aug 2011</c:v>
                </c:pt>
                <c:pt idx="123">
                  <c:v>Jul-Sep 2011</c:v>
                </c:pt>
                <c:pt idx="124">
                  <c:v>Aug-Oct 2011</c:v>
                </c:pt>
                <c:pt idx="125">
                  <c:v>Sep-Nov 2011</c:v>
                </c:pt>
                <c:pt idx="126">
                  <c:v>Oct-Dec 2011</c:v>
                </c:pt>
                <c:pt idx="127">
                  <c:v>Nov-Jan 2012</c:v>
                </c:pt>
                <c:pt idx="128">
                  <c:v>Dec-Feb 2012</c:v>
                </c:pt>
                <c:pt idx="129">
                  <c:v>Jan-Mar 2012</c:v>
                </c:pt>
                <c:pt idx="130">
                  <c:v>Feb-Apr 2012</c:v>
                </c:pt>
                <c:pt idx="131">
                  <c:v>Mar-May 2012</c:v>
                </c:pt>
                <c:pt idx="132">
                  <c:v>Apr-Jun 2012</c:v>
                </c:pt>
                <c:pt idx="133">
                  <c:v>May-Jul 2012</c:v>
                </c:pt>
                <c:pt idx="134">
                  <c:v>Jun-Aug 2012</c:v>
                </c:pt>
                <c:pt idx="135">
                  <c:v>Jul-Sep 2012</c:v>
                </c:pt>
                <c:pt idx="136">
                  <c:v>Aug-Oct 2012</c:v>
                </c:pt>
                <c:pt idx="137">
                  <c:v>Sep-Nov 2012</c:v>
                </c:pt>
                <c:pt idx="138">
                  <c:v>Oct-Dec 2012</c:v>
                </c:pt>
                <c:pt idx="139">
                  <c:v>Nov-Jan 2013</c:v>
                </c:pt>
                <c:pt idx="140">
                  <c:v>Dec-Feb 2013</c:v>
                </c:pt>
                <c:pt idx="141">
                  <c:v>Jan-Mar 2013</c:v>
                </c:pt>
                <c:pt idx="142">
                  <c:v>Feb-Apr 2013</c:v>
                </c:pt>
                <c:pt idx="143">
                  <c:v>Mar-May 2013</c:v>
                </c:pt>
                <c:pt idx="144">
                  <c:v>Apr-Jun 2013</c:v>
                </c:pt>
                <c:pt idx="145">
                  <c:v>May-Jul 2013</c:v>
                </c:pt>
                <c:pt idx="146">
                  <c:v>Jun-Aug 2013</c:v>
                </c:pt>
                <c:pt idx="147">
                  <c:v>Jul-Sep 2013</c:v>
                </c:pt>
                <c:pt idx="148">
                  <c:v>Aug-Oct 2013</c:v>
                </c:pt>
                <c:pt idx="149">
                  <c:v>Sep-Nov 2013</c:v>
                </c:pt>
                <c:pt idx="150">
                  <c:v>Oct-Dec 2013</c:v>
                </c:pt>
                <c:pt idx="151">
                  <c:v>Nov-Jan 2014</c:v>
                </c:pt>
                <c:pt idx="152">
                  <c:v>Dec-Feb 2014</c:v>
                </c:pt>
                <c:pt idx="153">
                  <c:v>Jan-Mar 2014</c:v>
                </c:pt>
                <c:pt idx="154">
                  <c:v>Feb-Apr 2014</c:v>
                </c:pt>
                <c:pt idx="155">
                  <c:v>Mar-May 2014</c:v>
                </c:pt>
                <c:pt idx="156">
                  <c:v>Apr-Jun 2014</c:v>
                </c:pt>
                <c:pt idx="157">
                  <c:v>May-Jul 2014</c:v>
                </c:pt>
                <c:pt idx="158">
                  <c:v>Jun-Aug 2014</c:v>
                </c:pt>
                <c:pt idx="159">
                  <c:v>Jul-Sep 2014</c:v>
                </c:pt>
                <c:pt idx="160">
                  <c:v>Aug-Oct 2014</c:v>
                </c:pt>
                <c:pt idx="161">
                  <c:v>Sep-Nov 2014</c:v>
                </c:pt>
                <c:pt idx="162">
                  <c:v>Oct-Dec 2014</c:v>
                </c:pt>
                <c:pt idx="163">
                  <c:v>Nov-Jan 2015</c:v>
                </c:pt>
                <c:pt idx="164">
                  <c:v>Dec-Feb 2015</c:v>
                </c:pt>
                <c:pt idx="165">
                  <c:v>Jan-Mar 2015</c:v>
                </c:pt>
                <c:pt idx="166">
                  <c:v>Feb-Apr 2015</c:v>
                </c:pt>
                <c:pt idx="167">
                  <c:v>Mar-May 2015</c:v>
                </c:pt>
                <c:pt idx="168">
                  <c:v>Apr-Jun 2015</c:v>
                </c:pt>
                <c:pt idx="169">
                  <c:v>May-Jul 2015</c:v>
                </c:pt>
                <c:pt idx="170">
                  <c:v>Jun-Aug 2015</c:v>
                </c:pt>
                <c:pt idx="171">
                  <c:v>Jul-Sep 2015</c:v>
                </c:pt>
                <c:pt idx="172">
                  <c:v>Aug-Oct 2015</c:v>
                </c:pt>
                <c:pt idx="173">
                  <c:v>Sep-Nov 2015</c:v>
                </c:pt>
                <c:pt idx="174">
                  <c:v>Oct-Dec 2015</c:v>
                </c:pt>
                <c:pt idx="175">
                  <c:v>Nov-Jan 2016</c:v>
                </c:pt>
                <c:pt idx="176">
                  <c:v>Dec-Feb 2016</c:v>
                </c:pt>
                <c:pt idx="177">
                  <c:v>Jan-Mar 2016</c:v>
                </c:pt>
                <c:pt idx="178">
                  <c:v>Feb-Apr 2016</c:v>
                </c:pt>
                <c:pt idx="179">
                  <c:v>Mar-May 2016</c:v>
                </c:pt>
                <c:pt idx="180">
                  <c:v>Apr-Jun 2016</c:v>
                </c:pt>
                <c:pt idx="181">
                  <c:v>May-Jul 2016</c:v>
                </c:pt>
                <c:pt idx="182">
                  <c:v>Jun-Aug 2016</c:v>
                </c:pt>
                <c:pt idx="183">
                  <c:v>Jul-Sep 2016</c:v>
                </c:pt>
                <c:pt idx="184">
                  <c:v>Aug-Oct 2016</c:v>
                </c:pt>
                <c:pt idx="185">
                  <c:v>Sep-Nov 2016</c:v>
                </c:pt>
                <c:pt idx="186">
                  <c:v>Oct-Dec 2016</c:v>
                </c:pt>
                <c:pt idx="187">
                  <c:v>Nov-Jan 2017</c:v>
                </c:pt>
                <c:pt idx="188">
                  <c:v>Dec-Feb 2017</c:v>
                </c:pt>
                <c:pt idx="189">
                  <c:v>Jan-Mar 2017</c:v>
                </c:pt>
                <c:pt idx="190">
                  <c:v>Feb-Apr 2017</c:v>
                </c:pt>
                <c:pt idx="191">
                  <c:v>Mar-May 2017</c:v>
                </c:pt>
                <c:pt idx="192">
                  <c:v>Apr-Jun 2017</c:v>
                </c:pt>
                <c:pt idx="193">
                  <c:v>May-Jul 2017</c:v>
                </c:pt>
                <c:pt idx="194">
                  <c:v>Jun-Aug 2017</c:v>
                </c:pt>
                <c:pt idx="195">
                  <c:v>Jul-Sep 2017</c:v>
                </c:pt>
                <c:pt idx="196">
                  <c:v>Aug-Oct 2017</c:v>
                </c:pt>
                <c:pt idx="197">
                  <c:v>Sep-Nov 2017</c:v>
                </c:pt>
                <c:pt idx="198">
                  <c:v>Oct-Dec 2017</c:v>
                </c:pt>
                <c:pt idx="199">
                  <c:v>Nov-Jan 2018</c:v>
                </c:pt>
                <c:pt idx="200">
                  <c:v>Dec-Feb 2018</c:v>
                </c:pt>
                <c:pt idx="201">
                  <c:v>Jan-Mar 2018</c:v>
                </c:pt>
                <c:pt idx="202">
                  <c:v>Feb-Apr 2018</c:v>
                </c:pt>
                <c:pt idx="203">
                  <c:v>Mar-May 2018</c:v>
                </c:pt>
                <c:pt idx="204">
                  <c:v>Apr-Jun 2018</c:v>
                </c:pt>
                <c:pt idx="205">
                  <c:v>May-Jul 2018</c:v>
                </c:pt>
                <c:pt idx="206">
                  <c:v>Jun-Aug 2018</c:v>
                </c:pt>
                <c:pt idx="207">
                  <c:v>Jul-Sep 2018</c:v>
                </c:pt>
                <c:pt idx="208">
                  <c:v>Aug-Oct 2018</c:v>
                </c:pt>
                <c:pt idx="209">
                  <c:v>Sep-Nov 2018</c:v>
                </c:pt>
                <c:pt idx="210">
                  <c:v>Oct-Dec 2018</c:v>
                </c:pt>
                <c:pt idx="211">
                  <c:v>Nov-Jan 2019</c:v>
                </c:pt>
                <c:pt idx="212">
                  <c:v>Dec-Feb 2019</c:v>
                </c:pt>
                <c:pt idx="213">
                  <c:v>Jan-Mar 2019</c:v>
                </c:pt>
                <c:pt idx="214">
                  <c:v>Feb-Apr 2019</c:v>
                </c:pt>
                <c:pt idx="215">
                  <c:v>Mar-May 2019</c:v>
                </c:pt>
                <c:pt idx="216">
                  <c:v>Apr-Jun 2019</c:v>
                </c:pt>
                <c:pt idx="217">
                  <c:v>May-Jul 2019</c:v>
                </c:pt>
                <c:pt idx="218">
                  <c:v>Jun-Aug 2019</c:v>
                </c:pt>
                <c:pt idx="219">
                  <c:v>Jul-Sep 2019</c:v>
                </c:pt>
                <c:pt idx="220">
                  <c:v>Aug-Oct 2019</c:v>
                </c:pt>
                <c:pt idx="221">
                  <c:v>Sep-Nov 2019</c:v>
                </c:pt>
                <c:pt idx="222">
                  <c:v>Oct-Dec 2019</c:v>
                </c:pt>
                <c:pt idx="223">
                  <c:v>Nov-Jan 2020</c:v>
                </c:pt>
                <c:pt idx="224">
                  <c:v>Dec-Feb 2020</c:v>
                </c:pt>
                <c:pt idx="225">
                  <c:v>Jan-Mar 2020</c:v>
                </c:pt>
                <c:pt idx="226">
                  <c:v>Feb-Apr 2020</c:v>
                </c:pt>
                <c:pt idx="227">
                  <c:v>Mar-May 2020</c:v>
                </c:pt>
                <c:pt idx="228">
                  <c:v>Apr-Jun 2020</c:v>
                </c:pt>
                <c:pt idx="229">
                  <c:v>May-Jul 2020</c:v>
                </c:pt>
                <c:pt idx="230">
                  <c:v>Jun-Aug 2020</c:v>
                </c:pt>
                <c:pt idx="231">
                  <c:v>Jul-Sep 2020</c:v>
                </c:pt>
                <c:pt idx="232">
                  <c:v>Aug-Oct 2020</c:v>
                </c:pt>
                <c:pt idx="233">
                  <c:v>Sep-Nov 2020</c:v>
                </c:pt>
                <c:pt idx="234">
                  <c:v>Oct-Dec 2020</c:v>
                </c:pt>
                <c:pt idx="235">
                  <c:v>Nov-Jan 2021</c:v>
                </c:pt>
                <c:pt idx="236">
                  <c:v>Dec-Feb 2021</c:v>
                </c:pt>
                <c:pt idx="237">
                  <c:v>Jan-Mar 2021</c:v>
                </c:pt>
                <c:pt idx="238">
                  <c:v>Feb-Apr 2021</c:v>
                </c:pt>
                <c:pt idx="239">
                  <c:v>Mar-May 2021</c:v>
                </c:pt>
                <c:pt idx="240">
                  <c:v>Apr-Jun 2021</c:v>
                </c:pt>
                <c:pt idx="241">
                  <c:v>May-Jul 2021</c:v>
                </c:pt>
                <c:pt idx="242">
                  <c:v>Jun-Aug 2021</c:v>
                </c:pt>
                <c:pt idx="243">
                  <c:v>Jul-Sep 2021</c:v>
                </c:pt>
                <c:pt idx="244">
                  <c:v>Aug-Oct 2021</c:v>
                </c:pt>
                <c:pt idx="245">
                  <c:v>Sep-Nov 2021</c:v>
                </c:pt>
                <c:pt idx="246">
                  <c:v>Oct-Dec 2021</c:v>
                </c:pt>
                <c:pt idx="247">
                  <c:v>Nov-Jan 2022</c:v>
                </c:pt>
                <c:pt idx="248">
                  <c:v>Dec-Feb 2022</c:v>
                </c:pt>
                <c:pt idx="249">
                  <c:v>Jan-Mar 2022</c:v>
                </c:pt>
                <c:pt idx="250">
                  <c:v>Feb-Apr 2022</c:v>
                </c:pt>
                <c:pt idx="251">
                  <c:v>Mar-May 2022</c:v>
                </c:pt>
                <c:pt idx="252">
                  <c:v>Apr-Jun 2022</c:v>
                </c:pt>
                <c:pt idx="253">
                  <c:v>May-Jul 2022</c:v>
                </c:pt>
                <c:pt idx="254">
                  <c:v>Jun-Aug 2022</c:v>
                </c:pt>
                <c:pt idx="255">
                  <c:v>Jul-Sep 2022</c:v>
                </c:pt>
                <c:pt idx="256">
                  <c:v>Aug-Oct 2022</c:v>
                </c:pt>
                <c:pt idx="257">
                  <c:v>Sep-Nov 2022</c:v>
                </c:pt>
                <c:pt idx="258">
                  <c:v>Oct-Dec 2022</c:v>
                </c:pt>
                <c:pt idx="259">
                  <c:v>Nov-Jan 2023</c:v>
                </c:pt>
                <c:pt idx="260">
                  <c:v>Dec-Feb 2023</c:v>
                </c:pt>
                <c:pt idx="261">
                  <c:v>Jan-Mar 2023</c:v>
                </c:pt>
                <c:pt idx="262">
                  <c:v>Feb-Apr 2023</c:v>
                </c:pt>
                <c:pt idx="263">
                  <c:v>Mar-May 2023</c:v>
                </c:pt>
                <c:pt idx="264">
                  <c:v>Apr-Jun 2023</c:v>
                </c:pt>
                <c:pt idx="265">
                  <c:v>May-Jul 2023</c:v>
                </c:pt>
                <c:pt idx="266">
                  <c:v>Jun-Aug 2023</c:v>
                </c:pt>
                <c:pt idx="267">
                  <c:v>Jul-Sep 2023</c:v>
                </c:pt>
                <c:pt idx="268">
                  <c:v>Aug-Oct 2023</c:v>
                </c:pt>
                <c:pt idx="269">
                  <c:v>Sep-Nov 2023</c:v>
                </c:pt>
                <c:pt idx="270">
                  <c:v>Oct-Dec 2023</c:v>
                </c:pt>
                <c:pt idx="271">
                  <c:v>Nov-Jan 2024</c:v>
                </c:pt>
                <c:pt idx="272">
                  <c:v>Dec-Feb 2024</c:v>
                </c:pt>
                <c:pt idx="273">
                  <c:v>Jan-Mar 2024</c:v>
                </c:pt>
                <c:pt idx="274">
                  <c:v>Feb-Apr 2024</c:v>
                </c:pt>
                <c:pt idx="275">
                  <c:v>Mar-May 2024</c:v>
                </c:pt>
                <c:pt idx="276">
                  <c:v>Apr-Jun 2024</c:v>
                </c:pt>
                <c:pt idx="277">
                  <c:v>May-Jul 2024</c:v>
                </c:pt>
                <c:pt idx="278">
                  <c:v>Jun-Aug 2024</c:v>
                </c:pt>
                <c:pt idx="279">
                  <c:v>Jul-Sep 2024</c:v>
                </c:pt>
                <c:pt idx="280">
                  <c:v>Aug-Oct 2024</c:v>
                </c:pt>
                <c:pt idx="281">
                  <c:v>Sep-Nov 2024</c:v>
                </c:pt>
                <c:pt idx="282">
                  <c:v>Oct-Dec 2024</c:v>
                </c:pt>
                <c:pt idx="283">
                  <c:v>Nov-Jan 2025</c:v>
                </c:pt>
                <c:pt idx="284">
                  <c:v>Dec-Feb 2025</c:v>
                </c:pt>
                <c:pt idx="285">
                  <c:v>Jan-Mar 2025</c:v>
                </c:pt>
                <c:pt idx="286">
                  <c:v>Feb-Apr 2025</c:v>
                </c:pt>
                <c:pt idx="287">
                  <c:v>Mar-May 2025</c:v>
                </c:pt>
                <c:pt idx="288">
                  <c:v>Apr-Jun 2025</c:v>
                </c:pt>
                <c:pt idx="289">
                  <c:v>May-Jul 2025</c:v>
                </c:pt>
                <c:pt idx="290">
                  <c:v>Jun-Aug 2025</c:v>
                </c:pt>
                <c:pt idx="291">
                  <c:v>Jul-Sep 2025</c:v>
                </c:pt>
              </c:strCache>
            </c:strRef>
          </c:cat>
          <c:val>
            <c:numRef>
              <c:f>'20'!$J$17:$J$308</c:f>
              <c:numCache>
                <c:formatCode>General</c:formatCode>
                <c:ptCount val="292"/>
                <c:pt idx="0">
                  <c:v>0.45454545454545453</c:v>
                </c:pt>
                <c:pt idx="1">
                  <c:v>0.45454545454545453</c:v>
                </c:pt>
                <c:pt idx="2">
                  <c:v>0.45454545454545453</c:v>
                </c:pt>
                <c:pt idx="3">
                  <c:v>0.45454545454545453</c:v>
                </c:pt>
                <c:pt idx="4">
                  <c:v>0.43478260869565222</c:v>
                </c:pt>
                <c:pt idx="5">
                  <c:v>0.41666666666666669</c:v>
                </c:pt>
                <c:pt idx="6">
                  <c:v>0.4</c:v>
                </c:pt>
                <c:pt idx="7">
                  <c:v>0.4</c:v>
                </c:pt>
                <c:pt idx="8">
                  <c:v>0.41666666666666669</c:v>
                </c:pt>
                <c:pt idx="9">
                  <c:v>0.41666666666666669</c:v>
                </c:pt>
                <c:pt idx="10">
                  <c:v>0.4</c:v>
                </c:pt>
                <c:pt idx="11">
                  <c:v>0.4</c:v>
                </c:pt>
                <c:pt idx="12">
                  <c:v>0.4</c:v>
                </c:pt>
                <c:pt idx="13">
                  <c:v>0.4</c:v>
                </c:pt>
                <c:pt idx="14">
                  <c:v>0.4</c:v>
                </c:pt>
                <c:pt idx="15">
                  <c:v>0.38461538461538458</c:v>
                </c:pt>
                <c:pt idx="16">
                  <c:v>0.4</c:v>
                </c:pt>
                <c:pt idx="17">
                  <c:v>0.4</c:v>
                </c:pt>
                <c:pt idx="18">
                  <c:v>0.4</c:v>
                </c:pt>
                <c:pt idx="19">
                  <c:v>0.4</c:v>
                </c:pt>
                <c:pt idx="20">
                  <c:v>0.4</c:v>
                </c:pt>
                <c:pt idx="21">
                  <c:v>0.38461538461538458</c:v>
                </c:pt>
                <c:pt idx="22">
                  <c:v>0.38461538461538458</c:v>
                </c:pt>
                <c:pt idx="23">
                  <c:v>0.4</c:v>
                </c:pt>
                <c:pt idx="24">
                  <c:v>0.4</c:v>
                </c:pt>
                <c:pt idx="25">
                  <c:v>0.38461538461538458</c:v>
                </c:pt>
                <c:pt idx="26">
                  <c:v>0.38461538461538458</c:v>
                </c:pt>
                <c:pt idx="27">
                  <c:v>0.4</c:v>
                </c:pt>
                <c:pt idx="28">
                  <c:v>0.41666666666666669</c:v>
                </c:pt>
                <c:pt idx="29">
                  <c:v>0.41666666666666669</c:v>
                </c:pt>
                <c:pt idx="30">
                  <c:v>0.41666666666666669</c:v>
                </c:pt>
                <c:pt idx="31">
                  <c:v>0.41666666666666669</c:v>
                </c:pt>
                <c:pt idx="32">
                  <c:v>0.43478260869565222</c:v>
                </c:pt>
                <c:pt idx="33">
                  <c:v>0.43478260869565222</c:v>
                </c:pt>
                <c:pt idx="34">
                  <c:v>0.43478260869565222</c:v>
                </c:pt>
                <c:pt idx="35">
                  <c:v>0.43478260869565222</c:v>
                </c:pt>
                <c:pt idx="36">
                  <c:v>0.45454545454545453</c:v>
                </c:pt>
                <c:pt idx="37">
                  <c:v>0.45454545454545453</c:v>
                </c:pt>
                <c:pt idx="38">
                  <c:v>0.47619047619047616</c:v>
                </c:pt>
                <c:pt idx="39">
                  <c:v>0.47619047619047616</c:v>
                </c:pt>
                <c:pt idx="40">
                  <c:v>0.47619047619047616</c:v>
                </c:pt>
                <c:pt idx="41">
                  <c:v>0.47619047619047616</c:v>
                </c:pt>
                <c:pt idx="42">
                  <c:v>0.45454545454545453</c:v>
                </c:pt>
                <c:pt idx="43">
                  <c:v>0.45454545454545453</c:v>
                </c:pt>
                <c:pt idx="44">
                  <c:v>0.45454545454545453</c:v>
                </c:pt>
                <c:pt idx="45">
                  <c:v>0.45454545454545453</c:v>
                </c:pt>
                <c:pt idx="46">
                  <c:v>0.45454545454545453</c:v>
                </c:pt>
                <c:pt idx="47">
                  <c:v>0.45454545454545453</c:v>
                </c:pt>
                <c:pt idx="48">
                  <c:v>0.45454545454545453</c:v>
                </c:pt>
                <c:pt idx="49">
                  <c:v>0.45454545454545453</c:v>
                </c:pt>
                <c:pt idx="50">
                  <c:v>0.43478260869565222</c:v>
                </c:pt>
                <c:pt idx="51">
                  <c:v>0.43478260869565222</c:v>
                </c:pt>
                <c:pt idx="52">
                  <c:v>0.4</c:v>
                </c:pt>
                <c:pt idx="53">
                  <c:v>0.4</c:v>
                </c:pt>
                <c:pt idx="54">
                  <c:v>0.38461538461538458</c:v>
                </c:pt>
                <c:pt idx="55">
                  <c:v>0.4</c:v>
                </c:pt>
                <c:pt idx="56">
                  <c:v>0.38461538461538458</c:v>
                </c:pt>
                <c:pt idx="57">
                  <c:v>0.37037037037037035</c:v>
                </c:pt>
                <c:pt idx="58">
                  <c:v>0.37037037037037035</c:v>
                </c:pt>
                <c:pt idx="59">
                  <c:v>0.35714285714285715</c:v>
                </c:pt>
                <c:pt idx="60">
                  <c:v>0.35714285714285715</c:v>
                </c:pt>
                <c:pt idx="61">
                  <c:v>0.35714285714285715</c:v>
                </c:pt>
                <c:pt idx="62">
                  <c:v>0.35714285714285715</c:v>
                </c:pt>
                <c:pt idx="63">
                  <c:v>0.35714285714285715</c:v>
                </c:pt>
                <c:pt idx="64">
                  <c:v>0.37037037037037035</c:v>
                </c:pt>
                <c:pt idx="65">
                  <c:v>0.37037037037037035</c:v>
                </c:pt>
                <c:pt idx="66">
                  <c:v>0.37037037037037035</c:v>
                </c:pt>
                <c:pt idx="67">
                  <c:v>0.35714285714285715</c:v>
                </c:pt>
                <c:pt idx="68">
                  <c:v>0.37037037037037035</c:v>
                </c:pt>
                <c:pt idx="69">
                  <c:v>0.37037037037037035</c:v>
                </c:pt>
                <c:pt idx="70">
                  <c:v>0.38461538461538458</c:v>
                </c:pt>
                <c:pt idx="71">
                  <c:v>0.38461538461538458</c:v>
                </c:pt>
                <c:pt idx="72">
                  <c:v>0.4</c:v>
                </c:pt>
                <c:pt idx="73">
                  <c:v>0.4</c:v>
                </c:pt>
                <c:pt idx="74">
                  <c:v>0.41666666666666669</c:v>
                </c:pt>
                <c:pt idx="75">
                  <c:v>0.41666666666666669</c:v>
                </c:pt>
                <c:pt idx="76">
                  <c:v>0.41666666666666669</c:v>
                </c:pt>
                <c:pt idx="77">
                  <c:v>0.41666666666666669</c:v>
                </c:pt>
                <c:pt idx="78">
                  <c:v>0.43478260869565222</c:v>
                </c:pt>
                <c:pt idx="79">
                  <c:v>0.41666666666666669</c:v>
                </c:pt>
                <c:pt idx="80">
                  <c:v>0.41666666666666669</c:v>
                </c:pt>
                <c:pt idx="81">
                  <c:v>0.43478260869565222</c:v>
                </c:pt>
                <c:pt idx="82">
                  <c:v>0.41666666666666669</c:v>
                </c:pt>
                <c:pt idx="83">
                  <c:v>0.41666666666666669</c:v>
                </c:pt>
                <c:pt idx="84">
                  <c:v>0.38461538461538458</c:v>
                </c:pt>
                <c:pt idx="85">
                  <c:v>0.37037037037037035</c:v>
                </c:pt>
                <c:pt idx="86">
                  <c:v>0.34482758620689657</c:v>
                </c:pt>
                <c:pt idx="87">
                  <c:v>0.33333333333333331</c:v>
                </c:pt>
                <c:pt idx="88">
                  <c:v>0.32258064516129031</c:v>
                </c:pt>
                <c:pt idx="89">
                  <c:v>0.2857142857142857</c:v>
                </c:pt>
                <c:pt idx="90">
                  <c:v>0.26315789473684209</c:v>
                </c:pt>
                <c:pt idx="91">
                  <c:v>0.24390243902439027</c:v>
                </c:pt>
                <c:pt idx="92">
                  <c:v>0.22222222222222221</c:v>
                </c:pt>
                <c:pt idx="93">
                  <c:v>0.20833333333333334</c:v>
                </c:pt>
                <c:pt idx="94">
                  <c:v>0.19607843137254904</c:v>
                </c:pt>
                <c:pt idx="95">
                  <c:v>0.18518518518518517</c:v>
                </c:pt>
                <c:pt idx="96">
                  <c:v>0.17543859649122806</c:v>
                </c:pt>
                <c:pt idx="97">
                  <c:v>0.17241379310344829</c:v>
                </c:pt>
                <c:pt idx="98">
                  <c:v>0.17543859649122806</c:v>
                </c:pt>
                <c:pt idx="99">
                  <c:v>0.17543859649122806</c:v>
                </c:pt>
                <c:pt idx="100">
                  <c:v>0.17241379310344829</c:v>
                </c:pt>
                <c:pt idx="101">
                  <c:v>0.17857142857142858</c:v>
                </c:pt>
                <c:pt idx="102">
                  <c:v>0.18518518518518517</c:v>
                </c:pt>
                <c:pt idx="103">
                  <c:v>0.19230769230769229</c:v>
                </c:pt>
                <c:pt idx="104">
                  <c:v>0.18867924528301888</c:v>
                </c:pt>
                <c:pt idx="105">
                  <c:v>0.18518518518518517</c:v>
                </c:pt>
                <c:pt idx="106">
                  <c:v>0.18518518518518517</c:v>
                </c:pt>
                <c:pt idx="107">
                  <c:v>0.19230769230769229</c:v>
                </c:pt>
                <c:pt idx="108">
                  <c:v>0.19607843137254904</c:v>
                </c:pt>
                <c:pt idx="109">
                  <c:v>0.19230769230769229</c:v>
                </c:pt>
                <c:pt idx="110">
                  <c:v>0.18518518518518517</c:v>
                </c:pt>
                <c:pt idx="111">
                  <c:v>0.18518518518518517</c:v>
                </c:pt>
                <c:pt idx="112">
                  <c:v>0.18181818181818182</c:v>
                </c:pt>
                <c:pt idx="113">
                  <c:v>0.18867924528301888</c:v>
                </c:pt>
                <c:pt idx="114">
                  <c:v>0.19230769230769229</c:v>
                </c:pt>
                <c:pt idx="115">
                  <c:v>0.19607843137254904</c:v>
                </c:pt>
                <c:pt idx="116">
                  <c:v>0.19607843137254904</c:v>
                </c:pt>
                <c:pt idx="117">
                  <c:v>0.19607843137254904</c:v>
                </c:pt>
                <c:pt idx="118">
                  <c:v>0.19230769230769229</c:v>
                </c:pt>
                <c:pt idx="119">
                  <c:v>0.18518518518518517</c:v>
                </c:pt>
                <c:pt idx="120">
                  <c:v>0.18181818181818182</c:v>
                </c:pt>
                <c:pt idx="121">
                  <c:v>0.17857142857142858</c:v>
                </c:pt>
                <c:pt idx="122">
                  <c:v>0.17543859649122806</c:v>
                </c:pt>
                <c:pt idx="123">
                  <c:v>0.17543859649122806</c:v>
                </c:pt>
                <c:pt idx="124">
                  <c:v>0.17543859649122806</c:v>
                </c:pt>
                <c:pt idx="125">
                  <c:v>0.16949152542372881</c:v>
                </c:pt>
                <c:pt idx="126">
                  <c:v>0.17241379310344829</c:v>
                </c:pt>
                <c:pt idx="127">
                  <c:v>0.17857142857142858</c:v>
                </c:pt>
                <c:pt idx="128">
                  <c:v>0.17857142857142858</c:v>
                </c:pt>
                <c:pt idx="129">
                  <c:v>0.17857142857142858</c:v>
                </c:pt>
                <c:pt idx="130">
                  <c:v>0.17857142857142858</c:v>
                </c:pt>
                <c:pt idx="131">
                  <c:v>0.18181818181818182</c:v>
                </c:pt>
                <c:pt idx="132">
                  <c:v>0.18518518518518517</c:v>
                </c:pt>
                <c:pt idx="133">
                  <c:v>0.18518518518518517</c:v>
                </c:pt>
                <c:pt idx="134">
                  <c:v>0.18867924528301888</c:v>
                </c:pt>
                <c:pt idx="135">
                  <c:v>0.19230769230769229</c:v>
                </c:pt>
                <c:pt idx="136">
                  <c:v>0.19230769230769229</c:v>
                </c:pt>
                <c:pt idx="137">
                  <c:v>0.19607843137254904</c:v>
                </c:pt>
                <c:pt idx="138">
                  <c:v>0.19607843137254904</c:v>
                </c:pt>
                <c:pt idx="139">
                  <c:v>0.2</c:v>
                </c:pt>
                <c:pt idx="140">
                  <c:v>0.19607843137254904</c:v>
                </c:pt>
                <c:pt idx="141">
                  <c:v>0.2</c:v>
                </c:pt>
                <c:pt idx="142">
                  <c:v>0.2040816326530612</c:v>
                </c:pt>
                <c:pt idx="143">
                  <c:v>0.20833333333333334</c:v>
                </c:pt>
                <c:pt idx="144">
                  <c:v>0.21276595744680851</c:v>
                </c:pt>
                <c:pt idx="145">
                  <c:v>0.21739130434782611</c:v>
                </c:pt>
                <c:pt idx="146">
                  <c:v>0.21276595744680851</c:v>
                </c:pt>
                <c:pt idx="147">
                  <c:v>0.22222222222222221</c:v>
                </c:pt>
                <c:pt idx="148">
                  <c:v>0.22727272727272727</c:v>
                </c:pt>
                <c:pt idx="149">
                  <c:v>0.24390243902439027</c:v>
                </c:pt>
                <c:pt idx="150">
                  <c:v>0.24390243902439027</c:v>
                </c:pt>
                <c:pt idx="151">
                  <c:v>0.25</c:v>
                </c:pt>
                <c:pt idx="152">
                  <c:v>0.26315789473684209</c:v>
                </c:pt>
                <c:pt idx="153">
                  <c:v>0.27777777777777779</c:v>
                </c:pt>
                <c:pt idx="154">
                  <c:v>0.29411764705882354</c:v>
                </c:pt>
                <c:pt idx="155">
                  <c:v>0.3125</c:v>
                </c:pt>
                <c:pt idx="156">
                  <c:v>0.32258064516129031</c:v>
                </c:pt>
                <c:pt idx="157">
                  <c:v>0.33333333333333331</c:v>
                </c:pt>
                <c:pt idx="158">
                  <c:v>0.34482758620689657</c:v>
                </c:pt>
                <c:pt idx="159">
                  <c:v>0.34482758620689657</c:v>
                </c:pt>
                <c:pt idx="160">
                  <c:v>0.35714285714285715</c:v>
                </c:pt>
                <c:pt idx="161">
                  <c:v>0.37037037037037035</c:v>
                </c:pt>
                <c:pt idx="162">
                  <c:v>0.38461538461538458</c:v>
                </c:pt>
                <c:pt idx="163">
                  <c:v>0.38461538461538458</c:v>
                </c:pt>
                <c:pt idx="164">
                  <c:v>0.4</c:v>
                </c:pt>
                <c:pt idx="165">
                  <c:v>0.4</c:v>
                </c:pt>
                <c:pt idx="166">
                  <c:v>0.4</c:v>
                </c:pt>
                <c:pt idx="167">
                  <c:v>0.4</c:v>
                </c:pt>
                <c:pt idx="168">
                  <c:v>0.4</c:v>
                </c:pt>
                <c:pt idx="169">
                  <c:v>0.4</c:v>
                </c:pt>
                <c:pt idx="170">
                  <c:v>0.41666666666666669</c:v>
                </c:pt>
                <c:pt idx="171">
                  <c:v>0.41666666666666669</c:v>
                </c:pt>
                <c:pt idx="172">
                  <c:v>0.43478260869565222</c:v>
                </c:pt>
                <c:pt idx="173">
                  <c:v>0.43478260869565222</c:v>
                </c:pt>
                <c:pt idx="174">
                  <c:v>0.43478260869565222</c:v>
                </c:pt>
                <c:pt idx="175">
                  <c:v>0.45454545454545453</c:v>
                </c:pt>
                <c:pt idx="176">
                  <c:v>0.43478260869565222</c:v>
                </c:pt>
                <c:pt idx="177">
                  <c:v>0.43478260869565222</c:v>
                </c:pt>
                <c:pt idx="178">
                  <c:v>0.45454545454545453</c:v>
                </c:pt>
                <c:pt idx="179">
                  <c:v>0.45454545454545453</c:v>
                </c:pt>
                <c:pt idx="180">
                  <c:v>0.45454545454545453</c:v>
                </c:pt>
                <c:pt idx="181">
                  <c:v>0.45454545454545453</c:v>
                </c:pt>
                <c:pt idx="182">
                  <c:v>0.45454545454545453</c:v>
                </c:pt>
                <c:pt idx="183">
                  <c:v>0.47619047619047616</c:v>
                </c:pt>
                <c:pt idx="184">
                  <c:v>0.47619047619047616</c:v>
                </c:pt>
                <c:pt idx="185">
                  <c:v>0.47619047619047616</c:v>
                </c:pt>
                <c:pt idx="186">
                  <c:v>0.47619047619047616</c:v>
                </c:pt>
                <c:pt idx="187">
                  <c:v>0.47619047619047616</c:v>
                </c:pt>
                <c:pt idx="188">
                  <c:v>0.5</c:v>
                </c:pt>
                <c:pt idx="189">
                  <c:v>0.5</c:v>
                </c:pt>
                <c:pt idx="190">
                  <c:v>0.52631578947368418</c:v>
                </c:pt>
                <c:pt idx="191">
                  <c:v>0.52631578947368418</c:v>
                </c:pt>
                <c:pt idx="192">
                  <c:v>0.52631578947368418</c:v>
                </c:pt>
                <c:pt idx="193">
                  <c:v>0.52631578947368418</c:v>
                </c:pt>
                <c:pt idx="194">
                  <c:v>0.55555555555555558</c:v>
                </c:pt>
                <c:pt idx="195">
                  <c:v>0.55555555555555558</c:v>
                </c:pt>
                <c:pt idx="196">
                  <c:v>0.55555555555555558</c:v>
                </c:pt>
                <c:pt idx="197">
                  <c:v>0.55555555555555558</c:v>
                </c:pt>
                <c:pt idx="198">
                  <c:v>0.55555555555555558</c:v>
                </c:pt>
                <c:pt idx="199">
                  <c:v>0.55555555555555558</c:v>
                </c:pt>
                <c:pt idx="200">
                  <c:v>0.58823529411764708</c:v>
                </c:pt>
                <c:pt idx="201">
                  <c:v>0.58823529411764708</c:v>
                </c:pt>
                <c:pt idx="202">
                  <c:v>0.58823529411764708</c:v>
                </c:pt>
                <c:pt idx="203">
                  <c:v>0.58823529411764708</c:v>
                </c:pt>
                <c:pt idx="204">
                  <c:v>0.625</c:v>
                </c:pt>
                <c:pt idx="205">
                  <c:v>0.625</c:v>
                </c:pt>
                <c:pt idx="206">
                  <c:v>0.625</c:v>
                </c:pt>
                <c:pt idx="207">
                  <c:v>0.625</c:v>
                </c:pt>
                <c:pt idx="208">
                  <c:v>0.625</c:v>
                </c:pt>
                <c:pt idx="209">
                  <c:v>0.625</c:v>
                </c:pt>
                <c:pt idx="210">
                  <c:v>0.625</c:v>
                </c:pt>
                <c:pt idx="211">
                  <c:v>0.625</c:v>
                </c:pt>
                <c:pt idx="212">
                  <c:v>0.625</c:v>
                </c:pt>
                <c:pt idx="213">
                  <c:v>0.66666666666666663</c:v>
                </c:pt>
                <c:pt idx="214">
                  <c:v>0.625</c:v>
                </c:pt>
                <c:pt idx="215">
                  <c:v>0.625</c:v>
                </c:pt>
                <c:pt idx="216">
                  <c:v>0.625</c:v>
                </c:pt>
                <c:pt idx="217">
                  <c:v>0.625</c:v>
                </c:pt>
                <c:pt idx="218">
                  <c:v>0.625</c:v>
                </c:pt>
                <c:pt idx="219">
                  <c:v>0.625</c:v>
                </c:pt>
                <c:pt idx="220">
                  <c:v>0.625</c:v>
                </c:pt>
                <c:pt idx="221">
                  <c:v>0.625</c:v>
                </c:pt>
                <c:pt idx="222">
                  <c:v>0.625</c:v>
                </c:pt>
                <c:pt idx="223">
                  <c:v>0.58823529411764708</c:v>
                </c:pt>
                <c:pt idx="224">
                  <c:v>0.58823529411764708</c:v>
                </c:pt>
                <c:pt idx="225">
                  <c:v>0.55555555555555558</c:v>
                </c:pt>
                <c:pt idx="226">
                  <c:v>0.45454545454545453</c:v>
                </c:pt>
                <c:pt idx="227">
                  <c:v>0.33333333333333331</c:v>
                </c:pt>
                <c:pt idx="228">
                  <c:v>0.23809523809523808</c:v>
                </c:pt>
                <c:pt idx="229">
                  <c:v>0.25</c:v>
                </c:pt>
                <c:pt idx="230">
                  <c:v>0.27027027027027023</c:v>
                </c:pt>
                <c:pt idx="231">
                  <c:v>0.29411764705882354</c:v>
                </c:pt>
                <c:pt idx="232">
                  <c:v>0.30303030303030304</c:v>
                </c:pt>
                <c:pt idx="233">
                  <c:v>0.3125</c:v>
                </c:pt>
                <c:pt idx="234">
                  <c:v>0.33333333333333331</c:v>
                </c:pt>
                <c:pt idx="235">
                  <c:v>0.34482758620689657</c:v>
                </c:pt>
                <c:pt idx="236">
                  <c:v>0.35714285714285715</c:v>
                </c:pt>
                <c:pt idx="237">
                  <c:v>0.37037037037037035</c:v>
                </c:pt>
                <c:pt idx="238">
                  <c:v>0.4</c:v>
                </c:pt>
                <c:pt idx="239">
                  <c:v>0.47619047619047616</c:v>
                </c:pt>
                <c:pt idx="240">
                  <c:v>0.55555555555555558</c:v>
                </c:pt>
                <c:pt idx="241">
                  <c:v>0.625</c:v>
                </c:pt>
                <c:pt idx="242">
                  <c:v>0.66666666666666663</c:v>
                </c:pt>
                <c:pt idx="243">
                  <c:v>0.76923076923076916</c:v>
                </c:pt>
                <c:pt idx="244">
                  <c:v>0.83333333333333337</c:v>
                </c:pt>
                <c:pt idx="245">
                  <c:v>0.83333333333333337</c:v>
                </c:pt>
                <c:pt idx="246">
                  <c:v>0.90909090909090906</c:v>
                </c:pt>
                <c:pt idx="247">
                  <c:v>0.90909090909090906</c:v>
                </c:pt>
                <c:pt idx="248">
                  <c:v>0.90909090909090906</c:v>
                </c:pt>
                <c:pt idx="249">
                  <c:v>1</c:v>
                </c:pt>
                <c:pt idx="250">
                  <c:v>1</c:v>
                </c:pt>
                <c:pt idx="251">
                  <c:v>1</c:v>
                </c:pt>
                <c:pt idx="252">
                  <c:v>1</c:v>
                </c:pt>
                <c:pt idx="253">
                  <c:v>1</c:v>
                </c:pt>
                <c:pt idx="254">
                  <c:v>1</c:v>
                </c:pt>
                <c:pt idx="255">
                  <c:v>1</c:v>
                </c:pt>
                <c:pt idx="256">
                  <c:v>0.90909090909090906</c:v>
                </c:pt>
                <c:pt idx="257">
                  <c:v>0.90909090909090906</c:v>
                </c:pt>
                <c:pt idx="258">
                  <c:v>0.83333333333333337</c:v>
                </c:pt>
                <c:pt idx="259">
                  <c:v>0.83333333333333337</c:v>
                </c:pt>
                <c:pt idx="260">
                  <c:v>0.83333333333333337</c:v>
                </c:pt>
                <c:pt idx="261">
                  <c:v>0.76923076923076916</c:v>
                </c:pt>
                <c:pt idx="262">
                  <c:v>0.76923076923076916</c:v>
                </c:pt>
                <c:pt idx="263">
                  <c:v>0.76923076923076916</c:v>
                </c:pt>
                <c:pt idx="264">
                  <c:v>0.7142857142857143</c:v>
                </c:pt>
                <c:pt idx="265">
                  <c:v>0.66666666666666663</c:v>
                </c:pt>
                <c:pt idx="266">
                  <c:v>0.66666666666666663</c:v>
                </c:pt>
                <c:pt idx="267">
                  <c:v>0.66666666666666663</c:v>
                </c:pt>
                <c:pt idx="268">
                  <c:v>0.66666666666666663</c:v>
                </c:pt>
                <c:pt idx="269">
                  <c:v>0.7142857142857143</c:v>
                </c:pt>
                <c:pt idx="270">
                  <c:v>0.7142857142857143</c:v>
                </c:pt>
                <c:pt idx="271">
                  <c:v>0.66666666666666663</c:v>
                </c:pt>
                <c:pt idx="272">
                  <c:v>0.625</c:v>
                </c:pt>
                <c:pt idx="273">
                  <c:v>0.58823529411764708</c:v>
                </c:pt>
                <c:pt idx="274">
                  <c:v>0.58823529411764708</c:v>
                </c:pt>
                <c:pt idx="275">
                  <c:v>0.58823529411764708</c:v>
                </c:pt>
                <c:pt idx="276">
                  <c:v>0.58823529411764708</c:v>
                </c:pt>
                <c:pt idx="277">
                  <c:v>0.58823529411764708</c:v>
                </c:pt>
                <c:pt idx="278">
                  <c:v>0.58823529411764708</c:v>
                </c:pt>
                <c:pt idx="279">
                  <c:v>0.55555555555555558</c:v>
                </c:pt>
                <c:pt idx="280">
                  <c:v>0.55555555555555558</c:v>
                </c:pt>
                <c:pt idx="281">
                  <c:v>0.52631578947368418</c:v>
                </c:pt>
                <c:pt idx="282">
                  <c:v>0.52631578947368418</c:v>
                </c:pt>
                <c:pt idx="283">
                  <c:v>0.52631578947368418</c:v>
                </c:pt>
                <c:pt idx="284">
                  <c:v>0.5</c:v>
                </c:pt>
                <c:pt idx="285">
                  <c:v>0.47619047619047616</c:v>
                </c:pt>
                <c:pt idx="286">
                  <c:v>0.45454545454545453</c:v>
                </c:pt>
                <c:pt idx="287">
                  <c:v>0.43478260869565222</c:v>
                </c:pt>
                <c:pt idx="288">
                  <c:v>0.43478260869565222</c:v>
                </c:pt>
                <c:pt idx="289">
                  <c:v>0.43478260869565222</c:v>
                </c:pt>
                <c:pt idx="290">
                  <c:v>0.41666666666666669</c:v>
                </c:pt>
                <c:pt idx="291">
                  <c:v>0.4</c:v>
                </c:pt>
              </c:numCache>
            </c:numRef>
          </c:val>
          <c:smooth val="0"/>
          <c:extLst>
            <c:ext xmlns:c16="http://schemas.microsoft.com/office/drawing/2014/chart" uri="{C3380CC4-5D6E-409C-BE32-E72D297353CC}">
              <c16:uniqueId val="{00000000-BAF5-4E49-85CC-8C86CA80FA7D}"/>
            </c:ext>
          </c:extLst>
        </c:ser>
        <c:dLbls>
          <c:showLegendKey val="0"/>
          <c:showVal val="0"/>
          <c:showCatName val="0"/>
          <c:showSerName val="0"/>
          <c:showPercent val="0"/>
          <c:showBubbleSize val="0"/>
        </c:dLbls>
        <c:smooth val="0"/>
        <c:axId val="986707216"/>
        <c:axId val="986717296"/>
      </c:lineChart>
      <c:catAx>
        <c:axId val="98670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717296"/>
        <c:crosses val="autoZero"/>
        <c:auto val="1"/>
        <c:lblAlgn val="ctr"/>
        <c:lblOffset val="100"/>
        <c:noMultiLvlLbl val="0"/>
      </c:catAx>
      <c:valAx>
        <c:axId val="98671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70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tx1"/>
                </a:solidFill>
              </a:rPr>
              <a:t>Labour Market Flows</a:t>
            </a:r>
            <a:r>
              <a:rPr lang="en-GB" baseline="0">
                <a:solidFill>
                  <a:schemeClr val="tx1"/>
                </a:solidFill>
              </a:rPr>
              <a:t> (Calendar Years)</a:t>
            </a:r>
            <a:endParaRPr lang="en-GB">
              <a:solidFill>
                <a:schemeClr val="tx1"/>
              </a:solidFill>
            </a:endParaRPr>
          </a:p>
        </c:rich>
      </c:tx>
      <c:overlay val="0"/>
      <c:spPr>
        <a:noFill/>
        <a:ln w="25400">
          <a:noFill/>
        </a:ln>
      </c:spPr>
    </c:title>
    <c:autoTitleDeleted val="0"/>
    <c:plotArea>
      <c:layout/>
      <c:barChart>
        <c:barDir val="col"/>
        <c:grouping val="clustered"/>
        <c:varyColors val="0"/>
        <c:ser>
          <c:idx val="1"/>
          <c:order val="1"/>
          <c:tx>
            <c:strRef>
              <c:f>'Labour market flows SA'!$AV$20</c:f>
              <c:strCache>
                <c:ptCount val="1"/>
                <c:pt idx="0">
                  <c:v>2020</c:v>
                </c:pt>
              </c:strCache>
            </c:strRef>
          </c:tx>
          <c:spPr>
            <a:solidFill>
              <a:srgbClr val="7B005B"/>
            </a:solidFill>
            <a:ln w="25400">
              <a:noFill/>
            </a:ln>
          </c:spPr>
          <c:invertIfNegative val="0"/>
          <c:cat>
            <c:strRef>
              <c:f>'Labour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SA'!$AW$20:$BC$20</c:f>
              <c:numCache>
                <c:formatCode>#,##0,</c:formatCode>
                <c:ptCount val="7"/>
                <c:pt idx="0">
                  <c:v>390784.25920377328</c:v>
                </c:pt>
                <c:pt idx="1">
                  <c:v>664050.40560364025</c:v>
                </c:pt>
                <c:pt idx="2">
                  <c:v>395023.64240791119</c:v>
                </c:pt>
                <c:pt idx="3">
                  <c:v>317001.61649679078</c:v>
                </c:pt>
                <c:pt idx="4">
                  <c:v>514205.33349431353</c:v>
                </c:pt>
                <c:pt idx="5">
                  <c:v>443392.44628227799</c:v>
                </c:pt>
                <c:pt idx="6">
                  <c:v>627658.54146184353</c:v>
                </c:pt>
              </c:numCache>
            </c:numRef>
          </c:val>
          <c:extLst>
            <c:ext xmlns:c16="http://schemas.microsoft.com/office/drawing/2014/chart" uri="{C3380CC4-5D6E-409C-BE32-E72D297353CC}">
              <c16:uniqueId val="{00000001-9052-4534-959A-F3A15E52B4E7}"/>
            </c:ext>
          </c:extLst>
        </c:ser>
        <c:ser>
          <c:idx val="2"/>
          <c:order val="2"/>
          <c:tx>
            <c:strRef>
              <c:f>'Labour market flows SA'!$AV$21</c:f>
              <c:strCache>
                <c:ptCount val="1"/>
                <c:pt idx="0">
                  <c:v>2021</c:v>
                </c:pt>
              </c:strCache>
            </c:strRef>
          </c:tx>
          <c:spPr>
            <a:solidFill>
              <a:srgbClr val="A90083"/>
            </a:solidFill>
            <a:ln w="25400">
              <a:noFill/>
            </a:ln>
          </c:spPr>
          <c:invertIfNegative val="0"/>
          <c:cat>
            <c:strRef>
              <c:f>'Labour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SA'!$AW$21:$BC$21</c:f>
              <c:numCache>
                <c:formatCode>#,##0,</c:formatCode>
                <c:ptCount val="7"/>
                <c:pt idx="0">
                  <c:v>287868.51472334797</c:v>
                </c:pt>
                <c:pt idx="1">
                  <c:v>619081.15196508181</c:v>
                </c:pt>
                <c:pt idx="2">
                  <c:v>522839.92228083219</c:v>
                </c:pt>
                <c:pt idx="3">
                  <c:v>321353.08165161277</c:v>
                </c:pt>
                <c:pt idx="4">
                  <c:v>602302.17939592525</c:v>
                </c:pt>
                <c:pt idx="5">
                  <c:v>458427.63033981278</c:v>
                </c:pt>
                <c:pt idx="6">
                  <c:v>885266.15402017324</c:v>
                </c:pt>
              </c:numCache>
            </c:numRef>
          </c:val>
          <c:extLst>
            <c:ext xmlns:c16="http://schemas.microsoft.com/office/drawing/2014/chart" uri="{C3380CC4-5D6E-409C-BE32-E72D297353CC}">
              <c16:uniqueId val="{00000002-9052-4534-959A-F3A15E52B4E7}"/>
            </c:ext>
          </c:extLst>
        </c:ser>
        <c:ser>
          <c:idx val="3"/>
          <c:order val="3"/>
          <c:tx>
            <c:strRef>
              <c:f>'Labour market flows SA'!$AV$22</c:f>
              <c:strCache>
                <c:ptCount val="1"/>
                <c:pt idx="0">
                  <c:v>2022</c:v>
                </c:pt>
              </c:strCache>
            </c:strRef>
          </c:tx>
          <c:spPr>
            <a:solidFill>
              <a:srgbClr val="D9DDEA"/>
            </a:solidFill>
            <a:ln w="25400">
              <a:noFill/>
            </a:ln>
          </c:spPr>
          <c:invertIfNegative val="0"/>
          <c:cat>
            <c:strRef>
              <c:f>'Labour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SA'!$AW$22:$BC$22</c:f>
              <c:numCache>
                <c:formatCode>#,##0,</c:formatCode>
                <c:ptCount val="7"/>
                <c:pt idx="0">
                  <c:v>260801.76088439627</c:v>
                </c:pt>
                <c:pt idx="1">
                  <c:v>619821.9584544485</c:v>
                </c:pt>
                <c:pt idx="2">
                  <c:v>414329.33658312872</c:v>
                </c:pt>
                <c:pt idx="3">
                  <c:v>301263.7013907595</c:v>
                </c:pt>
                <c:pt idx="4">
                  <c:v>635579.00677570375</c:v>
                </c:pt>
                <c:pt idx="5">
                  <c:v>423293.31434841</c:v>
                </c:pt>
                <c:pt idx="6">
                  <c:v>951869.52874697803</c:v>
                </c:pt>
              </c:numCache>
            </c:numRef>
          </c:val>
          <c:extLst>
            <c:ext xmlns:c16="http://schemas.microsoft.com/office/drawing/2014/chart" uri="{C3380CC4-5D6E-409C-BE32-E72D297353CC}">
              <c16:uniqueId val="{00000003-9052-4534-959A-F3A15E52B4E7}"/>
            </c:ext>
          </c:extLst>
        </c:ser>
        <c:ser>
          <c:idx val="4"/>
          <c:order val="4"/>
          <c:tx>
            <c:strRef>
              <c:f>'Labour market flows SA'!$AV$23</c:f>
              <c:strCache>
                <c:ptCount val="1"/>
                <c:pt idx="0">
                  <c:v>2023</c:v>
                </c:pt>
              </c:strCache>
            </c:strRef>
          </c:tx>
          <c:spPr>
            <a:solidFill>
              <a:srgbClr val="777D96"/>
            </a:solidFill>
            <a:ln w="25400">
              <a:noFill/>
            </a:ln>
          </c:spPr>
          <c:invertIfNegative val="0"/>
          <c:cat>
            <c:strRef>
              <c:f>'Labour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SA'!$AW$23:$BC$23</c:f>
              <c:numCache>
                <c:formatCode>#,##0,</c:formatCode>
                <c:ptCount val="7"/>
                <c:pt idx="0">
                  <c:v>301266.59623086604</c:v>
                </c:pt>
                <c:pt idx="1">
                  <c:v>608864.80121239449</c:v>
                </c:pt>
                <c:pt idx="2">
                  <c:v>475838.22684706922</c:v>
                </c:pt>
                <c:pt idx="3">
                  <c:v>315024.01199014578</c:v>
                </c:pt>
                <c:pt idx="4">
                  <c:v>565562.78387562907</c:v>
                </c:pt>
                <c:pt idx="5">
                  <c:v>479756.13585200196</c:v>
                </c:pt>
                <c:pt idx="6">
                  <c:v>835585.63049697329</c:v>
                </c:pt>
              </c:numCache>
            </c:numRef>
          </c:val>
          <c:extLst>
            <c:ext xmlns:c16="http://schemas.microsoft.com/office/drawing/2014/chart" uri="{C3380CC4-5D6E-409C-BE32-E72D297353CC}">
              <c16:uniqueId val="{00000004-9052-4534-959A-F3A15E52B4E7}"/>
            </c:ext>
          </c:extLst>
        </c:ser>
        <c:ser>
          <c:idx val="5"/>
          <c:order val="5"/>
          <c:tx>
            <c:strRef>
              <c:f>'Labour market flows SA'!$AV$24</c:f>
              <c:strCache>
                <c:ptCount val="1"/>
                <c:pt idx="0">
                  <c:v>2024</c:v>
                </c:pt>
              </c:strCache>
            </c:strRef>
          </c:tx>
          <c:spPr>
            <a:solidFill>
              <a:srgbClr val="A3ABCC"/>
            </a:solidFill>
            <a:ln w="28575" cap="rnd">
              <a:noFill/>
              <a:round/>
            </a:ln>
            <a:effectLst/>
          </c:spPr>
          <c:invertIfNegative val="0"/>
          <c:cat>
            <c:strRef>
              <c:f>'Labour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SA'!$AW$24:$BC$24</c:f>
              <c:numCache>
                <c:formatCode>#,##0,</c:formatCode>
                <c:ptCount val="7"/>
                <c:pt idx="0">
                  <c:v>301828.19850934471</c:v>
                </c:pt>
                <c:pt idx="1">
                  <c:v>593297.21615953476</c:v>
                </c:pt>
                <c:pt idx="2">
                  <c:v>427283.61297794495</c:v>
                </c:pt>
                <c:pt idx="3">
                  <c:v>339064.41256235394</c:v>
                </c:pt>
                <c:pt idx="4">
                  <c:v>650903.36482957099</c:v>
                </c:pt>
                <c:pt idx="5">
                  <c:v>502658.66590483708</c:v>
                </c:pt>
                <c:pt idx="6">
                  <c:v>695822.80839278107</c:v>
                </c:pt>
              </c:numCache>
            </c:numRef>
          </c:val>
          <c:extLst>
            <c:ext xmlns:c16="http://schemas.microsoft.com/office/drawing/2014/chart" uri="{C3380CC4-5D6E-409C-BE32-E72D297353CC}">
              <c16:uniqueId val="{00000005-9052-4534-959A-F3A15E52B4E7}"/>
            </c:ext>
          </c:extLst>
        </c:ser>
        <c:ser>
          <c:idx val="6"/>
          <c:order val="6"/>
          <c:tx>
            <c:strRef>
              <c:f>'Labour market flows SA'!$AV$25</c:f>
              <c:strCache>
                <c:ptCount val="1"/>
                <c:pt idx="0">
                  <c:v>Q1, Q2 and Q3 2025</c:v>
                </c:pt>
              </c:strCache>
            </c:strRef>
          </c:tx>
          <c:spPr>
            <a:solidFill>
              <a:srgbClr val="00285F"/>
            </a:solidFill>
          </c:spPr>
          <c:invertIfNegative val="0"/>
          <c:cat>
            <c:strRef>
              <c:f>'Labour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SA'!$AW$25:$BC$25</c:f>
              <c:numCache>
                <c:formatCode>#,##0,</c:formatCode>
                <c:ptCount val="7"/>
                <c:pt idx="0">
                  <c:v>328359.58835602732</c:v>
                </c:pt>
                <c:pt idx="1">
                  <c:v>573277.45867445564</c:v>
                </c:pt>
                <c:pt idx="2">
                  <c:v>464918.02654400165</c:v>
                </c:pt>
                <c:pt idx="3">
                  <c:v>313340.46594469401</c:v>
                </c:pt>
                <c:pt idx="4">
                  <c:v>624566.66066285968</c:v>
                </c:pt>
                <c:pt idx="5">
                  <c:v>512679.42541382834</c:v>
                </c:pt>
                <c:pt idx="6">
                  <c:v>720861.51170097862</c:v>
                </c:pt>
              </c:numCache>
            </c:numRef>
          </c:val>
          <c:extLst>
            <c:ext xmlns:c16="http://schemas.microsoft.com/office/drawing/2014/chart" uri="{C3380CC4-5D6E-409C-BE32-E72D297353CC}">
              <c16:uniqueId val="{00000006-9052-4534-959A-F3A15E52B4E7}"/>
            </c:ext>
          </c:extLst>
        </c:ser>
        <c:dLbls>
          <c:showLegendKey val="0"/>
          <c:showVal val="0"/>
          <c:showCatName val="0"/>
          <c:showSerName val="0"/>
          <c:showPercent val="0"/>
          <c:showBubbleSize val="0"/>
        </c:dLbls>
        <c:gapWidth val="150"/>
        <c:axId val="1253552912"/>
        <c:axId val="1"/>
      </c:barChart>
      <c:lineChart>
        <c:grouping val="stacked"/>
        <c:varyColors val="0"/>
        <c:ser>
          <c:idx val="0"/>
          <c:order val="0"/>
          <c:tx>
            <c:strRef>
              <c:f>'Labour market flows SA'!$AV$19</c:f>
              <c:strCache>
                <c:ptCount val="1"/>
                <c:pt idx="0">
                  <c:v>Avg 2015-2019</c:v>
                </c:pt>
              </c:strCache>
            </c:strRef>
          </c:tx>
          <c:spPr>
            <a:ln>
              <a:noFill/>
            </a:ln>
          </c:spPr>
          <c:marker>
            <c:symbol val="diamond"/>
            <c:size val="13"/>
            <c:spPr>
              <a:solidFill>
                <a:srgbClr val="550137"/>
              </a:solidFill>
              <a:ln>
                <a:noFill/>
              </a:ln>
            </c:spPr>
          </c:marker>
          <c:cat>
            <c:strRef>
              <c:f>'Labour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SA'!$AW$19:$BC$19</c:f>
              <c:numCache>
                <c:formatCode>#,##0,</c:formatCode>
                <c:ptCount val="7"/>
                <c:pt idx="0">
                  <c:v>298472.09482352843</c:v>
                </c:pt>
                <c:pt idx="1">
                  <c:v>552261.63859739713</c:v>
                </c:pt>
                <c:pt idx="2">
                  <c:v>436321.83960614738</c:v>
                </c:pt>
                <c:pt idx="3">
                  <c:v>295547.40623767721</c:v>
                </c:pt>
                <c:pt idx="4">
                  <c:v>565870.30862215022</c:v>
                </c:pt>
                <c:pt idx="5">
                  <c:v>394717.21777303366</c:v>
                </c:pt>
                <c:pt idx="6">
                  <c:v>756743.28807547339</c:v>
                </c:pt>
              </c:numCache>
            </c:numRef>
          </c:val>
          <c:smooth val="0"/>
          <c:extLst>
            <c:ext xmlns:c16="http://schemas.microsoft.com/office/drawing/2014/chart" uri="{C3380CC4-5D6E-409C-BE32-E72D297353CC}">
              <c16:uniqueId val="{00000000-9052-4534-959A-F3A15E52B4E7}"/>
            </c:ext>
          </c:extLst>
        </c:ser>
        <c:dLbls>
          <c:showLegendKey val="0"/>
          <c:showVal val="0"/>
          <c:showCatName val="0"/>
          <c:showSerName val="0"/>
          <c:showPercent val="0"/>
          <c:showBubbleSize val="0"/>
        </c:dLbls>
        <c:marker val="1"/>
        <c:smooth val="0"/>
        <c:axId val="81857599"/>
        <c:axId val="395236927"/>
      </c:line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3552912"/>
        <c:crosses val="autoZero"/>
        <c:crossBetween val="between"/>
      </c:valAx>
      <c:valAx>
        <c:axId val="395236927"/>
        <c:scaling>
          <c:orientation val="minMax"/>
          <c:max val="1000000"/>
        </c:scaling>
        <c:delete val="0"/>
        <c:axPos val="r"/>
        <c:numFmt formatCode="#,##0," sourceLinked="1"/>
        <c:majorTickMark val="out"/>
        <c:minorTickMark val="none"/>
        <c:tickLblPos val="none"/>
        <c:crossAx val="81857599"/>
        <c:crosses val="max"/>
        <c:crossBetween val="between"/>
      </c:valAx>
      <c:catAx>
        <c:axId val="81857599"/>
        <c:scaling>
          <c:orientation val="minMax"/>
        </c:scaling>
        <c:delete val="1"/>
        <c:axPos val="b"/>
        <c:numFmt formatCode="General" sourceLinked="1"/>
        <c:majorTickMark val="out"/>
        <c:minorTickMark val="none"/>
        <c:tickLblPos val="nextTo"/>
        <c:crossAx val="395236927"/>
        <c:crosses val="autoZero"/>
        <c:auto val="1"/>
        <c:lblAlgn val="ctr"/>
        <c:lblOffset val="100"/>
        <c:noMultiLvlLbl val="0"/>
      </c:cat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tx1"/>
                </a:solidFill>
              </a:rPr>
              <a:t>Financial year average</a:t>
            </a:r>
          </a:p>
        </c:rich>
      </c:tx>
      <c:overlay val="0"/>
      <c:spPr>
        <a:noFill/>
        <a:ln w="25400">
          <a:noFill/>
        </a:ln>
      </c:spPr>
    </c:title>
    <c:autoTitleDeleted val="0"/>
    <c:plotArea>
      <c:layout/>
      <c:barChart>
        <c:barDir val="col"/>
        <c:grouping val="clustered"/>
        <c:varyColors val="0"/>
        <c:ser>
          <c:idx val="0"/>
          <c:order val="0"/>
          <c:tx>
            <c:strRef>
              <c:f>'Labour market flows SA'!$AV$10</c:f>
              <c:strCache>
                <c:ptCount val="1"/>
                <c:pt idx="0">
                  <c:v>Avg Jul-Sep 2015 to Apr-Jun 2020</c:v>
                </c:pt>
              </c:strCache>
            </c:strRef>
          </c:tx>
          <c:spPr>
            <a:solidFill>
              <a:srgbClr val="550137"/>
            </a:solidFill>
            <a:ln w="25400">
              <a:noFill/>
            </a:ln>
          </c:spPr>
          <c:invertIfNegative val="0"/>
          <c:cat>
            <c:strRef>
              <c:f>'Labour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SA'!$AW$10:$BC$10</c:f>
              <c:numCache>
                <c:formatCode>#,##0,</c:formatCode>
                <c:ptCount val="7"/>
                <c:pt idx="0">
                  <c:v>300817.79576621432</c:v>
                </c:pt>
                <c:pt idx="1">
                  <c:v>567830.93184750958</c:v>
                </c:pt>
                <c:pt idx="2">
                  <c:v>425540.57799798017</c:v>
                </c:pt>
                <c:pt idx="3">
                  <c:v>296392.74701814528</c:v>
                </c:pt>
                <c:pt idx="4">
                  <c:v>565767.13674316648</c:v>
                </c:pt>
                <c:pt idx="5">
                  <c:v>389735.39916051709</c:v>
                </c:pt>
                <c:pt idx="6">
                  <c:v>752537.7434542838</c:v>
                </c:pt>
              </c:numCache>
            </c:numRef>
          </c:val>
          <c:extLst>
            <c:ext xmlns:c16="http://schemas.microsoft.com/office/drawing/2014/chart" uri="{C3380CC4-5D6E-409C-BE32-E72D297353CC}">
              <c16:uniqueId val="{00000001-7C33-4D7F-A4C1-62141E959729}"/>
            </c:ext>
          </c:extLst>
        </c:ser>
        <c:ser>
          <c:idx val="1"/>
          <c:order val="1"/>
          <c:tx>
            <c:strRef>
              <c:f>'Labour market flows SA'!$AV$11</c:f>
              <c:strCache>
                <c:ptCount val="1"/>
                <c:pt idx="0">
                  <c:v>2020/21</c:v>
                </c:pt>
              </c:strCache>
            </c:strRef>
          </c:tx>
          <c:spPr>
            <a:solidFill>
              <a:srgbClr val="7B005B"/>
            </a:solidFill>
            <a:ln w="25400">
              <a:noFill/>
            </a:ln>
          </c:spPr>
          <c:invertIfNegative val="0"/>
          <c:cat>
            <c:strRef>
              <c:f>'Labour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SA'!$AW$11:$BC$11</c:f>
              <c:numCache>
                <c:formatCode>#,##0,</c:formatCode>
                <c:ptCount val="7"/>
                <c:pt idx="0">
                  <c:v>351032.36471128429</c:v>
                </c:pt>
                <c:pt idx="1">
                  <c:v>600418.58960901131</c:v>
                </c:pt>
                <c:pt idx="2">
                  <c:v>468857.43875758152</c:v>
                </c:pt>
                <c:pt idx="3">
                  <c:v>313355.740233591</c:v>
                </c:pt>
                <c:pt idx="4">
                  <c:v>530999.76542095095</c:v>
                </c:pt>
                <c:pt idx="5">
                  <c:v>469119.13919841929</c:v>
                </c:pt>
                <c:pt idx="6">
                  <c:v>685284.42047071655</c:v>
                </c:pt>
              </c:numCache>
            </c:numRef>
          </c:val>
          <c:extLst>
            <c:ext xmlns:c16="http://schemas.microsoft.com/office/drawing/2014/chart" uri="{C3380CC4-5D6E-409C-BE32-E72D297353CC}">
              <c16:uniqueId val="{00000003-7C33-4D7F-A4C1-62141E959729}"/>
            </c:ext>
          </c:extLst>
        </c:ser>
        <c:ser>
          <c:idx val="2"/>
          <c:order val="2"/>
          <c:tx>
            <c:strRef>
              <c:f>'Labour market flows SA'!$AV$12</c:f>
              <c:strCache>
                <c:ptCount val="1"/>
                <c:pt idx="0">
                  <c:v>2021/22</c:v>
                </c:pt>
              </c:strCache>
            </c:strRef>
          </c:tx>
          <c:spPr>
            <a:solidFill>
              <a:srgbClr val="A90083"/>
            </a:solidFill>
            <a:ln w="25400">
              <a:noFill/>
            </a:ln>
          </c:spPr>
          <c:invertIfNegative val="0"/>
          <c:cat>
            <c:strRef>
              <c:f>'Labour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SA'!$AW$12:$BC$12</c:f>
              <c:numCache>
                <c:formatCode>#,##0,</c:formatCode>
                <c:ptCount val="7"/>
                <c:pt idx="0">
                  <c:v>271081.78082744352</c:v>
                </c:pt>
                <c:pt idx="1">
                  <c:v>648192.98501412128</c:v>
                </c:pt>
                <c:pt idx="2">
                  <c:v>482138.07749225374</c:v>
                </c:pt>
                <c:pt idx="3">
                  <c:v>307260.47984052228</c:v>
                </c:pt>
                <c:pt idx="4">
                  <c:v>620149.97632655234</c:v>
                </c:pt>
                <c:pt idx="5">
                  <c:v>434244.89276134298</c:v>
                </c:pt>
                <c:pt idx="6">
                  <c:v>983083.85247943399</c:v>
                </c:pt>
              </c:numCache>
            </c:numRef>
          </c:val>
          <c:extLst>
            <c:ext xmlns:c16="http://schemas.microsoft.com/office/drawing/2014/chart" uri="{C3380CC4-5D6E-409C-BE32-E72D297353CC}">
              <c16:uniqueId val="{00000005-7C33-4D7F-A4C1-62141E959729}"/>
            </c:ext>
          </c:extLst>
        </c:ser>
        <c:ser>
          <c:idx val="3"/>
          <c:order val="3"/>
          <c:tx>
            <c:strRef>
              <c:f>'Labour market flows SA'!$AV$13</c:f>
              <c:strCache>
                <c:ptCount val="1"/>
                <c:pt idx="0">
                  <c:v>2022/23</c:v>
                </c:pt>
              </c:strCache>
            </c:strRef>
          </c:tx>
          <c:spPr>
            <a:solidFill>
              <a:srgbClr val="D9DDEA"/>
            </a:solidFill>
            <a:ln w="25400">
              <a:noFill/>
            </a:ln>
          </c:spPr>
          <c:invertIfNegative val="0"/>
          <c:cat>
            <c:strRef>
              <c:f>'Labour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SA'!$AW$13:$BC$13</c:f>
              <c:numCache>
                <c:formatCode>#,##0,</c:formatCode>
                <c:ptCount val="7"/>
                <c:pt idx="0">
                  <c:v>285522.24223723251</c:v>
                </c:pt>
                <c:pt idx="1">
                  <c:v>599826.75423563318</c:v>
                </c:pt>
                <c:pt idx="2">
                  <c:v>431347.58484399773</c:v>
                </c:pt>
                <c:pt idx="3">
                  <c:v>292573.51994747651</c:v>
                </c:pt>
                <c:pt idx="4">
                  <c:v>628729.428715355</c:v>
                </c:pt>
                <c:pt idx="5">
                  <c:v>467406.3189541637</c:v>
                </c:pt>
                <c:pt idx="6">
                  <c:v>901825.82706122322</c:v>
                </c:pt>
              </c:numCache>
            </c:numRef>
          </c:val>
          <c:extLst>
            <c:ext xmlns:c16="http://schemas.microsoft.com/office/drawing/2014/chart" uri="{C3380CC4-5D6E-409C-BE32-E72D297353CC}">
              <c16:uniqueId val="{00000007-7C33-4D7F-A4C1-62141E959729}"/>
            </c:ext>
          </c:extLst>
        </c:ser>
        <c:ser>
          <c:idx val="4"/>
          <c:order val="4"/>
          <c:tx>
            <c:strRef>
              <c:f>'Labour market flows SA'!$AV$14</c:f>
              <c:strCache>
                <c:ptCount val="1"/>
                <c:pt idx="0">
                  <c:v>2023/24</c:v>
                </c:pt>
              </c:strCache>
            </c:strRef>
          </c:tx>
          <c:spPr>
            <a:solidFill>
              <a:srgbClr val="777D96"/>
            </a:solidFill>
            <a:ln w="25400">
              <a:noFill/>
            </a:ln>
          </c:spPr>
          <c:invertIfNegative val="0"/>
          <c:cat>
            <c:strRef>
              <c:f>'Labour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SA'!$AW$14:$BC$14</c:f>
              <c:numCache>
                <c:formatCode>#,##0,</c:formatCode>
                <c:ptCount val="7"/>
                <c:pt idx="0">
                  <c:v>315821.41079755349</c:v>
                </c:pt>
                <c:pt idx="1">
                  <c:v>599496.21308703651</c:v>
                </c:pt>
                <c:pt idx="2">
                  <c:v>453763.08513679699</c:v>
                </c:pt>
                <c:pt idx="3">
                  <c:v>348456.64310550003</c:v>
                </c:pt>
                <c:pt idx="4">
                  <c:v>587517.31970878481</c:v>
                </c:pt>
                <c:pt idx="5">
                  <c:v>482886.81082622625</c:v>
                </c:pt>
                <c:pt idx="6">
                  <c:v>792403.6351346327</c:v>
                </c:pt>
              </c:numCache>
            </c:numRef>
          </c:val>
          <c:extLst>
            <c:ext xmlns:c16="http://schemas.microsoft.com/office/drawing/2014/chart" uri="{C3380CC4-5D6E-409C-BE32-E72D297353CC}">
              <c16:uniqueId val="{00000009-7C33-4D7F-A4C1-62141E959729}"/>
            </c:ext>
          </c:extLst>
        </c:ser>
        <c:ser>
          <c:idx val="5"/>
          <c:order val="5"/>
          <c:tx>
            <c:strRef>
              <c:f>'Labour market flows SA'!$AV$15</c:f>
              <c:strCache>
                <c:ptCount val="1"/>
                <c:pt idx="0">
                  <c:v>2024/25</c:v>
                </c:pt>
              </c:strCache>
            </c:strRef>
          </c:tx>
          <c:spPr>
            <a:solidFill>
              <a:srgbClr val="A3ABCC"/>
            </a:solidFill>
            <a:ln w="28575" cap="rnd">
              <a:noFill/>
              <a:round/>
            </a:ln>
            <a:effectLst/>
          </c:spPr>
          <c:invertIfNegative val="0"/>
          <c:cat>
            <c:strRef>
              <c:f>'Labour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SA'!$AW$15:$BC$15</c:f>
              <c:numCache>
                <c:formatCode>#,##0,</c:formatCode>
                <c:ptCount val="7"/>
                <c:pt idx="0">
                  <c:v>288425.72306485497</c:v>
                </c:pt>
                <c:pt idx="1">
                  <c:v>589298.64847049653</c:v>
                </c:pt>
                <c:pt idx="2">
                  <c:v>455076.79231378721</c:v>
                </c:pt>
                <c:pt idx="3">
                  <c:v>311524.04132209998</c:v>
                </c:pt>
                <c:pt idx="4">
                  <c:v>647380.81018198654</c:v>
                </c:pt>
                <c:pt idx="5">
                  <c:v>518668.52938364196</c:v>
                </c:pt>
                <c:pt idx="6">
                  <c:v>668742.61081967736</c:v>
                </c:pt>
              </c:numCache>
            </c:numRef>
          </c:val>
          <c:extLst>
            <c:ext xmlns:c16="http://schemas.microsoft.com/office/drawing/2014/chart" uri="{C3380CC4-5D6E-409C-BE32-E72D297353CC}">
              <c16:uniqueId val="{0000000B-7C33-4D7F-A4C1-62141E959729}"/>
            </c:ext>
          </c:extLst>
        </c:ser>
        <c:dLbls>
          <c:showLegendKey val="0"/>
          <c:showVal val="0"/>
          <c:showCatName val="0"/>
          <c:showSerName val="0"/>
          <c:showPercent val="0"/>
          <c:showBubbleSize val="0"/>
        </c:dLbls>
        <c:gapWidth val="150"/>
        <c:axId val="1253552912"/>
        <c:axId val="1"/>
      </c:bar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3552912"/>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Economic Inactivity outflows</a:t>
            </a:r>
          </a:p>
        </c:rich>
      </c:tx>
      <c:overlay val="0"/>
      <c:spPr>
        <a:noFill/>
        <a:ln>
          <a:noFill/>
        </a:ln>
        <a:effectLst/>
      </c:spPr>
    </c:title>
    <c:autoTitleDeleted val="0"/>
    <c:plotArea>
      <c:layout>
        <c:manualLayout>
          <c:layoutTarget val="inner"/>
          <c:xMode val="edge"/>
          <c:yMode val="edge"/>
          <c:x val="0.1019295834980052"/>
          <c:y val="0.10015624085208938"/>
          <c:w val="0.86547038870125292"/>
          <c:h val="0.74685639560743"/>
        </c:manualLayout>
      </c:layout>
      <c:lineChart>
        <c:grouping val="standard"/>
        <c:varyColors val="0"/>
        <c:ser>
          <c:idx val="0"/>
          <c:order val="0"/>
          <c:tx>
            <c:strRef>
              <c:f>'Labour market flows SA'!$W$7</c:f>
              <c:strCache>
                <c:ptCount val="1"/>
                <c:pt idx="0">
                  <c:v>Economic Inactivity to Employment</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3-6041-46BC-AD0A-A76BDAA93479}"/>
            </c:ext>
          </c:extLst>
        </c:ser>
        <c:ser>
          <c:idx val="1"/>
          <c:order val="1"/>
          <c:tx>
            <c:strRef>
              <c:f>'Labour market flows SA'!$X$7</c:f>
              <c:strCache>
                <c:ptCount val="1"/>
                <c:pt idx="0">
                  <c:v>Economic Inactivity to Unemployment</c:v>
                </c:pt>
              </c:strCache>
            </c:strRef>
          </c:tx>
          <c:spPr>
            <a:ln w="28575" cap="rnd">
              <a:solidFill>
                <a:srgbClr val="A02B93"/>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5-6041-46BC-AD0A-A76BDAA93479}"/>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in val="200000"/>
        </c:scaling>
        <c:delete val="0"/>
        <c:axPos val="l"/>
        <c:majorGridlines>
          <c:spPr>
            <a:ln w="9525" cap="flat" cmpd="sng" algn="ctr">
              <a:solidFill>
                <a:schemeClr val="tx1">
                  <a:lumMod val="15000"/>
                  <a:lumOff val="85000"/>
                </a:schemeClr>
              </a:solidFill>
              <a:round/>
            </a:ln>
            <a:effectLst/>
          </c:spPr>
        </c:majorGridlines>
        <c:title>
          <c:tx>
            <c:rich>
              <a:bodyPr/>
              <a:lstStyle/>
              <a:p>
                <a:pPr>
                  <a:defRPr b="0"/>
                </a:pPr>
                <a:r>
                  <a:rPr lang="en-GB" b="0"/>
                  <a:t>Seasonally adjusted, people aged 16-64, UK (thousands)</a:t>
                </a:r>
              </a:p>
            </c:rich>
          </c:tx>
          <c:layout>
            <c:manualLayout>
              <c:xMode val="edge"/>
              <c:yMode val="edge"/>
              <c:x val="1.7065654094570001E-2"/>
              <c:y val="0.10015624085208938"/>
            </c:manualLayout>
          </c:layout>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SA'!$Z$7</c:f>
              <c:strCache>
                <c:ptCount val="1"/>
                <c:pt idx="0">
                  <c:v>Economic Inactivity Gross Outflow</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SA'!$Z$50:$Z$102</c:f>
              <c:numCache>
                <c:formatCode>#,##0,</c:formatCode>
                <c:ptCount val="53"/>
                <c:pt idx="0">
                  <c:v>1054284.1029815599</c:v>
                </c:pt>
                <c:pt idx="1">
                  <c:v>971387.23509278707</c:v>
                </c:pt>
                <c:pt idx="2">
                  <c:v>926742.68979196204</c:v>
                </c:pt>
                <c:pt idx="3">
                  <c:v>894524.02842922998</c:v>
                </c:pt>
                <c:pt idx="4">
                  <c:v>966915.57195368898</c:v>
                </c:pt>
                <c:pt idx="5">
                  <c:v>963819.71905238996</c:v>
                </c:pt>
                <c:pt idx="6">
                  <c:v>985304.68730696104</c:v>
                </c:pt>
                <c:pt idx="7">
                  <c:v>956765.88554175291</c:v>
                </c:pt>
                <c:pt idx="8">
                  <c:v>963028.38341822196</c:v>
                </c:pt>
                <c:pt idx="9">
                  <c:v>979844.47635511996</c:v>
                </c:pt>
                <c:pt idx="10">
                  <c:v>907443.21076082101</c:v>
                </c:pt>
                <c:pt idx="11">
                  <c:v>1021996.592761117</c:v>
                </c:pt>
                <c:pt idx="12">
                  <c:v>975101.39655626297</c:v>
                </c:pt>
                <c:pt idx="13">
                  <c:v>1038825.210781578</c:v>
                </c:pt>
                <c:pt idx="14">
                  <c:v>986982.45730851905</c:v>
                </c:pt>
                <c:pt idx="15">
                  <c:v>974422.95205373596</c:v>
                </c:pt>
                <c:pt idx="16">
                  <c:v>976271.82852817897</c:v>
                </c:pt>
                <c:pt idx="17">
                  <c:v>959736.71754189604</c:v>
                </c:pt>
                <c:pt idx="18">
                  <c:v>939657.86575802392</c:v>
                </c:pt>
                <c:pt idx="19">
                  <c:v>953993.60053280694</c:v>
                </c:pt>
                <c:pt idx="20">
                  <c:v>940453.68476024899</c:v>
                </c:pt>
                <c:pt idx="21">
                  <c:v>883620.73870774405</c:v>
                </c:pt>
                <c:pt idx="22">
                  <c:v>946184.82001382206</c:v>
                </c:pt>
                <c:pt idx="23">
                  <c:v>970506.42420196394</c:v>
                </c:pt>
                <c:pt idx="24">
                  <c:v>868192.89467424492</c:v>
                </c:pt>
                <c:pt idx="25">
                  <c:v>962084.75272612798</c:v>
                </c:pt>
                <c:pt idx="26">
                  <c:v>991367.474275721</c:v>
                </c:pt>
                <c:pt idx="27">
                  <c:v>1007033.2604471369</c:v>
                </c:pt>
                <c:pt idx="28">
                  <c:v>934522.19617522601</c:v>
                </c:pt>
                <c:pt idx="29">
                  <c:v>933413.63763535605</c:v>
                </c:pt>
                <c:pt idx="30">
                  <c:v>947382.022463965</c:v>
                </c:pt>
                <c:pt idx="31">
                  <c:v>951141.44163488096</c:v>
                </c:pt>
                <c:pt idx="32">
                  <c:v>944256.737852494</c:v>
                </c:pt>
                <c:pt idx="33">
                  <c:v>956599.15090694604</c:v>
                </c:pt>
                <c:pt idx="34">
                  <c:v>978393.78871204494</c:v>
                </c:pt>
                <c:pt idx="35">
                  <c:v>961197.55821824702</c:v>
                </c:pt>
                <c:pt idx="36">
                  <c:v>1104285.1206402429</c:v>
                </c:pt>
                <c:pt idx="37">
                  <c:v>1119248.00471315</c:v>
                </c:pt>
                <c:pt idx="38">
                  <c:v>1058188.555371312</c:v>
                </c:pt>
                <c:pt idx="39">
                  <c:v>1033268.478110532</c:v>
                </c:pt>
                <c:pt idx="40">
                  <c:v>1006874.4381565871</c:v>
                </c:pt>
                <c:pt idx="41">
                  <c:v>1042962.6124998149</c:v>
                </c:pt>
                <c:pt idx="42">
                  <c:v>1152383.7557295209</c:v>
                </c:pt>
                <c:pt idx="43">
                  <c:v>1138125.843393439</c:v>
                </c:pt>
                <c:pt idx="44">
                  <c:v>1051070.7790553002</c:v>
                </c:pt>
                <c:pt idx="45">
                  <c:v>1028164.5155630431</c:v>
                </c:pt>
                <c:pt idx="46">
                  <c:v>963914.54089874204</c:v>
                </c:pt>
                <c:pt idx="47">
                  <c:v>1144836.9411453982</c:v>
                </c:pt>
                <c:pt idx="48">
                  <c:v>1144700.5245328611</c:v>
                </c:pt>
                <c:pt idx="49">
                  <c:v>1209779.6401562071</c:v>
                </c:pt>
                <c:pt idx="50">
                  <c:v>1114931.0171031661</c:v>
                </c:pt>
                <c:pt idx="51">
                  <c:v>1199919.6559560711</c:v>
                </c:pt>
                <c:pt idx="52">
                  <c:v>1139567.0450470699</c:v>
                </c:pt>
              </c:numCache>
            </c:numRef>
          </c:val>
          <c:smooth val="0"/>
          <c:extLst>
            <c:ext xmlns:c16="http://schemas.microsoft.com/office/drawing/2014/chart" uri="{C3380CC4-5D6E-409C-BE32-E72D297353CC}">
              <c16:uniqueId val="{00000000-DEB1-48C3-84CE-D8AB80075BA4}"/>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8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SA'!$W$7</c:f>
              <c:strCache>
                <c:ptCount val="1"/>
                <c:pt idx="0">
                  <c:v>Economic Inactivity to Employment</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0-DA35-4EA1-90A5-EE3A39DB824C}"/>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SA'!$X$7</c:f>
              <c:strCache>
                <c:ptCount val="1"/>
                <c:pt idx="0">
                  <c:v>Economic Inactivity to Unemployment</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0-9479-4BCA-BE2D-3D7032197A85}"/>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ax val="800000"/>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SA'!$G$7</c:f>
              <c:strCache>
                <c:ptCount val="1"/>
                <c:pt idx="0">
                  <c:v>Employment Gross Outflow</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SA'!$G$50:$G$102</c:f>
              <c:numCache>
                <c:formatCode>#,##0,</c:formatCode>
                <c:ptCount val="53"/>
                <c:pt idx="0">
                  <c:v>869801.21956394601</c:v>
                </c:pt>
                <c:pt idx="1">
                  <c:v>864318.90848881006</c:v>
                </c:pt>
                <c:pt idx="2">
                  <c:v>863391.36722795409</c:v>
                </c:pt>
                <c:pt idx="3">
                  <c:v>988326.54406297789</c:v>
                </c:pt>
                <c:pt idx="4">
                  <c:v>868274.12057720602</c:v>
                </c:pt>
                <c:pt idx="5">
                  <c:v>843560.69929694</c:v>
                </c:pt>
                <c:pt idx="6">
                  <c:v>878831.76367345604</c:v>
                </c:pt>
                <c:pt idx="7">
                  <c:v>806681.47780407406</c:v>
                </c:pt>
                <c:pt idx="8">
                  <c:v>882401.91532113298</c:v>
                </c:pt>
                <c:pt idx="9">
                  <c:v>835589.08179117297</c:v>
                </c:pt>
                <c:pt idx="10">
                  <c:v>862264.66429402598</c:v>
                </c:pt>
                <c:pt idx="11">
                  <c:v>891295.51565667102</c:v>
                </c:pt>
                <c:pt idx="12">
                  <c:v>910479.14606181695</c:v>
                </c:pt>
                <c:pt idx="13">
                  <c:v>799926.74734338303</c:v>
                </c:pt>
                <c:pt idx="14">
                  <c:v>897420.46192598704</c:v>
                </c:pt>
                <c:pt idx="15">
                  <c:v>896983.28258494893</c:v>
                </c:pt>
                <c:pt idx="16">
                  <c:v>884103.46557229804</c:v>
                </c:pt>
                <c:pt idx="17">
                  <c:v>875675.87574674597</c:v>
                </c:pt>
                <c:pt idx="18">
                  <c:v>884870.32552911702</c:v>
                </c:pt>
                <c:pt idx="19">
                  <c:v>859541.75896889297</c:v>
                </c:pt>
                <c:pt idx="20">
                  <c:v>805672.42699200206</c:v>
                </c:pt>
                <c:pt idx="21">
                  <c:v>868359.52508580708</c:v>
                </c:pt>
                <c:pt idx="22">
                  <c:v>822008.56286998698</c:v>
                </c:pt>
                <c:pt idx="23">
                  <c:v>742359.474676296</c:v>
                </c:pt>
                <c:pt idx="24">
                  <c:v>831521.95829178998</c:v>
                </c:pt>
                <c:pt idx="25">
                  <c:v>864532.783886499</c:v>
                </c:pt>
                <c:pt idx="26">
                  <c:v>842751.69857946294</c:v>
                </c:pt>
                <c:pt idx="27">
                  <c:v>828244.65773064201</c:v>
                </c:pt>
                <c:pt idx="28">
                  <c:v>828828.32406708994</c:v>
                </c:pt>
                <c:pt idx="29">
                  <c:v>856604.59933951707</c:v>
                </c:pt>
                <c:pt idx="30">
                  <c:v>823494.07750956004</c:v>
                </c:pt>
                <c:pt idx="31">
                  <c:v>1056789.9585438201</c:v>
                </c:pt>
                <c:pt idx="32">
                  <c:v>1103284.5870306341</c:v>
                </c:pt>
                <c:pt idx="33">
                  <c:v>1034186.8376197451</c:v>
                </c:pt>
                <c:pt idx="34">
                  <c:v>1025077.2760354551</c:v>
                </c:pt>
                <c:pt idx="35">
                  <c:v>829388.78289507492</c:v>
                </c:pt>
                <c:pt idx="36">
                  <c:v>917150.920730907</c:v>
                </c:pt>
                <c:pt idx="37">
                  <c:v>942897.02763867797</c:v>
                </c:pt>
                <c:pt idx="38">
                  <c:v>938361.93548905896</c:v>
                </c:pt>
                <c:pt idx="39">
                  <c:v>917277.68555429205</c:v>
                </c:pt>
                <c:pt idx="40">
                  <c:v>878562.41468423</c:v>
                </c:pt>
                <c:pt idx="41">
                  <c:v>875770.94526920805</c:v>
                </c:pt>
                <c:pt idx="42">
                  <c:v>850883.83184764907</c:v>
                </c:pt>
                <c:pt idx="43">
                  <c:v>893428.12017401296</c:v>
                </c:pt>
                <c:pt idx="44">
                  <c:v>921313.08860059292</c:v>
                </c:pt>
                <c:pt idx="45">
                  <c:v>935232.76914118801</c:v>
                </c:pt>
                <c:pt idx="46">
                  <c:v>890551.611857248</c:v>
                </c:pt>
                <c:pt idx="47">
                  <c:v>949016.09879201895</c:v>
                </c:pt>
                <c:pt idx="48">
                  <c:v>886470.01574790501</c:v>
                </c:pt>
                <c:pt idx="49">
                  <c:v>837808.63490562304</c:v>
                </c:pt>
                <c:pt idx="50">
                  <c:v>907206.909229971</c:v>
                </c:pt>
                <c:pt idx="51">
                  <c:v>915870.45938810497</c:v>
                </c:pt>
                <c:pt idx="52">
                  <c:v>850011.48261770699</c:v>
                </c:pt>
              </c:numCache>
            </c:numRef>
          </c:val>
          <c:smooth val="0"/>
          <c:extLst>
            <c:ext xmlns:c16="http://schemas.microsoft.com/office/drawing/2014/chart" uri="{C3380CC4-5D6E-409C-BE32-E72D297353CC}">
              <c16:uniqueId val="{00000000-DE0D-47DA-A840-5996AF6C9246}"/>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SA'!$D$7</c:f>
              <c:strCache>
                <c:ptCount val="1"/>
                <c:pt idx="0">
                  <c:v>Employment to Unemployment</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SA'!$D$50:$D$102</c:f>
              <c:numCache>
                <c:formatCode>#,##0,</c:formatCode>
                <c:ptCount val="53"/>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numCache>
            </c:numRef>
          </c:val>
          <c:smooth val="0"/>
          <c:extLst>
            <c:ext xmlns:c16="http://schemas.microsoft.com/office/drawing/2014/chart" uri="{C3380CC4-5D6E-409C-BE32-E72D297353CC}">
              <c16:uniqueId val="{00000000-EA31-41B1-957C-B08F5BB40E34}"/>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SA'!$E$7</c:f>
              <c:strCache>
                <c:ptCount val="1"/>
                <c:pt idx="0">
                  <c:v>Employment to Economic Inactivity</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SA'!$E$50:$E$102</c:f>
              <c:numCache>
                <c:formatCode>#,##0,</c:formatCode>
                <c:ptCount val="53"/>
                <c:pt idx="0">
                  <c:v>483272.68563095102</c:v>
                </c:pt>
                <c:pt idx="1">
                  <c:v>476719.32151516399</c:v>
                </c:pt>
                <c:pt idx="2">
                  <c:v>448656.67845150601</c:v>
                </c:pt>
                <c:pt idx="3">
                  <c:v>565523.34275383397</c:v>
                </c:pt>
                <c:pt idx="4">
                  <c:v>461155.029304408</c:v>
                </c:pt>
                <c:pt idx="5">
                  <c:v>460689.006767385</c:v>
                </c:pt>
                <c:pt idx="6">
                  <c:v>513392.84150829603</c:v>
                </c:pt>
                <c:pt idx="7">
                  <c:v>470024.219636455</c:v>
                </c:pt>
                <c:pt idx="8">
                  <c:v>522662.605680115</c:v>
                </c:pt>
                <c:pt idx="9">
                  <c:v>512762.72450260899</c:v>
                </c:pt>
                <c:pt idx="10">
                  <c:v>531153.955034076</c:v>
                </c:pt>
                <c:pt idx="11">
                  <c:v>554972.38785387401</c:v>
                </c:pt>
                <c:pt idx="12">
                  <c:v>553015.225100487</c:v>
                </c:pt>
                <c:pt idx="13">
                  <c:v>534255.62140066898</c:v>
                </c:pt>
                <c:pt idx="14">
                  <c:v>546810.64506733301</c:v>
                </c:pt>
                <c:pt idx="15">
                  <c:v>537837.28089996194</c:v>
                </c:pt>
                <c:pt idx="16">
                  <c:v>560782.81869894103</c:v>
                </c:pt>
                <c:pt idx="17">
                  <c:v>543908.89929393097</c:v>
                </c:pt>
                <c:pt idx="18">
                  <c:v>629774.09663816099</c:v>
                </c:pt>
                <c:pt idx="19">
                  <c:v>557128.09822434396</c:v>
                </c:pt>
                <c:pt idx="20">
                  <c:v>535073.99171173305</c:v>
                </c:pt>
                <c:pt idx="21">
                  <c:v>560898.57412494603</c:v>
                </c:pt>
                <c:pt idx="22">
                  <c:v>522065.41170118598</c:v>
                </c:pt>
                <c:pt idx="23">
                  <c:v>471203.867703347</c:v>
                </c:pt>
                <c:pt idx="24">
                  <c:v>579101.14634117798</c:v>
                </c:pt>
                <c:pt idx="25">
                  <c:v>578861.39129398204</c:v>
                </c:pt>
                <c:pt idx="26">
                  <c:v>577190.44065058895</c:v>
                </c:pt>
                <c:pt idx="27">
                  <c:v>565789.91190389998</c:v>
                </c:pt>
                <c:pt idx="28">
                  <c:v>535018.98571140296</c:v>
                </c:pt>
                <c:pt idx="29">
                  <c:v>577696.80638610199</c:v>
                </c:pt>
                <c:pt idx="30">
                  <c:v>523847.17124187603</c:v>
                </c:pt>
                <c:pt idx="31">
                  <c:v>708780.93976385705</c:v>
                </c:pt>
                <c:pt idx="32">
                  <c:v>710592.53819275298</c:v>
                </c:pt>
                <c:pt idx="33">
                  <c:v>639607.10887942405</c:v>
                </c:pt>
                <c:pt idx="34">
                  <c:v>597221.03557852702</c:v>
                </c:pt>
                <c:pt idx="35">
                  <c:v>513178.13710704801</c:v>
                </c:pt>
                <c:pt idx="36">
                  <c:v>651668.07687104598</c:v>
                </c:pt>
                <c:pt idx="37">
                  <c:v>649879.90099485999</c:v>
                </c:pt>
                <c:pt idx="38">
                  <c:v>661598.49288737297</c:v>
                </c:pt>
                <c:pt idx="39">
                  <c:v>655614.90387546201</c:v>
                </c:pt>
                <c:pt idx="40">
                  <c:v>625678.64229879004</c:v>
                </c:pt>
                <c:pt idx="41">
                  <c:v>624098.49651723204</c:v>
                </c:pt>
                <c:pt idx="42">
                  <c:v>573895.79112631001</c:v>
                </c:pt>
                <c:pt idx="43">
                  <c:v>605944.01120715495</c:v>
                </c:pt>
                <c:pt idx="44">
                  <c:v>595368.71809183597</c:v>
                </c:pt>
                <c:pt idx="45">
                  <c:v>623883.68441081</c:v>
                </c:pt>
                <c:pt idx="46">
                  <c:v>610262.79113977705</c:v>
                </c:pt>
                <c:pt idx="47">
                  <c:v>581012.17602534697</c:v>
                </c:pt>
                <c:pt idx="48">
                  <c:v>582826.200772212</c:v>
                </c:pt>
                <c:pt idx="49">
                  <c:v>594832.94034229906</c:v>
                </c:pt>
                <c:pt idx="50">
                  <c:v>614517.547498281</c:v>
                </c:pt>
                <c:pt idx="51">
                  <c:v>604431.90569484001</c:v>
                </c:pt>
                <c:pt idx="52">
                  <c:v>543412.20034656604</c:v>
                </c:pt>
              </c:numCache>
            </c:numRef>
          </c:val>
          <c:smooth val="0"/>
          <c:extLst>
            <c:ext xmlns:c16="http://schemas.microsoft.com/office/drawing/2014/chart" uri="{C3380CC4-5D6E-409C-BE32-E72D297353CC}">
              <c16:uniqueId val="{00000000-1A18-4D35-9E7C-286680C5E2E8}"/>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SA'!$R$7</c:f>
              <c:strCache>
                <c:ptCount val="1"/>
                <c:pt idx="0">
                  <c:v>Unemployment Gross Outflow</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SA'!$R$50:$R$102</c:f>
              <c:numCache>
                <c:formatCode>#,##0,</c:formatCode>
                <c:ptCount val="53"/>
                <c:pt idx="0">
                  <c:v>986208.38637566601</c:v>
                </c:pt>
                <c:pt idx="1">
                  <c:v>991770.96891067992</c:v>
                </c:pt>
                <c:pt idx="2">
                  <c:v>955645.19255462894</c:v>
                </c:pt>
                <c:pt idx="3">
                  <c:v>948685.72181063297</c:v>
                </c:pt>
                <c:pt idx="4">
                  <c:v>952852.73422729294</c:v>
                </c:pt>
                <c:pt idx="5">
                  <c:v>946779.53295018803</c:v>
                </c:pt>
                <c:pt idx="6">
                  <c:v>998585.334999991</c:v>
                </c:pt>
                <c:pt idx="7">
                  <c:v>963330.74945208395</c:v>
                </c:pt>
                <c:pt idx="8">
                  <c:v>949046.41588753206</c:v>
                </c:pt>
                <c:pt idx="9">
                  <c:v>875865.42789266305</c:v>
                </c:pt>
                <c:pt idx="10">
                  <c:v>869273.35814428597</c:v>
                </c:pt>
                <c:pt idx="11">
                  <c:v>823656.75776180206</c:v>
                </c:pt>
                <c:pt idx="12">
                  <c:v>808937.26198917301</c:v>
                </c:pt>
                <c:pt idx="13">
                  <c:v>856961.3101674791</c:v>
                </c:pt>
                <c:pt idx="14">
                  <c:v>853809.93725115596</c:v>
                </c:pt>
                <c:pt idx="15">
                  <c:v>789407.016121711</c:v>
                </c:pt>
                <c:pt idx="16">
                  <c:v>775560.66641335306</c:v>
                </c:pt>
                <c:pt idx="17">
                  <c:v>768889.75879083108</c:v>
                </c:pt>
                <c:pt idx="18">
                  <c:v>734012.50609234499</c:v>
                </c:pt>
                <c:pt idx="19">
                  <c:v>767087.48219491495</c:v>
                </c:pt>
                <c:pt idx="20">
                  <c:v>726809.59152848506</c:v>
                </c:pt>
                <c:pt idx="21">
                  <c:v>719929.76223054808</c:v>
                </c:pt>
                <c:pt idx="22">
                  <c:v>658766.97444029001</c:v>
                </c:pt>
                <c:pt idx="23">
                  <c:v>686877.24949906196</c:v>
                </c:pt>
                <c:pt idx="24">
                  <c:v>657211.22148207796</c:v>
                </c:pt>
                <c:pt idx="25">
                  <c:v>649036.56257176306</c:v>
                </c:pt>
                <c:pt idx="26">
                  <c:v>672711.39010200603</c:v>
                </c:pt>
                <c:pt idx="27">
                  <c:v>638348.44196450699</c:v>
                </c:pt>
                <c:pt idx="28">
                  <c:v>673525.49832643196</c:v>
                </c:pt>
                <c:pt idx="29">
                  <c:v>676732.84411419905</c:v>
                </c:pt>
                <c:pt idx="30">
                  <c:v>699112.68383435695</c:v>
                </c:pt>
                <c:pt idx="31">
                  <c:v>613401.92734949896</c:v>
                </c:pt>
                <c:pt idx="32">
                  <c:v>820473.67584749591</c:v>
                </c:pt>
                <c:pt idx="33">
                  <c:v>633014.71079536504</c:v>
                </c:pt>
                <c:pt idx="34">
                  <c:v>781210.72162644798</c:v>
                </c:pt>
                <c:pt idx="35">
                  <c:v>855759.53368382994</c:v>
                </c:pt>
                <c:pt idx="36">
                  <c:v>858867.74985904701</c:v>
                </c:pt>
                <c:pt idx="37">
                  <c:v>896750.77174478001</c:v>
                </c:pt>
                <c:pt idx="38">
                  <c:v>765393.960442123</c:v>
                </c:pt>
                <c:pt idx="39">
                  <c:v>797454.00865004596</c:v>
                </c:pt>
                <c:pt idx="40">
                  <c:v>697995.488494155</c:v>
                </c:pt>
                <c:pt idx="41">
                  <c:v>710784.72220013395</c:v>
                </c:pt>
                <c:pt idx="42">
                  <c:v>656137.93255121796</c:v>
                </c:pt>
                <c:pt idx="43">
                  <c:v>733073.18381526403</c:v>
                </c:pt>
                <c:pt idx="44">
                  <c:v>795688.58059928101</c:v>
                </c:pt>
                <c:pt idx="45">
                  <c:v>803668.09900756693</c:v>
                </c:pt>
                <c:pt idx="46">
                  <c:v>831019.09192674793</c:v>
                </c:pt>
                <c:pt idx="47">
                  <c:v>735308.79098292696</c:v>
                </c:pt>
                <c:pt idx="48">
                  <c:v>838882.93105194601</c:v>
                </c:pt>
                <c:pt idx="49">
                  <c:v>764783.15268982598</c:v>
                </c:pt>
                <c:pt idx="50">
                  <c:v>726417.22743649699</c:v>
                </c:pt>
                <c:pt idx="51">
                  <c:v>826153.72616505693</c:v>
                </c:pt>
                <c:pt idx="52">
                  <c:v>749049.22825216898</c:v>
                </c:pt>
              </c:numCache>
            </c:numRef>
          </c:val>
          <c:smooth val="0"/>
          <c:extLst>
            <c:ext xmlns:c16="http://schemas.microsoft.com/office/drawing/2014/chart" uri="{C3380CC4-5D6E-409C-BE32-E72D297353CC}">
              <c16:uniqueId val="{00000000-974F-41E7-A83B-318A90B9AA98}"/>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SA'!$O$7</c:f>
              <c:strCache>
                <c:ptCount val="1"/>
                <c:pt idx="0">
                  <c:v>Unemployment to Employment</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SA'!$O$50:$O$102</c:f>
              <c:numCache>
                <c:formatCode>#,##0,</c:formatCode>
                <c:ptCount val="53"/>
                <c:pt idx="0">
                  <c:v>598742.112050183</c:v>
                </c:pt>
                <c:pt idx="1">
                  <c:v>590532.95313451299</c:v>
                </c:pt>
                <c:pt idx="2">
                  <c:v>585389.95926321403</c:v>
                </c:pt>
                <c:pt idx="3">
                  <c:v>569355.73307405796</c:v>
                </c:pt>
                <c:pt idx="4">
                  <c:v>549306.12921842397</c:v>
                </c:pt>
                <c:pt idx="5">
                  <c:v>598282.926284738</c:v>
                </c:pt>
                <c:pt idx="6">
                  <c:v>578878.43075234501</c:v>
                </c:pt>
                <c:pt idx="7">
                  <c:v>556697.95384916896</c:v>
                </c:pt>
                <c:pt idx="8">
                  <c:v>565660.98426379403</c:v>
                </c:pt>
                <c:pt idx="9">
                  <c:v>497510.042091529</c:v>
                </c:pt>
                <c:pt idx="10">
                  <c:v>513072.71170858899</c:v>
                </c:pt>
                <c:pt idx="11">
                  <c:v>502135.15608866798</c:v>
                </c:pt>
                <c:pt idx="12">
                  <c:v>462743.31508674799</c:v>
                </c:pt>
                <c:pt idx="13">
                  <c:v>537590.01919102401</c:v>
                </c:pt>
                <c:pt idx="14">
                  <c:v>508455.24769528501</c:v>
                </c:pt>
                <c:pt idx="15">
                  <c:v>455055.54034822999</c:v>
                </c:pt>
                <c:pt idx="16">
                  <c:v>478803.23464166099</c:v>
                </c:pt>
                <c:pt idx="17">
                  <c:v>453724.663120632</c:v>
                </c:pt>
                <c:pt idx="18">
                  <c:v>461132.32098887302</c:v>
                </c:pt>
                <c:pt idx="19">
                  <c:v>464941.94312609499</c:v>
                </c:pt>
                <c:pt idx="20">
                  <c:v>432855.07844555099</c:v>
                </c:pt>
                <c:pt idx="21">
                  <c:v>409103.03547137702</c:v>
                </c:pt>
                <c:pt idx="22">
                  <c:v>377491.61297712498</c:v>
                </c:pt>
                <c:pt idx="23">
                  <c:v>391130.03085013898</c:v>
                </c:pt>
                <c:pt idx="24">
                  <c:v>374808.86759466899</c:v>
                </c:pt>
                <c:pt idx="25">
                  <c:v>375405.850459421</c:v>
                </c:pt>
                <c:pt idx="26">
                  <c:v>387792.753831779</c:v>
                </c:pt>
                <c:pt idx="27">
                  <c:v>406571.94288710499</c:v>
                </c:pt>
                <c:pt idx="28">
                  <c:v>403629.01141817699</c:v>
                </c:pt>
                <c:pt idx="29">
                  <c:v>416415.16562284401</c:v>
                </c:pt>
                <c:pt idx="30">
                  <c:v>426652.00227754499</c:v>
                </c:pt>
                <c:pt idx="31">
                  <c:v>398287.70698673598</c:v>
                </c:pt>
                <c:pt idx="32">
                  <c:v>350965.53202533798</c:v>
                </c:pt>
                <c:pt idx="33">
                  <c:v>377871.297145035</c:v>
                </c:pt>
                <c:pt idx="34">
                  <c:v>452970.03347453597</c:v>
                </c:pt>
                <c:pt idx="35">
                  <c:v>468836.344862219</c:v>
                </c:pt>
                <c:pt idx="36">
                  <c:v>575752.07954853598</c:v>
                </c:pt>
                <c:pt idx="37">
                  <c:v>592369.82054660597</c:v>
                </c:pt>
                <c:pt idx="38">
                  <c:v>454401.44416596799</c:v>
                </c:pt>
                <c:pt idx="39">
                  <c:v>495139.03188312298</c:v>
                </c:pt>
                <c:pt idx="40">
                  <c:v>386642.01337331801</c:v>
                </c:pt>
                <c:pt idx="41">
                  <c:v>385127.75848549098</c:v>
                </c:pt>
                <c:pt idx="42">
                  <c:v>390408.54259058298</c:v>
                </c:pt>
                <c:pt idx="43">
                  <c:v>440625.872122375</c:v>
                </c:pt>
                <c:pt idx="44">
                  <c:v>509228.16617754201</c:v>
                </c:pt>
                <c:pt idx="45">
                  <c:v>466420.54782664101</c:v>
                </c:pt>
                <c:pt idx="46">
                  <c:v>487078.32126171899</c:v>
                </c:pt>
                <c:pt idx="47">
                  <c:v>418260.38662082498</c:v>
                </c:pt>
                <c:pt idx="48">
                  <c:v>443293.08483800298</c:v>
                </c:pt>
                <c:pt idx="49">
                  <c:v>455696.01558508299</c:v>
                </c:pt>
                <c:pt idx="50">
                  <c:v>391884.96486786898</c:v>
                </c:pt>
                <c:pt idx="51">
                  <c:v>506299.69308603101</c:v>
                </c:pt>
                <c:pt idx="52">
                  <c:v>466426.49571616598</c:v>
                </c:pt>
              </c:numCache>
            </c:numRef>
          </c:val>
          <c:smooth val="0"/>
          <c:extLst>
            <c:ext xmlns:c16="http://schemas.microsoft.com/office/drawing/2014/chart" uri="{C3380CC4-5D6E-409C-BE32-E72D297353CC}">
              <c16:uniqueId val="{00000000-1590-434D-AC44-E036E7BF15D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SA'!$P$7</c:f>
              <c:strCache>
                <c:ptCount val="1"/>
                <c:pt idx="0">
                  <c:v>Unemployment to Economic Inactivity</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SA'!$P$50:$P$102</c:f>
              <c:numCache>
                <c:formatCode>#,##0,</c:formatCode>
                <c:ptCount val="53"/>
                <c:pt idx="0">
                  <c:v>387466.27432548301</c:v>
                </c:pt>
                <c:pt idx="1">
                  <c:v>401238.01577616698</c:v>
                </c:pt>
                <c:pt idx="2">
                  <c:v>370255.23329141497</c:v>
                </c:pt>
                <c:pt idx="3">
                  <c:v>379329.988736575</c:v>
                </c:pt>
                <c:pt idx="4">
                  <c:v>403546.60500886902</c:v>
                </c:pt>
                <c:pt idx="5">
                  <c:v>348496.60666544997</c:v>
                </c:pt>
                <c:pt idx="6">
                  <c:v>419706.90424764599</c:v>
                </c:pt>
                <c:pt idx="7">
                  <c:v>406632.79560291499</c:v>
                </c:pt>
                <c:pt idx="8">
                  <c:v>383385.43162373803</c:v>
                </c:pt>
                <c:pt idx="9">
                  <c:v>378355.38580113399</c:v>
                </c:pt>
                <c:pt idx="10">
                  <c:v>356200.64643569698</c:v>
                </c:pt>
                <c:pt idx="11">
                  <c:v>321521.60167313402</c:v>
                </c:pt>
                <c:pt idx="12">
                  <c:v>346193.94690242503</c:v>
                </c:pt>
                <c:pt idx="13">
                  <c:v>319371.29097645503</c:v>
                </c:pt>
                <c:pt idx="14">
                  <c:v>345354.68955587101</c:v>
                </c:pt>
                <c:pt idx="15">
                  <c:v>334351.47577348101</c:v>
                </c:pt>
                <c:pt idx="16">
                  <c:v>296757.431771692</c:v>
                </c:pt>
                <c:pt idx="17">
                  <c:v>315165.09567019902</c:v>
                </c:pt>
                <c:pt idx="18">
                  <c:v>272880.18510347197</c:v>
                </c:pt>
                <c:pt idx="19">
                  <c:v>302145.53906882001</c:v>
                </c:pt>
                <c:pt idx="20">
                  <c:v>293954.51308293402</c:v>
                </c:pt>
                <c:pt idx="21">
                  <c:v>310826.726759171</c:v>
                </c:pt>
                <c:pt idx="22">
                  <c:v>281275.36146316503</c:v>
                </c:pt>
                <c:pt idx="23">
                  <c:v>295747.21864892298</c:v>
                </c:pt>
                <c:pt idx="24">
                  <c:v>282402.35388740897</c:v>
                </c:pt>
                <c:pt idx="25">
                  <c:v>273630.71211234201</c:v>
                </c:pt>
                <c:pt idx="26">
                  <c:v>284918.63627022703</c:v>
                </c:pt>
                <c:pt idx="27">
                  <c:v>231776.499077402</c:v>
                </c:pt>
                <c:pt idx="28">
                  <c:v>269896.48690825503</c:v>
                </c:pt>
                <c:pt idx="29">
                  <c:v>260317.67849135501</c:v>
                </c:pt>
                <c:pt idx="30">
                  <c:v>272460.68155681202</c:v>
                </c:pt>
                <c:pt idx="31">
                  <c:v>215114.22036276301</c:v>
                </c:pt>
                <c:pt idx="32">
                  <c:v>469508.14382215799</c:v>
                </c:pt>
                <c:pt idx="33">
                  <c:v>255143.41365033001</c:v>
                </c:pt>
                <c:pt idx="34">
                  <c:v>328240.68815191201</c:v>
                </c:pt>
                <c:pt idx="35">
                  <c:v>386923.18882161099</c:v>
                </c:pt>
                <c:pt idx="36">
                  <c:v>283115.67031051102</c:v>
                </c:pt>
                <c:pt idx="37">
                  <c:v>304380.95119817398</c:v>
                </c:pt>
                <c:pt idx="38">
                  <c:v>310992.51627615502</c:v>
                </c:pt>
                <c:pt idx="39">
                  <c:v>302314.97676692298</c:v>
                </c:pt>
                <c:pt idx="40">
                  <c:v>311353.47512083699</c:v>
                </c:pt>
                <c:pt idx="41">
                  <c:v>325656.96371464297</c:v>
                </c:pt>
                <c:pt idx="42">
                  <c:v>265729.38996063499</c:v>
                </c:pt>
                <c:pt idx="43">
                  <c:v>292447.31169288902</c:v>
                </c:pt>
                <c:pt idx="44">
                  <c:v>286460.414421739</c:v>
                </c:pt>
                <c:pt idx="45">
                  <c:v>337247.55118092598</c:v>
                </c:pt>
                <c:pt idx="46">
                  <c:v>343940.77066502901</c:v>
                </c:pt>
                <c:pt idx="47">
                  <c:v>317048.40436210198</c:v>
                </c:pt>
                <c:pt idx="48">
                  <c:v>395589.84621394298</c:v>
                </c:pt>
                <c:pt idx="49">
                  <c:v>309087.13710474299</c:v>
                </c:pt>
                <c:pt idx="50">
                  <c:v>334532.26256862801</c:v>
                </c:pt>
                <c:pt idx="51">
                  <c:v>319854.03307902598</c:v>
                </c:pt>
                <c:pt idx="52">
                  <c:v>282622.73253600299</c:v>
                </c:pt>
              </c:numCache>
            </c:numRef>
          </c:val>
          <c:smooth val="0"/>
          <c:extLst>
            <c:ext xmlns:c16="http://schemas.microsoft.com/office/drawing/2014/chart" uri="{C3380CC4-5D6E-409C-BE32-E72D297353CC}">
              <c16:uniqueId val="{00000000-7496-4159-BCB6-339C28AC0530}"/>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SA'!$Y$7</c:f>
              <c:strCache>
                <c:ptCount val="1"/>
                <c:pt idx="0">
                  <c:v>Economic Inactivity Gross Inflow</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SA'!$Y$50:$Y$102</c:f>
              <c:numCache>
                <c:formatCode>#,##0,</c:formatCode>
                <c:ptCount val="53"/>
                <c:pt idx="0">
                  <c:v>870738.95995643409</c:v>
                </c:pt>
                <c:pt idx="1">
                  <c:v>877957.33729133103</c:v>
                </c:pt>
                <c:pt idx="2">
                  <c:v>818911.91174292099</c:v>
                </c:pt>
                <c:pt idx="3">
                  <c:v>944853.33149040898</c:v>
                </c:pt>
                <c:pt idx="4">
                  <c:v>864701.63431327697</c:v>
                </c:pt>
                <c:pt idx="5">
                  <c:v>809185.61343283497</c:v>
                </c:pt>
                <c:pt idx="6">
                  <c:v>933099.74575594207</c:v>
                </c:pt>
                <c:pt idx="7">
                  <c:v>876657.01523937006</c:v>
                </c:pt>
                <c:pt idx="8">
                  <c:v>906048.03730385308</c:v>
                </c:pt>
                <c:pt idx="9">
                  <c:v>891118.11030374304</c:v>
                </c:pt>
                <c:pt idx="10">
                  <c:v>887354.60146977298</c:v>
                </c:pt>
                <c:pt idx="11">
                  <c:v>876493.98952700803</c:v>
                </c:pt>
                <c:pt idx="12">
                  <c:v>899209.17200291203</c:v>
                </c:pt>
                <c:pt idx="13">
                  <c:v>853626.91237712395</c:v>
                </c:pt>
                <c:pt idx="14">
                  <c:v>892165.33462320408</c:v>
                </c:pt>
                <c:pt idx="15">
                  <c:v>872188.7566734429</c:v>
                </c:pt>
                <c:pt idx="16">
                  <c:v>857540.25047063304</c:v>
                </c:pt>
                <c:pt idx="17">
                  <c:v>859073.99496412999</c:v>
                </c:pt>
                <c:pt idx="18">
                  <c:v>902654.28174163296</c:v>
                </c:pt>
                <c:pt idx="19">
                  <c:v>859273.63729316392</c:v>
                </c:pt>
                <c:pt idx="20">
                  <c:v>829028.50479466701</c:v>
                </c:pt>
                <c:pt idx="21">
                  <c:v>871725.30088411702</c:v>
                </c:pt>
                <c:pt idx="22">
                  <c:v>803340.77316435101</c:v>
                </c:pt>
                <c:pt idx="23">
                  <c:v>766951.08635226998</c:v>
                </c:pt>
                <c:pt idx="24">
                  <c:v>861503.50022858696</c:v>
                </c:pt>
                <c:pt idx="25">
                  <c:v>852492.10340632405</c:v>
                </c:pt>
                <c:pt idx="26">
                  <c:v>862109.07692081598</c:v>
                </c:pt>
                <c:pt idx="27">
                  <c:v>797566.41098130192</c:v>
                </c:pt>
                <c:pt idx="28">
                  <c:v>804915.47261965799</c:v>
                </c:pt>
                <c:pt idx="29">
                  <c:v>838014.48487745703</c:v>
                </c:pt>
                <c:pt idx="30">
                  <c:v>796307.85279868799</c:v>
                </c:pt>
                <c:pt idx="31">
                  <c:v>923895.16012662009</c:v>
                </c:pt>
                <c:pt idx="32">
                  <c:v>1180100.682014911</c:v>
                </c:pt>
                <c:pt idx="33">
                  <c:v>894750.52252975409</c:v>
                </c:pt>
                <c:pt idx="34">
                  <c:v>925461.72373043909</c:v>
                </c:pt>
                <c:pt idx="35">
                  <c:v>900101.32592865895</c:v>
                </c:pt>
                <c:pt idx="36">
                  <c:v>934783.747181557</c:v>
                </c:pt>
                <c:pt idx="37">
                  <c:v>954260.85219303402</c:v>
                </c:pt>
                <c:pt idx="38">
                  <c:v>972591.00916352798</c:v>
                </c:pt>
                <c:pt idx="39">
                  <c:v>957929.88064238499</c:v>
                </c:pt>
                <c:pt idx="40">
                  <c:v>937032.11741962703</c:v>
                </c:pt>
                <c:pt idx="41">
                  <c:v>949755.46023187507</c:v>
                </c:pt>
                <c:pt idx="42">
                  <c:v>839625.181086945</c:v>
                </c:pt>
                <c:pt idx="43">
                  <c:v>898391.32290004403</c:v>
                </c:pt>
                <c:pt idx="44">
                  <c:v>881829.13251357502</c:v>
                </c:pt>
                <c:pt idx="45">
                  <c:v>961131.23559173592</c:v>
                </c:pt>
                <c:pt idx="46">
                  <c:v>954203.56180480612</c:v>
                </c:pt>
                <c:pt idx="47">
                  <c:v>898060.58038744889</c:v>
                </c:pt>
                <c:pt idx="48">
                  <c:v>978416.04698615498</c:v>
                </c:pt>
                <c:pt idx="49">
                  <c:v>903920.0774470421</c:v>
                </c:pt>
                <c:pt idx="50">
                  <c:v>949049.81006690906</c:v>
                </c:pt>
                <c:pt idx="51">
                  <c:v>924285.93877386604</c:v>
                </c:pt>
                <c:pt idx="52">
                  <c:v>826034.93288256903</c:v>
                </c:pt>
              </c:numCache>
            </c:numRef>
          </c:val>
          <c:smooth val="0"/>
          <c:extLst>
            <c:ext xmlns:c16="http://schemas.microsoft.com/office/drawing/2014/chart" uri="{C3380CC4-5D6E-409C-BE32-E72D297353CC}">
              <c16:uniqueId val="{00000000-CE0C-452E-B812-3FDD1F34E617}"/>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SA'!$E$7</c:f>
              <c:strCache>
                <c:ptCount val="1"/>
                <c:pt idx="0">
                  <c:v>Employment to Economic Inactivity</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SA'!$E$50:$E$102</c:f>
              <c:numCache>
                <c:formatCode>#,##0,</c:formatCode>
                <c:ptCount val="53"/>
                <c:pt idx="0">
                  <c:v>483272.68563095102</c:v>
                </c:pt>
                <c:pt idx="1">
                  <c:v>476719.32151516399</c:v>
                </c:pt>
                <c:pt idx="2">
                  <c:v>448656.67845150601</c:v>
                </c:pt>
                <c:pt idx="3">
                  <c:v>565523.34275383397</c:v>
                </c:pt>
                <c:pt idx="4">
                  <c:v>461155.029304408</c:v>
                </c:pt>
                <c:pt idx="5">
                  <c:v>460689.006767385</c:v>
                </c:pt>
                <c:pt idx="6">
                  <c:v>513392.84150829603</c:v>
                </c:pt>
                <c:pt idx="7">
                  <c:v>470024.219636455</c:v>
                </c:pt>
                <c:pt idx="8">
                  <c:v>522662.605680115</c:v>
                </c:pt>
                <c:pt idx="9">
                  <c:v>512762.72450260899</c:v>
                </c:pt>
                <c:pt idx="10">
                  <c:v>531153.955034076</c:v>
                </c:pt>
                <c:pt idx="11">
                  <c:v>554972.38785387401</c:v>
                </c:pt>
                <c:pt idx="12">
                  <c:v>553015.225100487</c:v>
                </c:pt>
                <c:pt idx="13">
                  <c:v>534255.62140066898</c:v>
                </c:pt>
                <c:pt idx="14">
                  <c:v>546810.64506733301</c:v>
                </c:pt>
                <c:pt idx="15">
                  <c:v>537837.28089996194</c:v>
                </c:pt>
                <c:pt idx="16">
                  <c:v>560782.81869894103</c:v>
                </c:pt>
                <c:pt idx="17">
                  <c:v>543908.89929393097</c:v>
                </c:pt>
                <c:pt idx="18">
                  <c:v>629774.09663816099</c:v>
                </c:pt>
                <c:pt idx="19">
                  <c:v>557128.09822434396</c:v>
                </c:pt>
                <c:pt idx="20">
                  <c:v>535073.99171173305</c:v>
                </c:pt>
                <c:pt idx="21">
                  <c:v>560898.57412494603</c:v>
                </c:pt>
                <c:pt idx="22">
                  <c:v>522065.41170118598</c:v>
                </c:pt>
                <c:pt idx="23">
                  <c:v>471203.867703347</c:v>
                </c:pt>
                <c:pt idx="24">
                  <c:v>579101.14634117798</c:v>
                </c:pt>
                <c:pt idx="25">
                  <c:v>578861.39129398204</c:v>
                </c:pt>
                <c:pt idx="26">
                  <c:v>577190.44065058895</c:v>
                </c:pt>
                <c:pt idx="27">
                  <c:v>565789.91190389998</c:v>
                </c:pt>
                <c:pt idx="28">
                  <c:v>535018.98571140296</c:v>
                </c:pt>
                <c:pt idx="29">
                  <c:v>577696.80638610199</c:v>
                </c:pt>
                <c:pt idx="30">
                  <c:v>523847.17124187603</c:v>
                </c:pt>
                <c:pt idx="31">
                  <c:v>708780.93976385705</c:v>
                </c:pt>
                <c:pt idx="32">
                  <c:v>710592.53819275298</c:v>
                </c:pt>
                <c:pt idx="33">
                  <c:v>639607.10887942405</c:v>
                </c:pt>
                <c:pt idx="34">
                  <c:v>597221.03557852702</c:v>
                </c:pt>
                <c:pt idx="35">
                  <c:v>513178.13710704801</c:v>
                </c:pt>
                <c:pt idx="36">
                  <c:v>651668.07687104598</c:v>
                </c:pt>
                <c:pt idx="37">
                  <c:v>649879.90099485999</c:v>
                </c:pt>
                <c:pt idx="38">
                  <c:v>661598.49288737297</c:v>
                </c:pt>
                <c:pt idx="39">
                  <c:v>655614.90387546201</c:v>
                </c:pt>
                <c:pt idx="40">
                  <c:v>625678.64229879004</c:v>
                </c:pt>
                <c:pt idx="41">
                  <c:v>624098.49651723204</c:v>
                </c:pt>
                <c:pt idx="42">
                  <c:v>573895.79112631001</c:v>
                </c:pt>
                <c:pt idx="43">
                  <c:v>605944.01120715495</c:v>
                </c:pt>
                <c:pt idx="44">
                  <c:v>595368.71809183597</c:v>
                </c:pt>
                <c:pt idx="45">
                  <c:v>623883.68441081</c:v>
                </c:pt>
                <c:pt idx="46">
                  <c:v>610262.79113977705</c:v>
                </c:pt>
                <c:pt idx="47">
                  <c:v>581012.17602534697</c:v>
                </c:pt>
                <c:pt idx="48">
                  <c:v>582826.200772212</c:v>
                </c:pt>
                <c:pt idx="49">
                  <c:v>594832.94034229906</c:v>
                </c:pt>
                <c:pt idx="50">
                  <c:v>614517.547498281</c:v>
                </c:pt>
                <c:pt idx="51">
                  <c:v>604431.90569484001</c:v>
                </c:pt>
                <c:pt idx="52">
                  <c:v>543412.20034656604</c:v>
                </c:pt>
              </c:numCache>
            </c:numRef>
          </c:val>
          <c:smooth val="0"/>
          <c:extLst>
            <c:ext xmlns:c16="http://schemas.microsoft.com/office/drawing/2014/chart" uri="{C3380CC4-5D6E-409C-BE32-E72D297353CC}">
              <c16:uniqueId val="{00000000-1441-465C-AE9E-4D98798CA45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SA'!$P$7</c:f>
              <c:strCache>
                <c:ptCount val="1"/>
                <c:pt idx="0">
                  <c:v>Unemployment to Economic Inactivity</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SA'!$P$50:$P$102</c:f>
              <c:numCache>
                <c:formatCode>#,##0,</c:formatCode>
                <c:ptCount val="53"/>
                <c:pt idx="0">
                  <c:v>387466.27432548301</c:v>
                </c:pt>
                <c:pt idx="1">
                  <c:v>401238.01577616698</c:v>
                </c:pt>
                <c:pt idx="2">
                  <c:v>370255.23329141497</c:v>
                </c:pt>
                <c:pt idx="3">
                  <c:v>379329.988736575</c:v>
                </c:pt>
                <c:pt idx="4">
                  <c:v>403546.60500886902</c:v>
                </c:pt>
                <c:pt idx="5">
                  <c:v>348496.60666544997</c:v>
                </c:pt>
                <c:pt idx="6">
                  <c:v>419706.90424764599</c:v>
                </c:pt>
                <c:pt idx="7">
                  <c:v>406632.79560291499</c:v>
                </c:pt>
                <c:pt idx="8">
                  <c:v>383385.43162373803</c:v>
                </c:pt>
                <c:pt idx="9">
                  <c:v>378355.38580113399</c:v>
                </c:pt>
                <c:pt idx="10">
                  <c:v>356200.64643569698</c:v>
                </c:pt>
                <c:pt idx="11">
                  <c:v>321521.60167313402</c:v>
                </c:pt>
                <c:pt idx="12">
                  <c:v>346193.94690242503</c:v>
                </c:pt>
                <c:pt idx="13">
                  <c:v>319371.29097645503</c:v>
                </c:pt>
                <c:pt idx="14">
                  <c:v>345354.68955587101</c:v>
                </c:pt>
                <c:pt idx="15">
                  <c:v>334351.47577348101</c:v>
                </c:pt>
                <c:pt idx="16">
                  <c:v>296757.431771692</c:v>
                </c:pt>
                <c:pt idx="17">
                  <c:v>315165.09567019902</c:v>
                </c:pt>
                <c:pt idx="18">
                  <c:v>272880.18510347197</c:v>
                </c:pt>
                <c:pt idx="19">
                  <c:v>302145.53906882001</c:v>
                </c:pt>
                <c:pt idx="20">
                  <c:v>293954.51308293402</c:v>
                </c:pt>
                <c:pt idx="21">
                  <c:v>310826.726759171</c:v>
                </c:pt>
                <c:pt idx="22">
                  <c:v>281275.36146316503</c:v>
                </c:pt>
                <c:pt idx="23">
                  <c:v>295747.21864892298</c:v>
                </c:pt>
                <c:pt idx="24">
                  <c:v>282402.35388740897</c:v>
                </c:pt>
                <c:pt idx="25">
                  <c:v>273630.71211234201</c:v>
                </c:pt>
                <c:pt idx="26">
                  <c:v>284918.63627022703</c:v>
                </c:pt>
                <c:pt idx="27">
                  <c:v>231776.499077402</c:v>
                </c:pt>
                <c:pt idx="28">
                  <c:v>269896.48690825503</c:v>
                </c:pt>
                <c:pt idx="29">
                  <c:v>260317.67849135501</c:v>
                </c:pt>
                <c:pt idx="30">
                  <c:v>272460.68155681202</c:v>
                </c:pt>
                <c:pt idx="31">
                  <c:v>215114.22036276301</c:v>
                </c:pt>
                <c:pt idx="32">
                  <c:v>469508.14382215799</c:v>
                </c:pt>
                <c:pt idx="33">
                  <c:v>255143.41365033001</c:v>
                </c:pt>
                <c:pt idx="34">
                  <c:v>328240.68815191201</c:v>
                </c:pt>
                <c:pt idx="35">
                  <c:v>386923.18882161099</c:v>
                </c:pt>
                <c:pt idx="36">
                  <c:v>283115.67031051102</c:v>
                </c:pt>
                <c:pt idx="37">
                  <c:v>304380.95119817398</c:v>
                </c:pt>
                <c:pt idx="38">
                  <c:v>310992.51627615502</c:v>
                </c:pt>
                <c:pt idx="39">
                  <c:v>302314.97676692298</c:v>
                </c:pt>
                <c:pt idx="40">
                  <c:v>311353.47512083699</c:v>
                </c:pt>
                <c:pt idx="41">
                  <c:v>325656.96371464297</c:v>
                </c:pt>
                <c:pt idx="42">
                  <c:v>265729.38996063499</c:v>
                </c:pt>
                <c:pt idx="43">
                  <c:v>292447.31169288902</c:v>
                </c:pt>
                <c:pt idx="44">
                  <c:v>286460.414421739</c:v>
                </c:pt>
                <c:pt idx="45">
                  <c:v>337247.55118092598</c:v>
                </c:pt>
                <c:pt idx="46">
                  <c:v>343940.77066502901</c:v>
                </c:pt>
                <c:pt idx="47">
                  <c:v>317048.40436210198</c:v>
                </c:pt>
                <c:pt idx="48">
                  <c:v>395589.84621394298</c:v>
                </c:pt>
                <c:pt idx="49">
                  <c:v>309087.13710474299</c:v>
                </c:pt>
                <c:pt idx="50">
                  <c:v>334532.26256862801</c:v>
                </c:pt>
                <c:pt idx="51">
                  <c:v>319854.03307902598</c:v>
                </c:pt>
                <c:pt idx="52">
                  <c:v>282622.73253600299</c:v>
                </c:pt>
              </c:numCache>
            </c:numRef>
          </c:val>
          <c:smooth val="0"/>
          <c:extLst>
            <c:ext xmlns:c16="http://schemas.microsoft.com/office/drawing/2014/chart" uri="{C3380CC4-5D6E-409C-BE32-E72D297353CC}">
              <c16:uniqueId val="{00000000-3403-413E-A3B7-69F624EBC901}"/>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SA'!$F$7</c:f>
              <c:strCache>
                <c:ptCount val="1"/>
                <c:pt idx="0">
                  <c:v>Employment Gross Inflow</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SA'!$F$50:$F$102</c:f>
              <c:numCache>
                <c:formatCode>#,##0,</c:formatCode>
                <c:ptCount val="53"/>
                <c:pt idx="0">
                  <c:v>1093541.0244445181</c:v>
                </c:pt>
                <c:pt idx="1">
                  <c:v>1041379.059910252</c:v>
                </c:pt>
                <c:pt idx="2">
                  <c:v>995284.27139638597</c:v>
                </c:pt>
                <c:pt idx="3">
                  <c:v>954431.35992145492</c:v>
                </c:pt>
                <c:pt idx="4">
                  <c:v>995906.18649563496</c:v>
                </c:pt>
                <c:pt idx="5">
                  <c:v>1067327.617619653</c:v>
                </c:pt>
                <c:pt idx="6">
                  <c:v>1073592.180230502</c:v>
                </c:pt>
                <c:pt idx="7">
                  <c:v>1040893.4821906739</c:v>
                </c:pt>
                <c:pt idx="8">
                  <c:v>1086901.949124628</c:v>
                </c:pt>
                <c:pt idx="9">
                  <c:v>1031546.995874443</c:v>
                </c:pt>
                <c:pt idx="10">
                  <c:v>994047.86781913205</c:v>
                </c:pt>
                <c:pt idx="11">
                  <c:v>1090431.143780139</c:v>
                </c:pt>
                <c:pt idx="12">
                  <c:v>964497.92209335603</c:v>
                </c:pt>
                <c:pt idx="13">
                  <c:v>1098405.9542008871</c:v>
                </c:pt>
                <c:pt idx="14">
                  <c:v>1085523.0325417439</c:v>
                </c:pt>
                <c:pt idx="15">
                  <c:v>994163.92996077891</c:v>
                </c:pt>
                <c:pt idx="16">
                  <c:v>1051062.114713683</c:v>
                </c:pt>
                <c:pt idx="17">
                  <c:v>1015414.488200923</c:v>
                </c:pt>
                <c:pt idx="18">
                  <c:v>976687.87942882802</c:v>
                </c:pt>
                <c:pt idx="19">
                  <c:v>1000142.897561628</c:v>
                </c:pt>
                <c:pt idx="20">
                  <c:v>985512.93110096594</c:v>
                </c:pt>
                <c:pt idx="21">
                  <c:v>938992.59582391009</c:v>
                </c:pt>
                <c:pt idx="22">
                  <c:v>956987.13439205103</c:v>
                </c:pt>
                <c:pt idx="23">
                  <c:v>971714.72156863497</c:v>
                </c:pt>
                <c:pt idx="24">
                  <c:v>914328.82705607393</c:v>
                </c:pt>
                <c:pt idx="25">
                  <c:v>958930.58153733006</c:v>
                </c:pt>
                <c:pt idx="26">
                  <c:v>1013405.07881576</c:v>
                </c:pt>
                <c:pt idx="27">
                  <c:v>1066170.41832344</c:v>
                </c:pt>
                <c:pt idx="28">
                  <c:v>962520.18611762603</c:v>
                </c:pt>
                <c:pt idx="29">
                  <c:v>985890.88928153203</c:v>
                </c:pt>
                <c:pt idx="30">
                  <c:v>1013060.23806666</c:v>
                </c:pt>
                <c:pt idx="31">
                  <c:v>937796.11406025989</c:v>
                </c:pt>
                <c:pt idx="32">
                  <c:v>899444.28207021905</c:v>
                </c:pt>
                <c:pt idx="33">
                  <c:v>851551.10563141701</c:v>
                </c:pt>
                <c:pt idx="34">
                  <c:v>948124.40184700303</c:v>
                </c:pt>
                <c:pt idx="35">
                  <c:v>997253.94983993401</c:v>
                </c:pt>
                <c:pt idx="36">
                  <c:v>1202499.3593957759</c:v>
                </c:pt>
                <c:pt idx="37">
                  <c:v>1241789.991547816</c:v>
                </c:pt>
                <c:pt idx="38">
                  <c:v>1059025.1059235041</c:v>
                </c:pt>
                <c:pt idx="39">
                  <c:v>1132819.245548212</c:v>
                </c:pt>
                <c:pt idx="40">
                  <c:v>975517.87225569203</c:v>
                </c:pt>
                <c:pt idx="41">
                  <c:v>1004662.9680519949</c:v>
                </c:pt>
                <c:pt idx="42">
                  <c:v>1086633.287579431</c:v>
                </c:pt>
                <c:pt idx="43">
                  <c:v>1106500.602397918</c:v>
                </c:pt>
                <c:pt idx="44">
                  <c:v>1042511.196208067</c:v>
                </c:pt>
                <c:pt idx="45">
                  <c:v>1043966.550695267</c:v>
                </c:pt>
                <c:pt idx="46">
                  <c:v>972625.69358954101</c:v>
                </c:pt>
                <c:pt idx="47">
                  <c:v>1041688.195914496</c:v>
                </c:pt>
                <c:pt idx="48">
                  <c:v>1106841.1791830231</c:v>
                </c:pt>
                <c:pt idx="49">
                  <c:v>1140466.669283804</c:v>
                </c:pt>
                <c:pt idx="50">
                  <c:v>1023751.866848741</c:v>
                </c:pt>
                <c:pt idx="51">
                  <c:v>1120604.6958788331</c:v>
                </c:pt>
                <c:pt idx="52">
                  <c:v>1125007.177971717</c:v>
                </c:pt>
              </c:numCache>
            </c:numRef>
          </c:val>
          <c:smooth val="0"/>
          <c:extLst>
            <c:ext xmlns:c16="http://schemas.microsoft.com/office/drawing/2014/chart" uri="{C3380CC4-5D6E-409C-BE32-E72D297353CC}">
              <c16:uniqueId val="{00000000-644D-4E8D-BB6F-AD9080C5F54D}"/>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SA'!$W$7</c:f>
              <c:strCache>
                <c:ptCount val="1"/>
                <c:pt idx="0">
                  <c:v>Economic Inactivity to Employment</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0-E1E6-454F-8BFE-8E3A131D0159}"/>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SA'!$O$7</c:f>
              <c:strCache>
                <c:ptCount val="1"/>
                <c:pt idx="0">
                  <c:v>Unemployment to Employment</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SA'!$O$50:$O$102</c:f>
              <c:numCache>
                <c:formatCode>#,##0,</c:formatCode>
                <c:ptCount val="53"/>
                <c:pt idx="0">
                  <c:v>598742.112050183</c:v>
                </c:pt>
                <c:pt idx="1">
                  <c:v>590532.95313451299</c:v>
                </c:pt>
                <c:pt idx="2">
                  <c:v>585389.95926321403</c:v>
                </c:pt>
                <c:pt idx="3">
                  <c:v>569355.73307405796</c:v>
                </c:pt>
                <c:pt idx="4">
                  <c:v>549306.12921842397</c:v>
                </c:pt>
                <c:pt idx="5">
                  <c:v>598282.926284738</c:v>
                </c:pt>
                <c:pt idx="6">
                  <c:v>578878.43075234501</c:v>
                </c:pt>
                <c:pt idx="7">
                  <c:v>556697.95384916896</c:v>
                </c:pt>
                <c:pt idx="8">
                  <c:v>565660.98426379403</c:v>
                </c:pt>
                <c:pt idx="9">
                  <c:v>497510.042091529</c:v>
                </c:pt>
                <c:pt idx="10">
                  <c:v>513072.71170858899</c:v>
                </c:pt>
                <c:pt idx="11">
                  <c:v>502135.15608866798</c:v>
                </c:pt>
                <c:pt idx="12">
                  <c:v>462743.31508674799</c:v>
                </c:pt>
                <c:pt idx="13">
                  <c:v>537590.01919102401</c:v>
                </c:pt>
                <c:pt idx="14">
                  <c:v>508455.24769528501</c:v>
                </c:pt>
                <c:pt idx="15">
                  <c:v>455055.54034822999</c:v>
                </c:pt>
                <c:pt idx="16">
                  <c:v>478803.23464166099</c:v>
                </c:pt>
                <c:pt idx="17">
                  <c:v>453724.663120632</c:v>
                </c:pt>
                <c:pt idx="18">
                  <c:v>461132.32098887302</c:v>
                </c:pt>
                <c:pt idx="19">
                  <c:v>464941.94312609499</c:v>
                </c:pt>
                <c:pt idx="20">
                  <c:v>432855.07844555099</c:v>
                </c:pt>
                <c:pt idx="21">
                  <c:v>409103.03547137702</c:v>
                </c:pt>
                <c:pt idx="22">
                  <c:v>377491.61297712498</c:v>
                </c:pt>
                <c:pt idx="23">
                  <c:v>391130.03085013898</c:v>
                </c:pt>
                <c:pt idx="24">
                  <c:v>374808.86759466899</c:v>
                </c:pt>
                <c:pt idx="25">
                  <c:v>375405.850459421</c:v>
                </c:pt>
                <c:pt idx="26">
                  <c:v>387792.753831779</c:v>
                </c:pt>
                <c:pt idx="27">
                  <c:v>406571.94288710499</c:v>
                </c:pt>
                <c:pt idx="28">
                  <c:v>403629.01141817699</c:v>
                </c:pt>
                <c:pt idx="29">
                  <c:v>416415.16562284401</c:v>
                </c:pt>
                <c:pt idx="30">
                  <c:v>426652.00227754499</c:v>
                </c:pt>
                <c:pt idx="31">
                  <c:v>398287.70698673598</c:v>
                </c:pt>
                <c:pt idx="32">
                  <c:v>350965.53202533798</c:v>
                </c:pt>
                <c:pt idx="33">
                  <c:v>377871.297145035</c:v>
                </c:pt>
                <c:pt idx="34">
                  <c:v>452970.03347453597</c:v>
                </c:pt>
                <c:pt idx="35">
                  <c:v>468836.344862219</c:v>
                </c:pt>
                <c:pt idx="36">
                  <c:v>575752.07954853598</c:v>
                </c:pt>
                <c:pt idx="37">
                  <c:v>592369.82054660597</c:v>
                </c:pt>
                <c:pt idx="38">
                  <c:v>454401.44416596799</c:v>
                </c:pt>
                <c:pt idx="39">
                  <c:v>495139.03188312298</c:v>
                </c:pt>
                <c:pt idx="40">
                  <c:v>386642.01337331801</c:v>
                </c:pt>
                <c:pt idx="41">
                  <c:v>385127.75848549098</c:v>
                </c:pt>
                <c:pt idx="42">
                  <c:v>390408.54259058298</c:v>
                </c:pt>
                <c:pt idx="43">
                  <c:v>440625.872122375</c:v>
                </c:pt>
                <c:pt idx="44">
                  <c:v>509228.16617754201</c:v>
                </c:pt>
                <c:pt idx="45">
                  <c:v>466420.54782664101</c:v>
                </c:pt>
                <c:pt idx="46">
                  <c:v>487078.32126171899</c:v>
                </c:pt>
                <c:pt idx="47">
                  <c:v>418260.38662082498</c:v>
                </c:pt>
                <c:pt idx="48">
                  <c:v>443293.08483800298</c:v>
                </c:pt>
                <c:pt idx="49">
                  <c:v>455696.01558508299</c:v>
                </c:pt>
                <c:pt idx="50">
                  <c:v>391884.96486786898</c:v>
                </c:pt>
                <c:pt idx="51">
                  <c:v>506299.69308603101</c:v>
                </c:pt>
                <c:pt idx="52">
                  <c:v>466426.49571616598</c:v>
                </c:pt>
              </c:numCache>
            </c:numRef>
          </c:val>
          <c:smooth val="0"/>
          <c:extLst>
            <c:ext xmlns:c16="http://schemas.microsoft.com/office/drawing/2014/chart" uri="{C3380CC4-5D6E-409C-BE32-E72D297353CC}">
              <c16:uniqueId val="{00000000-7CA5-4714-BE66-332AEEBBCEA5}"/>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SA'!$Q$7</c:f>
              <c:strCache>
                <c:ptCount val="1"/>
                <c:pt idx="0">
                  <c:v>Unemployment Gross Inflow</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SA'!$Q$50:$Q$102</c:f>
              <c:numCache>
                <c:formatCode>#,##0,</c:formatCode>
                <c:ptCount val="53"/>
                <c:pt idx="0">
                  <c:v>946013.72452021996</c:v>
                </c:pt>
                <c:pt idx="1">
                  <c:v>908140.71529069403</c:v>
                </c:pt>
                <c:pt idx="2">
                  <c:v>931583.066435238</c:v>
                </c:pt>
                <c:pt idx="3">
                  <c:v>932251.60289097694</c:v>
                </c:pt>
                <c:pt idx="4">
                  <c:v>927434.60594927601</c:v>
                </c:pt>
                <c:pt idx="5">
                  <c:v>877646.72024703003</c:v>
                </c:pt>
                <c:pt idx="6">
                  <c:v>856029.85999396397</c:v>
                </c:pt>
                <c:pt idx="7">
                  <c:v>809227.61536786705</c:v>
                </c:pt>
                <c:pt idx="8">
                  <c:v>801526.72819840605</c:v>
                </c:pt>
                <c:pt idx="9">
                  <c:v>768633.87986076996</c:v>
                </c:pt>
                <c:pt idx="10">
                  <c:v>757578.76391022792</c:v>
                </c:pt>
                <c:pt idx="11">
                  <c:v>770023.73287244304</c:v>
                </c:pt>
                <c:pt idx="12">
                  <c:v>830810.71051098499</c:v>
                </c:pt>
                <c:pt idx="13">
                  <c:v>743680.40171442903</c:v>
                </c:pt>
                <c:pt idx="14">
                  <c:v>760524.48932071403</c:v>
                </c:pt>
                <c:pt idx="15">
                  <c:v>794460.56412617397</c:v>
                </c:pt>
                <c:pt idx="16">
                  <c:v>727333.59532951401</c:v>
                </c:pt>
                <c:pt idx="17">
                  <c:v>729813.86891442002</c:v>
                </c:pt>
                <c:pt idx="18">
                  <c:v>679198.53620902495</c:v>
                </c:pt>
                <c:pt idx="19">
                  <c:v>721206.30684182304</c:v>
                </c:pt>
                <c:pt idx="20">
                  <c:v>658394.26738510304</c:v>
                </c:pt>
                <c:pt idx="21">
                  <c:v>661192.12931607198</c:v>
                </c:pt>
                <c:pt idx="22">
                  <c:v>666632.44976769702</c:v>
                </c:pt>
                <c:pt idx="23">
                  <c:v>661077.34045641706</c:v>
                </c:pt>
                <c:pt idx="24">
                  <c:v>581093.74716345198</c:v>
                </c:pt>
                <c:pt idx="25">
                  <c:v>664231.41424073605</c:v>
                </c:pt>
                <c:pt idx="26">
                  <c:v>631316.40722061391</c:v>
                </c:pt>
                <c:pt idx="27">
                  <c:v>609889.53083754401</c:v>
                </c:pt>
                <c:pt idx="28">
                  <c:v>669440.35983146401</c:v>
                </c:pt>
                <c:pt idx="29">
                  <c:v>642845.70693008299</c:v>
                </c:pt>
                <c:pt idx="30">
                  <c:v>660620.69294253399</c:v>
                </c:pt>
                <c:pt idx="31">
                  <c:v>759642.05334132002</c:v>
                </c:pt>
                <c:pt idx="32">
                  <c:v>788470.03664549394</c:v>
                </c:pt>
                <c:pt idx="33">
                  <c:v>877499.07116088504</c:v>
                </c:pt>
                <c:pt idx="34">
                  <c:v>911095.66079650598</c:v>
                </c:pt>
                <c:pt idx="35">
                  <c:v>748990.59902855894</c:v>
                </c:pt>
                <c:pt idx="36">
                  <c:v>743020.684652864</c:v>
                </c:pt>
                <c:pt idx="37">
                  <c:v>762844.96035575797</c:v>
                </c:pt>
                <c:pt idx="38">
                  <c:v>730328.33621546207</c:v>
                </c:pt>
                <c:pt idx="39">
                  <c:v>657251.04612427298</c:v>
                </c:pt>
                <c:pt idx="40">
                  <c:v>670882.35165965301</c:v>
                </c:pt>
                <c:pt idx="41">
                  <c:v>675099.85168528697</c:v>
                </c:pt>
                <c:pt idx="42">
                  <c:v>733147.05146201199</c:v>
                </c:pt>
                <c:pt idx="43">
                  <c:v>759735.22208475403</c:v>
                </c:pt>
                <c:pt idx="44">
                  <c:v>843732.11953353207</c:v>
                </c:pt>
                <c:pt idx="45">
                  <c:v>761967.59742479492</c:v>
                </c:pt>
                <c:pt idx="46">
                  <c:v>758655.98928839108</c:v>
                </c:pt>
                <c:pt idx="47">
                  <c:v>889413.05461839901</c:v>
                </c:pt>
                <c:pt idx="48">
                  <c:v>784796.24516353407</c:v>
                </c:pt>
                <c:pt idx="49">
                  <c:v>767984.68102081004</c:v>
                </c:pt>
                <c:pt idx="50">
                  <c:v>775753.47685398394</c:v>
                </c:pt>
                <c:pt idx="51">
                  <c:v>897053.20685653412</c:v>
                </c:pt>
                <c:pt idx="52">
                  <c:v>787585.64506265998</c:v>
                </c:pt>
              </c:numCache>
            </c:numRef>
          </c:val>
          <c:smooth val="0"/>
          <c:extLst>
            <c:ext xmlns:c16="http://schemas.microsoft.com/office/drawing/2014/chart" uri="{C3380CC4-5D6E-409C-BE32-E72D297353CC}">
              <c16:uniqueId val="{00000000-6D4D-42D2-B50C-3B9C79711557}"/>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SA'!$D$7</c:f>
              <c:strCache>
                <c:ptCount val="1"/>
                <c:pt idx="0">
                  <c:v>Employment to Unemployment</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SA'!$D$50:$D$102</c:f>
              <c:numCache>
                <c:formatCode>#,##0,</c:formatCode>
                <c:ptCount val="53"/>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numCache>
            </c:numRef>
          </c:val>
          <c:smooth val="0"/>
          <c:extLst>
            <c:ext xmlns:c16="http://schemas.microsoft.com/office/drawing/2014/chart" uri="{C3380CC4-5D6E-409C-BE32-E72D297353CC}">
              <c16:uniqueId val="{00000000-CBA2-4EF5-BF8D-8668EC72E38B}"/>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'Labour market flows SA'!$X$7</c:f>
              <c:strCache>
                <c:ptCount val="1"/>
                <c:pt idx="0">
                  <c:v>Economic Inactivity to Unemployment</c:v>
                </c:pt>
              </c:strCache>
            </c:strRef>
          </c:tx>
          <c:spPr>
            <a:ln w="28575" cap="rnd">
              <a:solidFill>
                <a:schemeClr val="accent1"/>
              </a:solidFill>
              <a:round/>
            </a:ln>
            <a:effectLst/>
          </c:spPr>
          <c:marker>
            <c:symbol val="none"/>
          </c:marker>
          <c:cat>
            <c:numRef>
              <c:f>'Labour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0-C510-4088-BA31-E8A391BDF5D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ax val="800000"/>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Unemployment inflows (Number of people)</a:t>
            </a:r>
          </a:p>
        </c:rich>
      </c:tx>
      <c:overlay val="0"/>
      <c:spPr>
        <a:noFill/>
        <a:ln>
          <a:noFill/>
        </a:ln>
        <a:effectLst/>
      </c:spPr>
    </c:title>
    <c:autoTitleDeleted val="0"/>
    <c:plotArea>
      <c:layout>
        <c:manualLayout>
          <c:layoutTarget val="inner"/>
          <c:xMode val="edge"/>
          <c:yMode val="edge"/>
          <c:x val="0.1019295834980052"/>
          <c:y val="0.10015624085208938"/>
          <c:w val="0.86547038870125292"/>
          <c:h val="0.74685639560743"/>
        </c:manualLayout>
      </c:layout>
      <c:lineChart>
        <c:grouping val="standard"/>
        <c:varyColors val="0"/>
        <c:ser>
          <c:idx val="0"/>
          <c:order val="0"/>
          <c:tx>
            <c:strRef>
              <c:f>'Labour market flows SA'!$X$7</c:f>
              <c:strCache>
                <c:ptCount val="1"/>
                <c:pt idx="0">
                  <c:v>Economic Inactivity to Unemployment</c:v>
                </c:pt>
              </c:strCache>
            </c:strRef>
          </c:tx>
          <c:spPr>
            <a:ln w="28575" cap="rnd">
              <a:solidFill>
                <a:schemeClr val="accent1"/>
              </a:solidFill>
              <a:round/>
            </a:ln>
            <a:effectLst/>
          </c:spPr>
          <c:marker>
            <c:symbol val="none"/>
          </c:marker>
          <c:cat>
            <c:numRef>
              <c:f>'Labour market flows SA'!$A$50:$A$103</c:f>
              <c:numCache>
                <c:formatCode>m/d/yyyy</c:formatCode>
                <c:ptCount val="54"/>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pt idx="53">
                  <c:v>45839</c:v>
                </c:pt>
              </c:numCache>
            </c:numRef>
          </c:cat>
          <c:val>
            <c:numRef>
              <c:f>'Labour market flows SA'!$X$50:$X$104</c:f>
              <c:numCache>
                <c:formatCode>#,##0,</c:formatCode>
                <c:ptCount val="55"/>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pt idx="53">
                  <c:v>471437.26028669701</c:v>
                </c:pt>
              </c:numCache>
            </c:numRef>
          </c:val>
          <c:smooth val="0"/>
          <c:extLst>
            <c:ext xmlns:c16="http://schemas.microsoft.com/office/drawing/2014/chart" uri="{C3380CC4-5D6E-409C-BE32-E72D297353CC}">
              <c16:uniqueId val="{00000003-9697-4F69-B72E-CB66D8C34941}"/>
            </c:ext>
          </c:extLst>
        </c:ser>
        <c:ser>
          <c:idx val="1"/>
          <c:order val="1"/>
          <c:tx>
            <c:strRef>
              <c:f>'Labour market flows SA'!$D$7</c:f>
              <c:strCache>
                <c:ptCount val="1"/>
                <c:pt idx="0">
                  <c:v>Employment to Unemployment</c:v>
                </c:pt>
              </c:strCache>
            </c:strRef>
          </c:tx>
          <c:spPr>
            <a:ln w="28575" cap="rnd">
              <a:solidFill>
                <a:srgbClr val="A02B93"/>
              </a:solidFill>
              <a:round/>
            </a:ln>
            <a:effectLst/>
          </c:spPr>
          <c:marker>
            <c:symbol val="none"/>
          </c:marker>
          <c:cat>
            <c:numRef>
              <c:f>'Labour market flows SA'!$A$50:$A$103</c:f>
              <c:numCache>
                <c:formatCode>m/d/yyyy</c:formatCode>
                <c:ptCount val="54"/>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pt idx="53">
                  <c:v>45839</c:v>
                </c:pt>
              </c:numCache>
            </c:numRef>
          </c:cat>
          <c:val>
            <c:numRef>
              <c:f>'Labour market flows SA'!$D$50:$D$103</c:f>
              <c:numCache>
                <c:formatCode>#,##0,</c:formatCode>
                <c:ptCount val="54"/>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pt idx="53">
                  <c:v>367040.929103676</c:v>
                </c:pt>
              </c:numCache>
            </c:numRef>
          </c:val>
          <c:smooth val="0"/>
          <c:extLst>
            <c:ext xmlns:c16="http://schemas.microsoft.com/office/drawing/2014/chart" uri="{C3380CC4-5D6E-409C-BE32-E72D297353CC}">
              <c16:uniqueId val="{00000005-9697-4F69-B72E-CB66D8C34941}"/>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in val="200000"/>
        </c:scaling>
        <c:delete val="0"/>
        <c:axPos val="l"/>
        <c:majorGridlines>
          <c:spPr>
            <a:ln w="9525" cap="flat" cmpd="sng" algn="ctr">
              <a:solidFill>
                <a:schemeClr val="tx1">
                  <a:lumMod val="15000"/>
                  <a:lumOff val="85000"/>
                </a:schemeClr>
              </a:solidFill>
              <a:round/>
            </a:ln>
            <a:effectLst/>
          </c:spPr>
        </c:majorGridlines>
        <c:title>
          <c:tx>
            <c:rich>
              <a:bodyPr/>
              <a:lstStyle/>
              <a:p>
                <a:pPr>
                  <a:defRPr sz="900" b="0"/>
                </a:pPr>
                <a:r>
                  <a:rPr lang="en-GB" sz="900" b="0"/>
                  <a:t>Seasonally adjusted, people aged 16-64, UK (thousands)</a:t>
                </a:r>
              </a:p>
            </c:rich>
          </c:tx>
          <c:layout>
            <c:manualLayout>
              <c:xMode val="edge"/>
              <c:yMode val="edge"/>
              <c:x val="1.7065654094570001E-2"/>
              <c:y val="0.10015624085208938"/>
            </c:manualLayout>
          </c:layout>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Unemployment inflows</a:t>
            </a:r>
          </a:p>
        </c:rich>
      </c:tx>
      <c:overlay val="0"/>
      <c:spPr>
        <a:noFill/>
        <a:ln>
          <a:noFill/>
        </a:ln>
        <a:effectLst/>
      </c:spPr>
    </c:title>
    <c:autoTitleDeleted val="0"/>
    <c:plotArea>
      <c:layout>
        <c:manualLayout>
          <c:layoutTarget val="inner"/>
          <c:xMode val="edge"/>
          <c:yMode val="edge"/>
          <c:x val="0.10002718822113386"/>
          <c:y val="0.10015624085208938"/>
          <c:w val="0.86737286136179281"/>
          <c:h val="0.72172352437770515"/>
        </c:manualLayout>
      </c:layout>
      <c:lineChart>
        <c:grouping val="standard"/>
        <c:varyColors val="0"/>
        <c:ser>
          <c:idx val="0"/>
          <c:order val="0"/>
          <c:tx>
            <c:strRef>
              <c:f>'Labour market flows SA'!$AH$7</c:f>
              <c:strCache>
                <c:ptCount val="1"/>
                <c:pt idx="0">
                  <c:v>% of people moving from inactivity to unemployment</c:v>
                </c:pt>
              </c:strCache>
            </c:strRef>
          </c:tx>
          <c:spPr>
            <a:ln w="28575" cap="rnd">
              <a:solidFill>
                <a:schemeClr val="accent1"/>
              </a:solidFill>
              <a:round/>
            </a:ln>
            <a:effectLst/>
          </c:spPr>
          <c:marker>
            <c:symbol val="none"/>
          </c:marker>
          <c:cat>
            <c:numRef>
              <c:f>'Labour market flows SA'!$A$8:$A$103</c:f>
              <c:numCache>
                <c:formatCode>m/d/yyyy</c:formatCode>
                <c:ptCount val="96"/>
                <c:pt idx="0">
                  <c:v>37165</c:v>
                </c:pt>
                <c:pt idx="1">
                  <c:v>37257</c:v>
                </c:pt>
                <c:pt idx="2">
                  <c:v>37347</c:v>
                </c:pt>
                <c:pt idx="3">
                  <c:v>37438</c:v>
                </c:pt>
                <c:pt idx="4">
                  <c:v>37530</c:v>
                </c:pt>
                <c:pt idx="5">
                  <c:v>37622</c:v>
                </c:pt>
                <c:pt idx="6">
                  <c:v>37712</c:v>
                </c:pt>
                <c:pt idx="7">
                  <c:v>37803</c:v>
                </c:pt>
                <c:pt idx="8">
                  <c:v>37895</c:v>
                </c:pt>
                <c:pt idx="9">
                  <c:v>37987</c:v>
                </c:pt>
                <c:pt idx="10">
                  <c:v>38078</c:v>
                </c:pt>
                <c:pt idx="11">
                  <c:v>38169</c:v>
                </c:pt>
                <c:pt idx="12">
                  <c:v>38261</c:v>
                </c:pt>
                <c:pt idx="13">
                  <c:v>38353</c:v>
                </c:pt>
                <c:pt idx="14">
                  <c:v>38443</c:v>
                </c:pt>
                <c:pt idx="15">
                  <c:v>38534</c:v>
                </c:pt>
                <c:pt idx="16">
                  <c:v>38626</c:v>
                </c:pt>
                <c:pt idx="17">
                  <c:v>38718</c:v>
                </c:pt>
                <c:pt idx="18">
                  <c:v>38808</c:v>
                </c:pt>
                <c:pt idx="19">
                  <c:v>38899</c:v>
                </c:pt>
                <c:pt idx="20">
                  <c:v>38991</c:v>
                </c:pt>
                <c:pt idx="21">
                  <c:v>39083</c:v>
                </c:pt>
                <c:pt idx="22">
                  <c:v>39173</c:v>
                </c:pt>
                <c:pt idx="23">
                  <c:v>39264</c:v>
                </c:pt>
                <c:pt idx="24">
                  <c:v>39356</c:v>
                </c:pt>
                <c:pt idx="25">
                  <c:v>39448</c:v>
                </c:pt>
                <c:pt idx="26">
                  <c:v>39539</c:v>
                </c:pt>
                <c:pt idx="27">
                  <c:v>39630</c:v>
                </c:pt>
                <c:pt idx="28">
                  <c:v>39722</c:v>
                </c:pt>
                <c:pt idx="29">
                  <c:v>39814</c:v>
                </c:pt>
                <c:pt idx="30">
                  <c:v>39904</c:v>
                </c:pt>
                <c:pt idx="31">
                  <c:v>39995</c:v>
                </c:pt>
                <c:pt idx="32">
                  <c:v>40087</c:v>
                </c:pt>
                <c:pt idx="33">
                  <c:v>40179</c:v>
                </c:pt>
                <c:pt idx="34">
                  <c:v>40269</c:v>
                </c:pt>
                <c:pt idx="35">
                  <c:v>40360</c:v>
                </c:pt>
                <c:pt idx="36">
                  <c:v>40452</c:v>
                </c:pt>
                <c:pt idx="37">
                  <c:v>40544</c:v>
                </c:pt>
                <c:pt idx="38">
                  <c:v>40634</c:v>
                </c:pt>
                <c:pt idx="39">
                  <c:v>40725</c:v>
                </c:pt>
                <c:pt idx="40">
                  <c:v>40817</c:v>
                </c:pt>
                <c:pt idx="41">
                  <c:v>40909</c:v>
                </c:pt>
                <c:pt idx="42">
                  <c:v>41000</c:v>
                </c:pt>
                <c:pt idx="43">
                  <c:v>41091</c:v>
                </c:pt>
                <c:pt idx="44">
                  <c:v>41183</c:v>
                </c:pt>
                <c:pt idx="45">
                  <c:v>41275</c:v>
                </c:pt>
                <c:pt idx="46">
                  <c:v>41365</c:v>
                </c:pt>
                <c:pt idx="47">
                  <c:v>41456</c:v>
                </c:pt>
                <c:pt idx="48">
                  <c:v>41548</c:v>
                </c:pt>
                <c:pt idx="49">
                  <c:v>41640</c:v>
                </c:pt>
                <c:pt idx="50">
                  <c:v>41730</c:v>
                </c:pt>
                <c:pt idx="51">
                  <c:v>41821</c:v>
                </c:pt>
                <c:pt idx="52">
                  <c:v>41913</c:v>
                </c:pt>
                <c:pt idx="53">
                  <c:v>42005</c:v>
                </c:pt>
                <c:pt idx="54">
                  <c:v>42095</c:v>
                </c:pt>
                <c:pt idx="55">
                  <c:v>42186</c:v>
                </c:pt>
                <c:pt idx="56">
                  <c:v>42278</c:v>
                </c:pt>
                <c:pt idx="57">
                  <c:v>42370</c:v>
                </c:pt>
                <c:pt idx="58">
                  <c:v>42461</c:v>
                </c:pt>
                <c:pt idx="59">
                  <c:v>42552</c:v>
                </c:pt>
                <c:pt idx="60">
                  <c:v>42644</c:v>
                </c:pt>
                <c:pt idx="61">
                  <c:v>42736</c:v>
                </c:pt>
                <c:pt idx="62">
                  <c:v>42826</c:v>
                </c:pt>
                <c:pt idx="63">
                  <c:v>42917</c:v>
                </c:pt>
                <c:pt idx="64">
                  <c:v>43009</c:v>
                </c:pt>
                <c:pt idx="65">
                  <c:v>43101</c:v>
                </c:pt>
                <c:pt idx="66">
                  <c:v>43191</c:v>
                </c:pt>
                <c:pt idx="67">
                  <c:v>43282</c:v>
                </c:pt>
                <c:pt idx="68">
                  <c:v>43374</c:v>
                </c:pt>
                <c:pt idx="69">
                  <c:v>43466</c:v>
                </c:pt>
                <c:pt idx="70">
                  <c:v>43556</c:v>
                </c:pt>
                <c:pt idx="71">
                  <c:v>43647</c:v>
                </c:pt>
                <c:pt idx="72">
                  <c:v>43739</c:v>
                </c:pt>
                <c:pt idx="73">
                  <c:v>43831</c:v>
                </c:pt>
                <c:pt idx="74">
                  <c:v>43922</c:v>
                </c:pt>
                <c:pt idx="75">
                  <c:v>44013</c:v>
                </c:pt>
                <c:pt idx="76">
                  <c:v>44105</c:v>
                </c:pt>
                <c:pt idx="77">
                  <c:v>44197</c:v>
                </c:pt>
                <c:pt idx="78">
                  <c:v>44287</c:v>
                </c:pt>
                <c:pt idx="79">
                  <c:v>44378</c:v>
                </c:pt>
                <c:pt idx="80">
                  <c:v>44470</c:v>
                </c:pt>
                <c:pt idx="81">
                  <c:v>44562</c:v>
                </c:pt>
                <c:pt idx="82">
                  <c:v>44652</c:v>
                </c:pt>
                <c:pt idx="83">
                  <c:v>44743</c:v>
                </c:pt>
                <c:pt idx="84">
                  <c:v>44835</c:v>
                </c:pt>
                <c:pt idx="85">
                  <c:v>44927</c:v>
                </c:pt>
                <c:pt idx="86">
                  <c:v>45017</c:v>
                </c:pt>
                <c:pt idx="87">
                  <c:v>45108</c:v>
                </c:pt>
                <c:pt idx="88">
                  <c:v>45200</c:v>
                </c:pt>
                <c:pt idx="89">
                  <c:v>45292</c:v>
                </c:pt>
                <c:pt idx="90">
                  <c:v>45383</c:v>
                </c:pt>
                <c:pt idx="91">
                  <c:v>45474</c:v>
                </c:pt>
                <c:pt idx="92">
                  <c:v>45566</c:v>
                </c:pt>
                <c:pt idx="93">
                  <c:v>45658</c:v>
                </c:pt>
                <c:pt idx="94">
                  <c:v>45748</c:v>
                </c:pt>
                <c:pt idx="95">
                  <c:v>45839</c:v>
                </c:pt>
              </c:numCache>
            </c:numRef>
          </c:cat>
          <c:val>
            <c:numRef>
              <c:f>'Labour market flows SA'!$AH$8:$AH$103</c:f>
              <c:numCache>
                <c:formatCode>0.0%</c:formatCode>
                <c:ptCount val="96"/>
                <c:pt idx="0">
                  <c:v>0.47205045566143344</c:v>
                </c:pt>
                <c:pt idx="1">
                  <c:v>0.47860028512313973</c:v>
                </c:pt>
                <c:pt idx="2">
                  <c:v>0.50911630788682205</c:v>
                </c:pt>
                <c:pt idx="3">
                  <c:v>0.48046188768292503</c:v>
                </c:pt>
                <c:pt idx="4">
                  <c:v>0.52219931214152093</c:v>
                </c:pt>
                <c:pt idx="5">
                  <c:v>0.48804303346465655</c:v>
                </c:pt>
                <c:pt idx="6">
                  <c:v>0.52261084093445898</c:v>
                </c:pt>
                <c:pt idx="7">
                  <c:v>0.50729303961541872</c:v>
                </c:pt>
                <c:pt idx="8">
                  <c:v>0.52167904317272951</c:v>
                </c:pt>
                <c:pt idx="9">
                  <c:v>0.53111401994471219</c:v>
                </c:pt>
                <c:pt idx="10">
                  <c:v>0.50115470454448363</c:v>
                </c:pt>
                <c:pt idx="11">
                  <c:v>0.55414649610490396</c:v>
                </c:pt>
                <c:pt idx="12">
                  <c:v>0.50572814503313512</c:v>
                </c:pt>
                <c:pt idx="13">
                  <c:v>0.52721528608670587</c:v>
                </c:pt>
                <c:pt idx="14">
                  <c:v>0.50560997182209655</c:v>
                </c:pt>
                <c:pt idx="15">
                  <c:v>0.54940141552664346</c:v>
                </c:pt>
                <c:pt idx="16">
                  <c:v>0.49898376963018398</c:v>
                </c:pt>
                <c:pt idx="17">
                  <c:v>0.55066098173250355</c:v>
                </c:pt>
                <c:pt idx="18">
                  <c:v>0.56288749520897308</c:v>
                </c:pt>
                <c:pt idx="19">
                  <c:v>0.50343776211254709</c:v>
                </c:pt>
                <c:pt idx="20">
                  <c:v>0.52867131467219153</c:v>
                </c:pt>
                <c:pt idx="21">
                  <c:v>0.54855499559798204</c:v>
                </c:pt>
                <c:pt idx="22">
                  <c:v>0.56851965051579834</c:v>
                </c:pt>
                <c:pt idx="23">
                  <c:v>0.55359666521003947</c:v>
                </c:pt>
                <c:pt idx="24">
                  <c:v>0.57908508502270351</c:v>
                </c:pt>
                <c:pt idx="25">
                  <c:v>0.55191108357978413</c:v>
                </c:pt>
                <c:pt idx="26">
                  <c:v>0.56780716470209236</c:v>
                </c:pt>
                <c:pt idx="27">
                  <c:v>0.5257157573399861</c:v>
                </c:pt>
                <c:pt idx="28">
                  <c:v>0.51121928440161968</c:v>
                </c:pt>
                <c:pt idx="29">
                  <c:v>0.45790382229944282</c:v>
                </c:pt>
                <c:pt idx="30">
                  <c:v>0.46719785019170651</c:v>
                </c:pt>
                <c:pt idx="31">
                  <c:v>0.53927052992211078</c:v>
                </c:pt>
                <c:pt idx="32">
                  <c:v>0.54695364400316526</c:v>
                </c:pt>
                <c:pt idx="33">
                  <c:v>0.56498808165372116</c:v>
                </c:pt>
                <c:pt idx="34">
                  <c:v>0.55329745695992394</c:v>
                </c:pt>
                <c:pt idx="35">
                  <c:v>0.5646298283065303</c:v>
                </c:pt>
                <c:pt idx="36">
                  <c:v>0.56664769232008028</c:v>
                </c:pt>
                <c:pt idx="37">
                  <c:v>0.58842517621472301</c:v>
                </c:pt>
                <c:pt idx="38">
                  <c:v>0.53614767214282189</c:v>
                </c:pt>
                <c:pt idx="39">
                  <c:v>0.56384249886593341</c:v>
                </c:pt>
                <c:pt idx="40">
                  <c:v>0.52574324485691903</c:v>
                </c:pt>
                <c:pt idx="41">
                  <c:v>0.55928394116586344</c:v>
                </c:pt>
                <c:pt idx="42">
                  <c:v>0.59141339716923591</c:v>
                </c:pt>
                <c:pt idx="43">
                  <c:v>0.57319435143971476</c:v>
                </c:pt>
                <c:pt idx="44">
                  <c:v>0.55480653983604833</c:v>
                </c:pt>
                <c:pt idx="45">
                  <c:v>0.54647093124001955</c:v>
                </c:pt>
                <c:pt idx="46">
                  <c:v>0.56102663340226433</c:v>
                </c:pt>
                <c:pt idx="47">
                  <c:v>0.56375192466760582</c:v>
                </c:pt>
                <c:pt idx="48">
                  <c:v>0.57310026291870619</c:v>
                </c:pt>
                <c:pt idx="49">
                  <c:v>0.58397705197618854</c:v>
                </c:pt>
                <c:pt idx="50">
                  <c:v>0.55118239107308986</c:v>
                </c:pt>
                <c:pt idx="51">
                  <c:v>0.57999983379988318</c:v>
                </c:pt>
                <c:pt idx="52">
                  <c:v>0.56293559820641159</c:v>
                </c:pt>
                <c:pt idx="53">
                  <c:v>0.56323017922032004</c:v>
                </c:pt>
                <c:pt idx="54">
                  <c:v>0.56974083694530853</c:v>
                </c:pt>
                <c:pt idx="55">
                  <c:v>0.64276169530586746</c:v>
                </c:pt>
                <c:pt idx="56">
                  <c:v>0.53898944507124025</c:v>
                </c:pt>
                <c:pt idx="57">
                  <c:v>0.54793728234955108</c:v>
                </c:pt>
                <c:pt idx="58">
                  <c:v>0.55547131474536304</c:v>
                </c:pt>
                <c:pt idx="59">
                  <c:v>0.54540878080830368</c:v>
                </c:pt>
                <c:pt idx="60">
                  <c:v>0.62441581468242524</c:v>
                </c:pt>
                <c:pt idx="61">
                  <c:v>0.58068356047962955</c:v>
                </c:pt>
                <c:pt idx="62">
                  <c:v>0.58900244323969386</c:v>
                </c:pt>
                <c:pt idx="63">
                  <c:v>0.53499000165217581</c:v>
                </c:pt>
                <c:pt idx="64">
                  <c:v>0.55006218003140572</c:v>
                </c:pt>
                <c:pt idx="65">
                  <c:v>0.58982770943905072</c:v>
                </c:pt>
                <c:pt idx="66">
                  <c:v>0.56561086196026433</c:v>
                </c:pt>
                <c:pt idx="67">
                  <c:v>0.56992188796270671</c:v>
                </c:pt>
                <c:pt idx="68">
                  <c:v>0.57935315019292155</c:v>
                </c:pt>
                <c:pt idx="69">
                  <c:v>0.56966838655793883</c:v>
                </c:pt>
                <c:pt idx="70">
                  <c:v>0.56111200342080436</c:v>
                </c:pt>
                <c:pt idx="71">
                  <c:v>0.56613571507641802</c:v>
                </c:pt>
                <c:pt idx="72">
                  <c:v>0.5464161061425461</c:v>
                </c:pt>
                <c:pt idx="73">
                  <c:v>0.5418776287473428</c:v>
                </c:pt>
                <c:pt idx="74">
                  <c:v>0.50195691581563517</c:v>
                </c:pt>
                <c:pt idx="75">
                  <c:v>0.55033601549194477</c:v>
                </c:pt>
                <c:pt idx="76">
                  <c:v>0.53039372387869377</c:v>
                </c:pt>
                <c:pt idx="77">
                  <c:v>0.57781760385490522</c:v>
                </c:pt>
                <c:pt idx="78">
                  <c:v>0.64269790956910788</c:v>
                </c:pt>
                <c:pt idx="79">
                  <c:v>0.61588901825192965</c:v>
                </c:pt>
                <c:pt idx="80">
                  <c:v>0.62104244231318573</c:v>
                </c:pt>
                <c:pt idx="81">
                  <c:v>0.60188305028676237</c:v>
                </c:pt>
                <c:pt idx="82">
                  <c:v>0.62305794486939925</c:v>
                </c:pt>
                <c:pt idx="83">
                  <c:v>0.62720707444430202</c:v>
                </c:pt>
                <c:pt idx="84">
                  <c:v>0.62219306458509149</c:v>
                </c:pt>
                <c:pt idx="85">
                  <c:v>0.62159960390149316</c:v>
                </c:pt>
                <c:pt idx="86">
                  <c:v>0.61368737427116138</c:v>
                </c:pt>
                <c:pt idx="87">
                  <c:v>0.59138802518291123</c:v>
                </c:pt>
                <c:pt idx="88">
                  <c:v>0.63054556389862793</c:v>
                </c:pt>
                <c:pt idx="89">
                  <c:v>0.58623957580141051</c:v>
                </c:pt>
                <c:pt idx="90">
                  <c:v>0.61309216647383369</c:v>
                </c:pt>
                <c:pt idx="91">
                  <c:v>0.68361908698444462</c:v>
                </c:pt>
                <c:pt idx="92">
                  <c:v>0.62270312610306056</c:v>
                </c:pt>
                <c:pt idx="93">
                  <c:v>0.65282042211898195</c:v>
                </c:pt>
                <c:pt idx="94">
                  <c:v>0.61070991555877319</c:v>
                </c:pt>
                <c:pt idx="95">
                  <c:v>0.56225345662176607</c:v>
                </c:pt>
              </c:numCache>
            </c:numRef>
          </c:val>
          <c:smooth val="0"/>
          <c:extLst>
            <c:ext xmlns:c16="http://schemas.microsoft.com/office/drawing/2014/chart" uri="{C3380CC4-5D6E-409C-BE32-E72D297353CC}">
              <c16:uniqueId val="{00000003-B34A-4C55-A191-839415398280}"/>
            </c:ext>
          </c:extLst>
        </c:ser>
        <c:ser>
          <c:idx val="1"/>
          <c:order val="1"/>
          <c:tx>
            <c:strRef>
              <c:f>'Labour market flows SA'!$AI$7</c:f>
              <c:strCache>
                <c:ptCount val="1"/>
                <c:pt idx="0">
                  <c:v>% of people moving from employment to unemployment</c:v>
                </c:pt>
              </c:strCache>
            </c:strRef>
          </c:tx>
          <c:spPr>
            <a:ln w="28575" cap="rnd">
              <a:solidFill>
                <a:srgbClr val="A02B93"/>
              </a:solidFill>
              <a:round/>
            </a:ln>
            <a:effectLst/>
          </c:spPr>
          <c:marker>
            <c:symbol val="none"/>
          </c:marker>
          <c:cat>
            <c:numRef>
              <c:f>'Labour market flows SA'!$A$8:$A$103</c:f>
              <c:numCache>
                <c:formatCode>m/d/yyyy</c:formatCode>
                <c:ptCount val="96"/>
                <c:pt idx="0">
                  <c:v>37165</c:v>
                </c:pt>
                <c:pt idx="1">
                  <c:v>37257</c:v>
                </c:pt>
                <c:pt idx="2">
                  <c:v>37347</c:v>
                </c:pt>
                <c:pt idx="3">
                  <c:v>37438</c:v>
                </c:pt>
                <c:pt idx="4">
                  <c:v>37530</c:v>
                </c:pt>
                <c:pt idx="5">
                  <c:v>37622</c:v>
                </c:pt>
                <c:pt idx="6">
                  <c:v>37712</c:v>
                </c:pt>
                <c:pt idx="7">
                  <c:v>37803</c:v>
                </c:pt>
                <c:pt idx="8">
                  <c:v>37895</c:v>
                </c:pt>
                <c:pt idx="9">
                  <c:v>37987</c:v>
                </c:pt>
                <c:pt idx="10">
                  <c:v>38078</c:v>
                </c:pt>
                <c:pt idx="11">
                  <c:v>38169</c:v>
                </c:pt>
                <c:pt idx="12">
                  <c:v>38261</c:v>
                </c:pt>
                <c:pt idx="13">
                  <c:v>38353</c:v>
                </c:pt>
                <c:pt idx="14">
                  <c:v>38443</c:v>
                </c:pt>
                <c:pt idx="15">
                  <c:v>38534</c:v>
                </c:pt>
                <c:pt idx="16">
                  <c:v>38626</c:v>
                </c:pt>
                <c:pt idx="17">
                  <c:v>38718</c:v>
                </c:pt>
                <c:pt idx="18">
                  <c:v>38808</c:v>
                </c:pt>
                <c:pt idx="19">
                  <c:v>38899</c:v>
                </c:pt>
                <c:pt idx="20">
                  <c:v>38991</c:v>
                </c:pt>
                <c:pt idx="21">
                  <c:v>39083</c:v>
                </c:pt>
                <c:pt idx="22">
                  <c:v>39173</c:v>
                </c:pt>
                <c:pt idx="23">
                  <c:v>39264</c:v>
                </c:pt>
                <c:pt idx="24">
                  <c:v>39356</c:v>
                </c:pt>
                <c:pt idx="25">
                  <c:v>39448</c:v>
                </c:pt>
                <c:pt idx="26">
                  <c:v>39539</c:v>
                </c:pt>
                <c:pt idx="27">
                  <c:v>39630</c:v>
                </c:pt>
                <c:pt idx="28">
                  <c:v>39722</c:v>
                </c:pt>
                <c:pt idx="29">
                  <c:v>39814</c:v>
                </c:pt>
                <c:pt idx="30">
                  <c:v>39904</c:v>
                </c:pt>
                <c:pt idx="31">
                  <c:v>39995</c:v>
                </c:pt>
                <c:pt idx="32">
                  <c:v>40087</c:v>
                </c:pt>
                <c:pt idx="33">
                  <c:v>40179</c:v>
                </c:pt>
                <c:pt idx="34">
                  <c:v>40269</c:v>
                </c:pt>
                <c:pt idx="35">
                  <c:v>40360</c:v>
                </c:pt>
                <c:pt idx="36">
                  <c:v>40452</c:v>
                </c:pt>
                <c:pt idx="37">
                  <c:v>40544</c:v>
                </c:pt>
                <c:pt idx="38">
                  <c:v>40634</c:v>
                </c:pt>
                <c:pt idx="39">
                  <c:v>40725</c:v>
                </c:pt>
                <c:pt idx="40">
                  <c:v>40817</c:v>
                </c:pt>
                <c:pt idx="41">
                  <c:v>40909</c:v>
                </c:pt>
                <c:pt idx="42">
                  <c:v>41000</c:v>
                </c:pt>
                <c:pt idx="43">
                  <c:v>41091</c:v>
                </c:pt>
                <c:pt idx="44">
                  <c:v>41183</c:v>
                </c:pt>
                <c:pt idx="45">
                  <c:v>41275</c:v>
                </c:pt>
                <c:pt idx="46">
                  <c:v>41365</c:v>
                </c:pt>
                <c:pt idx="47">
                  <c:v>41456</c:v>
                </c:pt>
                <c:pt idx="48">
                  <c:v>41548</c:v>
                </c:pt>
                <c:pt idx="49">
                  <c:v>41640</c:v>
                </c:pt>
                <c:pt idx="50">
                  <c:v>41730</c:v>
                </c:pt>
                <c:pt idx="51">
                  <c:v>41821</c:v>
                </c:pt>
                <c:pt idx="52">
                  <c:v>41913</c:v>
                </c:pt>
                <c:pt idx="53">
                  <c:v>42005</c:v>
                </c:pt>
                <c:pt idx="54">
                  <c:v>42095</c:v>
                </c:pt>
                <c:pt idx="55">
                  <c:v>42186</c:v>
                </c:pt>
                <c:pt idx="56">
                  <c:v>42278</c:v>
                </c:pt>
                <c:pt idx="57">
                  <c:v>42370</c:v>
                </c:pt>
                <c:pt idx="58">
                  <c:v>42461</c:v>
                </c:pt>
                <c:pt idx="59">
                  <c:v>42552</c:v>
                </c:pt>
                <c:pt idx="60">
                  <c:v>42644</c:v>
                </c:pt>
                <c:pt idx="61">
                  <c:v>42736</c:v>
                </c:pt>
                <c:pt idx="62">
                  <c:v>42826</c:v>
                </c:pt>
                <c:pt idx="63">
                  <c:v>42917</c:v>
                </c:pt>
                <c:pt idx="64">
                  <c:v>43009</c:v>
                </c:pt>
                <c:pt idx="65">
                  <c:v>43101</c:v>
                </c:pt>
                <c:pt idx="66">
                  <c:v>43191</c:v>
                </c:pt>
                <c:pt idx="67">
                  <c:v>43282</c:v>
                </c:pt>
                <c:pt idx="68">
                  <c:v>43374</c:v>
                </c:pt>
                <c:pt idx="69">
                  <c:v>43466</c:v>
                </c:pt>
                <c:pt idx="70">
                  <c:v>43556</c:v>
                </c:pt>
                <c:pt idx="71">
                  <c:v>43647</c:v>
                </c:pt>
                <c:pt idx="72">
                  <c:v>43739</c:v>
                </c:pt>
                <c:pt idx="73">
                  <c:v>43831</c:v>
                </c:pt>
                <c:pt idx="74">
                  <c:v>43922</c:v>
                </c:pt>
                <c:pt idx="75">
                  <c:v>44013</c:v>
                </c:pt>
                <c:pt idx="76">
                  <c:v>44105</c:v>
                </c:pt>
                <c:pt idx="77">
                  <c:v>44197</c:v>
                </c:pt>
                <c:pt idx="78">
                  <c:v>44287</c:v>
                </c:pt>
                <c:pt idx="79">
                  <c:v>44378</c:v>
                </c:pt>
                <c:pt idx="80">
                  <c:v>44470</c:v>
                </c:pt>
                <c:pt idx="81">
                  <c:v>44562</c:v>
                </c:pt>
                <c:pt idx="82">
                  <c:v>44652</c:v>
                </c:pt>
                <c:pt idx="83">
                  <c:v>44743</c:v>
                </c:pt>
                <c:pt idx="84">
                  <c:v>44835</c:v>
                </c:pt>
                <c:pt idx="85">
                  <c:v>44927</c:v>
                </c:pt>
                <c:pt idx="86">
                  <c:v>45017</c:v>
                </c:pt>
                <c:pt idx="87">
                  <c:v>45108</c:v>
                </c:pt>
                <c:pt idx="88">
                  <c:v>45200</c:v>
                </c:pt>
                <c:pt idx="89">
                  <c:v>45292</c:v>
                </c:pt>
                <c:pt idx="90">
                  <c:v>45383</c:v>
                </c:pt>
                <c:pt idx="91">
                  <c:v>45474</c:v>
                </c:pt>
                <c:pt idx="92">
                  <c:v>45566</c:v>
                </c:pt>
                <c:pt idx="93">
                  <c:v>45658</c:v>
                </c:pt>
                <c:pt idx="94">
                  <c:v>45748</c:v>
                </c:pt>
                <c:pt idx="95">
                  <c:v>45839</c:v>
                </c:pt>
              </c:numCache>
            </c:numRef>
          </c:cat>
          <c:val>
            <c:numRef>
              <c:f>'Labour market flows SA'!$AI$8:$AI$103</c:f>
              <c:numCache>
                <c:formatCode>0.0%</c:formatCode>
                <c:ptCount val="96"/>
                <c:pt idx="0">
                  <c:v>0.52794954433856667</c:v>
                </c:pt>
                <c:pt idx="1">
                  <c:v>0.52139971487686032</c:v>
                </c:pt>
                <c:pt idx="2">
                  <c:v>0.49088369211317789</c:v>
                </c:pt>
                <c:pt idx="3">
                  <c:v>0.51953811231707503</c:v>
                </c:pt>
                <c:pt idx="4">
                  <c:v>0.47780068785847907</c:v>
                </c:pt>
                <c:pt idx="5">
                  <c:v>0.51195696653534339</c:v>
                </c:pt>
                <c:pt idx="6">
                  <c:v>0.47738915906554102</c:v>
                </c:pt>
                <c:pt idx="7">
                  <c:v>0.49270696038458123</c:v>
                </c:pt>
                <c:pt idx="8">
                  <c:v>0.47832095682727038</c:v>
                </c:pt>
                <c:pt idx="9">
                  <c:v>0.46888598005528775</c:v>
                </c:pt>
                <c:pt idx="10">
                  <c:v>0.49884529545551631</c:v>
                </c:pt>
                <c:pt idx="11">
                  <c:v>0.44585350389509598</c:v>
                </c:pt>
                <c:pt idx="12">
                  <c:v>0.49427185496686488</c:v>
                </c:pt>
                <c:pt idx="13">
                  <c:v>0.47278471391329402</c:v>
                </c:pt>
                <c:pt idx="14">
                  <c:v>0.4943900281779034</c:v>
                </c:pt>
                <c:pt idx="15">
                  <c:v>0.4505985844733566</c:v>
                </c:pt>
                <c:pt idx="16">
                  <c:v>0.50101623036981613</c:v>
                </c:pt>
                <c:pt idx="17">
                  <c:v>0.44933901826749639</c:v>
                </c:pt>
                <c:pt idx="18">
                  <c:v>0.43711250479102692</c:v>
                </c:pt>
                <c:pt idx="19">
                  <c:v>0.4965622378874528</c:v>
                </c:pt>
                <c:pt idx="20">
                  <c:v>0.47132868532780853</c:v>
                </c:pt>
                <c:pt idx="21">
                  <c:v>0.45144500440201801</c:v>
                </c:pt>
                <c:pt idx="22">
                  <c:v>0.43148034948420178</c:v>
                </c:pt>
                <c:pt idx="23">
                  <c:v>0.44640333478996053</c:v>
                </c:pt>
                <c:pt idx="24">
                  <c:v>0.42091491497729661</c:v>
                </c:pt>
                <c:pt idx="25">
                  <c:v>0.44808891642021587</c:v>
                </c:pt>
                <c:pt idx="26">
                  <c:v>0.43219283529790764</c:v>
                </c:pt>
                <c:pt idx="27">
                  <c:v>0.47428424266001395</c:v>
                </c:pt>
                <c:pt idx="28">
                  <c:v>0.48878071559838027</c:v>
                </c:pt>
                <c:pt idx="29">
                  <c:v>0.54209617770055718</c:v>
                </c:pt>
                <c:pt idx="30">
                  <c:v>0.53280214980829355</c:v>
                </c:pt>
                <c:pt idx="31">
                  <c:v>0.46072947007788928</c:v>
                </c:pt>
                <c:pt idx="32">
                  <c:v>0.45304635599683468</c:v>
                </c:pt>
                <c:pt idx="33">
                  <c:v>0.43501191834627878</c:v>
                </c:pt>
                <c:pt idx="34">
                  <c:v>0.44670254304007617</c:v>
                </c:pt>
                <c:pt idx="35">
                  <c:v>0.4353701716934697</c:v>
                </c:pt>
                <c:pt idx="36">
                  <c:v>0.43335230767991961</c:v>
                </c:pt>
                <c:pt idx="37">
                  <c:v>0.41157482378527704</c:v>
                </c:pt>
                <c:pt idx="38">
                  <c:v>0.46385232785717811</c:v>
                </c:pt>
                <c:pt idx="39">
                  <c:v>0.43615750113406659</c:v>
                </c:pt>
                <c:pt idx="40">
                  <c:v>0.47425675514308102</c:v>
                </c:pt>
                <c:pt idx="41">
                  <c:v>0.44071605883413656</c:v>
                </c:pt>
                <c:pt idx="42">
                  <c:v>0.40858660283076409</c:v>
                </c:pt>
                <c:pt idx="43">
                  <c:v>0.42680564856028524</c:v>
                </c:pt>
                <c:pt idx="44">
                  <c:v>0.44519346016395162</c:v>
                </c:pt>
                <c:pt idx="45">
                  <c:v>0.45352906875998056</c:v>
                </c:pt>
                <c:pt idx="46">
                  <c:v>0.43897336659773561</c:v>
                </c:pt>
                <c:pt idx="47">
                  <c:v>0.43624807533239413</c:v>
                </c:pt>
                <c:pt idx="48">
                  <c:v>0.42689973708129386</c:v>
                </c:pt>
                <c:pt idx="49">
                  <c:v>0.4160229480238114</c:v>
                </c:pt>
                <c:pt idx="50">
                  <c:v>0.44881760892691014</c:v>
                </c:pt>
                <c:pt idx="51">
                  <c:v>0.42000016620011676</c:v>
                </c:pt>
                <c:pt idx="52">
                  <c:v>0.43706440179358852</c:v>
                </c:pt>
                <c:pt idx="53">
                  <c:v>0.43676982077967985</c:v>
                </c:pt>
                <c:pt idx="54">
                  <c:v>0.43025916305469153</c:v>
                </c:pt>
                <c:pt idx="55">
                  <c:v>0.35723830469413242</c:v>
                </c:pt>
                <c:pt idx="56">
                  <c:v>0.46101055492875981</c:v>
                </c:pt>
                <c:pt idx="57">
                  <c:v>0.45206271765044898</c:v>
                </c:pt>
                <c:pt idx="58">
                  <c:v>0.44452868525463696</c:v>
                </c:pt>
                <c:pt idx="59">
                  <c:v>0.45459121919169626</c:v>
                </c:pt>
                <c:pt idx="60">
                  <c:v>0.37558418531757487</c:v>
                </c:pt>
                <c:pt idx="61">
                  <c:v>0.41931643952037045</c:v>
                </c:pt>
                <c:pt idx="62">
                  <c:v>0.41099755676030608</c:v>
                </c:pt>
                <c:pt idx="63">
                  <c:v>0.46500999834782419</c:v>
                </c:pt>
                <c:pt idx="64">
                  <c:v>0.44993781996859422</c:v>
                </c:pt>
                <c:pt idx="65">
                  <c:v>0.41017229056094912</c:v>
                </c:pt>
                <c:pt idx="66">
                  <c:v>0.43438913803973567</c:v>
                </c:pt>
                <c:pt idx="67">
                  <c:v>0.43007811203729324</c:v>
                </c:pt>
                <c:pt idx="68">
                  <c:v>0.4206468498070785</c:v>
                </c:pt>
                <c:pt idx="69">
                  <c:v>0.43033161344206106</c:v>
                </c:pt>
                <c:pt idx="70">
                  <c:v>0.43888799657919547</c:v>
                </c:pt>
                <c:pt idx="71">
                  <c:v>0.43386428492358198</c:v>
                </c:pt>
                <c:pt idx="72">
                  <c:v>0.45358389385745396</c:v>
                </c:pt>
                <c:pt idx="73">
                  <c:v>0.4581223712526572</c:v>
                </c:pt>
                <c:pt idx="74">
                  <c:v>0.49804308418436488</c:v>
                </c:pt>
                <c:pt idx="75">
                  <c:v>0.44966398450805517</c:v>
                </c:pt>
                <c:pt idx="76">
                  <c:v>0.46960627612130629</c:v>
                </c:pt>
                <c:pt idx="77">
                  <c:v>0.42218239614509484</c:v>
                </c:pt>
                <c:pt idx="78">
                  <c:v>0.35730209043089217</c:v>
                </c:pt>
                <c:pt idx="79">
                  <c:v>0.38411098174807035</c:v>
                </c:pt>
                <c:pt idx="80">
                  <c:v>0.37895755768681416</c:v>
                </c:pt>
                <c:pt idx="81">
                  <c:v>0.39811694971323763</c:v>
                </c:pt>
                <c:pt idx="82">
                  <c:v>0.37694205513060075</c:v>
                </c:pt>
                <c:pt idx="83">
                  <c:v>0.37279292555569804</c:v>
                </c:pt>
                <c:pt idx="84">
                  <c:v>0.37780693541490856</c:v>
                </c:pt>
                <c:pt idx="85">
                  <c:v>0.3784003960985069</c:v>
                </c:pt>
                <c:pt idx="86">
                  <c:v>0.38631262572883851</c:v>
                </c:pt>
                <c:pt idx="87">
                  <c:v>0.40861197481708889</c:v>
                </c:pt>
                <c:pt idx="88">
                  <c:v>0.36945443610137196</c:v>
                </c:pt>
                <c:pt idx="89">
                  <c:v>0.41376042419858944</c:v>
                </c:pt>
                <c:pt idx="90">
                  <c:v>0.38690783352616626</c:v>
                </c:pt>
                <c:pt idx="91">
                  <c:v>0.31638091301555549</c:v>
                </c:pt>
                <c:pt idx="92">
                  <c:v>0.37729687389693956</c:v>
                </c:pt>
                <c:pt idx="93">
                  <c:v>0.347179577881018</c:v>
                </c:pt>
                <c:pt idx="94">
                  <c:v>0.38929008444122681</c:v>
                </c:pt>
                <c:pt idx="95">
                  <c:v>0.43774654337823399</c:v>
                </c:pt>
              </c:numCache>
            </c:numRef>
          </c:val>
          <c:smooth val="0"/>
          <c:extLst>
            <c:ext xmlns:c16="http://schemas.microsoft.com/office/drawing/2014/chart" uri="{C3380CC4-5D6E-409C-BE32-E72D297353CC}">
              <c16:uniqueId val="{00000005-B34A-4C55-A191-839415398280}"/>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ax val="0.70000000000000007"/>
          <c:min val="0.30000000000000004"/>
        </c:scaling>
        <c:delete val="0"/>
        <c:axPos val="l"/>
        <c:majorGridlines>
          <c:spPr>
            <a:ln w="9525" cap="flat" cmpd="sng" algn="ctr">
              <a:solidFill>
                <a:schemeClr val="tx1">
                  <a:lumMod val="15000"/>
                  <a:lumOff val="85000"/>
                </a:schemeClr>
              </a:solidFill>
              <a:round/>
            </a:ln>
            <a:effectLst/>
          </c:spPr>
        </c:majorGridlines>
        <c:title>
          <c:tx>
            <c:rich>
              <a:bodyPr/>
              <a:lstStyle/>
              <a:p>
                <a:pPr>
                  <a:defRPr sz="900" b="0"/>
                </a:pPr>
                <a:r>
                  <a:rPr lang="en-GB" sz="900" b="0"/>
                  <a:t>Seasonally adjusted, people aged 16-64, UK (t</a:t>
                </a:r>
                <a:r>
                  <a:rPr lang="en-GB" sz="900" b="1" i="0" u="none" strike="noStrike" kern="1200" spc="0" baseline="0">
                    <a:solidFill>
                      <a:sysClr val="windowText" lastClr="000000"/>
                    </a:solidFill>
                    <a:latin typeface="Arial" panose="020B0604020202020204" pitchFamily="34" charset="0"/>
                    <a:cs typeface="Arial" panose="020B0604020202020204" pitchFamily="34" charset="0"/>
                  </a:rPr>
                  <a:t>% of total</a:t>
                </a:r>
                <a:r>
                  <a:rPr lang="en-GB" sz="900" b="0"/>
                  <a:t>)</a:t>
                </a:r>
              </a:p>
            </c:rich>
          </c:tx>
          <c:layout>
            <c:manualLayout>
              <c:xMode val="edge"/>
              <c:yMode val="edge"/>
              <c:x val="1.7065654094570001E-2"/>
              <c:y val="0.10015624085208938"/>
            </c:manualLayout>
          </c:layout>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layout>
        <c:manualLayout>
          <c:xMode val="edge"/>
          <c:yMode val="edge"/>
          <c:x val="0.25213172880386053"/>
          <c:y val="0.89842538561144203"/>
          <c:w val="0.53568749873608479"/>
          <c:h val="8.483111144998516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sz="1800" b="1" i="0" u="none" strike="noStrike" baseline="0">
                <a:effectLst/>
              </a:rPr>
              <a:t>Quarterly average of labour market flows (thousands of people)</a:t>
            </a:r>
            <a:endParaRPr lang="en-GB"/>
          </a:p>
        </c:rich>
      </c:tx>
      <c:overlay val="0"/>
    </c:title>
    <c:autoTitleDeleted val="0"/>
    <c:plotArea>
      <c:layout/>
      <c:barChart>
        <c:barDir val="col"/>
        <c:grouping val="clustered"/>
        <c:varyColors val="0"/>
        <c:ser>
          <c:idx val="1"/>
          <c:order val="1"/>
          <c:tx>
            <c:strRef>
              <c:f>'Labour market flows SA'!$BE$25</c:f>
              <c:strCache>
                <c:ptCount val="1"/>
                <c:pt idx="0">
                  <c:v>Q1/Q2/Q3 2025 average</c:v>
                </c:pt>
              </c:strCache>
            </c:strRef>
          </c:tx>
          <c:spPr>
            <a:solidFill>
              <a:srgbClr val="D9DDEA"/>
            </a:solidFill>
            <a:ln w="0">
              <a:solidFill>
                <a:srgbClr val="00285F"/>
              </a:solidFill>
            </a:ln>
          </c:spPr>
          <c:invertIfNegative val="0"/>
          <c:cat>
            <c:strRef>
              <c:f>'Labour market flows SA'!$BF$23:$BL$23</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SA'!$BF$25:$BL$25</c:f>
              <c:numCache>
                <c:formatCode>#,##0,</c:formatCode>
                <c:ptCount val="7"/>
                <c:pt idx="0">
                  <c:v>328359.58835602732</c:v>
                </c:pt>
                <c:pt idx="1">
                  <c:v>573277.45867445564</c:v>
                </c:pt>
                <c:pt idx="2">
                  <c:v>464918.02654400165</c:v>
                </c:pt>
                <c:pt idx="3">
                  <c:v>313340.46594469401</c:v>
                </c:pt>
                <c:pt idx="4">
                  <c:v>624566.66066285968</c:v>
                </c:pt>
                <c:pt idx="5">
                  <c:v>512679.42541382834</c:v>
                </c:pt>
                <c:pt idx="6">
                  <c:v>720861.51170097862</c:v>
                </c:pt>
              </c:numCache>
            </c:numRef>
          </c:val>
          <c:extLst>
            <c:ext xmlns:c16="http://schemas.microsoft.com/office/drawing/2014/chart" uri="{C3380CC4-5D6E-409C-BE32-E72D297353CC}">
              <c16:uniqueId val="{00000003-EA0A-46A3-A705-48B6D6F18328}"/>
            </c:ext>
          </c:extLst>
        </c:ser>
        <c:dLbls>
          <c:showLegendKey val="0"/>
          <c:showVal val="0"/>
          <c:showCatName val="0"/>
          <c:showSerName val="0"/>
          <c:showPercent val="0"/>
          <c:showBubbleSize val="0"/>
        </c:dLbls>
        <c:gapWidth val="29"/>
        <c:axId val="1253552912"/>
        <c:axId val="1"/>
      </c:barChart>
      <c:lineChart>
        <c:grouping val="stacked"/>
        <c:varyColors val="0"/>
        <c:ser>
          <c:idx val="0"/>
          <c:order val="0"/>
          <c:tx>
            <c:strRef>
              <c:f>'Labour market flows SA'!$BE$24</c:f>
              <c:strCache>
                <c:ptCount val="1"/>
                <c:pt idx="0">
                  <c:v>2015-2024 average</c:v>
                </c:pt>
              </c:strCache>
            </c:strRef>
          </c:tx>
          <c:spPr>
            <a:ln>
              <a:noFill/>
            </a:ln>
          </c:spPr>
          <c:marker>
            <c:symbol val="diamond"/>
            <c:size val="13"/>
            <c:spPr>
              <a:solidFill>
                <a:srgbClr val="00285F"/>
              </a:solidFill>
              <a:ln>
                <a:solidFill>
                  <a:srgbClr val="00285F"/>
                </a:solidFill>
              </a:ln>
            </c:spPr>
          </c:marker>
          <c:cat>
            <c:strRef>
              <c:f>'Labour market flows SA'!$BF$23:$BL$23</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'Labour market flows SA'!$BF$24:$BL$24</c:f>
              <c:numCache>
                <c:formatCode>#,##0,</c:formatCode>
                <c:ptCount val="7"/>
                <c:pt idx="0">
                  <c:v>303490.980366937</c:v>
                </c:pt>
                <c:pt idx="1">
                  <c:v>586642.37263820856</c:v>
                </c:pt>
                <c:pt idx="2">
                  <c:v>441692.39391276229</c:v>
                </c:pt>
                <c:pt idx="3">
                  <c:v>307144.38552800484</c:v>
                </c:pt>
                <c:pt idx="4">
                  <c:v>579790.42114818934</c:v>
                </c:pt>
                <c:pt idx="5">
                  <c:v>428111.42815925076</c:v>
                </c:pt>
                <c:pt idx="6">
                  <c:v>777991.91034961178</c:v>
                </c:pt>
              </c:numCache>
            </c:numRef>
          </c:val>
          <c:smooth val="0"/>
          <c:extLst>
            <c:ext xmlns:c16="http://schemas.microsoft.com/office/drawing/2014/chart" uri="{C3380CC4-5D6E-409C-BE32-E72D297353CC}">
              <c16:uniqueId val="{0000000F-EA0A-46A3-A705-48B6D6F18328}"/>
            </c:ext>
          </c:extLst>
        </c:ser>
        <c:dLbls>
          <c:showLegendKey val="0"/>
          <c:showVal val="0"/>
          <c:showCatName val="0"/>
          <c:showSerName val="0"/>
          <c:showPercent val="0"/>
          <c:showBubbleSize val="0"/>
        </c:dLbls>
        <c:marker val="1"/>
        <c:smooth val="0"/>
        <c:axId val="81857599"/>
        <c:axId val="395236927"/>
      </c:line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53552912"/>
        <c:crosses val="autoZero"/>
        <c:crossBetween val="between"/>
      </c:valAx>
      <c:valAx>
        <c:axId val="395236927"/>
        <c:scaling>
          <c:orientation val="minMax"/>
          <c:max val="800000"/>
        </c:scaling>
        <c:delete val="0"/>
        <c:axPos val="r"/>
        <c:numFmt formatCode="#,##0," sourceLinked="1"/>
        <c:majorTickMark val="none"/>
        <c:minorTickMark val="none"/>
        <c:tickLblPos val="none"/>
        <c:spPr>
          <a:ln>
            <a:noFill/>
          </a:ln>
        </c:spPr>
        <c:crossAx val="81857599"/>
        <c:crosses val="max"/>
        <c:crossBetween val="between"/>
      </c:valAx>
      <c:catAx>
        <c:axId val="81857599"/>
        <c:scaling>
          <c:orientation val="minMax"/>
        </c:scaling>
        <c:delete val="1"/>
        <c:axPos val="b"/>
        <c:numFmt formatCode="General" sourceLinked="1"/>
        <c:majorTickMark val="out"/>
        <c:minorTickMark val="none"/>
        <c:tickLblPos val="nextTo"/>
        <c:crossAx val="395236927"/>
        <c:crosses val="autoZero"/>
        <c:auto val="1"/>
        <c:lblAlgn val="ctr"/>
        <c:lblOffset val="100"/>
        <c:noMultiLvlLbl val="0"/>
      </c:cat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a:t>Real Average Weekly Earnings (Constant 2015 Prices, seasonally adjusted): £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'Real Wages Chart'!$C$1</c:f>
              <c:strCache>
                <c:ptCount val="1"/>
                <c:pt idx="0">
                  <c:v>Total Pay</c:v>
                </c:pt>
              </c:strCache>
            </c:strRef>
          </c:tx>
          <c:spPr>
            <a:ln w="28575" cap="rnd">
              <a:solidFill>
                <a:srgbClr val="00285F"/>
              </a:solidFill>
              <a:round/>
            </a:ln>
            <a:effectLst/>
          </c:spPr>
          <c:marker>
            <c:symbol val="none"/>
          </c:marker>
          <c:cat>
            <c:numRef>
              <c:f>'Real Wages Chart'!$A$2:$A$300</c:f>
              <c:numCache>
                <c:formatCode>m/d/yyyy</c:formatCode>
                <c:ptCount val="299"/>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numCache>
            </c:numRef>
          </c:cat>
          <c:val>
            <c:numRef>
              <c:f>'Real Wages Chart'!$C$2:$C$300</c:f>
              <c:numCache>
                <c:formatCode>0</c:formatCode>
                <c:ptCount val="299"/>
                <c:pt idx="0">
                  <c:v>423.9527356231867</c:v>
                </c:pt>
                <c:pt idx="1">
                  <c:v>414.27364810922069</c:v>
                </c:pt>
                <c:pt idx="2">
                  <c:v>429.21980024175593</c:v>
                </c:pt>
                <c:pt idx="3">
                  <c:v>426.46637607022819</c:v>
                </c:pt>
                <c:pt idx="4">
                  <c:v>430.20737923594504</c:v>
                </c:pt>
                <c:pt idx="5">
                  <c:v>428.76137295353482</c:v>
                </c:pt>
                <c:pt idx="6">
                  <c:v>431.73994403749725</c:v>
                </c:pt>
                <c:pt idx="7">
                  <c:v>434.52301046528885</c:v>
                </c:pt>
                <c:pt idx="8">
                  <c:v>435.58639655190456</c:v>
                </c:pt>
                <c:pt idx="9">
                  <c:v>435.95320124754306</c:v>
                </c:pt>
                <c:pt idx="10">
                  <c:v>437.1481355203839</c:v>
                </c:pt>
                <c:pt idx="11">
                  <c:v>443.05598919406941</c:v>
                </c:pt>
                <c:pt idx="12">
                  <c:v>442.96724390312278</c:v>
                </c:pt>
                <c:pt idx="13">
                  <c:v>446.10764985395298</c:v>
                </c:pt>
                <c:pt idx="14">
                  <c:v>444.8430282951424</c:v>
                </c:pt>
                <c:pt idx="15">
                  <c:v>446.02186794617455</c:v>
                </c:pt>
                <c:pt idx="16">
                  <c:v>444.23317417035258</c:v>
                </c:pt>
                <c:pt idx="17">
                  <c:v>445.75640120076218</c:v>
                </c:pt>
                <c:pt idx="18">
                  <c:v>446.1247091109193</c:v>
                </c:pt>
                <c:pt idx="19">
                  <c:v>448.3119244158936</c:v>
                </c:pt>
                <c:pt idx="20">
                  <c:v>448.97587564315819</c:v>
                </c:pt>
                <c:pt idx="21">
                  <c:v>451.53684361742887</c:v>
                </c:pt>
                <c:pt idx="22">
                  <c:v>452.83410262916112</c:v>
                </c:pt>
                <c:pt idx="23">
                  <c:v>453.25756836132263</c:v>
                </c:pt>
                <c:pt idx="24">
                  <c:v>451.45866442845255</c:v>
                </c:pt>
                <c:pt idx="25">
                  <c:v>452.46081702336335</c:v>
                </c:pt>
                <c:pt idx="26">
                  <c:v>449.29075180005105</c:v>
                </c:pt>
                <c:pt idx="27">
                  <c:v>456.14825055109463</c:v>
                </c:pt>
                <c:pt idx="28">
                  <c:v>456.47849633193198</c:v>
                </c:pt>
                <c:pt idx="29">
                  <c:v>458.65951048623799</c:v>
                </c:pt>
                <c:pt idx="30">
                  <c:v>459.13903237476313</c:v>
                </c:pt>
                <c:pt idx="31">
                  <c:v>457.89398215147082</c:v>
                </c:pt>
                <c:pt idx="32">
                  <c:v>458.88909131018949</c:v>
                </c:pt>
                <c:pt idx="33">
                  <c:v>458.19920612618904</c:v>
                </c:pt>
                <c:pt idx="34">
                  <c:v>459.05114483419101</c:v>
                </c:pt>
                <c:pt idx="35">
                  <c:v>457.8435585448687</c:v>
                </c:pt>
                <c:pt idx="36">
                  <c:v>454.65175304536888</c:v>
                </c:pt>
                <c:pt idx="37">
                  <c:v>455.05033630508348</c:v>
                </c:pt>
                <c:pt idx="38">
                  <c:v>461.78230305801628</c:v>
                </c:pt>
                <c:pt idx="39">
                  <c:v>461.61888158591711</c:v>
                </c:pt>
                <c:pt idx="40">
                  <c:v>463.59165655371544</c:v>
                </c:pt>
                <c:pt idx="41">
                  <c:v>465.08840971663057</c:v>
                </c:pt>
                <c:pt idx="42">
                  <c:v>466.80680214583504</c:v>
                </c:pt>
                <c:pt idx="43">
                  <c:v>466.81543291603134</c:v>
                </c:pt>
                <c:pt idx="44">
                  <c:v>468.58757118532753</c:v>
                </c:pt>
                <c:pt idx="45">
                  <c:v>470.22534464392311</c:v>
                </c:pt>
                <c:pt idx="46">
                  <c:v>470.71854517530994</c:v>
                </c:pt>
                <c:pt idx="47">
                  <c:v>470.66897569945968</c:v>
                </c:pt>
                <c:pt idx="48">
                  <c:v>480.72261104465792</c:v>
                </c:pt>
                <c:pt idx="49">
                  <c:v>464.53181145822833</c:v>
                </c:pt>
                <c:pt idx="50">
                  <c:v>473.7132286744594</c:v>
                </c:pt>
                <c:pt idx="51">
                  <c:v>475.19705201329566</c:v>
                </c:pt>
                <c:pt idx="52">
                  <c:v>476.50391196468917</c:v>
                </c:pt>
                <c:pt idx="53">
                  <c:v>476.65154664072935</c:v>
                </c:pt>
                <c:pt idx="54">
                  <c:v>477.83837480159417</c:v>
                </c:pt>
                <c:pt idx="55">
                  <c:v>480.74479671238521</c:v>
                </c:pt>
                <c:pt idx="56">
                  <c:v>482.74137531433985</c:v>
                </c:pt>
                <c:pt idx="57">
                  <c:v>484.61283636459899</c:v>
                </c:pt>
                <c:pt idx="58">
                  <c:v>483.65605487036612</c:v>
                </c:pt>
                <c:pt idx="59">
                  <c:v>484.07619281421182</c:v>
                </c:pt>
                <c:pt idx="60">
                  <c:v>491.49595144594525</c:v>
                </c:pt>
                <c:pt idx="61">
                  <c:v>482.28127451502957</c:v>
                </c:pt>
                <c:pt idx="62">
                  <c:v>484.1639415273246</c:v>
                </c:pt>
                <c:pt idx="63">
                  <c:v>487.63928131110123</c:v>
                </c:pt>
                <c:pt idx="64">
                  <c:v>488.17510667893117</c:v>
                </c:pt>
                <c:pt idx="65">
                  <c:v>488.08426409979307</c:v>
                </c:pt>
                <c:pt idx="66">
                  <c:v>489.9000507660985</c:v>
                </c:pt>
                <c:pt idx="67">
                  <c:v>493.75085666177472</c:v>
                </c:pt>
                <c:pt idx="68">
                  <c:v>493.97807568697664</c:v>
                </c:pt>
                <c:pt idx="69">
                  <c:v>494.38095675063147</c:v>
                </c:pt>
                <c:pt idx="70">
                  <c:v>496.56173274989095</c:v>
                </c:pt>
                <c:pt idx="71">
                  <c:v>496.25064355663176</c:v>
                </c:pt>
                <c:pt idx="72">
                  <c:v>497.1490373810102</c:v>
                </c:pt>
                <c:pt idx="73">
                  <c:v>498.70028216691367</c:v>
                </c:pt>
                <c:pt idx="74">
                  <c:v>503.206049929877</c:v>
                </c:pt>
                <c:pt idx="75">
                  <c:v>498.63145395657631</c:v>
                </c:pt>
                <c:pt idx="76">
                  <c:v>499.79023663266821</c:v>
                </c:pt>
                <c:pt idx="77">
                  <c:v>502.68467580650349</c:v>
                </c:pt>
                <c:pt idx="78">
                  <c:v>501.44167515712633</c:v>
                </c:pt>
                <c:pt idx="79">
                  <c:v>499.93577443021337</c:v>
                </c:pt>
                <c:pt idx="80">
                  <c:v>500.66180993793387</c:v>
                </c:pt>
                <c:pt idx="81">
                  <c:v>503.99185449296493</c:v>
                </c:pt>
                <c:pt idx="82">
                  <c:v>504.52046838572824</c:v>
                </c:pt>
                <c:pt idx="83">
                  <c:v>509.57803316125114</c:v>
                </c:pt>
                <c:pt idx="84">
                  <c:v>512.94668600935188</c:v>
                </c:pt>
                <c:pt idx="85">
                  <c:v>518.0320134669023</c:v>
                </c:pt>
                <c:pt idx="86">
                  <c:v>510.2718736727569</c:v>
                </c:pt>
                <c:pt idx="87">
                  <c:v>506.38306833810753</c:v>
                </c:pt>
                <c:pt idx="88">
                  <c:v>510.67181110204024</c:v>
                </c:pt>
                <c:pt idx="89">
                  <c:v>512.92127960845903</c:v>
                </c:pt>
                <c:pt idx="90">
                  <c:v>515.78718567969963</c:v>
                </c:pt>
                <c:pt idx="91">
                  <c:v>517.19778915773031</c:v>
                </c:pt>
                <c:pt idx="92">
                  <c:v>519.26588629197283</c:v>
                </c:pt>
                <c:pt idx="93">
                  <c:v>514.71372142967459</c:v>
                </c:pt>
                <c:pt idx="94">
                  <c:v>517.42837754776713</c:v>
                </c:pt>
                <c:pt idx="95">
                  <c:v>514.90243192425919</c:v>
                </c:pt>
                <c:pt idx="96">
                  <c:v>520.36473528836609</c:v>
                </c:pt>
                <c:pt idx="97">
                  <c:v>525.38649771257394</c:v>
                </c:pt>
                <c:pt idx="98">
                  <c:v>522.63789412791402</c:v>
                </c:pt>
                <c:pt idx="99">
                  <c:v>515.27013843446798</c:v>
                </c:pt>
                <c:pt idx="100">
                  <c:v>514.87926629896299</c:v>
                </c:pt>
                <c:pt idx="101">
                  <c:v>510.57784093512311</c:v>
                </c:pt>
                <c:pt idx="102">
                  <c:v>510.67047175416155</c:v>
                </c:pt>
                <c:pt idx="103">
                  <c:v>508.82772739146708</c:v>
                </c:pt>
                <c:pt idx="104">
                  <c:v>506.78251058085567</c:v>
                </c:pt>
                <c:pt idx="105">
                  <c:v>509.83115215068239</c:v>
                </c:pt>
                <c:pt idx="106">
                  <c:v>508.53904073287174</c:v>
                </c:pt>
                <c:pt idx="107">
                  <c:v>512.58192457669156</c:v>
                </c:pt>
                <c:pt idx="108">
                  <c:v>497.44554132269803</c:v>
                </c:pt>
                <c:pt idx="109">
                  <c:v>479.26113708825358</c:v>
                </c:pt>
                <c:pt idx="110">
                  <c:v>504.42674180935091</c:v>
                </c:pt>
                <c:pt idx="111">
                  <c:v>510.32842762170475</c:v>
                </c:pt>
                <c:pt idx="112">
                  <c:v>508.09329571924701</c:v>
                </c:pt>
                <c:pt idx="113">
                  <c:v>506.76307679839789</c:v>
                </c:pt>
                <c:pt idx="114">
                  <c:v>503.77076132243349</c:v>
                </c:pt>
                <c:pt idx="115">
                  <c:v>504.04208041370339</c:v>
                </c:pt>
                <c:pt idx="116">
                  <c:v>504.95451087558632</c:v>
                </c:pt>
                <c:pt idx="117">
                  <c:v>503.93215977194473</c:v>
                </c:pt>
                <c:pt idx="118">
                  <c:v>502.62897235229616</c:v>
                </c:pt>
                <c:pt idx="119">
                  <c:v>502.83587385538721</c:v>
                </c:pt>
                <c:pt idx="120">
                  <c:v>494.25651596386518</c:v>
                </c:pt>
                <c:pt idx="121">
                  <c:v>505.89448449184994</c:v>
                </c:pt>
                <c:pt idx="122">
                  <c:v>499.28466671693275</c:v>
                </c:pt>
                <c:pt idx="123">
                  <c:v>497.88513591216577</c:v>
                </c:pt>
                <c:pt idx="124">
                  <c:v>498.54187578459937</c:v>
                </c:pt>
                <c:pt idx="125">
                  <c:v>496.27553239721419</c:v>
                </c:pt>
                <c:pt idx="126">
                  <c:v>496.55746868543787</c:v>
                </c:pt>
                <c:pt idx="127">
                  <c:v>497.15107029251226</c:v>
                </c:pt>
                <c:pt idx="128">
                  <c:v>498.08282548627193</c:v>
                </c:pt>
                <c:pt idx="129">
                  <c:v>496.73250158848981</c:v>
                </c:pt>
                <c:pt idx="130">
                  <c:v>496.04832095426332</c:v>
                </c:pt>
                <c:pt idx="131">
                  <c:v>493.91404212739485</c:v>
                </c:pt>
                <c:pt idx="132">
                  <c:v>497.15692130290284</c:v>
                </c:pt>
                <c:pt idx="133">
                  <c:v>493.05902401511537</c:v>
                </c:pt>
                <c:pt idx="134">
                  <c:v>493.25901208104864</c:v>
                </c:pt>
                <c:pt idx="135">
                  <c:v>486.84389245945107</c:v>
                </c:pt>
                <c:pt idx="136">
                  <c:v>487.8280989416632</c:v>
                </c:pt>
                <c:pt idx="137">
                  <c:v>490.00919651917314</c:v>
                </c:pt>
                <c:pt idx="138">
                  <c:v>488.20900865523333</c:v>
                </c:pt>
                <c:pt idx="139">
                  <c:v>484.56384840358618</c:v>
                </c:pt>
                <c:pt idx="140">
                  <c:v>482.60722527915982</c:v>
                </c:pt>
                <c:pt idx="141">
                  <c:v>483.12026487116009</c:v>
                </c:pt>
                <c:pt idx="142">
                  <c:v>483.0314228735279</c:v>
                </c:pt>
                <c:pt idx="143">
                  <c:v>482.17356443687208</c:v>
                </c:pt>
                <c:pt idx="144">
                  <c:v>480.87468633163354</c:v>
                </c:pt>
                <c:pt idx="145">
                  <c:v>481.64597023360898</c:v>
                </c:pt>
                <c:pt idx="146">
                  <c:v>480.62878919049001</c:v>
                </c:pt>
                <c:pt idx="147">
                  <c:v>482.20351385399101</c:v>
                </c:pt>
                <c:pt idx="148">
                  <c:v>482.65069385028715</c:v>
                </c:pt>
                <c:pt idx="149">
                  <c:v>483.69397154908546</c:v>
                </c:pt>
                <c:pt idx="150">
                  <c:v>483.03891665373447</c:v>
                </c:pt>
                <c:pt idx="151">
                  <c:v>483.26210105706946</c:v>
                </c:pt>
                <c:pt idx="152">
                  <c:v>480.1075160211866</c:v>
                </c:pt>
                <c:pt idx="153">
                  <c:v>477.44939311931097</c:v>
                </c:pt>
                <c:pt idx="154">
                  <c:v>477.51761257090106</c:v>
                </c:pt>
                <c:pt idx="155">
                  <c:v>474.9127265669494</c:v>
                </c:pt>
                <c:pt idx="156">
                  <c:v>473.83586356854653</c:v>
                </c:pt>
                <c:pt idx="157">
                  <c:v>473.27686683042538</c:v>
                </c:pt>
                <c:pt idx="158">
                  <c:v>464.20122677613671</c:v>
                </c:pt>
                <c:pt idx="159">
                  <c:v>488.16238368389867</c:v>
                </c:pt>
                <c:pt idx="160">
                  <c:v>477.20534414691662</c:v>
                </c:pt>
                <c:pt idx="161">
                  <c:v>474.97833594397707</c:v>
                </c:pt>
                <c:pt idx="162">
                  <c:v>473.59529196919607</c:v>
                </c:pt>
                <c:pt idx="163">
                  <c:v>472.89550299845439</c:v>
                </c:pt>
                <c:pt idx="164">
                  <c:v>472.21268075421756</c:v>
                </c:pt>
                <c:pt idx="165">
                  <c:v>471.88217569096605</c:v>
                </c:pt>
                <c:pt idx="166">
                  <c:v>471.23872077863007</c:v>
                </c:pt>
                <c:pt idx="167">
                  <c:v>471.55721712313266</c:v>
                </c:pt>
                <c:pt idx="168">
                  <c:v>471.9242705521234</c:v>
                </c:pt>
                <c:pt idx="169">
                  <c:v>474.80416908278784</c:v>
                </c:pt>
                <c:pt idx="170">
                  <c:v>463.8572793165464</c:v>
                </c:pt>
                <c:pt idx="171">
                  <c:v>470.82371346197442</c:v>
                </c:pt>
                <c:pt idx="172">
                  <c:v>470.72790749469772</c:v>
                </c:pt>
                <c:pt idx="173">
                  <c:v>469.65201658298747</c:v>
                </c:pt>
                <c:pt idx="174">
                  <c:v>468.33284016077164</c:v>
                </c:pt>
                <c:pt idx="175">
                  <c:v>469.8006598240982</c:v>
                </c:pt>
                <c:pt idx="176">
                  <c:v>473.05838444741812</c:v>
                </c:pt>
                <c:pt idx="177">
                  <c:v>474.71325624021802</c:v>
                </c:pt>
                <c:pt idx="178">
                  <c:v>475.62837012032173</c:v>
                </c:pt>
                <c:pt idx="179">
                  <c:v>479.76760869346623</c:v>
                </c:pt>
                <c:pt idx="180">
                  <c:v>477.07759373946908</c:v>
                </c:pt>
                <c:pt idx="181">
                  <c:v>481.38740958295426</c:v>
                </c:pt>
                <c:pt idx="182">
                  <c:v>482.23765766435497</c:v>
                </c:pt>
                <c:pt idx="183">
                  <c:v>483.39098949521474</c:v>
                </c:pt>
                <c:pt idx="184">
                  <c:v>482.77127150498256</c:v>
                </c:pt>
                <c:pt idx="185">
                  <c:v>480.74359254782865</c:v>
                </c:pt>
                <c:pt idx="186">
                  <c:v>484.13587477429274</c:v>
                </c:pt>
                <c:pt idx="187">
                  <c:v>484.45716329114094</c:v>
                </c:pt>
                <c:pt idx="188">
                  <c:v>483.28780922821875</c:v>
                </c:pt>
                <c:pt idx="189">
                  <c:v>483.70764897462249</c:v>
                </c:pt>
                <c:pt idx="190">
                  <c:v>484.29554205219733</c:v>
                </c:pt>
                <c:pt idx="191">
                  <c:v>487.12391097474136</c:v>
                </c:pt>
                <c:pt idx="192">
                  <c:v>488.95618738386713</c:v>
                </c:pt>
                <c:pt idx="193">
                  <c:v>487.58664917018984</c:v>
                </c:pt>
                <c:pt idx="194">
                  <c:v>489.45887366799491</c:v>
                </c:pt>
                <c:pt idx="195">
                  <c:v>495.86582934005622</c:v>
                </c:pt>
                <c:pt idx="196">
                  <c:v>492.9978125318022</c:v>
                </c:pt>
                <c:pt idx="197">
                  <c:v>491.68797136301379</c:v>
                </c:pt>
                <c:pt idx="198">
                  <c:v>493.69032092030318</c:v>
                </c:pt>
                <c:pt idx="199">
                  <c:v>492.12187441739462</c:v>
                </c:pt>
                <c:pt idx="200">
                  <c:v>491.21137407012611</c:v>
                </c:pt>
                <c:pt idx="201">
                  <c:v>492.31074236229574</c:v>
                </c:pt>
                <c:pt idx="202">
                  <c:v>492.749224655239</c:v>
                </c:pt>
                <c:pt idx="203">
                  <c:v>488.53593448060985</c:v>
                </c:pt>
                <c:pt idx="204">
                  <c:v>487.79681899314949</c:v>
                </c:pt>
                <c:pt idx="205">
                  <c:v>489.49384347188624</c:v>
                </c:pt>
                <c:pt idx="206">
                  <c:v>490.28789007508902</c:v>
                </c:pt>
                <c:pt idx="207">
                  <c:v>489.29113570511612</c:v>
                </c:pt>
                <c:pt idx="208">
                  <c:v>489.23878450391521</c:v>
                </c:pt>
                <c:pt idx="209">
                  <c:v>493.15353325009511</c:v>
                </c:pt>
                <c:pt idx="210">
                  <c:v>488.89623254008131</c:v>
                </c:pt>
                <c:pt idx="211">
                  <c:v>489.99258383767864</c:v>
                </c:pt>
                <c:pt idx="212">
                  <c:v>490.81830017456377</c:v>
                </c:pt>
                <c:pt idx="213">
                  <c:v>489.11603158806247</c:v>
                </c:pt>
                <c:pt idx="214">
                  <c:v>488.52000052863849</c:v>
                </c:pt>
                <c:pt idx="215">
                  <c:v>488.92795405942883</c:v>
                </c:pt>
                <c:pt idx="216">
                  <c:v>485.37603720756505</c:v>
                </c:pt>
                <c:pt idx="217">
                  <c:v>488.34675955646583</c:v>
                </c:pt>
                <c:pt idx="218">
                  <c:v>491.58847404551506</c:v>
                </c:pt>
                <c:pt idx="219">
                  <c:v>491.16132459674117</c:v>
                </c:pt>
                <c:pt idx="220">
                  <c:v>490.57549958820442</c:v>
                </c:pt>
                <c:pt idx="221">
                  <c:v>492.3899930731705</c:v>
                </c:pt>
                <c:pt idx="222">
                  <c:v>492.45333979541761</c:v>
                </c:pt>
                <c:pt idx="223">
                  <c:v>493.62395475366458</c:v>
                </c:pt>
                <c:pt idx="224">
                  <c:v>492.90503430542327</c:v>
                </c:pt>
                <c:pt idx="225">
                  <c:v>497.28158206445266</c:v>
                </c:pt>
                <c:pt idx="226">
                  <c:v>492.62990700718939</c:v>
                </c:pt>
                <c:pt idx="227">
                  <c:v>493.20134421615461</c:v>
                </c:pt>
                <c:pt idx="228">
                  <c:v>493.88848783580511</c:v>
                </c:pt>
                <c:pt idx="229">
                  <c:v>494.8459971021814</c:v>
                </c:pt>
                <c:pt idx="230">
                  <c:v>495.58470680111628</c:v>
                </c:pt>
                <c:pt idx="231">
                  <c:v>499.8902066582861</c:v>
                </c:pt>
                <c:pt idx="232">
                  <c:v>501.2132982972409</c:v>
                </c:pt>
                <c:pt idx="233">
                  <c:v>502.2056279047813</c:v>
                </c:pt>
                <c:pt idx="234">
                  <c:v>502.64721142971621</c:v>
                </c:pt>
                <c:pt idx="235">
                  <c:v>501.57451252682921</c:v>
                </c:pt>
                <c:pt idx="236">
                  <c:v>503.42842265875549</c:v>
                </c:pt>
                <c:pt idx="237">
                  <c:v>502.04367936803715</c:v>
                </c:pt>
                <c:pt idx="238">
                  <c:v>501.4574106562132</c:v>
                </c:pt>
                <c:pt idx="239">
                  <c:v>498.458132891785</c:v>
                </c:pt>
                <c:pt idx="240">
                  <c:v>499.32837922430508</c:v>
                </c:pt>
                <c:pt idx="241">
                  <c:v>498.03204582114552</c:v>
                </c:pt>
                <c:pt idx="242">
                  <c:v>493.56316121637275</c:v>
                </c:pt>
                <c:pt idx="243">
                  <c:v>492.76767551534846</c:v>
                </c:pt>
                <c:pt idx="244">
                  <c:v>493.60139776843579</c:v>
                </c:pt>
                <c:pt idx="245">
                  <c:v>492.21107913279343</c:v>
                </c:pt>
                <c:pt idx="246">
                  <c:v>496.41525534615607</c:v>
                </c:pt>
                <c:pt idx="247">
                  <c:v>510.17532380034294</c:v>
                </c:pt>
                <c:pt idx="248">
                  <c:v>513.10537672112673</c:v>
                </c:pt>
                <c:pt idx="249">
                  <c:v>517.22404641294804</c:v>
                </c:pt>
                <c:pt idx="250">
                  <c:v>523.73134535186239</c:v>
                </c:pt>
                <c:pt idx="251">
                  <c:v>520.74834111230632</c:v>
                </c:pt>
                <c:pt idx="252">
                  <c:v>517.09720948733502</c:v>
                </c:pt>
                <c:pt idx="253">
                  <c:v>514.37872085839058</c:v>
                </c:pt>
                <c:pt idx="254">
                  <c:v>510.36290564655133</c:v>
                </c:pt>
                <c:pt idx="255">
                  <c:v>529.02396937418644</c:v>
                </c:pt>
                <c:pt idx="256">
                  <c:v>528.94382928701918</c:v>
                </c:pt>
                <c:pt idx="257">
                  <c:v>522.59432407968825</c:v>
                </c:pt>
                <c:pt idx="258">
                  <c:v>522.21939809732783</c:v>
                </c:pt>
                <c:pt idx="259">
                  <c:v>522.24491231028378</c:v>
                </c:pt>
                <c:pt idx="260">
                  <c:v>521.19795093734524</c:v>
                </c:pt>
                <c:pt idx="261">
                  <c:v>520.37946813519625</c:v>
                </c:pt>
                <c:pt idx="262">
                  <c:v>516.74676338469146</c:v>
                </c:pt>
                <c:pt idx="263">
                  <c:v>525.19678733630849</c:v>
                </c:pt>
                <c:pt idx="264">
                  <c:v>517.68940212224175</c:v>
                </c:pt>
                <c:pt idx="265">
                  <c:v>515.12645906156888</c:v>
                </c:pt>
                <c:pt idx="266">
                  <c:v>524.19670980256433</c:v>
                </c:pt>
                <c:pt idx="267">
                  <c:v>509.66954850189575</c:v>
                </c:pt>
                <c:pt idx="268">
                  <c:v>506.31086984674351</c:v>
                </c:pt>
                <c:pt idx="269">
                  <c:v>507.64600741300711</c:v>
                </c:pt>
                <c:pt idx="270">
                  <c:v>502.52015338276846</c:v>
                </c:pt>
                <c:pt idx="271">
                  <c:v>504.20523076219479</c:v>
                </c:pt>
                <c:pt idx="272">
                  <c:v>500.75405660449678</c:v>
                </c:pt>
                <c:pt idx="273">
                  <c:v>499.80104170350319</c:v>
                </c:pt>
                <c:pt idx="274">
                  <c:v>500.70544697418865</c:v>
                </c:pt>
                <c:pt idx="275">
                  <c:v>499.35156908051829</c:v>
                </c:pt>
                <c:pt idx="276">
                  <c:v>500.29616515724177</c:v>
                </c:pt>
                <c:pt idx="277">
                  <c:v>500.14814616154331</c:v>
                </c:pt>
                <c:pt idx="278">
                  <c:v>502.27143568515316</c:v>
                </c:pt>
                <c:pt idx="279">
                  <c:v>504.13928213508001</c:v>
                </c:pt>
                <c:pt idx="280">
                  <c:v>503.17771509489501</c:v>
                </c:pt>
                <c:pt idx="281">
                  <c:v>513.29365736714715</c:v>
                </c:pt>
                <c:pt idx="282">
                  <c:v>508.72937967700057</c:v>
                </c:pt>
                <c:pt idx="283">
                  <c:v>506.93226607758174</c:v>
                </c:pt>
                <c:pt idx="284">
                  <c:v>507.78670584689621</c:v>
                </c:pt>
                <c:pt idx="285">
                  <c:v>506.80129623014619</c:v>
                </c:pt>
                <c:pt idx="286">
                  <c:v>509.17354118911754</c:v>
                </c:pt>
                <c:pt idx="287">
                  <c:v>508.68063654633994</c:v>
                </c:pt>
                <c:pt idx="288">
                  <c:v>508.95923690803227</c:v>
                </c:pt>
                <c:pt idx="289">
                  <c:v>511.88410070248165</c:v>
                </c:pt>
                <c:pt idx="290">
                  <c:v>516.31926893161642</c:v>
                </c:pt>
                <c:pt idx="291">
                  <c:v>519.72914197207069</c:v>
                </c:pt>
                <c:pt idx="292">
                  <c:v>519.76315377194749</c:v>
                </c:pt>
                <c:pt idx="293">
                  <c:v>519.24293419201888</c:v>
                </c:pt>
                <c:pt idx="294">
                  <c:v>519.51825253330071</c:v>
                </c:pt>
                <c:pt idx="295">
                  <c:v>519.8382426983419</c:v>
                </c:pt>
                <c:pt idx="296">
                  <c:v>523.63190563184526</c:v>
                </c:pt>
                <c:pt idx="297">
                  <c:v>525.42215937554886</c:v>
                </c:pt>
                <c:pt idx="298">
                  <c:v>523.02554982502693</c:v>
                </c:pt>
              </c:numCache>
            </c:numRef>
          </c:val>
          <c:smooth val="0"/>
          <c:extLst>
            <c:ext xmlns:c16="http://schemas.microsoft.com/office/drawing/2014/chart" uri="{C3380CC4-5D6E-409C-BE32-E72D297353CC}">
              <c16:uniqueId val="{00000000-374F-4979-8A69-3A896E6430C2}"/>
            </c:ext>
          </c:extLst>
        </c:ser>
        <c:ser>
          <c:idx val="1"/>
          <c:order val="1"/>
          <c:tx>
            <c:strRef>
              <c:f>'Real Wages Chart'!$D$1</c:f>
              <c:strCache>
                <c:ptCount val="1"/>
                <c:pt idx="0">
                  <c:v>Regular Pay</c:v>
                </c:pt>
              </c:strCache>
            </c:strRef>
          </c:tx>
          <c:spPr>
            <a:ln w="28575" cap="rnd">
              <a:solidFill>
                <a:srgbClr val="A90083"/>
              </a:solidFill>
              <a:round/>
            </a:ln>
            <a:effectLst/>
          </c:spPr>
          <c:marker>
            <c:symbol val="none"/>
          </c:marker>
          <c:cat>
            <c:numRef>
              <c:f>'Real Wages Chart'!$A$2:$A$300</c:f>
              <c:numCache>
                <c:formatCode>m/d/yyyy</c:formatCode>
                <c:ptCount val="299"/>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numCache>
            </c:numRef>
          </c:cat>
          <c:val>
            <c:numRef>
              <c:f>'Real Wages Chart'!$D$2:$D$300</c:f>
              <c:numCache>
                <c:formatCode>0</c:formatCode>
                <c:ptCount val="299"/>
                <c:pt idx="0">
                  <c:v>406.33163016521115</c:v>
                </c:pt>
                <c:pt idx="1">
                  <c:v>405.80864243827222</c:v>
                </c:pt>
                <c:pt idx="2">
                  <c:v>405.02115418844187</c:v>
                </c:pt>
                <c:pt idx="3">
                  <c:v>404.98347997666474</c:v>
                </c:pt>
                <c:pt idx="4">
                  <c:v>407.14370672508579</c:v>
                </c:pt>
                <c:pt idx="5">
                  <c:v>406.55267422607903</c:v>
                </c:pt>
                <c:pt idx="6">
                  <c:v>407.75068358644756</c:v>
                </c:pt>
                <c:pt idx="7">
                  <c:v>410.1005882980665</c:v>
                </c:pt>
                <c:pt idx="8">
                  <c:v>411.13102121147779</c:v>
                </c:pt>
                <c:pt idx="9">
                  <c:v>412.51458677011448</c:v>
                </c:pt>
                <c:pt idx="10">
                  <c:v>413.13672603809556</c:v>
                </c:pt>
                <c:pt idx="11">
                  <c:v>415.1589357638378</c:v>
                </c:pt>
                <c:pt idx="12">
                  <c:v>416.8295818060185</c:v>
                </c:pt>
                <c:pt idx="13">
                  <c:v>417.68341805385609</c:v>
                </c:pt>
                <c:pt idx="14">
                  <c:v>419.02187962568678</c:v>
                </c:pt>
                <c:pt idx="15">
                  <c:v>422.16822745396252</c:v>
                </c:pt>
                <c:pt idx="16">
                  <c:v>419.86247366123507</c:v>
                </c:pt>
                <c:pt idx="17">
                  <c:v>419.29149734928166</c:v>
                </c:pt>
                <c:pt idx="18">
                  <c:v>423.22031172305122</c:v>
                </c:pt>
                <c:pt idx="19">
                  <c:v>424.66446130060422</c:v>
                </c:pt>
                <c:pt idx="20">
                  <c:v>425.12795234337369</c:v>
                </c:pt>
                <c:pt idx="21">
                  <c:v>427.4700294111484</c:v>
                </c:pt>
                <c:pt idx="22">
                  <c:v>429.46853897537073</c:v>
                </c:pt>
                <c:pt idx="23">
                  <c:v>429.20341639343258</c:v>
                </c:pt>
                <c:pt idx="24">
                  <c:v>429.13110736984549</c:v>
                </c:pt>
                <c:pt idx="25">
                  <c:v>433.15274579133069</c:v>
                </c:pt>
                <c:pt idx="26">
                  <c:v>433.26361156816273</c:v>
                </c:pt>
                <c:pt idx="27">
                  <c:v>433.27382616273962</c:v>
                </c:pt>
                <c:pt idx="28">
                  <c:v>433.49804802971471</c:v>
                </c:pt>
                <c:pt idx="29">
                  <c:v>435.67151528164271</c:v>
                </c:pt>
                <c:pt idx="30">
                  <c:v>435.95561556328221</c:v>
                </c:pt>
                <c:pt idx="31">
                  <c:v>433.80487072498835</c:v>
                </c:pt>
                <c:pt idx="32">
                  <c:v>434.99314997522526</c:v>
                </c:pt>
                <c:pt idx="33">
                  <c:v>435.16550492059758</c:v>
                </c:pt>
                <c:pt idx="34">
                  <c:v>435.74682845139557</c:v>
                </c:pt>
                <c:pt idx="35">
                  <c:v>434.68323742534415</c:v>
                </c:pt>
                <c:pt idx="36">
                  <c:v>437.8083046637866</c:v>
                </c:pt>
                <c:pt idx="37">
                  <c:v>438.62321370197986</c:v>
                </c:pt>
                <c:pt idx="38">
                  <c:v>437.94984787420822</c:v>
                </c:pt>
                <c:pt idx="39">
                  <c:v>440.34870823482271</c:v>
                </c:pt>
                <c:pt idx="40">
                  <c:v>442.13657538729092</c:v>
                </c:pt>
                <c:pt idx="41">
                  <c:v>443.47453995596965</c:v>
                </c:pt>
                <c:pt idx="42">
                  <c:v>443.20548173874477</c:v>
                </c:pt>
                <c:pt idx="43">
                  <c:v>443.83465308675687</c:v>
                </c:pt>
                <c:pt idx="44">
                  <c:v>444.43722168265367</c:v>
                </c:pt>
                <c:pt idx="45">
                  <c:v>444.64410569054996</c:v>
                </c:pt>
                <c:pt idx="46">
                  <c:v>446.09848622292373</c:v>
                </c:pt>
                <c:pt idx="47">
                  <c:v>447.38174510859773</c:v>
                </c:pt>
                <c:pt idx="48">
                  <c:v>446.50958031567592</c:v>
                </c:pt>
                <c:pt idx="49">
                  <c:v>446.87052930618688</c:v>
                </c:pt>
                <c:pt idx="50">
                  <c:v>448.33896033579413</c:v>
                </c:pt>
                <c:pt idx="51">
                  <c:v>450.78817378351891</c:v>
                </c:pt>
                <c:pt idx="52">
                  <c:v>451.68473037648369</c:v>
                </c:pt>
                <c:pt idx="53">
                  <c:v>452.19522619633955</c:v>
                </c:pt>
                <c:pt idx="54">
                  <c:v>453.60650854192971</c:v>
                </c:pt>
                <c:pt idx="55">
                  <c:v>455.26125975280428</c:v>
                </c:pt>
                <c:pt idx="56">
                  <c:v>455.68430832659794</c:v>
                </c:pt>
                <c:pt idx="57">
                  <c:v>456.81006456677909</c:v>
                </c:pt>
                <c:pt idx="58">
                  <c:v>456.44874307304684</c:v>
                </c:pt>
                <c:pt idx="59">
                  <c:v>458.24099701363508</c:v>
                </c:pt>
                <c:pt idx="60">
                  <c:v>457.94907118978364</c:v>
                </c:pt>
                <c:pt idx="61">
                  <c:v>458.33250139191296</c:v>
                </c:pt>
                <c:pt idx="62">
                  <c:v>460.32327876535322</c:v>
                </c:pt>
                <c:pt idx="63">
                  <c:v>461.00296644462577</c:v>
                </c:pt>
                <c:pt idx="64">
                  <c:v>461.23316659254664</c:v>
                </c:pt>
                <c:pt idx="65">
                  <c:v>462.2557637521175</c:v>
                </c:pt>
                <c:pt idx="66">
                  <c:v>462.64956480083924</c:v>
                </c:pt>
                <c:pt idx="67">
                  <c:v>464.02904090523663</c:v>
                </c:pt>
                <c:pt idx="68">
                  <c:v>465.08686324039491</c:v>
                </c:pt>
                <c:pt idx="69">
                  <c:v>464.84422441123417</c:v>
                </c:pt>
                <c:pt idx="70">
                  <c:v>465.43894435295726</c:v>
                </c:pt>
                <c:pt idx="71">
                  <c:v>466.35258264248046</c:v>
                </c:pt>
                <c:pt idx="72">
                  <c:v>467.54750327601431</c:v>
                </c:pt>
                <c:pt idx="73">
                  <c:v>468.47843754188369</c:v>
                </c:pt>
                <c:pt idx="74">
                  <c:v>469.10886485667038</c:v>
                </c:pt>
                <c:pt idx="75">
                  <c:v>469.03495051569473</c:v>
                </c:pt>
                <c:pt idx="76">
                  <c:v>468.91221119158951</c:v>
                </c:pt>
                <c:pt idx="77">
                  <c:v>469.57934476987401</c:v>
                </c:pt>
                <c:pt idx="78">
                  <c:v>468.55256423672739</c:v>
                </c:pt>
                <c:pt idx="79">
                  <c:v>468.24991195078297</c:v>
                </c:pt>
                <c:pt idx="80">
                  <c:v>469.94839924442954</c:v>
                </c:pt>
                <c:pt idx="81">
                  <c:v>472.4368954457683</c:v>
                </c:pt>
                <c:pt idx="82">
                  <c:v>471.20347041917267</c:v>
                </c:pt>
                <c:pt idx="83">
                  <c:v>470.84990264436669</c:v>
                </c:pt>
                <c:pt idx="84">
                  <c:v>472.17933727504749</c:v>
                </c:pt>
                <c:pt idx="85">
                  <c:v>473.60885722157275</c:v>
                </c:pt>
                <c:pt idx="86">
                  <c:v>473.58150493636998</c:v>
                </c:pt>
                <c:pt idx="87">
                  <c:v>474.581555880351</c:v>
                </c:pt>
                <c:pt idx="88">
                  <c:v>477.05725871394264</c:v>
                </c:pt>
                <c:pt idx="89">
                  <c:v>477.81498050812098</c:v>
                </c:pt>
                <c:pt idx="90">
                  <c:v>481.27981970469898</c:v>
                </c:pt>
                <c:pt idx="91">
                  <c:v>482.3710370464446</c:v>
                </c:pt>
                <c:pt idx="92">
                  <c:v>482.57627147210803</c:v>
                </c:pt>
                <c:pt idx="93">
                  <c:v>480.50395140972455</c:v>
                </c:pt>
                <c:pt idx="94">
                  <c:v>481.03484840979161</c:v>
                </c:pt>
                <c:pt idx="95">
                  <c:v>479.87093761992304</c:v>
                </c:pt>
                <c:pt idx="96">
                  <c:v>480.9013047133829</c:v>
                </c:pt>
                <c:pt idx="97">
                  <c:v>481.91398346373552</c:v>
                </c:pt>
                <c:pt idx="98">
                  <c:v>481.98316781768881</c:v>
                </c:pt>
                <c:pt idx="99">
                  <c:v>482.12437352203284</c:v>
                </c:pt>
                <c:pt idx="100">
                  <c:v>478.39795901415266</c:v>
                </c:pt>
                <c:pt idx="101">
                  <c:v>476.01843978447215</c:v>
                </c:pt>
                <c:pt idx="102">
                  <c:v>476.31029650566757</c:v>
                </c:pt>
                <c:pt idx="103">
                  <c:v>475.58764317009911</c:v>
                </c:pt>
                <c:pt idx="104">
                  <c:v>474.41141002005185</c:v>
                </c:pt>
                <c:pt idx="105">
                  <c:v>477.20429371197207</c:v>
                </c:pt>
                <c:pt idx="106">
                  <c:v>477.70904719554107</c:v>
                </c:pt>
                <c:pt idx="107">
                  <c:v>480.25113468453259</c:v>
                </c:pt>
                <c:pt idx="108">
                  <c:v>480.06991790765096</c:v>
                </c:pt>
                <c:pt idx="109">
                  <c:v>479.29464284819466</c:v>
                </c:pt>
                <c:pt idx="110">
                  <c:v>478.1814838099645</c:v>
                </c:pt>
                <c:pt idx="111">
                  <c:v>479.73787083341449</c:v>
                </c:pt>
                <c:pt idx="112">
                  <c:v>479.27833132503417</c:v>
                </c:pt>
                <c:pt idx="113">
                  <c:v>477.35960204759488</c:v>
                </c:pt>
                <c:pt idx="114">
                  <c:v>474.04220620746605</c:v>
                </c:pt>
                <c:pt idx="115">
                  <c:v>474.26150565753761</c:v>
                </c:pt>
                <c:pt idx="116">
                  <c:v>475.30244339822491</c:v>
                </c:pt>
                <c:pt idx="117">
                  <c:v>474.79088119434192</c:v>
                </c:pt>
                <c:pt idx="118">
                  <c:v>473.07378506296743</c:v>
                </c:pt>
                <c:pt idx="119">
                  <c:v>472.90863641596349</c:v>
                </c:pt>
                <c:pt idx="120">
                  <c:v>472.86762385592556</c:v>
                </c:pt>
                <c:pt idx="121">
                  <c:v>472.14014560944173</c:v>
                </c:pt>
                <c:pt idx="122">
                  <c:v>471.9864710434299</c:v>
                </c:pt>
                <c:pt idx="123">
                  <c:v>469.37308381987395</c:v>
                </c:pt>
                <c:pt idx="124">
                  <c:v>468.76676577373109</c:v>
                </c:pt>
                <c:pt idx="125">
                  <c:v>468.72326085685751</c:v>
                </c:pt>
                <c:pt idx="126">
                  <c:v>470.37444821911527</c:v>
                </c:pt>
                <c:pt idx="127">
                  <c:v>469.76343347979571</c:v>
                </c:pt>
                <c:pt idx="128">
                  <c:v>471.1845645309723</c:v>
                </c:pt>
                <c:pt idx="129">
                  <c:v>470.13127309007376</c:v>
                </c:pt>
                <c:pt idx="130">
                  <c:v>469.39829395740634</c:v>
                </c:pt>
                <c:pt idx="131">
                  <c:v>465.54581543357074</c:v>
                </c:pt>
                <c:pt idx="132">
                  <c:v>464.74094469808546</c:v>
                </c:pt>
                <c:pt idx="133">
                  <c:v>462.26859628489882</c:v>
                </c:pt>
                <c:pt idx="134">
                  <c:v>461.73687727678532</c:v>
                </c:pt>
                <c:pt idx="135">
                  <c:v>458.48906854324446</c:v>
                </c:pt>
                <c:pt idx="136">
                  <c:v>459.17205984523838</c:v>
                </c:pt>
                <c:pt idx="137">
                  <c:v>458.70746045991837</c:v>
                </c:pt>
                <c:pt idx="138">
                  <c:v>457.67313628570651</c:v>
                </c:pt>
                <c:pt idx="139">
                  <c:v>456.64505792058958</c:v>
                </c:pt>
                <c:pt idx="140">
                  <c:v>455.72858442731126</c:v>
                </c:pt>
                <c:pt idx="141">
                  <c:v>455.93661014948577</c:v>
                </c:pt>
                <c:pt idx="142">
                  <c:v>456.21160768818658</c:v>
                </c:pt>
                <c:pt idx="143">
                  <c:v>454.97380100255037</c:v>
                </c:pt>
                <c:pt idx="144">
                  <c:v>452.98654198818798</c:v>
                </c:pt>
                <c:pt idx="145">
                  <c:v>454.66216797633621</c:v>
                </c:pt>
                <c:pt idx="146">
                  <c:v>454.66292466977239</c:v>
                </c:pt>
                <c:pt idx="147">
                  <c:v>452.56773888235921</c:v>
                </c:pt>
                <c:pt idx="148">
                  <c:v>454.58644273353474</c:v>
                </c:pt>
                <c:pt idx="149">
                  <c:v>456.84068198888525</c:v>
                </c:pt>
                <c:pt idx="150">
                  <c:v>454.53738607420172</c:v>
                </c:pt>
                <c:pt idx="151">
                  <c:v>455.32609944822832</c:v>
                </c:pt>
                <c:pt idx="152">
                  <c:v>452.53395484729975</c:v>
                </c:pt>
                <c:pt idx="153">
                  <c:v>449.96099681293907</c:v>
                </c:pt>
                <c:pt idx="154">
                  <c:v>450.27175039235556</c:v>
                </c:pt>
                <c:pt idx="155">
                  <c:v>448.50539355139279</c:v>
                </c:pt>
                <c:pt idx="156">
                  <c:v>445.7390002136105</c:v>
                </c:pt>
                <c:pt idx="157">
                  <c:v>445.16656249756898</c:v>
                </c:pt>
                <c:pt idx="158">
                  <c:v>445.09687207376902</c:v>
                </c:pt>
                <c:pt idx="159">
                  <c:v>446.84771964350068</c:v>
                </c:pt>
                <c:pt idx="160">
                  <c:v>446.87030229957207</c:v>
                </c:pt>
                <c:pt idx="161">
                  <c:v>447.25132349224094</c:v>
                </c:pt>
                <c:pt idx="162">
                  <c:v>446.44930022951371</c:v>
                </c:pt>
                <c:pt idx="163">
                  <c:v>445.38089792690448</c:v>
                </c:pt>
                <c:pt idx="164">
                  <c:v>443.50032877192609</c:v>
                </c:pt>
                <c:pt idx="165">
                  <c:v>444.42680486394403</c:v>
                </c:pt>
                <c:pt idx="166">
                  <c:v>443.39787015241762</c:v>
                </c:pt>
                <c:pt idx="167">
                  <c:v>444.7467537270449</c:v>
                </c:pt>
                <c:pt idx="168">
                  <c:v>444.35835756707797</c:v>
                </c:pt>
                <c:pt idx="169">
                  <c:v>441.98778748214613</c:v>
                </c:pt>
                <c:pt idx="170">
                  <c:v>440.95793573276882</c:v>
                </c:pt>
                <c:pt idx="171">
                  <c:v>440.72065204527928</c:v>
                </c:pt>
                <c:pt idx="172">
                  <c:v>442.32545292345355</c:v>
                </c:pt>
                <c:pt idx="173">
                  <c:v>441.78329522565616</c:v>
                </c:pt>
                <c:pt idx="174">
                  <c:v>442.01215327690801</c:v>
                </c:pt>
                <c:pt idx="175">
                  <c:v>443.1162365773248</c:v>
                </c:pt>
                <c:pt idx="176">
                  <c:v>445.83058346423712</c:v>
                </c:pt>
                <c:pt idx="177">
                  <c:v>446.18195310118762</c:v>
                </c:pt>
                <c:pt idx="178">
                  <c:v>446.52363407702376</c:v>
                </c:pt>
                <c:pt idx="179">
                  <c:v>448.64767820928392</c:v>
                </c:pt>
                <c:pt idx="180">
                  <c:v>449.79891381183597</c:v>
                </c:pt>
                <c:pt idx="181">
                  <c:v>451.92823222901353</c:v>
                </c:pt>
                <c:pt idx="182">
                  <c:v>453.41190338209088</c:v>
                </c:pt>
                <c:pt idx="183">
                  <c:v>453.81044866598063</c:v>
                </c:pt>
                <c:pt idx="184">
                  <c:v>454.17664169000687</c:v>
                </c:pt>
                <c:pt idx="185">
                  <c:v>453.63634204295209</c:v>
                </c:pt>
                <c:pt idx="186">
                  <c:v>454.3423080062081</c:v>
                </c:pt>
                <c:pt idx="187">
                  <c:v>454.01570926993395</c:v>
                </c:pt>
                <c:pt idx="188">
                  <c:v>454.51421689606838</c:v>
                </c:pt>
                <c:pt idx="189">
                  <c:v>453.81581370782277</c:v>
                </c:pt>
                <c:pt idx="190">
                  <c:v>455.1226054639057</c:v>
                </c:pt>
                <c:pt idx="191">
                  <c:v>456.55779089490784</c:v>
                </c:pt>
                <c:pt idx="192">
                  <c:v>459.27789595788641</c:v>
                </c:pt>
                <c:pt idx="193">
                  <c:v>461.48331365416857</c:v>
                </c:pt>
                <c:pt idx="194">
                  <c:v>461.15365731224045</c:v>
                </c:pt>
                <c:pt idx="195">
                  <c:v>462.9838959483165</c:v>
                </c:pt>
                <c:pt idx="196">
                  <c:v>461.93607675274296</c:v>
                </c:pt>
                <c:pt idx="197">
                  <c:v>462.38517676481888</c:v>
                </c:pt>
                <c:pt idx="198">
                  <c:v>461.66767916317957</c:v>
                </c:pt>
                <c:pt idx="199">
                  <c:v>461.79513272900374</c:v>
                </c:pt>
                <c:pt idx="200">
                  <c:v>462.19744874955887</c:v>
                </c:pt>
                <c:pt idx="201">
                  <c:v>461.41847100538661</c:v>
                </c:pt>
                <c:pt idx="202">
                  <c:v>462.41569350394036</c:v>
                </c:pt>
                <c:pt idx="203">
                  <c:v>459.49060469527393</c:v>
                </c:pt>
                <c:pt idx="204">
                  <c:v>459.61868760556303</c:v>
                </c:pt>
                <c:pt idx="205">
                  <c:v>458.75577268703097</c:v>
                </c:pt>
                <c:pt idx="206">
                  <c:v>458.81474567842122</c:v>
                </c:pt>
                <c:pt idx="207">
                  <c:v>459.10565118887803</c:v>
                </c:pt>
                <c:pt idx="208">
                  <c:v>459.73817610637502</c:v>
                </c:pt>
                <c:pt idx="209">
                  <c:v>459.8919770545906</c:v>
                </c:pt>
                <c:pt idx="210">
                  <c:v>459.4539994327157</c:v>
                </c:pt>
                <c:pt idx="211">
                  <c:v>459.59423358820675</c:v>
                </c:pt>
                <c:pt idx="212">
                  <c:v>458.87325940659002</c:v>
                </c:pt>
                <c:pt idx="213">
                  <c:v>459.06888982345367</c:v>
                </c:pt>
                <c:pt idx="214">
                  <c:v>458.75255679511656</c:v>
                </c:pt>
                <c:pt idx="215">
                  <c:v>458.43171823884319</c:v>
                </c:pt>
                <c:pt idx="216">
                  <c:v>458.1185809225733</c:v>
                </c:pt>
                <c:pt idx="217">
                  <c:v>459.17158533207908</c:v>
                </c:pt>
                <c:pt idx="218">
                  <c:v>461.45700728073365</c:v>
                </c:pt>
                <c:pt idx="219">
                  <c:v>459.76091570567752</c:v>
                </c:pt>
                <c:pt idx="220">
                  <c:v>460.75450570181636</c:v>
                </c:pt>
                <c:pt idx="221">
                  <c:v>461.52873809896033</c:v>
                </c:pt>
                <c:pt idx="222">
                  <c:v>462.21263205197909</c:v>
                </c:pt>
                <c:pt idx="223">
                  <c:v>462.81926750362845</c:v>
                </c:pt>
                <c:pt idx="224">
                  <c:v>462.38829398749294</c:v>
                </c:pt>
                <c:pt idx="225">
                  <c:v>464.00633994487708</c:v>
                </c:pt>
                <c:pt idx="226">
                  <c:v>463.65652785574355</c:v>
                </c:pt>
                <c:pt idx="227">
                  <c:v>463.73319100425891</c:v>
                </c:pt>
                <c:pt idx="228">
                  <c:v>466.61137801726966</c:v>
                </c:pt>
                <c:pt idx="229">
                  <c:v>465.42963329337204</c:v>
                </c:pt>
                <c:pt idx="230">
                  <c:v>466.75104644822852</c:v>
                </c:pt>
                <c:pt idx="231">
                  <c:v>468.22883467339904</c:v>
                </c:pt>
                <c:pt idx="232">
                  <c:v>469.05271314362261</c:v>
                </c:pt>
                <c:pt idx="233">
                  <c:v>470.85064379926519</c:v>
                </c:pt>
                <c:pt idx="234">
                  <c:v>470.46807846051632</c:v>
                </c:pt>
                <c:pt idx="235">
                  <c:v>470.56966856255798</c:v>
                </c:pt>
                <c:pt idx="236">
                  <c:v>470.4736564833882</c:v>
                </c:pt>
                <c:pt idx="237">
                  <c:v>471.68486622566945</c:v>
                </c:pt>
                <c:pt idx="238">
                  <c:v>472.12566142367353</c:v>
                </c:pt>
                <c:pt idx="239">
                  <c:v>472.13466198489812</c:v>
                </c:pt>
                <c:pt idx="240">
                  <c:v>471.11127710275156</c:v>
                </c:pt>
                <c:pt idx="241">
                  <c:v>470.77953981315761</c:v>
                </c:pt>
                <c:pt idx="242">
                  <c:v>470.91308868124236</c:v>
                </c:pt>
                <c:pt idx="243">
                  <c:v>464.22233422660361</c:v>
                </c:pt>
                <c:pt idx="244">
                  <c:v>465.54895994570097</c:v>
                </c:pt>
                <c:pt idx="245">
                  <c:v>467.43986286604445</c:v>
                </c:pt>
                <c:pt idx="246">
                  <c:v>469.61947681167624</c:v>
                </c:pt>
                <c:pt idx="247">
                  <c:v>478.76758919519494</c:v>
                </c:pt>
                <c:pt idx="248">
                  <c:v>481.34615796559325</c:v>
                </c:pt>
                <c:pt idx="249">
                  <c:v>484.79267218814226</c:v>
                </c:pt>
                <c:pt idx="250">
                  <c:v>489.69472902635431</c:v>
                </c:pt>
                <c:pt idx="251">
                  <c:v>489.57593339756284</c:v>
                </c:pt>
                <c:pt idx="252">
                  <c:v>487.88260365569369</c:v>
                </c:pt>
                <c:pt idx="253">
                  <c:v>489.30796363395979</c:v>
                </c:pt>
                <c:pt idx="254">
                  <c:v>490.48116239476752</c:v>
                </c:pt>
                <c:pt idx="255">
                  <c:v>492.00799311246817</c:v>
                </c:pt>
                <c:pt idx="256">
                  <c:v>490.16108579560671</c:v>
                </c:pt>
                <c:pt idx="257">
                  <c:v>488.51520219023206</c:v>
                </c:pt>
                <c:pt idx="258">
                  <c:v>488.30626492041915</c:v>
                </c:pt>
                <c:pt idx="259">
                  <c:v>487.4284971410591</c:v>
                </c:pt>
                <c:pt idx="260">
                  <c:v>486.71425847613301</c:v>
                </c:pt>
                <c:pt idx="261">
                  <c:v>484.73818637061822</c:v>
                </c:pt>
                <c:pt idx="262">
                  <c:v>482.78597446113264</c:v>
                </c:pt>
                <c:pt idx="263">
                  <c:v>483.00041101199656</c:v>
                </c:pt>
                <c:pt idx="264">
                  <c:v>483.78843681287054</c:v>
                </c:pt>
                <c:pt idx="265">
                  <c:v>481.53302300569544</c:v>
                </c:pt>
                <c:pt idx="266">
                  <c:v>479.17780163931036</c:v>
                </c:pt>
                <c:pt idx="267">
                  <c:v>471.22872234487033</c:v>
                </c:pt>
                <c:pt idx="268">
                  <c:v>472.55747181559593</c:v>
                </c:pt>
                <c:pt idx="269">
                  <c:v>469.63239997265816</c:v>
                </c:pt>
                <c:pt idx="270">
                  <c:v>468.37768260827971</c:v>
                </c:pt>
                <c:pt idx="271">
                  <c:v>470.18585947252649</c:v>
                </c:pt>
                <c:pt idx="272">
                  <c:v>468.90988540314908</c:v>
                </c:pt>
                <c:pt idx="273">
                  <c:v>465.21605652972096</c:v>
                </c:pt>
                <c:pt idx="274">
                  <c:v>466.80969654491724</c:v>
                </c:pt>
                <c:pt idx="275">
                  <c:v>465.60595322730745</c:v>
                </c:pt>
                <c:pt idx="276">
                  <c:v>467.43234044037058</c:v>
                </c:pt>
                <c:pt idx="277">
                  <c:v>466.96994830767903</c:v>
                </c:pt>
                <c:pt idx="278">
                  <c:v>466.51562638864425</c:v>
                </c:pt>
                <c:pt idx="279">
                  <c:v>467.21573007862963</c:v>
                </c:pt>
                <c:pt idx="280">
                  <c:v>468.54549029483519</c:v>
                </c:pt>
                <c:pt idx="281">
                  <c:v>469.79635471313355</c:v>
                </c:pt>
                <c:pt idx="282">
                  <c:v>472.4856726943363</c:v>
                </c:pt>
                <c:pt idx="283">
                  <c:v>475.17599043339271</c:v>
                </c:pt>
                <c:pt idx="284">
                  <c:v>473.32090123443282</c:v>
                </c:pt>
                <c:pt idx="285">
                  <c:v>472.0361837152023</c:v>
                </c:pt>
                <c:pt idx="286">
                  <c:v>476.72751039792581</c:v>
                </c:pt>
                <c:pt idx="287">
                  <c:v>475.92852727242962</c:v>
                </c:pt>
                <c:pt idx="288">
                  <c:v>476.04639142988475</c:v>
                </c:pt>
                <c:pt idx="289">
                  <c:v>477.70814766005356</c:v>
                </c:pt>
                <c:pt idx="290">
                  <c:v>480.15120669755748</c:v>
                </c:pt>
                <c:pt idx="291">
                  <c:v>482.14438196621103</c:v>
                </c:pt>
                <c:pt idx="292">
                  <c:v>484.15563162829312</c:v>
                </c:pt>
                <c:pt idx="293">
                  <c:v>485.77780039093727</c:v>
                </c:pt>
                <c:pt idx="294">
                  <c:v>486.85283245348751</c:v>
                </c:pt>
                <c:pt idx="295">
                  <c:v>487.35007448110463</c:v>
                </c:pt>
                <c:pt idx="296">
                  <c:v>488.99201540874162</c:v>
                </c:pt>
                <c:pt idx="297">
                  <c:v>489.62067166853097</c:v>
                </c:pt>
                <c:pt idx="298">
                  <c:v>490.29802418674524</c:v>
                </c:pt>
              </c:numCache>
            </c:numRef>
          </c:val>
          <c:smooth val="0"/>
          <c:extLst>
            <c:ext xmlns:c16="http://schemas.microsoft.com/office/drawing/2014/chart" uri="{C3380CC4-5D6E-409C-BE32-E72D297353CC}">
              <c16:uniqueId val="{00000001-374F-4979-8A69-3A896E6430C2}"/>
            </c:ext>
          </c:extLst>
        </c:ser>
        <c:dLbls>
          <c:showLegendKey val="0"/>
          <c:showVal val="0"/>
          <c:showCatName val="0"/>
          <c:showSerName val="0"/>
          <c:showPercent val="0"/>
          <c:showBubbleSize val="0"/>
        </c:dLbls>
        <c:smooth val="0"/>
        <c:axId val="1455011000"/>
        <c:axId val="1455014600"/>
      </c:lineChart>
      <c:dateAx>
        <c:axId val="1455011000"/>
        <c:scaling>
          <c:orientation val="minMax"/>
        </c:scaling>
        <c:delete val="0"/>
        <c:axPos val="b"/>
        <c:numFmt formatCode="yy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55014600"/>
        <c:crosses val="autoZero"/>
        <c:auto val="1"/>
        <c:lblOffset val="100"/>
        <c:baseTimeUnit val="months"/>
        <c:majorUnit val="12"/>
        <c:majorTimeUnit val="months"/>
        <c:minorUnit val="1"/>
        <c:minorTimeUnit val="years"/>
      </c:dateAx>
      <c:valAx>
        <c:axId val="1455014600"/>
        <c:scaling>
          <c:orientation val="minMax"/>
          <c:min val="39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55011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1455318950427106E-2"/>
          <c:y val="4.4604086845466157E-2"/>
          <c:w val="0.86769673660344793"/>
          <c:h val="0.83862800498202728"/>
        </c:manualLayout>
      </c:layout>
      <c:lineChart>
        <c:grouping val="standard"/>
        <c:varyColors val="0"/>
        <c:ser>
          <c:idx val="0"/>
          <c:order val="0"/>
          <c:tx>
            <c:strRef>
              <c:f>'Emp, Unemp &amp; Inac Chart'!$C$1</c:f>
              <c:strCache>
                <c:ptCount val="1"/>
                <c:pt idx="0">
                  <c:v>Employment Rate</c:v>
                </c:pt>
              </c:strCache>
            </c:strRef>
          </c:tx>
          <c:spPr>
            <a:ln w="28575" cap="rnd">
              <a:solidFill>
                <a:srgbClr val="002060"/>
              </a:solidFill>
              <a:round/>
            </a:ln>
            <a:effectLst/>
          </c:spPr>
          <c:marker>
            <c:symbol val="none"/>
          </c:marker>
          <c:dLbls>
            <c:dLbl>
              <c:idx val="1"/>
              <c:layout>
                <c:manualLayout>
                  <c:x val="-2.5552367294083125E-2"/>
                  <c:y val="3.80707487136644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F2-4DCF-9C4C-A6A4087CCB94}"/>
                </c:ext>
              </c:extLst>
            </c:dLbl>
            <c:dLbl>
              <c:idx val="119"/>
              <c:dLblPos val="t"/>
              <c:showLegendKey val="0"/>
              <c:showVal val="1"/>
              <c:showCatName val="0"/>
              <c:showSerName val="0"/>
              <c:showPercent val="0"/>
              <c:showBubbleSize val="0"/>
              <c:extLst>
                <c:ext xmlns:c15="http://schemas.microsoft.com/office/drawing/2012/chart" uri="{CE6537A1-D6FC-4f65-9D91-7224C49458BB}">
                  <c15:layout>
                    <c:manualLayout>
                      <c:w val="0.12235818713450294"/>
                      <c:h val="8.9147509578544046E-2"/>
                    </c:manualLayout>
                  </c15:layout>
                </c:ext>
                <c:ext xmlns:c16="http://schemas.microsoft.com/office/drawing/2014/chart" uri="{C3380CC4-5D6E-409C-BE32-E72D297353CC}">
                  <c16:uniqueId val="{00000002-ECF2-4DCF-9C4C-A6A4087CCB94}"/>
                </c:ext>
              </c:extLst>
            </c:dLbl>
            <c:dLbl>
              <c:idx val="13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F2-4DCF-9C4C-A6A4087CCB94}"/>
                </c:ext>
              </c:extLst>
            </c:dLbl>
            <c:dLbl>
              <c:idx val="17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CF2-4DCF-9C4C-A6A4087CCB94}"/>
                </c:ext>
              </c:extLst>
            </c:dLbl>
            <c:numFmt formatCode="#,##0.0" sourceLinked="0"/>
            <c:spPr>
              <a:noFill/>
              <a:ln>
                <a:noFill/>
              </a:ln>
              <a:effectLst/>
            </c:spPr>
            <c:txPr>
              <a:bodyPr rot="0" vert="horz"/>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'Emp, Unemp &amp; Inac Chart'!$B$2:$B$180</c:f>
              <c:strCache>
                <c:ptCount val="179"/>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strCache>
            </c:strRef>
          </c:cat>
          <c:val>
            <c:numRef>
              <c:f>'Emp, Unemp &amp; Inac Chart'!$C$2:$C$180</c:f>
              <c:numCache>
                <c:formatCode>General</c:formatCode>
                <c:ptCount val="179"/>
                <c:pt idx="0">
                  <c:v>70.195062335716159</c:v>
                </c:pt>
                <c:pt idx="1">
                  <c:v>70.213583181654712</c:v>
                </c:pt>
                <c:pt idx="2">
                  <c:v>70.397615885141093</c:v>
                </c:pt>
                <c:pt idx="3">
                  <c:v>70.422667390858052</c:v>
                </c:pt>
                <c:pt idx="4">
                  <c:v>70.621486151623984</c:v>
                </c:pt>
                <c:pt idx="5">
                  <c:v>70.638593680386805</c:v>
                </c:pt>
                <c:pt idx="6">
                  <c:v>70.705399556203304</c:v>
                </c:pt>
                <c:pt idx="7">
                  <c:v>70.49040918716814</c:v>
                </c:pt>
                <c:pt idx="8">
                  <c:v>70.338702077892592</c:v>
                </c:pt>
                <c:pt idx="9">
                  <c:v>70.38984940855012</c:v>
                </c:pt>
                <c:pt idx="10">
                  <c:v>70.468865143978917</c:v>
                </c:pt>
                <c:pt idx="11">
                  <c:v>70.586396738483302</c:v>
                </c:pt>
                <c:pt idx="12">
                  <c:v>70.546146885197274</c:v>
                </c:pt>
                <c:pt idx="13">
                  <c:v>70.481744775577454</c:v>
                </c:pt>
                <c:pt idx="14">
                  <c:v>70.512158476249269</c:v>
                </c:pt>
                <c:pt idx="15">
                  <c:v>70.450461862802683</c:v>
                </c:pt>
                <c:pt idx="16">
                  <c:v>70.219556850312301</c:v>
                </c:pt>
                <c:pt idx="17">
                  <c:v>70.196525401601832</c:v>
                </c:pt>
                <c:pt idx="18">
                  <c:v>70.107073622921405</c:v>
                </c:pt>
                <c:pt idx="19">
                  <c:v>70.146236836211258</c:v>
                </c:pt>
                <c:pt idx="20">
                  <c:v>70.147571774895738</c:v>
                </c:pt>
                <c:pt idx="21">
                  <c:v>70.221357223978373</c:v>
                </c:pt>
                <c:pt idx="22">
                  <c:v>70.243626362562495</c:v>
                </c:pt>
                <c:pt idx="23">
                  <c:v>70.316704165483628</c:v>
                </c:pt>
                <c:pt idx="24">
                  <c:v>70.471220816728803</c:v>
                </c:pt>
                <c:pt idx="25">
                  <c:v>70.532643359737918</c:v>
                </c:pt>
                <c:pt idx="26">
                  <c:v>70.665562799369866</c:v>
                </c:pt>
                <c:pt idx="27">
                  <c:v>70.912690189188382</c:v>
                </c:pt>
                <c:pt idx="28">
                  <c:v>71.068921010496695</c:v>
                </c:pt>
                <c:pt idx="29">
                  <c:v>71.168042256635403</c:v>
                </c:pt>
                <c:pt idx="30">
                  <c:v>71.133962631343024</c:v>
                </c:pt>
                <c:pt idx="31">
                  <c:v>71.0745423121583</c:v>
                </c:pt>
                <c:pt idx="32">
                  <c:v>71.29134205301078</c:v>
                </c:pt>
                <c:pt idx="33">
                  <c:v>71.404676549747975</c:v>
                </c:pt>
                <c:pt idx="34">
                  <c:v>71.356223639788553</c:v>
                </c:pt>
                <c:pt idx="35">
                  <c:v>71.161906843076366</c:v>
                </c:pt>
                <c:pt idx="36">
                  <c:v>71.178218789923918</c:v>
                </c:pt>
                <c:pt idx="37">
                  <c:v>71.236576737507576</c:v>
                </c:pt>
                <c:pt idx="38">
                  <c:v>71.201588417087152</c:v>
                </c:pt>
                <c:pt idx="39">
                  <c:v>71.327646584957122</c:v>
                </c:pt>
                <c:pt idx="40">
                  <c:v>71.479119392934436</c:v>
                </c:pt>
                <c:pt idx="41">
                  <c:v>71.503300098896929</c:v>
                </c:pt>
                <c:pt idx="42">
                  <c:v>71.647801313284404</c:v>
                </c:pt>
                <c:pt idx="43">
                  <c:v>71.868294494125578</c:v>
                </c:pt>
                <c:pt idx="44">
                  <c:v>72.026336223410979</c:v>
                </c:pt>
                <c:pt idx="45">
                  <c:v>71.987289039381025</c:v>
                </c:pt>
                <c:pt idx="46">
                  <c:v>72.096325701774575</c:v>
                </c:pt>
                <c:pt idx="47">
                  <c:v>72.365171627820928</c:v>
                </c:pt>
                <c:pt idx="48">
                  <c:v>72.451961443091591</c:v>
                </c:pt>
                <c:pt idx="49">
                  <c:v>72.680892825773583</c:v>
                </c:pt>
                <c:pt idx="50">
                  <c:v>72.89321057258411</c:v>
                </c:pt>
                <c:pt idx="51">
                  <c:v>72.81970445205404</c:v>
                </c:pt>
                <c:pt idx="52">
                  <c:v>72.77474493288787</c:v>
                </c:pt>
                <c:pt idx="53">
                  <c:v>72.962625630667688</c:v>
                </c:pt>
                <c:pt idx="54">
                  <c:v>73.030284715646275</c:v>
                </c:pt>
                <c:pt idx="55">
                  <c:v>72.993684241061786</c:v>
                </c:pt>
                <c:pt idx="56">
                  <c:v>72.978186635600451</c:v>
                </c:pt>
                <c:pt idx="57">
                  <c:v>73.187051722302471</c:v>
                </c:pt>
                <c:pt idx="58">
                  <c:v>73.280445520678938</c:v>
                </c:pt>
                <c:pt idx="59">
                  <c:v>73.414199644066244</c:v>
                </c:pt>
                <c:pt idx="60">
                  <c:v>73.416902401416522</c:v>
                </c:pt>
                <c:pt idx="61">
                  <c:v>73.413032729151055</c:v>
                </c:pt>
                <c:pt idx="62">
                  <c:v>73.28680444812818</c:v>
                </c:pt>
                <c:pt idx="63">
                  <c:v>73.359661540267069</c:v>
                </c:pt>
                <c:pt idx="64">
                  <c:v>73.456454387769298</c:v>
                </c:pt>
                <c:pt idx="65">
                  <c:v>73.531106682048161</c:v>
                </c:pt>
                <c:pt idx="66">
                  <c:v>73.745283162697874</c:v>
                </c:pt>
                <c:pt idx="67">
                  <c:v>73.946637731395242</c:v>
                </c:pt>
                <c:pt idx="68">
                  <c:v>74.013075666251211</c:v>
                </c:pt>
                <c:pt idx="69">
                  <c:v>74.074323054433052</c:v>
                </c:pt>
                <c:pt idx="70">
                  <c:v>74.04894354288308</c:v>
                </c:pt>
                <c:pt idx="71">
                  <c:v>74.097656289130612</c:v>
                </c:pt>
                <c:pt idx="72">
                  <c:v>74.089907358778959</c:v>
                </c:pt>
                <c:pt idx="73">
                  <c:v>74.144341386003916</c:v>
                </c:pt>
                <c:pt idx="74">
                  <c:v>74.307146322983968</c:v>
                </c:pt>
                <c:pt idx="75">
                  <c:v>74.365198974974561</c:v>
                </c:pt>
                <c:pt idx="76">
                  <c:v>74.450163648698833</c:v>
                </c:pt>
                <c:pt idx="77">
                  <c:v>74.429913780294825</c:v>
                </c:pt>
                <c:pt idx="78">
                  <c:v>74.389813535938913</c:v>
                </c:pt>
                <c:pt idx="79">
                  <c:v>74.374880668256438</c:v>
                </c:pt>
                <c:pt idx="80">
                  <c:v>74.387710269042771</c:v>
                </c:pt>
                <c:pt idx="81">
                  <c:v>74.504793567301448</c:v>
                </c:pt>
                <c:pt idx="82">
                  <c:v>74.47386708448667</c:v>
                </c:pt>
                <c:pt idx="83">
                  <c:v>74.559559633452892</c:v>
                </c:pt>
                <c:pt idx="84">
                  <c:v>74.702375175215977</c:v>
                </c:pt>
                <c:pt idx="85">
                  <c:v>74.698896436993891</c:v>
                </c:pt>
                <c:pt idx="86">
                  <c:v>74.83906059523143</c:v>
                </c:pt>
                <c:pt idx="87">
                  <c:v>75.03206757979919</c:v>
                </c:pt>
                <c:pt idx="88">
                  <c:v>75.18941158552613</c:v>
                </c:pt>
                <c:pt idx="89">
                  <c:v>75.060047722419725</c:v>
                </c:pt>
                <c:pt idx="90">
                  <c:v>74.925200866042658</c:v>
                </c:pt>
                <c:pt idx="91">
                  <c:v>74.990045291172791</c:v>
                </c:pt>
                <c:pt idx="92">
                  <c:v>75.246698491496659</c:v>
                </c:pt>
                <c:pt idx="93">
                  <c:v>75.079912599792266</c:v>
                </c:pt>
                <c:pt idx="94">
                  <c:v>75.202629224127904</c:v>
                </c:pt>
                <c:pt idx="95">
                  <c:v>75.270344353864715</c:v>
                </c:pt>
                <c:pt idx="96">
                  <c:v>75.450975054308188</c:v>
                </c:pt>
                <c:pt idx="97">
                  <c:v>75.47903385519183</c:v>
                </c:pt>
                <c:pt idx="98">
                  <c:v>75.512979847256076</c:v>
                </c:pt>
                <c:pt idx="99">
                  <c:v>75.425873025732528</c:v>
                </c:pt>
                <c:pt idx="100">
                  <c:v>75.391671878018528</c:v>
                </c:pt>
                <c:pt idx="101">
                  <c:v>75.426166134364706</c:v>
                </c:pt>
                <c:pt idx="102">
                  <c:v>75.417909341627677</c:v>
                </c:pt>
                <c:pt idx="103">
                  <c:v>75.57208095497343</c:v>
                </c:pt>
                <c:pt idx="104">
                  <c:v>75.616957871487529</c:v>
                </c:pt>
                <c:pt idx="105">
                  <c:v>75.684935450946185</c:v>
                </c:pt>
                <c:pt idx="106">
                  <c:v>75.952764090465436</c:v>
                </c:pt>
                <c:pt idx="107">
                  <c:v>75.970441265998801</c:v>
                </c:pt>
                <c:pt idx="108">
                  <c:v>75.902745264837549</c:v>
                </c:pt>
                <c:pt idx="109">
                  <c:v>76.00805927935248</c:v>
                </c:pt>
                <c:pt idx="110">
                  <c:v>75.999809844361977</c:v>
                </c:pt>
                <c:pt idx="111">
                  <c:v>76.087779457665548</c:v>
                </c:pt>
                <c:pt idx="112">
                  <c:v>76.03963300798307</c:v>
                </c:pt>
                <c:pt idx="113">
                  <c:v>75.92364283869189</c:v>
                </c:pt>
                <c:pt idx="114">
                  <c:v>76.00730194543705</c:v>
                </c:pt>
                <c:pt idx="115">
                  <c:v>76.038640543712816</c:v>
                </c:pt>
                <c:pt idx="116">
                  <c:v>76.218734498876088</c:v>
                </c:pt>
                <c:pt idx="117">
                  <c:v>76.378310518244149</c:v>
                </c:pt>
                <c:pt idx="118">
                  <c:v>76.378729942608558</c:v>
                </c:pt>
                <c:pt idx="119">
                  <c:v>76.490866736886744</c:v>
                </c:pt>
                <c:pt idx="120">
                  <c:v>75.928121847399723</c:v>
                </c:pt>
                <c:pt idx="121">
                  <c:v>75.660802765847521</c:v>
                </c:pt>
                <c:pt idx="122">
                  <c:v>75.503952620635161</c:v>
                </c:pt>
                <c:pt idx="123">
                  <c:v>75.420195354028678</c:v>
                </c:pt>
                <c:pt idx="124">
                  <c:v>75.25116829575515</c:v>
                </c:pt>
                <c:pt idx="125">
                  <c:v>74.987927797240943</c:v>
                </c:pt>
                <c:pt idx="126">
                  <c:v>74.600905322323044</c:v>
                </c:pt>
                <c:pt idx="127">
                  <c:v>74.457238986191271</c:v>
                </c:pt>
                <c:pt idx="128">
                  <c:v>74.515761482935233</c:v>
                </c:pt>
                <c:pt idx="129">
                  <c:v>74.319784751389449</c:v>
                </c:pt>
                <c:pt idx="130">
                  <c:v>74.323280083871026</c:v>
                </c:pt>
                <c:pt idx="131">
                  <c:v>74.500333436925231</c:v>
                </c:pt>
                <c:pt idx="132">
                  <c:v>74.419269291119079</c:v>
                </c:pt>
                <c:pt idx="133">
                  <c:v>74.426016580932242</c:v>
                </c:pt>
                <c:pt idx="134">
                  <c:v>74.470474315994608</c:v>
                </c:pt>
                <c:pt idx="135">
                  <c:v>74.727432239670151</c:v>
                </c:pt>
                <c:pt idx="136">
                  <c:v>74.824026864860869</c:v>
                </c:pt>
                <c:pt idx="137">
                  <c:v>74.935241841336349</c:v>
                </c:pt>
                <c:pt idx="138">
                  <c:v>75.046031217079573</c:v>
                </c:pt>
                <c:pt idx="139">
                  <c:v>74.986594009437624</c:v>
                </c:pt>
                <c:pt idx="140">
                  <c:v>74.991310881628735</c:v>
                </c:pt>
                <c:pt idx="141">
                  <c:v>75.057858345960994</c:v>
                </c:pt>
                <c:pt idx="142">
                  <c:v>75.038850146241586</c:v>
                </c:pt>
                <c:pt idx="143">
                  <c:v>75.037549106051515</c:v>
                </c:pt>
                <c:pt idx="144">
                  <c:v>75.109352399520077</c:v>
                </c:pt>
                <c:pt idx="145">
                  <c:v>75.156947819909789</c:v>
                </c:pt>
                <c:pt idx="146">
                  <c:v>75.398738568094416</c:v>
                </c:pt>
                <c:pt idx="147">
                  <c:v>75.066732683469581</c:v>
                </c:pt>
                <c:pt idx="148">
                  <c:v>74.950820544823742</c:v>
                </c:pt>
                <c:pt idx="149">
                  <c:v>75.041202135253641</c:v>
                </c:pt>
                <c:pt idx="150">
                  <c:v>74.956682829119671</c:v>
                </c:pt>
                <c:pt idx="151">
                  <c:v>75.02175481523166</c:v>
                </c:pt>
                <c:pt idx="152">
                  <c:v>75.010315927034185</c:v>
                </c:pt>
                <c:pt idx="153">
                  <c:v>75.136188250553531</c:v>
                </c:pt>
                <c:pt idx="154">
                  <c:v>75.16007543739542</c:v>
                </c:pt>
                <c:pt idx="155">
                  <c:v>75.15151207009346</c:v>
                </c:pt>
                <c:pt idx="156">
                  <c:v>75.28328338883118</c:v>
                </c:pt>
                <c:pt idx="157">
                  <c:v>75.475189034810768</c:v>
                </c:pt>
                <c:pt idx="158">
                  <c:v>75.444497185838358</c:v>
                </c:pt>
                <c:pt idx="159">
                  <c:v>75.198419885391672</c:v>
                </c:pt>
                <c:pt idx="160">
                  <c:v>74.910496321384699</c:v>
                </c:pt>
                <c:pt idx="161">
                  <c:v>74.688656682486794</c:v>
                </c:pt>
                <c:pt idx="162">
                  <c:v>74.887733375994429</c:v>
                </c:pt>
                <c:pt idx="163">
                  <c:v>74.883157063576903</c:v>
                </c:pt>
                <c:pt idx="164">
                  <c:v>74.859895030498535</c:v>
                </c:pt>
                <c:pt idx="165">
                  <c:v>74.852974396274064</c:v>
                </c:pt>
                <c:pt idx="166">
                  <c:v>74.659177279638797</c:v>
                </c:pt>
                <c:pt idx="167">
                  <c:v>74.55901190200197</c:v>
                </c:pt>
                <c:pt idx="168">
                  <c:v>74.495675414989066</c:v>
                </c:pt>
                <c:pt idx="169">
                  <c:v>74.39620853370684</c:v>
                </c:pt>
                <c:pt idx="170">
                  <c:v>74.407764323915472</c:v>
                </c:pt>
                <c:pt idx="171">
                  <c:v>74.574397057150151</c:v>
                </c:pt>
                <c:pt idx="172">
                  <c:v>74.722902674145033</c:v>
                </c:pt>
                <c:pt idx="173">
                  <c:v>74.985703831661851</c:v>
                </c:pt>
                <c:pt idx="174">
                  <c:v>74.937975580477485</c:v>
                </c:pt>
                <c:pt idx="175">
                  <c:v>74.902472586787169</c:v>
                </c:pt>
                <c:pt idx="176">
                  <c:v>74.850934796288655</c:v>
                </c:pt>
                <c:pt idx="177">
                  <c:v>74.956007115185059</c:v>
                </c:pt>
                <c:pt idx="178">
                  <c:v>75.006017765513903</c:v>
                </c:pt>
              </c:numCache>
            </c:numRef>
          </c:val>
          <c:smooth val="0"/>
          <c:extLst>
            <c:ext xmlns:c16="http://schemas.microsoft.com/office/drawing/2014/chart" uri="{C3380CC4-5D6E-409C-BE32-E72D297353CC}">
              <c16:uniqueId val="{00000005-ECF2-4DCF-9C4C-A6A4087CCB94}"/>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min val="69"/>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1.1140350877192982E-2"/>
              <c:y val="0.37852841634738188"/>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680681189275324E-2"/>
          <c:y val="4.4604086845466157E-2"/>
          <c:w val="0.87647130180274679"/>
          <c:h val="0.82013188085293498"/>
        </c:manualLayout>
      </c:layout>
      <c:lineChart>
        <c:grouping val="standard"/>
        <c:varyColors val="0"/>
        <c:ser>
          <c:idx val="0"/>
          <c:order val="0"/>
          <c:tx>
            <c:strRef>
              <c:f>'Emp, Unemp &amp; Inac Chart'!$D$1</c:f>
              <c:strCache>
                <c:ptCount val="1"/>
                <c:pt idx="0">
                  <c:v>Unemployment Rate</c:v>
                </c:pt>
              </c:strCache>
            </c:strRef>
          </c:tx>
          <c:spPr>
            <a:ln w="28575" cap="rnd">
              <a:solidFill>
                <a:srgbClr val="002060"/>
              </a:solidFill>
              <a:round/>
            </a:ln>
            <a:effectLst/>
          </c:spPr>
          <c:marker>
            <c:symbol val="none"/>
          </c:marker>
          <c:dLbls>
            <c:dLbl>
              <c:idx val="20"/>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6672-46ED-9C22-109189BE290B}"/>
                </c:ext>
              </c:extLst>
            </c:dLbl>
            <c:dLbl>
              <c:idx val="23"/>
              <c:delete val="1"/>
              <c:extLst>
                <c:ext xmlns:c15="http://schemas.microsoft.com/office/drawing/2012/chart" uri="{CE6537A1-D6FC-4f65-9D91-7224C49458BB}"/>
                <c:ext xmlns:c16="http://schemas.microsoft.com/office/drawing/2014/chart" uri="{C3380CC4-5D6E-409C-BE32-E72D297353CC}">
                  <c16:uniqueId val="{00000007-6672-46ED-9C22-109189BE290B}"/>
                </c:ext>
              </c:extLst>
            </c:dLbl>
            <c:dLbl>
              <c:idx val="129"/>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6672-46ED-9C22-109189BE290B}"/>
                </c:ext>
              </c:extLst>
            </c:dLbl>
            <c:dLbl>
              <c:idx val="131"/>
              <c:delete val="1"/>
              <c:extLst>
                <c:ext xmlns:c15="http://schemas.microsoft.com/office/drawing/2012/chart" uri="{CE6537A1-D6FC-4f65-9D91-7224C49458BB}"/>
                <c:ext xmlns:c16="http://schemas.microsoft.com/office/drawing/2014/chart" uri="{C3380CC4-5D6E-409C-BE32-E72D297353CC}">
                  <c16:uniqueId val="{00000008-6672-46ED-9C22-109189BE290B}"/>
                </c:ext>
              </c:extLst>
            </c:dLbl>
            <c:dLbl>
              <c:idx val="174"/>
              <c:delete val="1"/>
              <c:extLst>
                <c:ext xmlns:c15="http://schemas.microsoft.com/office/drawing/2012/chart" uri="{CE6537A1-D6FC-4f65-9D91-7224C49458BB}"/>
                <c:ext xmlns:c16="http://schemas.microsoft.com/office/drawing/2014/chart" uri="{C3380CC4-5D6E-409C-BE32-E72D297353CC}">
                  <c16:uniqueId val="{00000009-6672-46ED-9C22-109189BE290B}"/>
                </c:ext>
              </c:extLst>
            </c:dLbl>
            <c:dLbl>
              <c:idx val="178"/>
              <c:delete val="1"/>
              <c:extLst>
                <c:ext xmlns:c15="http://schemas.microsoft.com/office/drawing/2012/chart" uri="{CE6537A1-D6FC-4f65-9D91-7224C49458BB}"/>
                <c:ext xmlns:c16="http://schemas.microsoft.com/office/drawing/2014/chart" uri="{C3380CC4-5D6E-409C-BE32-E72D297353CC}">
                  <c16:uniqueId val="{0000000A-6672-46ED-9C22-109189BE290B}"/>
                </c:ext>
              </c:extLst>
            </c:dLbl>
            <c:dLbl>
              <c:idx val="186"/>
              <c:delete val="1"/>
              <c:extLst>
                <c:ext xmlns:c15="http://schemas.microsoft.com/office/drawing/2012/chart" uri="{CE6537A1-D6FC-4f65-9D91-7224C49458BB}"/>
                <c:ext xmlns:c16="http://schemas.microsoft.com/office/drawing/2014/chart" uri="{C3380CC4-5D6E-409C-BE32-E72D297353CC}">
                  <c16:uniqueId val="{0000000C-6672-46ED-9C22-109189BE290B}"/>
                </c:ext>
              </c:extLst>
            </c:dLbl>
            <c:dLbl>
              <c:idx val="187"/>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228A-4244-8E17-7FEF60C495F2}"/>
                </c:ext>
              </c:extLst>
            </c:dLbl>
            <c:numFmt formatCode="#,##0.0" sourceLinked="0"/>
            <c:spPr>
              <a:noFill/>
              <a:ln>
                <a:noFill/>
              </a:ln>
              <a:effectLst/>
            </c:spPr>
            <c:txPr>
              <a:bodyPr rot="0" vert="horz"/>
              <a:lstStyle/>
              <a:p>
                <a:pPr>
                  <a:defRPr/>
                </a:pPr>
                <a:endParaRPr lang="en-US"/>
              </a:p>
            </c:txPr>
            <c:showLegendKey val="0"/>
            <c:showVal val="0"/>
            <c:showCatName val="0"/>
            <c:showSerName val="0"/>
            <c:showPercent val="0"/>
            <c:showBubbleSize val="0"/>
            <c:separator>. </c:separator>
            <c:extLst>
              <c:ext xmlns:c15="http://schemas.microsoft.com/office/drawing/2012/chart" uri="{CE6537A1-D6FC-4f65-9D91-7224C49458BB}">
                <c15:showLeaderLines val="1"/>
              </c:ext>
            </c:extLst>
          </c:dLbls>
          <c:cat>
            <c:strRef>
              <c:f>'Emp, Unemp &amp; Inac Chart'!$B$2:$B$189</c:f>
              <c:strCache>
                <c:ptCount val="188"/>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strCache>
            </c:strRef>
          </c:cat>
          <c:val>
            <c:numRef>
              <c:f>'Emp, Unemp &amp; Inac Chart'!$D$2:$D$189</c:f>
              <c:numCache>
                <c:formatCode>General</c:formatCode>
                <c:ptCount val="188"/>
                <c:pt idx="0">
                  <c:v>8.0095867290250169</c:v>
                </c:pt>
                <c:pt idx="1">
                  <c:v>7.9523754173582288</c:v>
                </c:pt>
                <c:pt idx="2">
                  <c:v>7.9228870150340622</c:v>
                </c:pt>
                <c:pt idx="3">
                  <c:v>7.852351583284964</c:v>
                </c:pt>
                <c:pt idx="4">
                  <c:v>7.8203223928155863</c:v>
                </c:pt>
                <c:pt idx="5">
                  <c:v>7.78201843831829</c:v>
                </c:pt>
                <c:pt idx="6">
                  <c:v>7.7546458334707387</c:v>
                </c:pt>
                <c:pt idx="7">
                  <c:v>7.8971509122355101</c:v>
                </c:pt>
                <c:pt idx="8">
                  <c:v>7.8710966614429081</c:v>
                </c:pt>
                <c:pt idx="9">
                  <c:v>7.8632686303383874</c:v>
                </c:pt>
                <c:pt idx="10">
                  <c:v>7.9086112278527256</c:v>
                </c:pt>
                <c:pt idx="11">
                  <c:v>7.8026593433002533</c:v>
                </c:pt>
                <c:pt idx="12">
                  <c:v>7.7784667069550864</c:v>
                </c:pt>
                <c:pt idx="13">
                  <c:v>7.7169843274925114</c:v>
                </c:pt>
                <c:pt idx="14">
                  <c:v>7.8219590836207713</c:v>
                </c:pt>
                <c:pt idx="15">
                  <c:v>7.9400334263169077</c:v>
                </c:pt>
                <c:pt idx="16">
                  <c:v>8.0128753660777239</c:v>
                </c:pt>
                <c:pt idx="17">
                  <c:v>8.1801279033474277</c:v>
                </c:pt>
                <c:pt idx="18">
                  <c:v>8.3307127378076338</c:v>
                </c:pt>
                <c:pt idx="19">
                  <c:v>8.3686401604244924</c:v>
                </c:pt>
                <c:pt idx="20">
                  <c:v>8.4634699577074333</c:v>
                </c:pt>
                <c:pt idx="21">
                  <c:v>8.3893599735317466</c:v>
                </c:pt>
                <c:pt idx="22">
                  <c:v>8.3466726081469993</c:v>
                </c:pt>
                <c:pt idx="23">
                  <c:v>8.2823017318226579</c:v>
                </c:pt>
                <c:pt idx="24">
                  <c:v>8.2032648119373288</c:v>
                </c:pt>
                <c:pt idx="25">
                  <c:v>8.16584885237374</c:v>
                </c:pt>
                <c:pt idx="26">
                  <c:v>8.0716050484641571</c:v>
                </c:pt>
                <c:pt idx="27">
                  <c:v>7.9823090210007877</c:v>
                </c:pt>
                <c:pt idx="28">
                  <c:v>8.0282220522633754</c:v>
                </c:pt>
                <c:pt idx="29">
                  <c:v>7.8795123615537408</c:v>
                </c:pt>
                <c:pt idx="30">
                  <c:v>7.8497129996822554</c:v>
                </c:pt>
                <c:pt idx="31">
                  <c:v>7.8414557894840726</c:v>
                </c:pt>
                <c:pt idx="32">
                  <c:v>7.8093428008569221</c:v>
                </c:pt>
                <c:pt idx="33">
                  <c:v>7.8030375544778066</c:v>
                </c:pt>
                <c:pt idx="34">
                  <c:v>7.8114802686945906</c:v>
                </c:pt>
                <c:pt idx="35">
                  <c:v>7.9648110603322753</c:v>
                </c:pt>
                <c:pt idx="36">
                  <c:v>7.8338129868913722</c:v>
                </c:pt>
                <c:pt idx="37">
                  <c:v>7.7812082920660659</c:v>
                </c:pt>
                <c:pt idx="38">
                  <c:v>7.7470228551947606</c:v>
                </c:pt>
                <c:pt idx="39">
                  <c:v>7.7370306979520898</c:v>
                </c:pt>
                <c:pt idx="40">
                  <c:v>7.6598766499496378</c:v>
                </c:pt>
                <c:pt idx="41">
                  <c:v>7.6858773151816004</c:v>
                </c:pt>
                <c:pt idx="42">
                  <c:v>7.6062477544599618</c:v>
                </c:pt>
                <c:pt idx="43">
                  <c:v>7.3571121270276381</c:v>
                </c:pt>
                <c:pt idx="44">
                  <c:v>7.1579028371902069</c:v>
                </c:pt>
                <c:pt idx="45">
                  <c:v>7.20847652911353</c:v>
                </c:pt>
                <c:pt idx="46">
                  <c:v>7.1494655735342381</c:v>
                </c:pt>
                <c:pt idx="47">
                  <c:v>6.8775242396329341</c:v>
                </c:pt>
                <c:pt idx="48">
                  <c:v>6.7425944202177268</c:v>
                </c:pt>
                <c:pt idx="49">
                  <c:v>6.5762472391132638</c:v>
                </c:pt>
                <c:pt idx="50">
                  <c:v>6.4168061066226691</c:v>
                </c:pt>
                <c:pt idx="51">
                  <c:v>6.2779527033407394</c:v>
                </c:pt>
                <c:pt idx="52">
                  <c:v>6.1318132866222932</c:v>
                </c:pt>
                <c:pt idx="53">
                  <c:v>6.0077008580585929</c:v>
                </c:pt>
                <c:pt idx="54">
                  <c:v>5.9694533824779308</c:v>
                </c:pt>
                <c:pt idx="55">
                  <c:v>5.9440063034134916</c:v>
                </c:pt>
                <c:pt idx="56">
                  <c:v>5.8596583830101521</c:v>
                </c:pt>
                <c:pt idx="57">
                  <c:v>5.6878340938063063</c:v>
                </c:pt>
                <c:pt idx="58">
                  <c:v>5.6438171146341753</c:v>
                </c:pt>
                <c:pt idx="59">
                  <c:v>5.5719769807455553</c:v>
                </c:pt>
                <c:pt idx="60">
                  <c:v>5.5255424699386779</c:v>
                </c:pt>
                <c:pt idx="61">
                  <c:v>5.4929816105578446</c:v>
                </c:pt>
                <c:pt idx="62">
                  <c:v>5.606200991583524</c:v>
                </c:pt>
                <c:pt idx="63">
                  <c:v>5.5974062566526976</c:v>
                </c:pt>
                <c:pt idx="64">
                  <c:v>5.5076425064847117</c:v>
                </c:pt>
                <c:pt idx="65">
                  <c:v>5.3817285787226634</c:v>
                </c:pt>
                <c:pt idx="66">
                  <c:v>5.3096624695783374</c:v>
                </c:pt>
                <c:pt idx="67">
                  <c:v>5.1653724790444437</c:v>
                </c:pt>
                <c:pt idx="68">
                  <c:v>5.072832725766097</c:v>
                </c:pt>
                <c:pt idx="69">
                  <c:v>5.0706378574414943</c:v>
                </c:pt>
                <c:pt idx="70">
                  <c:v>5.0613092755060274</c:v>
                </c:pt>
                <c:pt idx="71">
                  <c:v>5.1056049651929065</c:v>
                </c:pt>
                <c:pt idx="72">
                  <c:v>5.0640055460106952</c:v>
                </c:pt>
                <c:pt idx="73">
                  <c:v>5.000593637847687</c:v>
                </c:pt>
                <c:pt idx="74">
                  <c:v>4.9329403662493938</c:v>
                </c:pt>
                <c:pt idx="75">
                  <c:v>4.9156124195284452</c:v>
                </c:pt>
                <c:pt idx="76">
                  <c:v>4.8882301971094932</c:v>
                </c:pt>
                <c:pt idx="77">
                  <c:v>4.9776794291068915</c:v>
                </c:pt>
                <c:pt idx="78">
                  <c:v>4.8340296816716037</c:v>
                </c:pt>
                <c:pt idx="79">
                  <c:v>4.8245156826634652</c:v>
                </c:pt>
                <c:pt idx="80">
                  <c:v>4.7899620589803558</c:v>
                </c:pt>
                <c:pt idx="81">
                  <c:v>4.7383292688437564</c:v>
                </c:pt>
                <c:pt idx="82">
                  <c:v>4.7035113927316186</c:v>
                </c:pt>
                <c:pt idx="83">
                  <c:v>4.6375067669631331</c:v>
                </c:pt>
                <c:pt idx="84">
                  <c:v>4.5607956281539135</c:v>
                </c:pt>
                <c:pt idx="85">
                  <c:v>4.538350698114292</c:v>
                </c:pt>
                <c:pt idx="86">
                  <c:v>4.4438861829589031</c:v>
                </c:pt>
                <c:pt idx="87">
                  <c:v>4.4243442579474497</c:v>
                </c:pt>
                <c:pt idx="88">
                  <c:v>4.3374983301895531</c:v>
                </c:pt>
                <c:pt idx="89">
                  <c:v>4.3280991823881072</c:v>
                </c:pt>
                <c:pt idx="90">
                  <c:v>4.2674753271333454</c:v>
                </c:pt>
                <c:pt idx="91">
                  <c:v>4.2444647099264481</c:v>
                </c:pt>
                <c:pt idx="92">
                  <c:v>4.2736047468873259</c:v>
                </c:pt>
                <c:pt idx="93">
                  <c:v>4.354315189462894</c:v>
                </c:pt>
                <c:pt idx="94">
                  <c:v>4.3089610713391435</c:v>
                </c:pt>
                <c:pt idx="95">
                  <c:v>4.2166051833765668</c:v>
                </c:pt>
                <c:pt idx="96">
                  <c:v>4.202200396588367</c:v>
                </c:pt>
                <c:pt idx="97">
                  <c:v>4.1933860148888522</c:v>
                </c:pt>
                <c:pt idx="98">
                  <c:v>4.1702589256730125</c:v>
                </c:pt>
                <c:pt idx="99">
                  <c:v>4.0420492389406304</c:v>
                </c:pt>
                <c:pt idx="100">
                  <c:v>4.0271923743650273</c:v>
                </c:pt>
                <c:pt idx="101">
                  <c:v>4.0411905884859189</c:v>
                </c:pt>
                <c:pt idx="102">
                  <c:v>4.0802006695805542</c:v>
                </c:pt>
                <c:pt idx="103">
                  <c:v>4.0625833370688369</c:v>
                </c:pt>
                <c:pt idx="104">
                  <c:v>4.0469848725974362</c:v>
                </c:pt>
                <c:pt idx="105">
                  <c:v>4.0218132170533094</c:v>
                </c:pt>
                <c:pt idx="106">
                  <c:v>3.9395767730086866</c:v>
                </c:pt>
                <c:pt idx="107">
                  <c:v>3.9507557148809465</c:v>
                </c:pt>
                <c:pt idx="108">
                  <c:v>3.8268889294931756</c:v>
                </c:pt>
                <c:pt idx="109">
                  <c:v>3.8418482361548341</c:v>
                </c:pt>
                <c:pt idx="110">
                  <c:v>3.8034932996297131</c:v>
                </c:pt>
                <c:pt idx="111">
                  <c:v>3.8829636956427325</c:v>
                </c:pt>
                <c:pt idx="112">
                  <c:v>3.8583338507451672</c:v>
                </c:pt>
                <c:pt idx="113">
                  <c:v>3.8835193974875732</c:v>
                </c:pt>
                <c:pt idx="114">
                  <c:v>3.8715189689738567</c:v>
                </c:pt>
                <c:pt idx="115">
                  <c:v>3.8001340385717515</c:v>
                </c:pt>
                <c:pt idx="116">
                  <c:v>3.8262800272978792</c:v>
                </c:pt>
                <c:pt idx="117">
                  <c:v>3.7374516297235849</c:v>
                </c:pt>
                <c:pt idx="118">
                  <c:v>3.8938001596290603</c:v>
                </c:pt>
                <c:pt idx="119">
                  <c:v>3.9476646616136231</c:v>
                </c:pt>
                <c:pt idx="120">
                  <c:v>4.1026955283414734</c:v>
                </c:pt>
                <c:pt idx="121">
                  <c:v>4.0926081296407881</c:v>
                </c:pt>
                <c:pt idx="122">
                  <c:v>4.1279446726760147</c:v>
                </c:pt>
                <c:pt idx="123">
                  <c:v>4.0847424386270115</c:v>
                </c:pt>
                <c:pt idx="124">
                  <c:v>4.3683436198528902</c:v>
                </c:pt>
                <c:pt idx="125">
                  <c:v>4.634425526194625</c:v>
                </c:pt>
                <c:pt idx="126">
                  <c:v>4.9594934208546739</c:v>
                </c:pt>
                <c:pt idx="127">
                  <c:v>5.1579549153736428</c:v>
                </c:pt>
                <c:pt idx="128">
                  <c:v>5.2185427926350414</c:v>
                </c:pt>
                <c:pt idx="129">
                  <c:v>5.2592199118012202</c:v>
                </c:pt>
                <c:pt idx="130">
                  <c:v>5.1751975705243165</c:v>
                </c:pt>
                <c:pt idx="131">
                  <c:v>5.0440505857579572</c:v>
                </c:pt>
                <c:pt idx="132">
                  <c:v>4.9069488659072125</c:v>
                </c:pt>
                <c:pt idx="133">
                  <c:v>4.8309996970655895</c:v>
                </c:pt>
                <c:pt idx="134">
                  <c:v>4.7951178818133906</c:v>
                </c:pt>
                <c:pt idx="135">
                  <c:v>4.6692031402780634</c:v>
                </c:pt>
                <c:pt idx="136">
                  <c:v>4.5893640465654517</c:v>
                </c:pt>
                <c:pt idx="137">
                  <c:v>4.5237123433443083</c:v>
                </c:pt>
                <c:pt idx="138">
                  <c:v>4.3738526055924076</c:v>
                </c:pt>
                <c:pt idx="139">
                  <c:v>4.3103493979130834</c:v>
                </c:pt>
                <c:pt idx="140">
                  <c:v>4.2049765448762564</c:v>
                </c:pt>
                <c:pt idx="141">
                  <c:v>4.1734239495796492</c:v>
                </c:pt>
                <c:pt idx="142">
                  <c:v>4.107599244731837</c:v>
                </c:pt>
                <c:pt idx="143">
                  <c:v>3.9140654887611936</c:v>
                </c:pt>
                <c:pt idx="144">
                  <c:v>3.7902493158819497</c:v>
                </c:pt>
                <c:pt idx="145">
                  <c:v>3.8231944969775746</c:v>
                </c:pt>
                <c:pt idx="146">
                  <c:v>3.7313502788233954</c:v>
                </c:pt>
                <c:pt idx="147">
                  <c:v>3.7837387703404461</c:v>
                </c:pt>
                <c:pt idx="148">
                  <c:v>3.6362339163246871</c:v>
                </c:pt>
                <c:pt idx="149">
                  <c:v>3.6029984304859846</c:v>
                </c:pt>
                <c:pt idx="150">
                  <c:v>3.7286752215901879</c:v>
                </c:pt>
                <c:pt idx="151">
                  <c:v>3.8386141259022071</c:v>
                </c:pt>
                <c:pt idx="152">
                  <c:v>3.8707407804233855</c:v>
                </c:pt>
                <c:pt idx="153">
                  <c:v>3.9158907679146466</c:v>
                </c:pt>
                <c:pt idx="154">
                  <c:v>3.8707204592436288</c:v>
                </c:pt>
                <c:pt idx="155">
                  <c:v>3.9741234620042052</c:v>
                </c:pt>
                <c:pt idx="156">
                  <c:v>3.9999897078455948</c:v>
                </c:pt>
                <c:pt idx="157">
                  <c:v>3.8772438010860837</c:v>
                </c:pt>
                <c:pt idx="158">
                  <c:v>4.0045653181305454</c:v>
                </c:pt>
                <c:pt idx="159">
                  <c:v>4.2259392957509672</c:v>
                </c:pt>
                <c:pt idx="160">
                  <c:v>4.3433358783621268</c:v>
                </c:pt>
                <c:pt idx="161">
                  <c:v>4.2873394544993966</c:v>
                </c:pt>
                <c:pt idx="162">
                  <c:v>4.1046919085926143</c:v>
                </c:pt>
                <c:pt idx="163">
                  <c:v>4.019000372770134</c:v>
                </c:pt>
                <c:pt idx="164">
                  <c:v>3.9543341789130984</c:v>
                </c:pt>
                <c:pt idx="165">
                  <c:v>3.8563577286524824</c:v>
                </c:pt>
                <c:pt idx="166">
                  <c:v>4.0710403182779462</c:v>
                </c:pt>
                <c:pt idx="167">
                  <c:v>4.1998246391203935</c:v>
                </c:pt>
                <c:pt idx="168">
                  <c:v>4.3428724324470567</c:v>
                </c:pt>
                <c:pt idx="169">
                  <c:v>4.371996513796061</c:v>
                </c:pt>
                <c:pt idx="170">
                  <c:v>4.4357695721693098</c:v>
                </c:pt>
                <c:pt idx="171">
                  <c:v>4.1961856860566868</c:v>
                </c:pt>
                <c:pt idx="172">
                  <c:v>4.2211368625185646</c:v>
                </c:pt>
                <c:pt idx="173">
                  <c:v>4.0914589466666396</c:v>
                </c:pt>
                <c:pt idx="174">
                  <c:v>4.270492491739037</c:v>
                </c:pt>
                <c:pt idx="175">
                  <c:v>4.2655424886210422</c:v>
                </c:pt>
                <c:pt idx="176">
                  <c:v>4.4133023671125002</c:v>
                </c:pt>
                <c:pt idx="177">
                  <c:v>4.3820529120988123</c:v>
                </c:pt>
                <c:pt idx="178">
                  <c:v>4.3574884666508638</c:v>
                </c:pt>
                <c:pt idx="179">
                  <c:v>4.4262053663608789</c:v>
                </c:pt>
                <c:pt idx="180">
                  <c:v>4.5345146408207828</c:v>
                </c:pt>
                <c:pt idx="181">
                  <c:v>4.5998840190847341</c:v>
                </c:pt>
                <c:pt idx="182">
                  <c:v>4.6724225923296565</c:v>
                </c:pt>
                <c:pt idx="183">
                  <c:v>4.660112016859193</c:v>
                </c:pt>
                <c:pt idx="184">
                  <c:v>4.6608545890702011</c:v>
                </c:pt>
                <c:pt idx="185">
                  <c:v>4.829894786150752</c:v>
                </c:pt>
                <c:pt idx="186">
                  <c:v>4.9722755847891094</c:v>
                </c:pt>
                <c:pt idx="187">
                  <c:v>5.080366129287464</c:v>
                </c:pt>
              </c:numCache>
            </c:numRef>
          </c:val>
          <c:smooth val="0"/>
          <c:extLst>
            <c:ext xmlns:c16="http://schemas.microsoft.com/office/drawing/2014/chart" uri="{C3380CC4-5D6E-409C-BE32-E72D297353CC}">
              <c16:uniqueId val="{0000000B-6672-46ED-9C22-109189BE290B}"/>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7.4269005847953217E-3"/>
              <c:y val="0.38466155810983399"/>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054425196980935"/>
          <c:y val="4.4604086845466157E-2"/>
          <c:w val="0.84860779039039369"/>
          <c:h val="0.83394413687104785"/>
        </c:manualLayout>
      </c:layout>
      <c:lineChart>
        <c:grouping val="standard"/>
        <c:varyColors val="0"/>
        <c:ser>
          <c:idx val="0"/>
          <c:order val="0"/>
          <c:tx>
            <c:strRef>
              <c:f>'Emp, Unemp &amp; Inac Chart'!$E$1</c:f>
              <c:strCache>
                <c:ptCount val="1"/>
                <c:pt idx="0">
                  <c:v>Inactivity Rate</c:v>
                </c:pt>
              </c:strCache>
            </c:strRef>
          </c:tx>
          <c:spPr>
            <a:ln w="28575" cap="rnd">
              <a:solidFill>
                <a:srgbClr val="002060"/>
              </a:solidFill>
              <a:round/>
            </a:ln>
            <a:effectLst/>
          </c:spPr>
          <c:marker>
            <c:symbol val="none"/>
          </c:marker>
          <c:dLbls>
            <c:dLbl>
              <c:idx val="0"/>
              <c:layout>
                <c:manualLayout>
                  <c:x val="-2.1700237459293982E-2"/>
                  <c:y val="-2.9065079261755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08-4A88-A061-BFED40021BE5}"/>
                </c:ext>
              </c:extLst>
            </c:dLbl>
            <c:dLbl>
              <c:idx val="119"/>
              <c:layout>
                <c:manualLayout>
                  <c:x val="-3.6195469536139259E-2"/>
                  <c:y val="2.5690825350477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08-4A88-A061-BFED40021BE5}"/>
                </c:ext>
              </c:extLst>
            </c:dLbl>
            <c:dLbl>
              <c:idx val="18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08-4A88-A061-BFED40021BE5}"/>
                </c:ext>
              </c:extLst>
            </c:dLbl>
            <c:numFmt formatCode="#,##0.0" sourceLinked="0"/>
            <c:spPr>
              <a:noFill/>
              <a:ln>
                <a:noFill/>
              </a:ln>
              <a:effectLst/>
            </c:spPr>
            <c:txPr>
              <a:bodyPr rot="0" vert="horz"/>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Unemp &amp; Inac Chart'!$B$2:$B$188</c:f>
              <c:strCache>
                <c:ptCount val="187"/>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strCache>
            </c:strRef>
          </c:cat>
          <c:val>
            <c:numRef>
              <c:f>'Emp, Unemp &amp; Inac Chart'!$E$2:$E$188</c:f>
              <c:numCache>
                <c:formatCode>General</c:formatCode>
                <c:ptCount val="187"/>
                <c:pt idx="0">
                  <c:v>23.587588559235471</c:v>
                </c:pt>
                <c:pt idx="1">
                  <c:v>23.606420335255478</c:v>
                </c:pt>
                <c:pt idx="2">
                  <c:v>23.42858565598975</c:v>
                </c:pt>
                <c:pt idx="3">
                  <c:v>23.450598404003841</c:v>
                </c:pt>
                <c:pt idx="4">
                  <c:v>23.252262180270961</c:v>
                </c:pt>
                <c:pt idx="5">
                  <c:v>23.270080435909577</c:v>
                </c:pt>
                <c:pt idx="6">
                  <c:v>23.21916064913809</c:v>
                </c:pt>
                <c:pt idx="7">
                  <c:v>23.32901278174262</c:v>
                </c:pt>
                <c:pt idx="8">
                  <c:v>23.51792398062706</c:v>
                </c:pt>
                <c:pt idx="9">
                  <c:v>23.468301721749896</c:v>
                </c:pt>
                <c:pt idx="10">
                  <c:v>23.339540318979289</c:v>
                </c:pt>
                <c:pt idx="11">
                  <c:v>23.297379465891453</c:v>
                </c:pt>
                <c:pt idx="12">
                  <c:v>23.360334163733725</c:v>
                </c:pt>
                <c:pt idx="13">
                  <c:v>23.483474377929113</c:v>
                </c:pt>
                <c:pt idx="14">
                  <c:v>23.362191586979307</c:v>
                </c:pt>
                <c:pt idx="15">
                  <c:v>23.328608656915549</c:v>
                </c:pt>
                <c:pt idx="16">
                  <c:v>23.531321773832119</c:v>
                </c:pt>
                <c:pt idx="17">
                  <c:v>23.422823439783883</c:v>
                </c:pt>
                <c:pt idx="18">
                  <c:v>23.39757855545912</c:v>
                </c:pt>
                <c:pt idx="19">
                  <c:v>23.331177297537593</c:v>
                </c:pt>
                <c:pt idx="20">
                  <c:v>23.236486379118773</c:v>
                </c:pt>
                <c:pt idx="21">
                  <c:v>23.216164583653949</c:v>
                </c:pt>
                <c:pt idx="22">
                  <c:v>23.221083226579495</c:v>
                </c:pt>
                <c:pt idx="23">
                  <c:v>23.19591756449708</c:v>
                </c:pt>
                <c:pt idx="24">
                  <c:v>23.10415116099837</c:v>
                </c:pt>
                <c:pt idx="25">
                  <c:v>23.060943700833036</c:v>
                </c:pt>
                <c:pt idx="26">
                  <c:v>22.982437634205525</c:v>
                </c:pt>
                <c:pt idx="27">
                  <c:v>22.780779767549959</c:v>
                </c:pt>
                <c:pt idx="28">
                  <c:v>22.574886386792542</c:v>
                </c:pt>
                <c:pt idx="29">
                  <c:v>22.593225261788831</c:v>
                </c:pt>
                <c:pt idx="30">
                  <c:v>22.656134892761088</c:v>
                </c:pt>
                <c:pt idx="31">
                  <c:v>22.729736533177132</c:v>
                </c:pt>
                <c:pt idx="32">
                  <c:v>22.527240970003078</c:v>
                </c:pt>
                <c:pt idx="33">
                  <c:v>22.403062875502798</c:v>
                </c:pt>
                <c:pt idx="34">
                  <c:v>22.435448794664367</c:v>
                </c:pt>
                <c:pt idx="35">
                  <c:v>22.510350830440785</c:v>
                </c:pt>
                <c:pt idx="36">
                  <c:v>22.607809778115708</c:v>
                </c:pt>
                <c:pt idx="37">
                  <c:v>22.59429807506892</c:v>
                </c:pt>
                <c:pt idx="38">
                  <c:v>22.66382977934181</c:v>
                </c:pt>
                <c:pt idx="39">
                  <c:v>22.541540130390686</c:v>
                </c:pt>
                <c:pt idx="40">
                  <c:v>22.442625152977584</c:v>
                </c:pt>
                <c:pt idx="41">
                  <c:v>22.394974861608432</c:v>
                </c:pt>
                <c:pt idx="42">
                  <c:v>22.29455436543482</c:v>
                </c:pt>
                <c:pt idx="43">
                  <c:v>22.277914968663126</c:v>
                </c:pt>
                <c:pt idx="44">
                  <c:v>22.276685660357003</c:v>
                </c:pt>
                <c:pt idx="45">
                  <c:v>22.291880174678298</c:v>
                </c:pt>
                <c:pt idx="46">
                  <c:v>22.227408216428998</c:v>
                </c:pt>
                <c:pt idx="47">
                  <c:v>22.16758291837462</c:v>
                </c:pt>
                <c:pt idx="48">
                  <c:v>22.180146905748273</c:v>
                </c:pt>
                <c:pt idx="49">
                  <c:v>22.082856935473558</c:v>
                </c:pt>
                <c:pt idx="50">
                  <c:v>21.990583942704504</c:v>
                </c:pt>
                <c:pt idx="51">
                  <c:v>22.184045525472612</c:v>
                </c:pt>
                <c:pt idx="52">
                  <c:v>22.34221405705263</c:v>
                </c:pt>
                <c:pt idx="53">
                  <c:v>22.247141663530002</c:v>
                </c:pt>
                <c:pt idx="54">
                  <c:v>22.212439209361875</c:v>
                </c:pt>
                <c:pt idx="55">
                  <c:v>22.267436424838863</c:v>
                </c:pt>
                <c:pt idx="56">
                  <c:v>22.356965921390952</c:v>
                </c:pt>
                <c:pt idx="57">
                  <c:v>22.279496959566046</c:v>
                </c:pt>
                <c:pt idx="58">
                  <c:v>22.222456625832592</c:v>
                </c:pt>
                <c:pt idx="59">
                  <c:v>22.132552482159326</c:v>
                </c:pt>
                <c:pt idx="60">
                  <c:v>22.17340361484419</c:v>
                </c:pt>
                <c:pt idx="61">
                  <c:v>22.203962651384984</c:v>
                </c:pt>
                <c:pt idx="62">
                  <c:v>22.242140140499885</c:v>
                </c:pt>
                <c:pt idx="63">
                  <c:v>22.180662340578152</c:v>
                </c:pt>
                <c:pt idx="64">
                  <c:v>22.152926265966641</c:v>
                </c:pt>
                <c:pt idx="65">
                  <c:v>22.186379953382513</c:v>
                </c:pt>
                <c:pt idx="66">
                  <c:v>22.011483445314298</c:v>
                </c:pt>
                <c:pt idx="67">
                  <c:v>21.920757155968204</c:v>
                </c:pt>
                <c:pt idx="68">
                  <c:v>21.921629785743406</c:v>
                </c:pt>
                <c:pt idx="69">
                  <c:v>21.860278672063032</c:v>
                </c:pt>
                <c:pt idx="70">
                  <c:v>21.895534444519782</c:v>
                </c:pt>
                <c:pt idx="71">
                  <c:v>21.814445739592131</c:v>
                </c:pt>
                <c:pt idx="72">
                  <c:v>21.85762778200538</c:v>
                </c:pt>
                <c:pt idx="73">
                  <c:v>21.858073561789283</c:v>
                </c:pt>
                <c:pt idx="74">
                  <c:v>21.739010001344639</c:v>
                </c:pt>
                <c:pt idx="75">
                  <c:v>21.684099211959776</c:v>
                </c:pt>
                <c:pt idx="76">
                  <c:v>21.618648326759555</c:v>
                </c:pt>
                <c:pt idx="77">
                  <c:v>21.553829236306257</c:v>
                </c:pt>
                <c:pt idx="78">
                  <c:v>21.721436718801058</c:v>
                </c:pt>
                <c:pt idx="79">
                  <c:v>21.747599414334417</c:v>
                </c:pt>
                <c:pt idx="80">
                  <c:v>21.763693655277038</c:v>
                </c:pt>
                <c:pt idx="81">
                  <c:v>21.688129006663047</c:v>
                </c:pt>
                <c:pt idx="82">
                  <c:v>21.745538536950079</c:v>
                </c:pt>
                <c:pt idx="83">
                  <c:v>21.71002663305164</c:v>
                </c:pt>
                <c:pt idx="84">
                  <c:v>21.623182089359688</c:v>
                </c:pt>
                <c:pt idx="85">
                  <c:v>21.643035183949678</c:v>
                </c:pt>
                <c:pt idx="86">
                  <c:v>21.580417211129458</c:v>
                </c:pt>
                <c:pt idx="87">
                  <c:v>21.411344042641062</c:v>
                </c:pt>
                <c:pt idx="88">
                  <c:v>21.336545459517112</c:v>
                </c:pt>
                <c:pt idx="89">
                  <c:v>21.476048461317106</c:v>
                </c:pt>
                <c:pt idx="90">
                  <c:v>21.661950294169259</c:v>
                </c:pt>
                <c:pt idx="91">
                  <c:v>21.615555625556837</c:v>
                </c:pt>
                <c:pt idx="92">
                  <c:v>21.321902933018521</c:v>
                </c:pt>
                <c:pt idx="93">
                  <c:v>21.424556388348577</c:v>
                </c:pt>
                <c:pt idx="94">
                  <c:v>21.321587621062505</c:v>
                </c:pt>
                <c:pt idx="95">
                  <c:v>21.337768784079316</c:v>
                </c:pt>
                <c:pt idx="96">
                  <c:v>21.168082167542423</c:v>
                </c:pt>
                <c:pt idx="97">
                  <c:v>21.141700846514993</c:v>
                </c:pt>
                <c:pt idx="98">
                  <c:v>21.12845253390924</c:v>
                </c:pt>
                <c:pt idx="99">
                  <c:v>21.313645363034098</c:v>
                </c:pt>
                <c:pt idx="100">
                  <c:v>21.35874085728608</c:v>
                </c:pt>
                <c:pt idx="101">
                  <c:v>21.315483369082671</c:v>
                </c:pt>
                <c:pt idx="102">
                  <c:v>21.283483896277815</c:v>
                </c:pt>
                <c:pt idx="103">
                  <c:v>21.138361164465607</c:v>
                </c:pt>
                <c:pt idx="104">
                  <c:v>21.101510651319472</c:v>
                </c:pt>
                <c:pt idx="105">
                  <c:v>21.05870130407061</c:v>
                </c:pt>
                <c:pt idx="106">
                  <c:v>20.857263307346329</c:v>
                </c:pt>
                <c:pt idx="107">
                  <c:v>20.827470147513452</c:v>
                </c:pt>
                <c:pt idx="108">
                  <c:v>20.997645282384852</c:v>
                </c:pt>
                <c:pt idx="109">
                  <c:v>20.875508261104756</c:v>
                </c:pt>
                <c:pt idx="110">
                  <c:v>20.912769190415247</c:v>
                </c:pt>
                <c:pt idx="111">
                  <c:v>20.748567198538282</c:v>
                </c:pt>
                <c:pt idx="112">
                  <c:v>20.819773241139373</c:v>
                </c:pt>
                <c:pt idx="113">
                  <c:v>20.922124510933514</c:v>
                </c:pt>
                <c:pt idx="114">
                  <c:v>20.845507013270364</c:v>
                </c:pt>
                <c:pt idx="115">
                  <c:v>20.888043804824193</c:v>
                </c:pt>
                <c:pt idx="116">
                  <c:v>20.682896844795934</c:v>
                </c:pt>
                <c:pt idx="117">
                  <c:v>20.613858710323839</c:v>
                </c:pt>
                <c:pt idx="118">
                  <c:v>20.472985153118188</c:v>
                </c:pt>
                <c:pt idx="119">
                  <c:v>20.306266476041358</c:v>
                </c:pt>
                <c:pt idx="120">
                  <c:v>20.746833751666713</c:v>
                </c:pt>
                <c:pt idx="121">
                  <c:v>21.024466780436626</c:v>
                </c:pt>
                <c:pt idx="122">
                  <c:v>21.173006686536141</c:v>
                </c:pt>
                <c:pt idx="123">
                  <c:v>21.288619844923147</c:v>
                </c:pt>
                <c:pt idx="124">
                  <c:v>21.233282739758948</c:v>
                </c:pt>
                <c:pt idx="125">
                  <c:v>21.278844511990968</c:v>
                </c:pt>
                <c:pt idx="126">
                  <c:v>21.416680620305812</c:v>
                </c:pt>
                <c:pt idx="127">
                  <c:v>21.39232031460935</c:v>
                </c:pt>
                <c:pt idx="128">
                  <c:v>21.296871508023287</c:v>
                </c:pt>
                <c:pt idx="129">
                  <c:v>21.459112838152066</c:v>
                </c:pt>
                <c:pt idx="130">
                  <c:v>21.531029107061116</c:v>
                </c:pt>
                <c:pt idx="131">
                  <c:v>21.459723408515714</c:v>
                </c:pt>
                <c:pt idx="132">
                  <c:v>21.659282818157862</c:v>
                </c:pt>
                <c:pt idx="133">
                  <c:v>21.723183335157842</c:v>
                </c:pt>
                <c:pt idx="134">
                  <c:v>21.716590842332465</c:v>
                </c:pt>
                <c:pt idx="135">
                  <c:v>21.550997567605222</c:v>
                </c:pt>
                <c:pt idx="136">
                  <c:v>21.510007378062738</c:v>
                </c:pt>
                <c:pt idx="137">
                  <c:v>21.446527762574803</c:v>
                </c:pt>
                <c:pt idx="138">
                  <c:v>21.448880702077872</c:v>
                </c:pt>
                <c:pt idx="139">
                  <c:v>21.571988946185101</c:v>
                </c:pt>
                <c:pt idx="140">
                  <c:v>21.651725671375885</c:v>
                </c:pt>
                <c:pt idx="141">
                  <c:v>21.611053934009206</c:v>
                </c:pt>
                <c:pt idx="142">
                  <c:v>21.686008927694388</c:v>
                </c:pt>
                <c:pt idx="143">
                  <c:v>21.842944942002475</c:v>
                </c:pt>
                <c:pt idx="144">
                  <c:v>21.872136572036439</c:v>
                </c:pt>
                <c:pt idx="145">
                  <c:v>21.787102589817209</c:v>
                </c:pt>
                <c:pt idx="146">
                  <c:v>21.617624894468449</c:v>
                </c:pt>
                <c:pt idx="147">
                  <c:v>21.921018776868635</c:v>
                </c:pt>
                <c:pt idx="148">
                  <c:v>22.167021428231706</c:v>
                </c:pt>
                <c:pt idx="149">
                  <c:v>22.094505025566036</c:v>
                </c:pt>
                <c:pt idx="150">
                  <c:v>22.073439932226634</c:v>
                </c:pt>
                <c:pt idx="151">
                  <c:v>21.927818033266803</c:v>
                </c:pt>
                <c:pt idx="152">
                  <c:v>21.916019541451803</c:v>
                </c:pt>
                <c:pt idx="153">
                  <c:v>21.736455779405887</c:v>
                </c:pt>
                <c:pt idx="154">
                  <c:v>21.742738838782842</c:v>
                </c:pt>
                <c:pt idx="155">
                  <c:v>21.664413834587592</c:v>
                </c:pt>
                <c:pt idx="156">
                  <c:v>21.509877675894103</c:v>
                </c:pt>
                <c:pt idx="157">
                  <c:v>21.403473902163228</c:v>
                </c:pt>
                <c:pt idx="158">
                  <c:v>21.324424495423244</c:v>
                </c:pt>
                <c:pt idx="159">
                  <c:v>21.406415234325266</c:v>
                </c:pt>
                <c:pt idx="160">
                  <c:v>21.614254328520786</c:v>
                </c:pt>
                <c:pt idx="161">
                  <c:v>21.878642187447738</c:v>
                </c:pt>
                <c:pt idx="162">
                  <c:v>21.809706836461658</c:v>
                </c:pt>
                <c:pt idx="163">
                  <c:v>21.885793760801931</c:v>
                </c:pt>
                <c:pt idx="164">
                  <c:v>21.974291741470168</c:v>
                </c:pt>
                <c:pt idx="165">
                  <c:v>22.053870367379105</c:v>
                </c:pt>
                <c:pt idx="166">
                  <c:v>22.084487600104922</c:v>
                </c:pt>
                <c:pt idx="167">
                  <c:v>22.108135018080603</c:v>
                </c:pt>
                <c:pt idx="168">
                  <c:v>22.066313584513011</c:v>
                </c:pt>
                <c:pt idx="169">
                  <c:v>22.154739394071697</c:v>
                </c:pt>
                <c:pt idx="170">
                  <c:v>22.067642269011685</c:v>
                </c:pt>
                <c:pt idx="171">
                  <c:v>22.088142941066081</c:v>
                </c:pt>
                <c:pt idx="172">
                  <c:v>21.915620218059715</c:v>
                </c:pt>
                <c:pt idx="173">
                  <c:v>21.763945932019524</c:v>
                </c:pt>
                <c:pt idx="174">
                  <c:v>21.642621345989326</c:v>
                </c:pt>
                <c:pt idx="175">
                  <c:v>21.689282622728598</c:v>
                </c:pt>
                <c:pt idx="176">
                  <c:v>21.613081857342593</c:v>
                </c:pt>
                <c:pt idx="177">
                  <c:v>21.543388840888298</c:v>
                </c:pt>
                <c:pt idx="178">
                  <c:v>21.492901732578289</c:v>
                </c:pt>
                <c:pt idx="179">
                  <c:v>21.378209969725233</c:v>
                </c:pt>
                <c:pt idx="180">
                  <c:v>21.374430250889944</c:v>
                </c:pt>
                <c:pt idx="181">
                  <c:v>21.263099734881834</c:v>
                </c:pt>
                <c:pt idx="182">
                  <c:v>21.013517584276784</c:v>
                </c:pt>
                <c:pt idx="183">
                  <c:v>20.971188615531673</c:v>
                </c:pt>
                <c:pt idx="184">
                  <c:v>21.074503797441849</c:v>
                </c:pt>
                <c:pt idx="185">
                  <c:v>21.0413716236488</c:v>
                </c:pt>
                <c:pt idx="186">
                  <c:v>20.950344693733228</c:v>
                </c:pt>
              </c:numCache>
            </c:numRef>
          </c:val>
          <c:smooth val="0"/>
          <c:extLst>
            <c:ext xmlns:c16="http://schemas.microsoft.com/office/drawing/2014/chart" uri="{C3380CC4-5D6E-409C-BE32-E72D297353CC}">
              <c16:uniqueId val="{00000004-BB08-4A88-A061-BFED40021BE5}"/>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1.4853801169590643E-2"/>
              <c:y val="0.37852841634738188"/>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GB"/>
              <a:t>Number of Vacancies (thousands)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049518810148732"/>
          <c:y val="9.8061454506057202E-2"/>
          <c:w val="0.86676727909011386"/>
          <c:h val="0.75804050123752609"/>
        </c:manualLayout>
      </c:layout>
      <c:lineChart>
        <c:grouping val="standard"/>
        <c:varyColors val="0"/>
        <c:ser>
          <c:idx val="0"/>
          <c:order val="0"/>
          <c:tx>
            <c:strRef>
              <c:f>'Vacancies Chart'!$C$1</c:f>
              <c:strCache>
                <c:ptCount val="1"/>
                <c:pt idx="0">
                  <c:v>AP2Y</c:v>
                </c:pt>
              </c:strCache>
            </c:strRef>
          </c:tx>
          <c:spPr>
            <a:ln w="28575" cap="rnd">
              <a:solidFill>
                <a:srgbClr val="00285F"/>
              </a:solidFill>
              <a:round/>
            </a:ln>
            <a:effectLst/>
          </c:spPr>
          <c:marker>
            <c:symbol val="none"/>
          </c:marker>
          <c:cat>
            <c:strRef>
              <c:f>'Vacancies Chart'!$A$2:$A$294</c:f>
              <c:strCache>
                <c:ptCount val="293"/>
                <c:pt idx="0">
                  <c:v>2001</c:v>
                </c:pt>
                <c:pt idx="1">
                  <c:v>2001</c:v>
                </c:pt>
                <c:pt idx="2">
                  <c:v>2001</c:v>
                </c:pt>
                <c:pt idx="3">
                  <c:v>2001</c:v>
                </c:pt>
                <c:pt idx="4">
                  <c:v>2001</c:v>
                </c:pt>
                <c:pt idx="5">
                  <c:v>2001</c:v>
                </c:pt>
                <c:pt idx="6">
                  <c:v>2001</c:v>
                </c:pt>
                <c:pt idx="7">
                  <c:v>2002</c:v>
                </c:pt>
                <c:pt idx="8">
                  <c:v>2002</c:v>
                </c:pt>
                <c:pt idx="9">
                  <c:v>2002</c:v>
                </c:pt>
                <c:pt idx="10">
                  <c:v>2002</c:v>
                </c:pt>
                <c:pt idx="11">
                  <c:v>2002</c:v>
                </c:pt>
                <c:pt idx="12">
                  <c:v>2002</c:v>
                </c:pt>
                <c:pt idx="13">
                  <c:v>2002</c:v>
                </c:pt>
                <c:pt idx="14">
                  <c:v>2002</c:v>
                </c:pt>
                <c:pt idx="15">
                  <c:v>2002</c:v>
                </c:pt>
                <c:pt idx="16">
                  <c:v>2002</c:v>
                </c:pt>
                <c:pt idx="17">
                  <c:v>2002</c:v>
                </c:pt>
                <c:pt idx="18">
                  <c:v>2002</c:v>
                </c:pt>
                <c:pt idx="19">
                  <c:v>2003</c:v>
                </c:pt>
                <c:pt idx="20">
                  <c:v>2003</c:v>
                </c:pt>
                <c:pt idx="21">
                  <c:v>2003</c:v>
                </c:pt>
                <c:pt idx="22">
                  <c:v>2003</c:v>
                </c:pt>
                <c:pt idx="23">
                  <c:v>2003</c:v>
                </c:pt>
                <c:pt idx="24">
                  <c:v>2003</c:v>
                </c:pt>
                <c:pt idx="25">
                  <c:v>2003</c:v>
                </c:pt>
                <c:pt idx="26">
                  <c:v>2003</c:v>
                </c:pt>
                <c:pt idx="27">
                  <c:v>2003</c:v>
                </c:pt>
                <c:pt idx="28">
                  <c:v>2003</c:v>
                </c:pt>
                <c:pt idx="29">
                  <c:v>2003</c:v>
                </c:pt>
                <c:pt idx="30">
                  <c:v>2003</c:v>
                </c:pt>
                <c:pt idx="31">
                  <c:v>2004</c:v>
                </c:pt>
                <c:pt idx="32">
                  <c:v>2004</c:v>
                </c:pt>
                <c:pt idx="33">
                  <c:v>2004</c:v>
                </c:pt>
                <c:pt idx="34">
                  <c:v>2004</c:v>
                </c:pt>
                <c:pt idx="35">
                  <c:v>2004</c:v>
                </c:pt>
                <c:pt idx="36">
                  <c:v>2004</c:v>
                </c:pt>
                <c:pt idx="37">
                  <c:v>2004</c:v>
                </c:pt>
                <c:pt idx="38">
                  <c:v>2004</c:v>
                </c:pt>
                <c:pt idx="39">
                  <c:v>2004</c:v>
                </c:pt>
                <c:pt idx="40">
                  <c:v>2004</c:v>
                </c:pt>
                <c:pt idx="41">
                  <c:v>2004</c:v>
                </c:pt>
                <c:pt idx="42">
                  <c:v>2004</c:v>
                </c:pt>
                <c:pt idx="43">
                  <c:v>2005</c:v>
                </c:pt>
                <c:pt idx="44">
                  <c:v>2005</c:v>
                </c:pt>
                <c:pt idx="45">
                  <c:v>2005</c:v>
                </c:pt>
                <c:pt idx="46">
                  <c:v>2005</c:v>
                </c:pt>
                <c:pt idx="47">
                  <c:v>2005</c:v>
                </c:pt>
                <c:pt idx="48">
                  <c:v>2005</c:v>
                </c:pt>
                <c:pt idx="49">
                  <c:v>2005</c:v>
                </c:pt>
                <c:pt idx="50">
                  <c:v>2005</c:v>
                </c:pt>
                <c:pt idx="51">
                  <c:v>2005</c:v>
                </c:pt>
                <c:pt idx="52">
                  <c:v>2005</c:v>
                </c:pt>
                <c:pt idx="53">
                  <c:v>2005</c:v>
                </c:pt>
                <c:pt idx="54">
                  <c:v>2005</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2007</c:v>
                </c:pt>
                <c:pt idx="68">
                  <c:v>2007</c:v>
                </c:pt>
                <c:pt idx="69">
                  <c:v>2007</c:v>
                </c:pt>
                <c:pt idx="70">
                  <c:v>2007</c:v>
                </c:pt>
                <c:pt idx="71">
                  <c:v>2007</c:v>
                </c:pt>
                <c:pt idx="72">
                  <c:v>2007</c:v>
                </c:pt>
                <c:pt idx="73">
                  <c:v>2007</c:v>
                </c:pt>
                <c:pt idx="74">
                  <c:v>2007</c:v>
                </c:pt>
                <c:pt idx="75">
                  <c:v>2007</c:v>
                </c:pt>
                <c:pt idx="76">
                  <c:v>2007</c:v>
                </c:pt>
                <c:pt idx="77">
                  <c:v>2007</c:v>
                </c:pt>
                <c:pt idx="78">
                  <c:v>2007</c:v>
                </c:pt>
                <c:pt idx="79">
                  <c:v>2008</c:v>
                </c:pt>
                <c:pt idx="80">
                  <c:v>2008</c:v>
                </c:pt>
                <c:pt idx="81">
                  <c:v>2008</c:v>
                </c:pt>
                <c:pt idx="82">
                  <c:v>2008</c:v>
                </c:pt>
                <c:pt idx="83">
                  <c:v>2008</c:v>
                </c:pt>
                <c:pt idx="84">
                  <c:v>2008</c:v>
                </c:pt>
                <c:pt idx="85">
                  <c:v>2008</c:v>
                </c:pt>
                <c:pt idx="86">
                  <c:v>2008</c:v>
                </c:pt>
                <c:pt idx="87">
                  <c:v>2008</c:v>
                </c:pt>
                <c:pt idx="88">
                  <c:v>2008</c:v>
                </c:pt>
                <c:pt idx="89">
                  <c:v>2008</c:v>
                </c:pt>
                <c:pt idx="90">
                  <c:v>2008</c:v>
                </c:pt>
                <c:pt idx="91">
                  <c:v>2009</c:v>
                </c:pt>
                <c:pt idx="92">
                  <c:v>2009</c:v>
                </c:pt>
                <c:pt idx="93">
                  <c:v>2009</c:v>
                </c:pt>
                <c:pt idx="94">
                  <c:v>2009</c:v>
                </c:pt>
                <c:pt idx="95">
                  <c:v>2009</c:v>
                </c:pt>
                <c:pt idx="96">
                  <c:v>2009</c:v>
                </c:pt>
                <c:pt idx="97">
                  <c:v>2009</c:v>
                </c:pt>
                <c:pt idx="98">
                  <c:v>2009</c:v>
                </c:pt>
                <c:pt idx="99">
                  <c:v>2009</c:v>
                </c:pt>
                <c:pt idx="100">
                  <c:v>2009</c:v>
                </c:pt>
                <c:pt idx="101">
                  <c:v>2009</c:v>
                </c:pt>
                <c:pt idx="102">
                  <c:v>2009</c:v>
                </c:pt>
                <c:pt idx="103">
                  <c:v>2010</c:v>
                </c:pt>
                <c:pt idx="104">
                  <c:v>2010</c:v>
                </c:pt>
                <c:pt idx="105">
                  <c:v>2010</c:v>
                </c:pt>
                <c:pt idx="106">
                  <c:v>2010</c:v>
                </c:pt>
                <c:pt idx="107">
                  <c:v>2010</c:v>
                </c:pt>
                <c:pt idx="108">
                  <c:v>2010</c:v>
                </c:pt>
                <c:pt idx="109">
                  <c:v>2010</c:v>
                </c:pt>
                <c:pt idx="110">
                  <c:v>2010</c:v>
                </c:pt>
                <c:pt idx="111">
                  <c:v>2010</c:v>
                </c:pt>
                <c:pt idx="112">
                  <c:v>2010</c:v>
                </c:pt>
                <c:pt idx="113">
                  <c:v>2010</c:v>
                </c:pt>
                <c:pt idx="114">
                  <c:v>2010</c:v>
                </c:pt>
                <c:pt idx="115">
                  <c:v>2011</c:v>
                </c:pt>
                <c:pt idx="116">
                  <c:v>2011</c:v>
                </c:pt>
                <c:pt idx="117">
                  <c:v>2011</c:v>
                </c:pt>
                <c:pt idx="118">
                  <c:v>2011</c:v>
                </c:pt>
                <c:pt idx="119">
                  <c:v>2011</c:v>
                </c:pt>
                <c:pt idx="120">
                  <c:v>2011</c:v>
                </c:pt>
                <c:pt idx="121">
                  <c:v>2011</c:v>
                </c:pt>
                <c:pt idx="122">
                  <c:v>2011</c:v>
                </c:pt>
                <c:pt idx="123">
                  <c:v>2011</c:v>
                </c:pt>
                <c:pt idx="124">
                  <c:v>2011</c:v>
                </c:pt>
                <c:pt idx="125">
                  <c:v>2011</c:v>
                </c:pt>
                <c:pt idx="126">
                  <c:v>2011</c:v>
                </c:pt>
                <c:pt idx="127">
                  <c:v>2012</c:v>
                </c:pt>
                <c:pt idx="128">
                  <c:v>2012</c:v>
                </c:pt>
                <c:pt idx="129">
                  <c:v>2012</c:v>
                </c:pt>
                <c:pt idx="130">
                  <c:v>2012</c:v>
                </c:pt>
                <c:pt idx="131">
                  <c:v>2012</c:v>
                </c:pt>
                <c:pt idx="132">
                  <c:v>2012</c:v>
                </c:pt>
                <c:pt idx="133">
                  <c:v>2012</c:v>
                </c:pt>
                <c:pt idx="134">
                  <c:v>2012</c:v>
                </c:pt>
                <c:pt idx="135">
                  <c:v>2012</c:v>
                </c:pt>
                <c:pt idx="136">
                  <c:v>2012</c:v>
                </c:pt>
                <c:pt idx="137">
                  <c:v>2012</c:v>
                </c:pt>
                <c:pt idx="138">
                  <c:v>2012</c:v>
                </c:pt>
                <c:pt idx="139">
                  <c:v>2013</c:v>
                </c:pt>
                <c:pt idx="140">
                  <c:v>2013</c:v>
                </c:pt>
                <c:pt idx="141">
                  <c:v>2013</c:v>
                </c:pt>
                <c:pt idx="142">
                  <c:v>2013</c:v>
                </c:pt>
                <c:pt idx="143">
                  <c:v>2013</c:v>
                </c:pt>
                <c:pt idx="144">
                  <c:v>2013</c:v>
                </c:pt>
                <c:pt idx="145">
                  <c:v>2013</c:v>
                </c:pt>
                <c:pt idx="146">
                  <c:v>2013</c:v>
                </c:pt>
                <c:pt idx="147">
                  <c:v>2013</c:v>
                </c:pt>
                <c:pt idx="148">
                  <c:v>2013</c:v>
                </c:pt>
                <c:pt idx="149">
                  <c:v>2013</c:v>
                </c:pt>
                <c:pt idx="150">
                  <c:v>2013</c:v>
                </c:pt>
                <c:pt idx="151">
                  <c:v>2014</c:v>
                </c:pt>
                <c:pt idx="152">
                  <c:v>2014</c:v>
                </c:pt>
                <c:pt idx="153">
                  <c:v>2014</c:v>
                </c:pt>
                <c:pt idx="154">
                  <c:v>2014</c:v>
                </c:pt>
                <c:pt idx="155">
                  <c:v>2014</c:v>
                </c:pt>
                <c:pt idx="156">
                  <c:v>2014</c:v>
                </c:pt>
                <c:pt idx="157">
                  <c:v>2014</c:v>
                </c:pt>
                <c:pt idx="158">
                  <c:v>2014</c:v>
                </c:pt>
                <c:pt idx="159">
                  <c:v>2014</c:v>
                </c:pt>
                <c:pt idx="160">
                  <c:v>2014</c:v>
                </c:pt>
                <c:pt idx="161">
                  <c:v>2014</c:v>
                </c:pt>
                <c:pt idx="162">
                  <c:v>2014</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2016</c:v>
                </c:pt>
                <c:pt idx="176">
                  <c:v>2016</c:v>
                </c:pt>
                <c:pt idx="177">
                  <c:v>2016</c:v>
                </c:pt>
                <c:pt idx="178">
                  <c:v>2016</c:v>
                </c:pt>
                <c:pt idx="179">
                  <c:v>2016</c:v>
                </c:pt>
                <c:pt idx="180">
                  <c:v>2016</c:v>
                </c:pt>
                <c:pt idx="181">
                  <c:v>2016</c:v>
                </c:pt>
                <c:pt idx="182">
                  <c:v>2016</c:v>
                </c:pt>
                <c:pt idx="183">
                  <c:v>2016</c:v>
                </c:pt>
                <c:pt idx="184">
                  <c:v>2016</c:v>
                </c:pt>
                <c:pt idx="185">
                  <c:v>2016</c:v>
                </c:pt>
                <c:pt idx="186">
                  <c:v>2016</c:v>
                </c:pt>
                <c:pt idx="187">
                  <c:v>2017</c:v>
                </c:pt>
                <c:pt idx="188">
                  <c:v>2017</c:v>
                </c:pt>
                <c:pt idx="189">
                  <c:v>2017</c:v>
                </c:pt>
                <c:pt idx="190">
                  <c:v>2017</c:v>
                </c:pt>
                <c:pt idx="191">
                  <c:v>2017</c:v>
                </c:pt>
                <c:pt idx="192">
                  <c:v>2017</c:v>
                </c:pt>
                <c:pt idx="193">
                  <c:v>2017</c:v>
                </c:pt>
                <c:pt idx="194">
                  <c:v>2017</c:v>
                </c:pt>
                <c:pt idx="195">
                  <c:v>2017</c:v>
                </c:pt>
                <c:pt idx="196">
                  <c:v>2017</c:v>
                </c:pt>
                <c:pt idx="197">
                  <c:v>2017</c:v>
                </c:pt>
                <c:pt idx="198">
                  <c:v>2017</c:v>
                </c:pt>
                <c:pt idx="199">
                  <c:v>2018</c:v>
                </c:pt>
                <c:pt idx="200">
                  <c:v>2018</c:v>
                </c:pt>
                <c:pt idx="201">
                  <c:v>2018</c:v>
                </c:pt>
                <c:pt idx="202">
                  <c:v>2018</c:v>
                </c:pt>
                <c:pt idx="203">
                  <c:v>2018</c:v>
                </c:pt>
                <c:pt idx="204">
                  <c:v>2018</c:v>
                </c:pt>
                <c:pt idx="205">
                  <c:v>2018</c:v>
                </c:pt>
                <c:pt idx="206">
                  <c:v>2018</c:v>
                </c:pt>
                <c:pt idx="207">
                  <c:v>2018</c:v>
                </c:pt>
                <c:pt idx="208">
                  <c:v>2018</c:v>
                </c:pt>
                <c:pt idx="209">
                  <c:v>2018</c:v>
                </c:pt>
                <c:pt idx="210">
                  <c:v>2018</c:v>
                </c:pt>
                <c:pt idx="211">
                  <c:v>2019</c:v>
                </c:pt>
                <c:pt idx="212">
                  <c:v>2019</c:v>
                </c:pt>
                <c:pt idx="213">
                  <c:v>2019</c:v>
                </c:pt>
                <c:pt idx="214">
                  <c:v>2019</c:v>
                </c:pt>
                <c:pt idx="215">
                  <c:v>2019</c:v>
                </c:pt>
                <c:pt idx="216">
                  <c:v>2019</c:v>
                </c:pt>
                <c:pt idx="217">
                  <c:v>2019</c:v>
                </c:pt>
                <c:pt idx="218">
                  <c:v>2019</c:v>
                </c:pt>
                <c:pt idx="219">
                  <c:v>2019</c:v>
                </c:pt>
                <c:pt idx="220">
                  <c:v>2019</c:v>
                </c:pt>
                <c:pt idx="221">
                  <c:v>2019</c:v>
                </c:pt>
                <c:pt idx="222">
                  <c:v>2019</c:v>
                </c:pt>
                <c:pt idx="223">
                  <c:v>2020</c:v>
                </c:pt>
                <c:pt idx="224">
                  <c:v>2020</c:v>
                </c:pt>
                <c:pt idx="225">
                  <c:v>2020</c:v>
                </c:pt>
                <c:pt idx="226">
                  <c:v>2020</c:v>
                </c:pt>
                <c:pt idx="227">
                  <c:v>2020</c:v>
                </c:pt>
                <c:pt idx="228">
                  <c:v>2020</c:v>
                </c:pt>
                <c:pt idx="229">
                  <c:v>2020</c:v>
                </c:pt>
                <c:pt idx="230">
                  <c:v>2020</c:v>
                </c:pt>
                <c:pt idx="231">
                  <c:v>2020</c:v>
                </c:pt>
                <c:pt idx="232">
                  <c:v>2020</c:v>
                </c:pt>
                <c:pt idx="233">
                  <c:v>2020</c:v>
                </c:pt>
                <c:pt idx="234">
                  <c:v>2020</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2022</c:v>
                </c:pt>
                <c:pt idx="248">
                  <c:v>2022</c:v>
                </c:pt>
                <c:pt idx="249">
                  <c:v>2022</c:v>
                </c:pt>
                <c:pt idx="250">
                  <c:v>2022</c:v>
                </c:pt>
                <c:pt idx="251">
                  <c:v>2022</c:v>
                </c:pt>
                <c:pt idx="252">
                  <c:v>2022</c:v>
                </c:pt>
                <c:pt idx="253">
                  <c:v>2022</c:v>
                </c:pt>
                <c:pt idx="254">
                  <c:v>2022</c:v>
                </c:pt>
                <c:pt idx="255">
                  <c:v>2022</c:v>
                </c:pt>
                <c:pt idx="256">
                  <c:v>2022</c:v>
                </c:pt>
                <c:pt idx="257">
                  <c:v>2022</c:v>
                </c:pt>
                <c:pt idx="258">
                  <c:v>2022</c:v>
                </c:pt>
                <c:pt idx="259">
                  <c:v>2023</c:v>
                </c:pt>
                <c:pt idx="260">
                  <c:v>2023</c:v>
                </c:pt>
                <c:pt idx="261">
                  <c:v>2023</c:v>
                </c:pt>
                <c:pt idx="262">
                  <c:v>2023</c:v>
                </c:pt>
                <c:pt idx="263">
                  <c:v>2023</c:v>
                </c:pt>
                <c:pt idx="264">
                  <c:v>2023</c:v>
                </c:pt>
                <c:pt idx="265">
                  <c:v>2023</c:v>
                </c:pt>
                <c:pt idx="266">
                  <c:v>2023</c:v>
                </c:pt>
                <c:pt idx="267">
                  <c:v>2023</c:v>
                </c:pt>
                <c:pt idx="268">
                  <c:v>2023</c:v>
                </c:pt>
                <c:pt idx="269">
                  <c:v>2023</c:v>
                </c:pt>
                <c:pt idx="270">
                  <c:v>2023</c:v>
                </c:pt>
                <c:pt idx="271">
                  <c:v>2024</c:v>
                </c:pt>
                <c:pt idx="272">
                  <c:v>2024</c:v>
                </c:pt>
                <c:pt idx="273">
                  <c:v>2024</c:v>
                </c:pt>
                <c:pt idx="274">
                  <c:v>2024</c:v>
                </c:pt>
                <c:pt idx="275">
                  <c:v>2024</c:v>
                </c:pt>
                <c:pt idx="276">
                  <c:v>2024</c:v>
                </c:pt>
                <c:pt idx="277">
                  <c:v>2024</c:v>
                </c:pt>
                <c:pt idx="278">
                  <c:v>2024</c:v>
                </c:pt>
                <c:pt idx="279">
                  <c:v>2024</c:v>
                </c:pt>
                <c:pt idx="280">
                  <c:v>2024</c:v>
                </c:pt>
                <c:pt idx="281">
                  <c:v>2024</c:v>
                </c:pt>
                <c:pt idx="282">
                  <c:v>2024</c:v>
                </c:pt>
                <c:pt idx="283">
                  <c:v>2025</c:v>
                </c:pt>
                <c:pt idx="284">
                  <c:v>2025</c:v>
                </c:pt>
                <c:pt idx="285">
                  <c:v>2025</c:v>
                </c:pt>
                <c:pt idx="286">
                  <c:v>2025</c:v>
                </c:pt>
                <c:pt idx="287">
                  <c:v>2025</c:v>
                </c:pt>
                <c:pt idx="288">
                  <c:v>2025</c:v>
                </c:pt>
                <c:pt idx="289">
                  <c:v>2025</c:v>
                </c:pt>
                <c:pt idx="290">
                  <c:v>2025</c:v>
                </c:pt>
                <c:pt idx="291">
                  <c:v>2025</c:v>
                </c:pt>
                <c:pt idx="292">
                  <c:v>2025</c:v>
                </c:pt>
              </c:strCache>
            </c:strRef>
          </c:cat>
          <c:val>
            <c:numRef>
              <c:f>'Vacancies Chart'!$C$2:$C$294</c:f>
              <c:numCache>
                <c:formatCode>General</c:formatCode>
                <c:ptCount val="293"/>
                <c:pt idx="0">
                  <c:v>680</c:v>
                </c:pt>
                <c:pt idx="1">
                  <c:v>674</c:v>
                </c:pt>
                <c:pt idx="2">
                  <c:v>663</c:v>
                </c:pt>
                <c:pt idx="3">
                  <c:v>663</c:v>
                </c:pt>
                <c:pt idx="4">
                  <c:v>639</c:v>
                </c:pt>
                <c:pt idx="5">
                  <c:v>626</c:v>
                </c:pt>
                <c:pt idx="6">
                  <c:v>601</c:v>
                </c:pt>
                <c:pt idx="7">
                  <c:v>606</c:v>
                </c:pt>
                <c:pt idx="8">
                  <c:v>616</c:v>
                </c:pt>
                <c:pt idx="9">
                  <c:v>619</c:v>
                </c:pt>
                <c:pt idx="10">
                  <c:v>619</c:v>
                </c:pt>
                <c:pt idx="11">
                  <c:v>613</c:v>
                </c:pt>
                <c:pt idx="12">
                  <c:v>616</c:v>
                </c:pt>
                <c:pt idx="13">
                  <c:v>611</c:v>
                </c:pt>
                <c:pt idx="14">
                  <c:v>613</c:v>
                </c:pt>
                <c:pt idx="15">
                  <c:v>609</c:v>
                </c:pt>
                <c:pt idx="16">
                  <c:v>609</c:v>
                </c:pt>
                <c:pt idx="17">
                  <c:v>608</c:v>
                </c:pt>
                <c:pt idx="18">
                  <c:v>603</c:v>
                </c:pt>
                <c:pt idx="19">
                  <c:v>602</c:v>
                </c:pt>
                <c:pt idx="20">
                  <c:v>596</c:v>
                </c:pt>
                <c:pt idx="21">
                  <c:v>593</c:v>
                </c:pt>
                <c:pt idx="22">
                  <c:v>585</c:v>
                </c:pt>
                <c:pt idx="23">
                  <c:v>589</c:v>
                </c:pt>
                <c:pt idx="24">
                  <c:v>579</c:v>
                </c:pt>
                <c:pt idx="25">
                  <c:v>574</c:v>
                </c:pt>
                <c:pt idx="26">
                  <c:v>576</c:v>
                </c:pt>
                <c:pt idx="27">
                  <c:v>592</c:v>
                </c:pt>
                <c:pt idx="28">
                  <c:v>604</c:v>
                </c:pt>
                <c:pt idx="29">
                  <c:v>610</c:v>
                </c:pt>
                <c:pt idx="30">
                  <c:v>614</c:v>
                </c:pt>
                <c:pt idx="31">
                  <c:v>613</c:v>
                </c:pt>
                <c:pt idx="32">
                  <c:v>617</c:v>
                </c:pt>
                <c:pt idx="33">
                  <c:v>624</c:v>
                </c:pt>
                <c:pt idx="34">
                  <c:v>630</c:v>
                </c:pt>
                <c:pt idx="35">
                  <c:v>637</c:v>
                </c:pt>
                <c:pt idx="36">
                  <c:v>641</c:v>
                </c:pt>
                <c:pt idx="37">
                  <c:v>652</c:v>
                </c:pt>
                <c:pt idx="38">
                  <c:v>654</c:v>
                </c:pt>
                <c:pt idx="39">
                  <c:v>654</c:v>
                </c:pt>
                <c:pt idx="40">
                  <c:v>655</c:v>
                </c:pt>
                <c:pt idx="41">
                  <c:v>658</c:v>
                </c:pt>
                <c:pt idx="42">
                  <c:v>662</c:v>
                </c:pt>
                <c:pt idx="43">
                  <c:v>661</c:v>
                </c:pt>
                <c:pt idx="44">
                  <c:v>655</c:v>
                </c:pt>
                <c:pt idx="45">
                  <c:v>644</c:v>
                </c:pt>
                <c:pt idx="46">
                  <c:v>636</c:v>
                </c:pt>
                <c:pt idx="47">
                  <c:v>642</c:v>
                </c:pt>
                <c:pt idx="48">
                  <c:v>642</c:v>
                </c:pt>
                <c:pt idx="49">
                  <c:v>633</c:v>
                </c:pt>
                <c:pt idx="50">
                  <c:v>624</c:v>
                </c:pt>
                <c:pt idx="51">
                  <c:v>622</c:v>
                </c:pt>
                <c:pt idx="52">
                  <c:v>608</c:v>
                </c:pt>
                <c:pt idx="53">
                  <c:v>606</c:v>
                </c:pt>
                <c:pt idx="54">
                  <c:v>609</c:v>
                </c:pt>
                <c:pt idx="55">
                  <c:v>615</c:v>
                </c:pt>
                <c:pt idx="56">
                  <c:v>612</c:v>
                </c:pt>
                <c:pt idx="57">
                  <c:v>600</c:v>
                </c:pt>
                <c:pt idx="58">
                  <c:v>597</c:v>
                </c:pt>
                <c:pt idx="59">
                  <c:v>597</c:v>
                </c:pt>
                <c:pt idx="60">
                  <c:v>604</c:v>
                </c:pt>
                <c:pt idx="61">
                  <c:v>607</c:v>
                </c:pt>
                <c:pt idx="62">
                  <c:v>610</c:v>
                </c:pt>
                <c:pt idx="63">
                  <c:v>611</c:v>
                </c:pt>
                <c:pt idx="64">
                  <c:v>618</c:v>
                </c:pt>
                <c:pt idx="65">
                  <c:v>620</c:v>
                </c:pt>
                <c:pt idx="66">
                  <c:v>620</c:v>
                </c:pt>
                <c:pt idx="67">
                  <c:v>619</c:v>
                </c:pt>
                <c:pt idx="68">
                  <c:v>629</c:v>
                </c:pt>
                <c:pt idx="69">
                  <c:v>642</c:v>
                </c:pt>
                <c:pt idx="70">
                  <c:v>647</c:v>
                </c:pt>
                <c:pt idx="71">
                  <c:v>651</c:v>
                </c:pt>
                <c:pt idx="72">
                  <c:v>659</c:v>
                </c:pt>
                <c:pt idx="73">
                  <c:v>670</c:v>
                </c:pt>
                <c:pt idx="74">
                  <c:v>681</c:v>
                </c:pt>
                <c:pt idx="75">
                  <c:v>684</c:v>
                </c:pt>
                <c:pt idx="76">
                  <c:v>686</c:v>
                </c:pt>
                <c:pt idx="77">
                  <c:v>691</c:v>
                </c:pt>
                <c:pt idx="78">
                  <c:v>687</c:v>
                </c:pt>
                <c:pt idx="79">
                  <c:v>679</c:v>
                </c:pt>
                <c:pt idx="80">
                  <c:v>687</c:v>
                </c:pt>
                <c:pt idx="81">
                  <c:v>698</c:v>
                </c:pt>
                <c:pt idx="82">
                  <c:v>694</c:v>
                </c:pt>
                <c:pt idx="83">
                  <c:v>679</c:v>
                </c:pt>
                <c:pt idx="84">
                  <c:v>657</c:v>
                </c:pt>
                <c:pt idx="85">
                  <c:v>643</c:v>
                </c:pt>
                <c:pt idx="86">
                  <c:v>624</c:v>
                </c:pt>
                <c:pt idx="87">
                  <c:v>615</c:v>
                </c:pt>
                <c:pt idx="88">
                  <c:v>596</c:v>
                </c:pt>
                <c:pt idx="89">
                  <c:v>562</c:v>
                </c:pt>
                <c:pt idx="90">
                  <c:v>527</c:v>
                </c:pt>
                <c:pt idx="91">
                  <c:v>498</c:v>
                </c:pt>
                <c:pt idx="92">
                  <c:v>478</c:v>
                </c:pt>
                <c:pt idx="93">
                  <c:v>464</c:v>
                </c:pt>
                <c:pt idx="94">
                  <c:v>454</c:v>
                </c:pt>
                <c:pt idx="95">
                  <c:v>444</c:v>
                </c:pt>
                <c:pt idx="96">
                  <c:v>431</c:v>
                </c:pt>
                <c:pt idx="97">
                  <c:v>429</c:v>
                </c:pt>
                <c:pt idx="98">
                  <c:v>438</c:v>
                </c:pt>
                <c:pt idx="99">
                  <c:v>436</c:v>
                </c:pt>
                <c:pt idx="100">
                  <c:v>432</c:v>
                </c:pt>
                <c:pt idx="101">
                  <c:v>437</c:v>
                </c:pt>
                <c:pt idx="102">
                  <c:v>454</c:v>
                </c:pt>
                <c:pt idx="103">
                  <c:v>464</c:v>
                </c:pt>
                <c:pt idx="104">
                  <c:v>467</c:v>
                </c:pt>
                <c:pt idx="105">
                  <c:v>465</c:v>
                </c:pt>
                <c:pt idx="106">
                  <c:v>467</c:v>
                </c:pt>
                <c:pt idx="107">
                  <c:v>479</c:v>
                </c:pt>
                <c:pt idx="108">
                  <c:v>484</c:v>
                </c:pt>
                <c:pt idx="109">
                  <c:v>479</c:v>
                </c:pt>
                <c:pt idx="110">
                  <c:v>461</c:v>
                </c:pt>
                <c:pt idx="111">
                  <c:v>455</c:v>
                </c:pt>
                <c:pt idx="112">
                  <c:v>455</c:v>
                </c:pt>
                <c:pt idx="113">
                  <c:v>474</c:v>
                </c:pt>
                <c:pt idx="114">
                  <c:v>483</c:v>
                </c:pt>
                <c:pt idx="115">
                  <c:v>495</c:v>
                </c:pt>
                <c:pt idx="116">
                  <c:v>490</c:v>
                </c:pt>
                <c:pt idx="117">
                  <c:v>483</c:v>
                </c:pt>
                <c:pt idx="118">
                  <c:v>472</c:v>
                </c:pt>
                <c:pt idx="119">
                  <c:v>461</c:v>
                </c:pt>
                <c:pt idx="120">
                  <c:v>460</c:v>
                </c:pt>
                <c:pt idx="121">
                  <c:v>457</c:v>
                </c:pt>
                <c:pt idx="122">
                  <c:v>462</c:v>
                </c:pt>
                <c:pt idx="123">
                  <c:v>464</c:v>
                </c:pt>
                <c:pt idx="124">
                  <c:v>467</c:v>
                </c:pt>
                <c:pt idx="125">
                  <c:v>462</c:v>
                </c:pt>
                <c:pt idx="126">
                  <c:v>465</c:v>
                </c:pt>
                <c:pt idx="127">
                  <c:v>476</c:v>
                </c:pt>
                <c:pt idx="128">
                  <c:v>473</c:v>
                </c:pt>
                <c:pt idx="129">
                  <c:v>467</c:v>
                </c:pt>
                <c:pt idx="130">
                  <c:v>465</c:v>
                </c:pt>
                <c:pt idx="131">
                  <c:v>470</c:v>
                </c:pt>
                <c:pt idx="132">
                  <c:v>474</c:v>
                </c:pt>
                <c:pt idx="133">
                  <c:v>479</c:v>
                </c:pt>
                <c:pt idx="134">
                  <c:v>483</c:v>
                </c:pt>
                <c:pt idx="135">
                  <c:v>487</c:v>
                </c:pt>
                <c:pt idx="136">
                  <c:v>490</c:v>
                </c:pt>
                <c:pt idx="137">
                  <c:v>493</c:v>
                </c:pt>
                <c:pt idx="138">
                  <c:v>501</c:v>
                </c:pt>
                <c:pt idx="139">
                  <c:v>503</c:v>
                </c:pt>
                <c:pt idx="140">
                  <c:v>505</c:v>
                </c:pt>
                <c:pt idx="141">
                  <c:v>506</c:v>
                </c:pt>
                <c:pt idx="142">
                  <c:v>515</c:v>
                </c:pt>
                <c:pt idx="143">
                  <c:v>522</c:v>
                </c:pt>
                <c:pt idx="144">
                  <c:v>533</c:v>
                </c:pt>
                <c:pt idx="145">
                  <c:v>539</c:v>
                </c:pt>
                <c:pt idx="146">
                  <c:v>536</c:v>
                </c:pt>
                <c:pt idx="147">
                  <c:v>547</c:v>
                </c:pt>
                <c:pt idx="148">
                  <c:v>552</c:v>
                </c:pt>
                <c:pt idx="149">
                  <c:v>567</c:v>
                </c:pt>
                <c:pt idx="150">
                  <c:v>573</c:v>
                </c:pt>
                <c:pt idx="151">
                  <c:v>584</c:v>
                </c:pt>
                <c:pt idx="152">
                  <c:v>596</c:v>
                </c:pt>
                <c:pt idx="153">
                  <c:v>616</c:v>
                </c:pt>
                <c:pt idx="154">
                  <c:v>639</c:v>
                </c:pt>
                <c:pt idx="155">
                  <c:v>653</c:v>
                </c:pt>
                <c:pt idx="156">
                  <c:v>661</c:v>
                </c:pt>
                <c:pt idx="157">
                  <c:v>669</c:v>
                </c:pt>
                <c:pt idx="158">
                  <c:v>681</c:v>
                </c:pt>
                <c:pt idx="159">
                  <c:v>686</c:v>
                </c:pt>
                <c:pt idx="160">
                  <c:v>702</c:v>
                </c:pt>
                <c:pt idx="161">
                  <c:v>702</c:v>
                </c:pt>
                <c:pt idx="162">
                  <c:v>708</c:v>
                </c:pt>
                <c:pt idx="163">
                  <c:v>712</c:v>
                </c:pt>
                <c:pt idx="164">
                  <c:v>722</c:v>
                </c:pt>
                <c:pt idx="165">
                  <c:v>730</c:v>
                </c:pt>
                <c:pt idx="166">
                  <c:v>726</c:v>
                </c:pt>
                <c:pt idx="167">
                  <c:v>727</c:v>
                </c:pt>
                <c:pt idx="168">
                  <c:v>730</c:v>
                </c:pt>
                <c:pt idx="169">
                  <c:v>741</c:v>
                </c:pt>
                <c:pt idx="170">
                  <c:v>742</c:v>
                </c:pt>
                <c:pt idx="171">
                  <c:v>741</c:v>
                </c:pt>
                <c:pt idx="172">
                  <c:v>741</c:v>
                </c:pt>
                <c:pt idx="173">
                  <c:v>741</c:v>
                </c:pt>
                <c:pt idx="174">
                  <c:v>746</c:v>
                </c:pt>
                <c:pt idx="175">
                  <c:v>750</c:v>
                </c:pt>
                <c:pt idx="176">
                  <c:v>748</c:v>
                </c:pt>
                <c:pt idx="177">
                  <c:v>748</c:v>
                </c:pt>
                <c:pt idx="178">
                  <c:v>742</c:v>
                </c:pt>
                <c:pt idx="179">
                  <c:v>745</c:v>
                </c:pt>
                <c:pt idx="180">
                  <c:v>746</c:v>
                </c:pt>
                <c:pt idx="181">
                  <c:v>747</c:v>
                </c:pt>
                <c:pt idx="182">
                  <c:v>752</c:v>
                </c:pt>
                <c:pt idx="183">
                  <c:v>753</c:v>
                </c:pt>
                <c:pt idx="184">
                  <c:v>765</c:v>
                </c:pt>
                <c:pt idx="185">
                  <c:v>758</c:v>
                </c:pt>
                <c:pt idx="186">
                  <c:v>755</c:v>
                </c:pt>
                <c:pt idx="187">
                  <c:v>748</c:v>
                </c:pt>
                <c:pt idx="188">
                  <c:v>764</c:v>
                </c:pt>
                <c:pt idx="189">
                  <c:v>771</c:v>
                </c:pt>
                <c:pt idx="190">
                  <c:v>791</c:v>
                </c:pt>
                <c:pt idx="191">
                  <c:v>786</c:v>
                </c:pt>
                <c:pt idx="192">
                  <c:v>786</c:v>
                </c:pt>
                <c:pt idx="193">
                  <c:v>784</c:v>
                </c:pt>
                <c:pt idx="194">
                  <c:v>793</c:v>
                </c:pt>
                <c:pt idx="195">
                  <c:v>800</c:v>
                </c:pt>
                <c:pt idx="196">
                  <c:v>812</c:v>
                </c:pt>
                <c:pt idx="197">
                  <c:v>819</c:v>
                </c:pt>
                <c:pt idx="198">
                  <c:v>820</c:v>
                </c:pt>
                <c:pt idx="199">
                  <c:v>817</c:v>
                </c:pt>
                <c:pt idx="200">
                  <c:v>814</c:v>
                </c:pt>
                <c:pt idx="201">
                  <c:v>815</c:v>
                </c:pt>
                <c:pt idx="202">
                  <c:v>811</c:v>
                </c:pt>
                <c:pt idx="203">
                  <c:v>821</c:v>
                </c:pt>
                <c:pt idx="204">
                  <c:v>832</c:v>
                </c:pt>
                <c:pt idx="205">
                  <c:v>837</c:v>
                </c:pt>
                <c:pt idx="206">
                  <c:v>842</c:v>
                </c:pt>
                <c:pt idx="207">
                  <c:v>846</c:v>
                </c:pt>
                <c:pt idx="208">
                  <c:v>864</c:v>
                </c:pt>
                <c:pt idx="209">
                  <c:v>862</c:v>
                </c:pt>
                <c:pt idx="210">
                  <c:v>856</c:v>
                </c:pt>
                <c:pt idx="211">
                  <c:v>855</c:v>
                </c:pt>
                <c:pt idx="212">
                  <c:v>847</c:v>
                </c:pt>
                <c:pt idx="213">
                  <c:v>845</c:v>
                </c:pt>
                <c:pt idx="214">
                  <c:v>840</c:v>
                </c:pt>
                <c:pt idx="215">
                  <c:v>835</c:v>
                </c:pt>
                <c:pt idx="216">
                  <c:v>822</c:v>
                </c:pt>
                <c:pt idx="217">
                  <c:v>821</c:v>
                </c:pt>
                <c:pt idx="218">
                  <c:v>815</c:v>
                </c:pt>
                <c:pt idx="219">
                  <c:v>818</c:v>
                </c:pt>
                <c:pt idx="220">
                  <c:v>813</c:v>
                </c:pt>
                <c:pt idx="221">
                  <c:v>809</c:v>
                </c:pt>
                <c:pt idx="222">
                  <c:v>811</c:v>
                </c:pt>
                <c:pt idx="223">
                  <c:v>812</c:v>
                </c:pt>
                <c:pt idx="224">
                  <c:v>819</c:v>
                </c:pt>
                <c:pt idx="225">
                  <c:v>795</c:v>
                </c:pt>
                <c:pt idx="226">
                  <c:v>637</c:v>
                </c:pt>
                <c:pt idx="227">
                  <c:v>471</c:v>
                </c:pt>
                <c:pt idx="228">
                  <c:v>328</c:v>
                </c:pt>
                <c:pt idx="229">
                  <c:v>369</c:v>
                </c:pt>
                <c:pt idx="230">
                  <c:v>428</c:v>
                </c:pt>
                <c:pt idx="231">
                  <c:v>490</c:v>
                </c:pt>
                <c:pt idx="232">
                  <c:v>535</c:v>
                </c:pt>
                <c:pt idx="233">
                  <c:v>560</c:v>
                </c:pt>
                <c:pt idx="234">
                  <c:v>602</c:v>
                </c:pt>
                <c:pt idx="235">
                  <c:v>617</c:v>
                </c:pt>
                <c:pt idx="236">
                  <c:v>621</c:v>
                </c:pt>
                <c:pt idx="237">
                  <c:v>626</c:v>
                </c:pt>
                <c:pt idx="238">
                  <c:v>659</c:v>
                </c:pt>
                <c:pt idx="239">
                  <c:v>764</c:v>
                </c:pt>
                <c:pt idx="240">
                  <c:v>867</c:v>
                </c:pt>
                <c:pt idx="241">
                  <c:v>968</c:v>
                </c:pt>
                <c:pt idx="242">
                  <c:v>1052</c:v>
                </c:pt>
                <c:pt idx="243">
                  <c:v>1125</c:v>
                </c:pt>
                <c:pt idx="244">
                  <c:v>1198</c:v>
                </c:pt>
                <c:pt idx="245">
                  <c:v>1223</c:v>
                </c:pt>
                <c:pt idx="246">
                  <c:v>1243</c:v>
                </c:pt>
                <c:pt idx="247">
                  <c:v>1250</c:v>
                </c:pt>
                <c:pt idx="248">
                  <c:v>1267</c:v>
                </c:pt>
                <c:pt idx="249">
                  <c:v>1276</c:v>
                </c:pt>
                <c:pt idx="250">
                  <c:v>1291</c:v>
                </c:pt>
                <c:pt idx="251">
                  <c:v>1300</c:v>
                </c:pt>
                <c:pt idx="252">
                  <c:v>1290</c:v>
                </c:pt>
                <c:pt idx="253">
                  <c:v>1263</c:v>
                </c:pt>
                <c:pt idx="254">
                  <c:v>1244</c:v>
                </c:pt>
                <c:pt idx="255">
                  <c:v>1222</c:v>
                </c:pt>
                <c:pt idx="256">
                  <c:v>1208</c:v>
                </c:pt>
                <c:pt idx="257">
                  <c:v>1167</c:v>
                </c:pt>
                <c:pt idx="258">
                  <c:v>1138</c:v>
                </c:pt>
                <c:pt idx="259">
                  <c:v>1114</c:v>
                </c:pt>
                <c:pt idx="260">
                  <c:v>1112</c:v>
                </c:pt>
                <c:pt idx="261">
                  <c:v>1104</c:v>
                </c:pt>
                <c:pt idx="262">
                  <c:v>1075</c:v>
                </c:pt>
                <c:pt idx="263">
                  <c:v>1043</c:v>
                </c:pt>
                <c:pt idx="264">
                  <c:v>1025</c:v>
                </c:pt>
                <c:pt idx="265">
                  <c:v>1010</c:v>
                </c:pt>
                <c:pt idx="266">
                  <c:v>988</c:v>
                </c:pt>
                <c:pt idx="267">
                  <c:v>973</c:v>
                </c:pt>
                <c:pt idx="268">
                  <c:v>952</c:v>
                </c:pt>
                <c:pt idx="269">
                  <c:v>948</c:v>
                </c:pt>
                <c:pt idx="270">
                  <c:v>924</c:v>
                </c:pt>
                <c:pt idx="271">
                  <c:v>916</c:v>
                </c:pt>
                <c:pt idx="272">
                  <c:v>904</c:v>
                </c:pt>
                <c:pt idx="273">
                  <c:v>905</c:v>
                </c:pt>
                <c:pt idx="274">
                  <c:v>892</c:v>
                </c:pt>
                <c:pt idx="275">
                  <c:v>886</c:v>
                </c:pt>
                <c:pt idx="276">
                  <c:v>870</c:v>
                </c:pt>
                <c:pt idx="277">
                  <c:v>863</c:v>
                </c:pt>
                <c:pt idx="278">
                  <c:v>847</c:v>
                </c:pt>
                <c:pt idx="279">
                  <c:v>832</c:v>
                </c:pt>
                <c:pt idx="280">
                  <c:v>822</c:v>
                </c:pt>
                <c:pt idx="281">
                  <c:v>807</c:v>
                </c:pt>
                <c:pt idx="282">
                  <c:v>806</c:v>
                </c:pt>
                <c:pt idx="283">
                  <c:v>804</c:v>
                </c:pt>
                <c:pt idx="284">
                  <c:v>799</c:v>
                </c:pt>
                <c:pt idx="285">
                  <c:v>783</c:v>
                </c:pt>
                <c:pt idx="286">
                  <c:v>762</c:v>
                </c:pt>
                <c:pt idx="287">
                  <c:v>739</c:v>
                </c:pt>
                <c:pt idx="288">
                  <c:v>726</c:v>
                </c:pt>
                <c:pt idx="289">
                  <c:v>722</c:v>
                </c:pt>
                <c:pt idx="290">
                  <c:v>731</c:v>
                </c:pt>
                <c:pt idx="291">
                  <c:v>725</c:v>
                </c:pt>
                <c:pt idx="292">
                  <c:v>725</c:v>
                </c:pt>
              </c:numCache>
            </c:numRef>
          </c:val>
          <c:smooth val="0"/>
          <c:extLst>
            <c:ext xmlns:c16="http://schemas.microsoft.com/office/drawing/2014/chart" uri="{C3380CC4-5D6E-409C-BE32-E72D297353CC}">
              <c16:uniqueId val="{00000000-639C-4806-9344-B6A9D7445080}"/>
            </c:ext>
          </c:extLst>
        </c:ser>
        <c:dLbls>
          <c:showLegendKey val="0"/>
          <c:showVal val="0"/>
          <c:showCatName val="0"/>
          <c:showSerName val="0"/>
          <c:showPercent val="0"/>
          <c:showBubbleSize val="0"/>
        </c:dLbls>
        <c:smooth val="0"/>
        <c:axId val="1685189407"/>
        <c:axId val="1685191327"/>
      </c:lineChart>
      <c:dateAx>
        <c:axId val="1685189407"/>
        <c:scaling>
          <c:orientation val="minMax"/>
        </c:scaling>
        <c:delete val="0"/>
        <c:axPos val="b"/>
        <c:numFmt formatCode="[$-F400]h:mm:ss\ AM/PM"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85191327"/>
        <c:crosses val="autoZero"/>
        <c:auto val="0"/>
        <c:lblOffset val="100"/>
        <c:baseTimeUnit val="days"/>
        <c:majorUnit val="12"/>
        <c:minorUnit val="12"/>
      </c:dateAx>
      <c:valAx>
        <c:axId val="1685191327"/>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85189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147510633254888"/>
          <c:y val="4.4604086845466157E-2"/>
          <c:w val="0.75867597080357374"/>
          <c:h val="0.84118150731294072"/>
        </c:manualLayout>
      </c:layout>
      <c:lineChart>
        <c:grouping val="standard"/>
        <c:varyColors val="0"/>
        <c:ser>
          <c:idx val="0"/>
          <c:order val="0"/>
          <c:tx>
            <c:strRef>
              <c:f>'Payrolled Employees Chart'!$B$2</c:f>
              <c:strCache>
                <c:ptCount val="1"/>
                <c:pt idx="0">
                  <c:v>Payrolled employees</c:v>
                </c:pt>
              </c:strCache>
            </c:strRef>
          </c:tx>
          <c:spPr>
            <a:ln w="28575" cap="rnd">
              <a:solidFill>
                <a:srgbClr val="002060"/>
              </a:solidFill>
              <a:round/>
            </a:ln>
            <a:effectLst/>
          </c:spPr>
          <c:marker>
            <c:symbol val="none"/>
          </c:marker>
          <c:dLbls>
            <c:dLbl>
              <c:idx val="123"/>
              <c:layout>
                <c:manualLayout>
                  <c:x val="-6.4890071709538727E-2"/>
                  <c:y val="-3.7824808699067028E-2"/>
                </c:manualLayout>
              </c:layout>
              <c:spPr>
                <a:solidFill>
                  <a:sysClr val="window" lastClr="FFFFFF"/>
                </a:solidFill>
                <a:ln>
                  <a:solidFill>
                    <a:sysClr val="windowText" lastClr="000000">
                      <a:lumMod val="65000"/>
                      <a:lumOff val="35000"/>
                    </a:sysClr>
                  </a:solid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A-4DA0-4C6A-A7C4-9D1EAF5CCEF1}"/>
                </c:ext>
              </c:extLst>
            </c:dLbl>
            <c:dLbl>
              <c:idx val="136"/>
              <c:layout>
                <c:manualLayout>
                  <c:x val="-3.6908404259536981E-2"/>
                  <c:y val="6.376358416948634E-2"/>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0-31C9-4986-966A-2AF079F942D4}"/>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0"/>
              </c:ext>
            </c:extLst>
          </c:dLbls>
          <c:cat>
            <c:numRef>
              <c:f>'Payrolled Employees Chart'!$A$3:$A$139</c:f>
              <c:numCache>
                <c:formatCode>m/d/yyyy</c:formatCode>
                <c:ptCount val="137"/>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pt idx="12">
                  <c:v>42186</c:v>
                </c:pt>
                <c:pt idx="13">
                  <c:v>42217</c:v>
                </c:pt>
                <c:pt idx="14">
                  <c:v>42248</c:v>
                </c:pt>
                <c:pt idx="15">
                  <c:v>42278</c:v>
                </c:pt>
                <c:pt idx="16">
                  <c:v>42309</c:v>
                </c:pt>
                <c:pt idx="17">
                  <c:v>42339</c:v>
                </c:pt>
                <c:pt idx="18">
                  <c:v>42370</c:v>
                </c:pt>
                <c:pt idx="19">
                  <c:v>42401</c:v>
                </c:pt>
                <c:pt idx="20">
                  <c:v>42430</c:v>
                </c:pt>
                <c:pt idx="21">
                  <c:v>42461</c:v>
                </c:pt>
                <c:pt idx="22">
                  <c:v>42491</c:v>
                </c:pt>
                <c:pt idx="23">
                  <c:v>42522</c:v>
                </c:pt>
                <c:pt idx="24">
                  <c:v>42552</c:v>
                </c:pt>
                <c:pt idx="25">
                  <c:v>42583</c:v>
                </c:pt>
                <c:pt idx="26">
                  <c:v>42614</c:v>
                </c:pt>
                <c:pt idx="27">
                  <c:v>42644</c:v>
                </c:pt>
                <c:pt idx="28">
                  <c:v>42675</c:v>
                </c:pt>
                <c:pt idx="29">
                  <c:v>42705</c:v>
                </c:pt>
                <c:pt idx="30">
                  <c:v>42736</c:v>
                </c:pt>
                <c:pt idx="31">
                  <c:v>42767</c:v>
                </c:pt>
                <c:pt idx="32">
                  <c:v>42795</c:v>
                </c:pt>
                <c:pt idx="33">
                  <c:v>42826</c:v>
                </c:pt>
                <c:pt idx="34">
                  <c:v>42856</c:v>
                </c:pt>
                <c:pt idx="35">
                  <c:v>42887</c:v>
                </c:pt>
                <c:pt idx="36">
                  <c:v>42917</c:v>
                </c:pt>
                <c:pt idx="37">
                  <c:v>42948</c:v>
                </c:pt>
                <c:pt idx="38">
                  <c:v>42979</c:v>
                </c:pt>
                <c:pt idx="39">
                  <c:v>43009</c:v>
                </c:pt>
                <c:pt idx="40">
                  <c:v>43040</c:v>
                </c:pt>
                <c:pt idx="41">
                  <c:v>43070</c:v>
                </c:pt>
                <c:pt idx="42">
                  <c:v>43101</c:v>
                </c:pt>
                <c:pt idx="43">
                  <c:v>43132</c:v>
                </c:pt>
                <c:pt idx="44">
                  <c:v>43160</c:v>
                </c:pt>
                <c:pt idx="45">
                  <c:v>43191</c:v>
                </c:pt>
                <c:pt idx="46">
                  <c:v>43221</c:v>
                </c:pt>
                <c:pt idx="47">
                  <c:v>43252</c:v>
                </c:pt>
                <c:pt idx="48">
                  <c:v>43282</c:v>
                </c:pt>
                <c:pt idx="49">
                  <c:v>43313</c:v>
                </c:pt>
                <c:pt idx="50">
                  <c:v>43344</c:v>
                </c:pt>
                <c:pt idx="51">
                  <c:v>43374</c:v>
                </c:pt>
                <c:pt idx="52">
                  <c:v>43405</c:v>
                </c:pt>
                <c:pt idx="53">
                  <c:v>43435</c:v>
                </c:pt>
                <c:pt idx="54">
                  <c:v>43466</c:v>
                </c:pt>
                <c:pt idx="55">
                  <c:v>43497</c:v>
                </c:pt>
                <c:pt idx="56">
                  <c:v>43525</c:v>
                </c:pt>
                <c:pt idx="57">
                  <c:v>43556</c:v>
                </c:pt>
                <c:pt idx="58">
                  <c:v>43586</c:v>
                </c:pt>
                <c:pt idx="59">
                  <c:v>43617</c:v>
                </c:pt>
                <c:pt idx="60">
                  <c:v>43647</c:v>
                </c:pt>
                <c:pt idx="61">
                  <c:v>43678</c:v>
                </c:pt>
                <c:pt idx="62">
                  <c:v>43709</c:v>
                </c:pt>
                <c:pt idx="63">
                  <c:v>43739</c:v>
                </c:pt>
                <c:pt idx="64">
                  <c:v>43770</c:v>
                </c:pt>
                <c:pt idx="65">
                  <c:v>43800</c:v>
                </c:pt>
                <c:pt idx="66">
                  <c:v>43831</c:v>
                </c:pt>
                <c:pt idx="67">
                  <c:v>43862</c:v>
                </c:pt>
                <c:pt idx="68">
                  <c:v>43891</c:v>
                </c:pt>
                <c:pt idx="69">
                  <c:v>43922</c:v>
                </c:pt>
                <c:pt idx="70">
                  <c:v>43952</c:v>
                </c:pt>
                <c:pt idx="71">
                  <c:v>43983</c:v>
                </c:pt>
                <c:pt idx="72">
                  <c:v>44013</c:v>
                </c:pt>
                <c:pt idx="73">
                  <c:v>44044</c:v>
                </c:pt>
                <c:pt idx="74">
                  <c:v>44075</c:v>
                </c:pt>
                <c:pt idx="75">
                  <c:v>44105</c:v>
                </c:pt>
                <c:pt idx="76">
                  <c:v>44136</c:v>
                </c:pt>
                <c:pt idx="77">
                  <c:v>44166</c:v>
                </c:pt>
                <c:pt idx="78">
                  <c:v>44197</c:v>
                </c:pt>
                <c:pt idx="79">
                  <c:v>44228</c:v>
                </c:pt>
                <c:pt idx="80">
                  <c:v>44256</c:v>
                </c:pt>
                <c:pt idx="81">
                  <c:v>44287</c:v>
                </c:pt>
                <c:pt idx="82">
                  <c:v>44317</c:v>
                </c:pt>
                <c:pt idx="83">
                  <c:v>44348</c:v>
                </c:pt>
                <c:pt idx="84">
                  <c:v>44378</c:v>
                </c:pt>
                <c:pt idx="85">
                  <c:v>44409</c:v>
                </c:pt>
                <c:pt idx="86">
                  <c:v>44440</c:v>
                </c:pt>
                <c:pt idx="87">
                  <c:v>44470</c:v>
                </c:pt>
                <c:pt idx="88">
                  <c:v>44501</c:v>
                </c:pt>
                <c:pt idx="89">
                  <c:v>44531</c:v>
                </c:pt>
                <c:pt idx="90">
                  <c:v>44562</c:v>
                </c:pt>
                <c:pt idx="91">
                  <c:v>44593</c:v>
                </c:pt>
                <c:pt idx="92">
                  <c:v>44621</c:v>
                </c:pt>
                <c:pt idx="93">
                  <c:v>44652</c:v>
                </c:pt>
                <c:pt idx="94">
                  <c:v>44682</c:v>
                </c:pt>
                <c:pt idx="95">
                  <c:v>44713</c:v>
                </c:pt>
                <c:pt idx="96">
                  <c:v>44743</c:v>
                </c:pt>
                <c:pt idx="97">
                  <c:v>44774</c:v>
                </c:pt>
                <c:pt idx="98">
                  <c:v>44805</c:v>
                </c:pt>
                <c:pt idx="99">
                  <c:v>44835</c:v>
                </c:pt>
                <c:pt idx="100">
                  <c:v>44866</c:v>
                </c:pt>
                <c:pt idx="101">
                  <c:v>44896</c:v>
                </c:pt>
                <c:pt idx="102">
                  <c:v>44927</c:v>
                </c:pt>
                <c:pt idx="103">
                  <c:v>44958</c:v>
                </c:pt>
                <c:pt idx="104">
                  <c:v>44986</c:v>
                </c:pt>
                <c:pt idx="105">
                  <c:v>45017</c:v>
                </c:pt>
                <c:pt idx="106">
                  <c:v>45047</c:v>
                </c:pt>
                <c:pt idx="107">
                  <c:v>45078</c:v>
                </c:pt>
                <c:pt idx="108">
                  <c:v>45108</c:v>
                </c:pt>
                <c:pt idx="109">
                  <c:v>45139</c:v>
                </c:pt>
                <c:pt idx="110">
                  <c:v>45170</c:v>
                </c:pt>
                <c:pt idx="111">
                  <c:v>45200</c:v>
                </c:pt>
                <c:pt idx="112">
                  <c:v>45231</c:v>
                </c:pt>
                <c:pt idx="113">
                  <c:v>45261</c:v>
                </c:pt>
                <c:pt idx="114">
                  <c:v>45292</c:v>
                </c:pt>
                <c:pt idx="115">
                  <c:v>45323</c:v>
                </c:pt>
                <c:pt idx="116">
                  <c:v>45352</c:v>
                </c:pt>
                <c:pt idx="117">
                  <c:v>45383</c:v>
                </c:pt>
                <c:pt idx="118">
                  <c:v>45413</c:v>
                </c:pt>
                <c:pt idx="119">
                  <c:v>45444</c:v>
                </c:pt>
                <c:pt idx="120">
                  <c:v>45474</c:v>
                </c:pt>
                <c:pt idx="121">
                  <c:v>45505</c:v>
                </c:pt>
                <c:pt idx="122">
                  <c:v>45536</c:v>
                </c:pt>
                <c:pt idx="123">
                  <c:v>45566</c:v>
                </c:pt>
                <c:pt idx="124">
                  <c:v>45597</c:v>
                </c:pt>
                <c:pt idx="125">
                  <c:v>45627</c:v>
                </c:pt>
                <c:pt idx="126">
                  <c:v>45658</c:v>
                </c:pt>
                <c:pt idx="127">
                  <c:v>45689</c:v>
                </c:pt>
                <c:pt idx="128">
                  <c:v>45717</c:v>
                </c:pt>
                <c:pt idx="129">
                  <c:v>45748</c:v>
                </c:pt>
                <c:pt idx="130">
                  <c:v>45778</c:v>
                </c:pt>
                <c:pt idx="131">
                  <c:v>45809</c:v>
                </c:pt>
                <c:pt idx="132">
                  <c:v>45839</c:v>
                </c:pt>
                <c:pt idx="133">
                  <c:v>45870</c:v>
                </c:pt>
                <c:pt idx="134">
                  <c:v>45901</c:v>
                </c:pt>
                <c:pt idx="135">
                  <c:v>45931</c:v>
                </c:pt>
                <c:pt idx="136">
                  <c:v>45962</c:v>
                </c:pt>
              </c:numCache>
            </c:numRef>
          </c:cat>
          <c:val>
            <c:numRef>
              <c:f>'Payrolled Employees Chart'!$B$3:$B$139</c:f>
              <c:numCache>
                <c:formatCode>_-* #,##0_-;\-* #,##0_-;_-* "-"??_-;_-@_-</c:formatCode>
                <c:ptCount val="137"/>
                <c:pt idx="0">
                  <c:v>26762113</c:v>
                </c:pt>
                <c:pt idx="1">
                  <c:v>26837223</c:v>
                </c:pt>
                <c:pt idx="2">
                  <c:v>26892127</c:v>
                </c:pt>
                <c:pt idx="3">
                  <c:v>26906169</c:v>
                </c:pt>
                <c:pt idx="4">
                  <c:v>27000958</c:v>
                </c:pt>
                <c:pt idx="5">
                  <c:v>26998286</c:v>
                </c:pt>
                <c:pt idx="6">
                  <c:v>27157573</c:v>
                </c:pt>
                <c:pt idx="7">
                  <c:v>27214499</c:v>
                </c:pt>
                <c:pt idx="8">
                  <c:v>27294543</c:v>
                </c:pt>
                <c:pt idx="9">
                  <c:v>27340654</c:v>
                </c:pt>
                <c:pt idx="10">
                  <c:v>27398974</c:v>
                </c:pt>
                <c:pt idx="11">
                  <c:v>27461315</c:v>
                </c:pt>
                <c:pt idx="12">
                  <c:v>27519284</c:v>
                </c:pt>
                <c:pt idx="13">
                  <c:v>27559106</c:v>
                </c:pt>
                <c:pt idx="14">
                  <c:v>27613070</c:v>
                </c:pt>
                <c:pt idx="15">
                  <c:v>27671808</c:v>
                </c:pt>
                <c:pt idx="16">
                  <c:v>27716938</c:v>
                </c:pt>
                <c:pt idx="17">
                  <c:v>27685188</c:v>
                </c:pt>
                <c:pt idx="18">
                  <c:v>27762533</c:v>
                </c:pt>
                <c:pt idx="19">
                  <c:v>27798048</c:v>
                </c:pt>
                <c:pt idx="20">
                  <c:v>27821586</c:v>
                </c:pt>
                <c:pt idx="21">
                  <c:v>27818856</c:v>
                </c:pt>
                <c:pt idx="22">
                  <c:v>27873444</c:v>
                </c:pt>
                <c:pt idx="23">
                  <c:v>27911854</c:v>
                </c:pt>
                <c:pt idx="24">
                  <c:v>27950733</c:v>
                </c:pt>
                <c:pt idx="25">
                  <c:v>27954486</c:v>
                </c:pt>
                <c:pt idx="26">
                  <c:v>27988083</c:v>
                </c:pt>
                <c:pt idx="27">
                  <c:v>28015973</c:v>
                </c:pt>
                <c:pt idx="28">
                  <c:v>28050902</c:v>
                </c:pt>
                <c:pt idx="29">
                  <c:v>28083321</c:v>
                </c:pt>
                <c:pt idx="30">
                  <c:v>28092182</c:v>
                </c:pt>
                <c:pt idx="31">
                  <c:v>28132334</c:v>
                </c:pt>
                <c:pt idx="32">
                  <c:v>28173200</c:v>
                </c:pt>
                <c:pt idx="33">
                  <c:v>28205337</c:v>
                </c:pt>
                <c:pt idx="34">
                  <c:v>28245381</c:v>
                </c:pt>
                <c:pt idx="35">
                  <c:v>28279585</c:v>
                </c:pt>
                <c:pt idx="36">
                  <c:v>28300112</c:v>
                </c:pt>
                <c:pt idx="37">
                  <c:v>28335935</c:v>
                </c:pt>
                <c:pt idx="38">
                  <c:v>28373344</c:v>
                </c:pt>
                <c:pt idx="39">
                  <c:v>28405106</c:v>
                </c:pt>
                <c:pt idx="40">
                  <c:v>28437177</c:v>
                </c:pt>
                <c:pt idx="41">
                  <c:v>28465436</c:v>
                </c:pt>
                <c:pt idx="42">
                  <c:v>28486582</c:v>
                </c:pt>
                <c:pt idx="43">
                  <c:v>28494775</c:v>
                </c:pt>
                <c:pt idx="44">
                  <c:v>28502456</c:v>
                </c:pt>
                <c:pt idx="45">
                  <c:v>28537166</c:v>
                </c:pt>
                <c:pt idx="46">
                  <c:v>28564050</c:v>
                </c:pt>
                <c:pt idx="47">
                  <c:v>28582196</c:v>
                </c:pt>
                <c:pt idx="48">
                  <c:v>28621403</c:v>
                </c:pt>
                <c:pt idx="49">
                  <c:v>28660842</c:v>
                </c:pt>
                <c:pt idx="50">
                  <c:v>28670804</c:v>
                </c:pt>
                <c:pt idx="51">
                  <c:v>28703198</c:v>
                </c:pt>
                <c:pt idx="52">
                  <c:v>28757764</c:v>
                </c:pt>
                <c:pt idx="53">
                  <c:v>28759035</c:v>
                </c:pt>
                <c:pt idx="54">
                  <c:v>28799283</c:v>
                </c:pt>
                <c:pt idx="55">
                  <c:v>28826251</c:v>
                </c:pt>
                <c:pt idx="56">
                  <c:v>28882937</c:v>
                </c:pt>
                <c:pt idx="57">
                  <c:v>28890223</c:v>
                </c:pt>
                <c:pt idx="58">
                  <c:v>28902192</c:v>
                </c:pt>
                <c:pt idx="59">
                  <c:v>28903688</c:v>
                </c:pt>
                <c:pt idx="60">
                  <c:v>28897501</c:v>
                </c:pt>
                <c:pt idx="61">
                  <c:v>28932302</c:v>
                </c:pt>
                <c:pt idx="62">
                  <c:v>28963103</c:v>
                </c:pt>
                <c:pt idx="63">
                  <c:v>28969211</c:v>
                </c:pt>
                <c:pt idx="64">
                  <c:v>28975525</c:v>
                </c:pt>
                <c:pt idx="65">
                  <c:v>28994628</c:v>
                </c:pt>
                <c:pt idx="66">
                  <c:v>29054506</c:v>
                </c:pt>
                <c:pt idx="67">
                  <c:v>29040642</c:v>
                </c:pt>
                <c:pt idx="68">
                  <c:v>29015447</c:v>
                </c:pt>
                <c:pt idx="69">
                  <c:v>28561484</c:v>
                </c:pt>
                <c:pt idx="70">
                  <c:v>28406852</c:v>
                </c:pt>
                <c:pt idx="71">
                  <c:v>28352191</c:v>
                </c:pt>
                <c:pt idx="72">
                  <c:v>28321060</c:v>
                </c:pt>
                <c:pt idx="73">
                  <c:v>28256016</c:v>
                </c:pt>
                <c:pt idx="74">
                  <c:v>28193180</c:v>
                </c:pt>
                <c:pt idx="75">
                  <c:v>28162587</c:v>
                </c:pt>
                <c:pt idx="76">
                  <c:v>28086479</c:v>
                </c:pt>
                <c:pt idx="77">
                  <c:v>28124206</c:v>
                </c:pt>
                <c:pt idx="78">
                  <c:v>28164763</c:v>
                </c:pt>
                <c:pt idx="79">
                  <c:v>28159854</c:v>
                </c:pt>
                <c:pt idx="80">
                  <c:v>28207157</c:v>
                </c:pt>
                <c:pt idx="81">
                  <c:v>28318611</c:v>
                </c:pt>
                <c:pt idx="82">
                  <c:v>28516347</c:v>
                </c:pt>
                <c:pt idx="83">
                  <c:v>28681354</c:v>
                </c:pt>
                <c:pt idx="84">
                  <c:v>28797521</c:v>
                </c:pt>
                <c:pt idx="85">
                  <c:v>28945882</c:v>
                </c:pt>
                <c:pt idx="86">
                  <c:v>29050173</c:v>
                </c:pt>
                <c:pt idx="87">
                  <c:v>29069468</c:v>
                </c:pt>
                <c:pt idx="88">
                  <c:v>29169056</c:v>
                </c:pt>
                <c:pt idx="89">
                  <c:v>29251988</c:v>
                </c:pt>
                <c:pt idx="90">
                  <c:v>29304617</c:v>
                </c:pt>
                <c:pt idx="91">
                  <c:v>29420405</c:v>
                </c:pt>
                <c:pt idx="92">
                  <c:v>29506751</c:v>
                </c:pt>
                <c:pt idx="93">
                  <c:v>29522864</c:v>
                </c:pt>
                <c:pt idx="94">
                  <c:v>29559812</c:v>
                </c:pt>
                <c:pt idx="95">
                  <c:v>29579302</c:v>
                </c:pt>
                <c:pt idx="96">
                  <c:v>29652451</c:v>
                </c:pt>
                <c:pt idx="97">
                  <c:v>29707174</c:v>
                </c:pt>
                <c:pt idx="98">
                  <c:v>29778792</c:v>
                </c:pt>
                <c:pt idx="99">
                  <c:v>29814550</c:v>
                </c:pt>
                <c:pt idx="100">
                  <c:v>29882301</c:v>
                </c:pt>
                <c:pt idx="101">
                  <c:v>29927502</c:v>
                </c:pt>
                <c:pt idx="102">
                  <c:v>29957540</c:v>
                </c:pt>
                <c:pt idx="103">
                  <c:v>30012792</c:v>
                </c:pt>
                <c:pt idx="104">
                  <c:v>30071815</c:v>
                </c:pt>
                <c:pt idx="105">
                  <c:v>30109039</c:v>
                </c:pt>
                <c:pt idx="106">
                  <c:v>30141014</c:v>
                </c:pt>
                <c:pt idx="107">
                  <c:v>30183001</c:v>
                </c:pt>
                <c:pt idx="108">
                  <c:v>30189008</c:v>
                </c:pt>
                <c:pt idx="109">
                  <c:v>30208771</c:v>
                </c:pt>
                <c:pt idx="110">
                  <c:v>30246162</c:v>
                </c:pt>
                <c:pt idx="111">
                  <c:v>30270873</c:v>
                </c:pt>
                <c:pt idx="112">
                  <c:v>30305281</c:v>
                </c:pt>
                <c:pt idx="113">
                  <c:v>30353839</c:v>
                </c:pt>
                <c:pt idx="114">
                  <c:v>30368351</c:v>
                </c:pt>
                <c:pt idx="115">
                  <c:v>30374926</c:v>
                </c:pt>
                <c:pt idx="116">
                  <c:v>30400655</c:v>
                </c:pt>
                <c:pt idx="117">
                  <c:v>30399922</c:v>
                </c:pt>
                <c:pt idx="118">
                  <c:v>30441102</c:v>
                </c:pt>
                <c:pt idx="119">
                  <c:v>30443913</c:v>
                </c:pt>
                <c:pt idx="120">
                  <c:v>30450219</c:v>
                </c:pt>
                <c:pt idx="121">
                  <c:v>30424845</c:v>
                </c:pt>
                <c:pt idx="122">
                  <c:v>30424465</c:v>
                </c:pt>
                <c:pt idx="123">
                  <c:v>30443578</c:v>
                </c:pt>
                <c:pt idx="124">
                  <c:v>30427167</c:v>
                </c:pt>
                <c:pt idx="125">
                  <c:v>30410459</c:v>
                </c:pt>
                <c:pt idx="126">
                  <c:v>30411382</c:v>
                </c:pt>
                <c:pt idx="127">
                  <c:v>30388501</c:v>
                </c:pt>
                <c:pt idx="128">
                  <c:v>30370994</c:v>
                </c:pt>
                <c:pt idx="129">
                  <c:v>30371269</c:v>
                </c:pt>
                <c:pt idx="130">
                  <c:v>30357171</c:v>
                </c:pt>
                <c:pt idx="131">
                  <c:v>30335268</c:v>
                </c:pt>
                <c:pt idx="132">
                  <c:v>30335167</c:v>
                </c:pt>
                <c:pt idx="133">
                  <c:v>30344181</c:v>
                </c:pt>
                <c:pt idx="134">
                  <c:v>30316369</c:v>
                </c:pt>
                <c:pt idx="135">
                  <c:v>30294478</c:v>
                </c:pt>
                <c:pt idx="136">
                  <c:v>30256482</c:v>
                </c:pt>
              </c:numCache>
            </c:numRef>
          </c:val>
          <c:smooth val="0"/>
          <c:extLst>
            <c:ext xmlns:c16="http://schemas.microsoft.com/office/drawing/2014/chart" uri="{C3380CC4-5D6E-409C-BE32-E72D297353CC}">
              <c16:uniqueId val="{00000009-4DA0-4C6A-A7C4-9D1EAF5CCEF1}"/>
            </c:ext>
          </c:extLst>
        </c:ser>
        <c:dLbls>
          <c:showLegendKey val="0"/>
          <c:showVal val="0"/>
          <c:showCatName val="0"/>
          <c:showSerName val="0"/>
          <c:showPercent val="0"/>
          <c:showBubbleSize val="0"/>
        </c:dLbls>
        <c:smooth val="0"/>
        <c:axId val="1454969600"/>
        <c:axId val="1454969960"/>
      </c:lineChart>
      <c:dateAx>
        <c:axId val="1454969600"/>
        <c:scaling>
          <c:orientation val="minMax"/>
        </c:scaling>
        <c:delete val="0"/>
        <c:axPos val="b"/>
        <c:numFmt formatCode="yyyy" sourceLinked="0"/>
        <c:majorTickMark val="none"/>
        <c:minorTickMark val="none"/>
        <c:tickLblPos val="nextTo"/>
        <c:spPr>
          <a:noFill/>
          <a:ln w="9525" cap="flat" cmpd="sng" algn="ctr">
            <a:noFill/>
            <a:round/>
          </a:ln>
          <a:effectLst/>
        </c:spPr>
        <c:txPr>
          <a:bodyPr rot="-60000000" vert="horz"/>
          <a:lstStyle/>
          <a:p>
            <a:pPr>
              <a:defRPr/>
            </a:pPr>
            <a:endParaRPr lang="en-US"/>
          </a:p>
        </c:txPr>
        <c:crossAx val="1454969960"/>
        <c:crosses val="autoZero"/>
        <c:auto val="1"/>
        <c:lblOffset val="100"/>
        <c:baseTimeUnit val="months"/>
        <c:majorUnit val="12"/>
      </c:dateAx>
      <c:valAx>
        <c:axId val="1454969960"/>
        <c:scaling>
          <c:orientation val="minMax"/>
          <c:min val="2600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18" Type="http://schemas.openxmlformats.org/officeDocument/2006/relationships/chart" Target="../charts/chart23.xml"/><Relationship Id="rId3" Type="http://schemas.openxmlformats.org/officeDocument/2006/relationships/chart" Target="../charts/chart8.xml"/><Relationship Id="rId21" Type="http://schemas.openxmlformats.org/officeDocument/2006/relationships/chart" Target="../charts/chart26.xml"/><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chart" Target="../charts/chart22.xml"/><Relationship Id="rId2" Type="http://schemas.openxmlformats.org/officeDocument/2006/relationships/chart" Target="../charts/chart7.xml"/><Relationship Id="rId16" Type="http://schemas.openxmlformats.org/officeDocument/2006/relationships/chart" Target="../charts/chart21.xml"/><Relationship Id="rId20" Type="http://schemas.openxmlformats.org/officeDocument/2006/relationships/chart" Target="../charts/chart25.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24" Type="http://schemas.openxmlformats.org/officeDocument/2006/relationships/chart" Target="../charts/chart29.xml"/><Relationship Id="rId5" Type="http://schemas.openxmlformats.org/officeDocument/2006/relationships/chart" Target="../charts/chart10.xml"/><Relationship Id="rId15" Type="http://schemas.openxmlformats.org/officeDocument/2006/relationships/chart" Target="../charts/chart20.xml"/><Relationship Id="rId23" Type="http://schemas.openxmlformats.org/officeDocument/2006/relationships/chart" Target="../charts/chart28.xml"/><Relationship Id="rId10" Type="http://schemas.openxmlformats.org/officeDocument/2006/relationships/chart" Target="../charts/chart15.xml"/><Relationship Id="rId19" Type="http://schemas.openxmlformats.org/officeDocument/2006/relationships/chart" Target="../charts/chart24.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 Id="rId22"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5</xdr:col>
      <xdr:colOff>95792</xdr:colOff>
      <xdr:row>119</xdr:row>
      <xdr:rowOff>179115</xdr:rowOff>
    </xdr:from>
    <xdr:to>
      <xdr:col>8</xdr:col>
      <xdr:colOff>35158</xdr:colOff>
      <xdr:row>134</xdr:row>
      <xdr:rowOff>134511</xdr:rowOff>
    </xdr:to>
    <xdr:graphicFrame macro="">
      <xdr:nvGraphicFramePr>
        <xdr:cNvPr id="5" name="Chart 1">
          <a:extLst>
            <a:ext uri="{FF2B5EF4-FFF2-40B4-BE49-F238E27FC236}">
              <a16:creationId xmlns:a16="http://schemas.microsoft.com/office/drawing/2014/main" id="{C3785AE0-9284-6412-12CC-6CC7C9532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54594</xdr:colOff>
      <xdr:row>136</xdr:row>
      <xdr:rowOff>132652</xdr:rowOff>
    </xdr:from>
    <xdr:to>
      <xdr:col>7</xdr:col>
      <xdr:colOff>1862021</xdr:colOff>
      <xdr:row>151</xdr:row>
      <xdr:rowOff>88048</xdr:rowOff>
    </xdr:to>
    <xdr:graphicFrame macro="">
      <xdr:nvGraphicFramePr>
        <xdr:cNvPr id="6" name="Chart 2">
          <a:extLst>
            <a:ext uri="{FF2B5EF4-FFF2-40B4-BE49-F238E27FC236}">
              <a16:creationId xmlns:a16="http://schemas.microsoft.com/office/drawing/2014/main" id="{237F2179-6753-6B29-6DF0-90BAA20DA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336021</xdr:colOff>
      <xdr:row>254</xdr:row>
      <xdr:rowOff>148167</xdr:rowOff>
    </xdr:from>
    <xdr:to>
      <xdr:col>16</xdr:col>
      <xdr:colOff>266806</xdr:colOff>
      <xdr:row>271</xdr:row>
      <xdr:rowOff>119592</xdr:rowOff>
    </xdr:to>
    <xdr:graphicFrame macro="">
      <xdr:nvGraphicFramePr>
        <xdr:cNvPr id="2" name="Chart 2">
          <a:extLst>
            <a:ext uri="{FF2B5EF4-FFF2-40B4-BE49-F238E27FC236}">
              <a16:creationId xmlns:a16="http://schemas.microsoft.com/office/drawing/2014/main" id="{E00B14AF-FF7C-546A-9B78-359493F56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119343</xdr:colOff>
      <xdr:row>287</xdr:row>
      <xdr:rowOff>47623</xdr:rowOff>
    </xdr:from>
    <xdr:to>
      <xdr:col>20</xdr:col>
      <xdr:colOff>71717</xdr:colOff>
      <xdr:row>307</xdr:row>
      <xdr:rowOff>105336</xdr:rowOff>
    </xdr:to>
    <xdr:graphicFrame macro="">
      <xdr:nvGraphicFramePr>
        <xdr:cNvPr id="4" name="Chart 1">
          <a:extLst>
            <a:ext uri="{FF2B5EF4-FFF2-40B4-BE49-F238E27FC236}">
              <a16:creationId xmlns:a16="http://schemas.microsoft.com/office/drawing/2014/main" id="{04216DAB-2672-2B0A-1B1F-9EDCCCED7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178167</xdr:colOff>
      <xdr:row>259</xdr:row>
      <xdr:rowOff>125168</xdr:rowOff>
    </xdr:from>
    <xdr:to>
      <xdr:col>26</xdr:col>
      <xdr:colOff>184639</xdr:colOff>
      <xdr:row>278</xdr:row>
      <xdr:rowOff>174381</xdr:rowOff>
    </xdr:to>
    <xdr:graphicFrame macro="">
      <xdr:nvGraphicFramePr>
        <xdr:cNvPr id="2" name="Chart 4">
          <a:extLst>
            <a:ext uri="{FF2B5EF4-FFF2-40B4-BE49-F238E27FC236}">
              <a16:creationId xmlns:a16="http://schemas.microsoft.com/office/drawing/2014/main" id="{4523CBC1-D269-7009-7AAE-611C3F794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0.63326</cdr:x>
      <cdr:y>0.92924</cdr:y>
    </cdr:from>
    <cdr:to>
      <cdr:x>0.97914</cdr:x>
      <cdr:y>0.99348</cdr:y>
    </cdr:to>
    <cdr:sp macro="" textlink="">
      <cdr:nvSpPr>
        <cdr:cNvPr id="2" name="TextBox 1">
          <a:extLst xmlns:a="http://schemas.openxmlformats.org/drawingml/2006/main">
            <a:ext uri="{FF2B5EF4-FFF2-40B4-BE49-F238E27FC236}">
              <a16:creationId xmlns:a16="http://schemas.microsoft.com/office/drawing/2014/main" id="{7C810629-D260-4D0A-98EE-F853CDF02810}"/>
            </a:ext>
          </a:extLst>
        </cdr:cNvPr>
        <cdr:cNvSpPr txBox="1"/>
      </cdr:nvSpPr>
      <cdr:spPr>
        <a:xfrm xmlns:a="http://schemas.openxmlformats.org/drawingml/2006/main">
          <a:off x="3470275" y="3168652"/>
          <a:ext cx="18954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i="1" kern="1200"/>
            <a:t>Source: ONS Labour Force Survey</a:t>
          </a:r>
        </a:p>
      </cdr:txBody>
    </cdr:sp>
  </cdr:relSizeAnchor>
</c:userShapes>
</file>

<file path=xl/drawings/drawing5.xml><?xml version="1.0" encoding="utf-8"?>
<xdr:wsDr xmlns:xdr="http://schemas.openxmlformats.org/drawingml/2006/spreadsheetDrawing" xmlns:a="http://schemas.openxmlformats.org/drawingml/2006/main">
  <xdr:twoCellAnchor>
    <xdr:from>
      <xdr:col>47</xdr:col>
      <xdr:colOff>0</xdr:colOff>
      <xdr:row>28</xdr:row>
      <xdr:rowOff>0</xdr:rowOff>
    </xdr:from>
    <xdr:to>
      <xdr:col>63</xdr:col>
      <xdr:colOff>456444</xdr:colOff>
      <xdr:row>59</xdr:row>
      <xdr:rowOff>73932</xdr:rowOff>
    </xdr:to>
    <xdr:graphicFrame macro="">
      <xdr:nvGraphicFramePr>
        <xdr:cNvPr id="2" name="Chart 1">
          <a:extLst>
            <a:ext uri="{FF2B5EF4-FFF2-40B4-BE49-F238E27FC236}">
              <a16:creationId xmlns:a16="http://schemas.microsoft.com/office/drawing/2014/main" id="{561F830D-763A-4D64-9C4C-7EB62D121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0</xdr:colOff>
      <xdr:row>61</xdr:row>
      <xdr:rowOff>0</xdr:rowOff>
    </xdr:from>
    <xdr:to>
      <xdr:col>63</xdr:col>
      <xdr:colOff>456444</xdr:colOff>
      <xdr:row>92</xdr:row>
      <xdr:rowOff>52765</xdr:rowOff>
    </xdr:to>
    <xdr:graphicFrame macro="">
      <xdr:nvGraphicFramePr>
        <xdr:cNvPr id="3" name="Chart 2">
          <a:extLst>
            <a:ext uri="{FF2B5EF4-FFF2-40B4-BE49-F238E27FC236}">
              <a16:creationId xmlns:a16="http://schemas.microsoft.com/office/drawing/2014/main" id="{A7C26581-CDC3-4AB0-8342-822804708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231774</xdr:colOff>
      <xdr:row>8</xdr:row>
      <xdr:rowOff>38902</xdr:rowOff>
    </xdr:from>
    <xdr:to>
      <xdr:col>45</xdr:col>
      <xdr:colOff>381000</xdr:colOff>
      <xdr:row>35</xdr:row>
      <xdr:rowOff>107156</xdr:rowOff>
    </xdr:to>
    <xdr:graphicFrame macro="">
      <xdr:nvGraphicFramePr>
        <xdr:cNvPr id="11" name="Chart 10">
          <a:extLst>
            <a:ext uri="{FF2B5EF4-FFF2-40B4-BE49-F238E27FC236}">
              <a16:creationId xmlns:a16="http://schemas.microsoft.com/office/drawing/2014/main" id="{3DD5B686-A1C6-8AED-9331-9224A519F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64</xdr:col>
      <xdr:colOff>315915</xdr:colOff>
      <xdr:row>7</xdr:row>
      <xdr:rowOff>121452</xdr:rowOff>
    </xdr:from>
    <xdr:to>
      <xdr:col>75</xdr:col>
      <xdr:colOff>369093</xdr:colOff>
      <xdr:row>31</xdr:row>
      <xdr:rowOff>83344</xdr:rowOff>
    </xdr:to>
    <xdr:graphicFrame macro="">
      <xdr:nvGraphicFramePr>
        <xdr:cNvPr id="12" name="Chart 11">
          <a:extLst>
            <a:ext uri="{FF2B5EF4-FFF2-40B4-BE49-F238E27FC236}">
              <a16:creationId xmlns:a16="http://schemas.microsoft.com/office/drawing/2014/main" id="{3AE4A9AB-22B4-D653-5C21-87E3B37B6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345282</xdr:colOff>
      <xdr:row>32</xdr:row>
      <xdr:rowOff>95250</xdr:rowOff>
    </xdr:from>
    <xdr:to>
      <xdr:col>75</xdr:col>
      <xdr:colOff>404810</xdr:colOff>
      <xdr:row>56</xdr:row>
      <xdr:rowOff>72223</xdr:rowOff>
    </xdr:to>
    <xdr:graphicFrame macro="">
      <xdr:nvGraphicFramePr>
        <xdr:cNvPr id="14" name="Chart 13">
          <a:extLst>
            <a:ext uri="{FF2B5EF4-FFF2-40B4-BE49-F238E27FC236}">
              <a16:creationId xmlns:a16="http://schemas.microsoft.com/office/drawing/2014/main" id="{2FA877FC-19A9-43D8-8663-820F507BA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64</xdr:col>
      <xdr:colOff>381000</xdr:colOff>
      <xdr:row>57</xdr:row>
      <xdr:rowOff>119063</xdr:rowOff>
    </xdr:from>
    <xdr:to>
      <xdr:col>75</xdr:col>
      <xdr:colOff>446878</xdr:colOff>
      <xdr:row>81</xdr:row>
      <xdr:rowOff>77780</xdr:rowOff>
    </xdr:to>
    <xdr:graphicFrame macro="">
      <xdr:nvGraphicFramePr>
        <xdr:cNvPr id="15" name="Chart 14">
          <a:extLst>
            <a:ext uri="{FF2B5EF4-FFF2-40B4-BE49-F238E27FC236}">
              <a16:creationId xmlns:a16="http://schemas.microsoft.com/office/drawing/2014/main" id="{3330D926-75E6-4202-9F83-1B798148C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75</xdr:col>
      <xdr:colOff>562768</xdr:colOff>
      <xdr:row>7</xdr:row>
      <xdr:rowOff>130969</xdr:rowOff>
    </xdr:from>
    <xdr:to>
      <xdr:col>86</xdr:col>
      <xdr:colOff>622297</xdr:colOff>
      <xdr:row>31</xdr:row>
      <xdr:rowOff>86511</xdr:rowOff>
    </xdr:to>
    <xdr:graphicFrame macro="">
      <xdr:nvGraphicFramePr>
        <xdr:cNvPr id="16" name="Chart 15">
          <a:extLst>
            <a:ext uri="{FF2B5EF4-FFF2-40B4-BE49-F238E27FC236}">
              <a16:creationId xmlns:a16="http://schemas.microsoft.com/office/drawing/2014/main" id="{E426671D-05B0-47E1-8007-DC4BBF639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76</xdr:col>
      <xdr:colOff>0</xdr:colOff>
      <xdr:row>33</xdr:row>
      <xdr:rowOff>0</xdr:rowOff>
    </xdr:from>
    <xdr:to>
      <xdr:col>87</xdr:col>
      <xdr:colOff>62703</xdr:colOff>
      <xdr:row>56</xdr:row>
      <xdr:rowOff>140485</xdr:rowOff>
    </xdr:to>
    <xdr:graphicFrame macro="">
      <xdr:nvGraphicFramePr>
        <xdr:cNvPr id="17" name="Chart 16">
          <a:extLst>
            <a:ext uri="{FF2B5EF4-FFF2-40B4-BE49-F238E27FC236}">
              <a16:creationId xmlns:a16="http://schemas.microsoft.com/office/drawing/2014/main" id="{3945F2A0-98B6-4C66-BDE5-5CCA5700E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75</xdr:col>
      <xdr:colOff>619124</xdr:colOff>
      <xdr:row>58</xdr:row>
      <xdr:rowOff>0</xdr:rowOff>
    </xdr:from>
    <xdr:to>
      <xdr:col>87</xdr:col>
      <xdr:colOff>33334</xdr:colOff>
      <xdr:row>81</xdr:row>
      <xdr:rowOff>131755</xdr:rowOff>
    </xdr:to>
    <xdr:graphicFrame macro="">
      <xdr:nvGraphicFramePr>
        <xdr:cNvPr id="18" name="Chart 17">
          <a:extLst>
            <a:ext uri="{FF2B5EF4-FFF2-40B4-BE49-F238E27FC236}">
              <a16:creationId xmlns:a16="http://schemas.microsoft.com/office/drawing/2014/main" id="{800636E1-D0C4-4772-A0B1-12C1CBBCE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87</xdr:col>
      <xdr:colOff>83344</xdr:colOff>
      <xdr:row>7</xdr:row>
      <xdr:rowOff>130969</xdr:rowOff>
    </xdr:from>
    <xdr:to>
      <xdr:col>98</xdr:col>
      <xdr:colOff>142873</xdr:colOff>
      <xdr:row>31</xdr:row>
      <xdr:rowOff>86511</xdr:rowOff>
    </xdr:to>
    <xdr:graphicFrame macro="">
      <xdr:nvGraphicFramePr>
        <xdr:cNvPr id="19" name="Chart 18">
          <a:extLst>
            <a:ext uri="{FF2B5EF4-FFF2-40B4-BE49-F238E27FC236}">
              <a16:creationId xmlns:a16="http://schemas.microsoft.com/office/drawing/2014/main" id="{0C4EAC72-800D-4941-946A-BED2AEBA3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87</xdr:col>
      <xdr:colOff>190500</xdr:colOff>
      <xdr:row>32</xdr:row>
      <xdr:rowOff>119062</xdr:rowOff>
    </xdr:from>
    <xdr:to>
      <xdr:col>98</xdr:col>
      <xdr:colOff>259554</xdr:colOff>
      <xdr:row>56</xdr:row>
      <xdr:rowOff>92860</xdr:rowOff>
    </xdr:to>
    <xdr:graphicFrame macro="">
      <xdr:nvGraphicFramePr>
        <xdr:cNvPr id="20" name="Chart 19">
          <a:extLst>
            <a:ext uri="{FF2B5EF4-FFF2-40B4-BE49-F238E27FC236}">
              <a16:creationId xmlns:a16="http://schemas.microsoft.com/office/drawing/2014/main" id="{69563B48-ACF4-4D73-8CAB-D85861590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87</xdr:col>
      <xdr:colOff>226219</xdr:colOff>
      <xdr:row>57</xdr:row>
      <xdr:rowOff>130969</xdr:rowOff>
    </xdr:from>
    <xdr:to>
      <xdr:col>98</xdr:col>
      <xdr:colOff>295273</xdr:colOff>
      <xdr:row>81</xdr:row>
      <xdr:rowOff>86511</xdr:rowOff>
    </xdr:to>
    <xdr:graphicFrame macro="">
      <xdr:nvGraphicFramePr>
        <xdr:cNvPr id="21" name="Chart 20">
          <a:extLst>
            <a:ext uri="{FF2B5EF4-FFF2-40B4-BE49-F238E27FC236}">
              <a16:creationId xmlns:a16="http://schemas.microsoft.com/office/drawing/2014/main" id="{B59FEB29-88FF-4F3C-808A-B652085DB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101</xdr:col>
      <xdr:colOff>571500</xdr:colOff>
      <xdr:row>7</xdr:row>
      <xdr:rowOff>119062</xdr:rowOff>
    </xdr:from>
    <xdr:to>
      <xdr:col>112</xdr:col>
      <xdr:colOff>631029</xdr:colOff>
      <xdr:row>31</xdr:row>
      <xdr:rowOff>74604</xdr:rowOff>
    </xdr:to>
    <xdr:graphicFrame macro="">
      <xdr:nvGraphicFramePr>
        <xdr:cNvPr id="22" name="Chart 21">
          <a:extLst>
            <a:ext uri="{FF2B5EF4-FFF2-40B4-BE49-F238E27FC236}">
              <a16:creationId xmlns:a16="http://schemas.microsoft.com/office/drawing/2014/main" id="{7CE2146D-22F2-4D67-AE0F-B9259F5E6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101</xdr:col>
      <xdr:colOff>535782</xdr:colOff>
      <xdr:row>32</xdr:row>
      <xdr:rowOff>23812</xdr:rowOff>
    </xdr:from>
    <xdr:to>
      <xdr:col>112</xdr:col>
      <xdr:colOff>601661</xdr:colOff>
      <xdr:row>55</xdr:row>
      <xdr:rowOff>164298</xdr:rowOff>
    </xdr:to>
    <xdr:graphicFrame macro="">
      <xdr:nvGraphicFramePr>
        <xdr:cNvPr id="23" name="Chart 22">
          <a:extLst>
            <a:ext uri="{FF2B5EF4-FFF2-40B4-BE49-F238E27FC236}">
              <a16:creationId xmlns:a16="http://schemas.microsoft.com/office/drawing/2014/main" id="{26D4A8F3-DD76-42C4-8BD3-B7634AE67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101</xdr:col>
      <xdr:colOff>535781</xdr:colOff>
      <xdr:row>57</xdr:row>
      <xdr:rowOff>71438</xdr:rowOff>
    </xdr:from>
    <xdr:to>
      <xdr:col>112</xdr:col>
      <xdr:colOff>604835</xdr:colOff>
      <xdr:row>81</xdr:row>
      <xdr:rowOff>26980</xdr:rowOff>
    </xdr:to>
    <xdr:graphicFrame macro="">
      <xdr:nvGraphicFramePr>
        <xdr:cNvPr id="24" name="Chart 23">
          <a:extLst>
            <a:ext uri="{FF2B5EF4-FFF2-40B4-BE49-F238E27FC236}">
              <a16:creationId xmlns:a16="http://schemas.microsoft.com/office/drawing/2014/main" id="{892AB4DD-CAB6-4E27-841B-34C1093AD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113</xdr:col>
      <xdr:colOff>166688</xdr:colOff>
      <xdr:row>7</xdr:row>
      <xdr:rowOff>142874</xdr:rowOff>
    </xdr:from>
    <xdr:to>
      <xdr:col>124</xdr:col>
      <xdr:colOff>226217</xdr:colOff>
      <xdr:row>31</xdr:row>
      <xdr:rowOff>98416</xdr:rowOff>
    </xdr:to>
    <xdr:graphicFrame macro="">
      <xdr:nvGraphicFramePr>
        <xdr:cNvPr id="25" name="Chart 24">
          <a:extLst>
            <a:ext uri="{FF2B5EF4-FFF2-40B4-BE49-F238E27FC236}">
              <a16:creationId xmlns:a16="http://schemas.microsoft.com/office/drawing/2014/main" id="{207C010D-9A1E-4143-BA5C-3AB22BEA4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113</xdr:col>
      <xdr:colOff>142875</xdr:colOff>
      <xdr:row>57</xdr:row>
      <xdr:rowOff>59531</xdr:rowOff>
    </xdr:from>
    <xdr:to>
      <xdr:col>124</xdr:col>
      <xdr:colOff>208754</xdr:colOff>
      <xdr:row>81</xdr:row>
      <xdr:rowOff>18248</xdr:rowOff>
    </xdr:to>
    <xdr:graphicFrame macro="">
      <xdr:nvGraphicFramePr>
        <xdr:cNvPr id="28" name="Chart 27">
          <a:extLst>
            <a:ext uri="{FF2B5EF4-FFF2-40B4-BE49-F238E27FC236}">
              <a16:creationId xmlns:a16="http://schemas.microsoft.com/office/drawing/2014/main" id="{7A7BBD31-360F-4408-8D42-6685C832F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113</xdr:col>
      <xdr:colOff>142875</xdr:colOff>
      <xdr:row>32</xdr:row>
      <xdr:rowOff>23812</xdr:rowOff>
    </xdr:from>
    <xdr:to>
      <xdr:col>124</xdr:col>
      <xdr:colOff>211929</xdr:colOff>
      <xdr:row>55</xdr:row>
      <xdr:rowOff>164298</xdr:rowOff>
    </xdr:to>
    <xdr:graphicFrame macro="">
      <xdr:nvGraphicFramePr>
        <xdr:cNvPr id="29" name="Chart 28">
          <a:extLst>
            <a:ext uri="{FF2B5EF4-FFF2-40B4-BE49-F238E27FC236}">
              <a16:creationId xmlns:a16="http://schemas.microsoft.com/office/drawing/2014/main" id="{20CE6A43-1FF0-4A08-8A25-A74B18E59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124</xdr:col>
      <xdr:colOff>452438</xdr:colOff>
      <xdr:row>7</xdr:row>
      <xdr:rowOff>107156</xdr:rowOff>
    </xdr:from>
    <xdr:to>
      <xdr:col>135</xdr:col>
      <xdr:colOff>511966</xdr:colOff>
      <xdr:row>31</xdr:row>
      <xdr:rowOff>62698</xdr:rowOff>
    </xdr:to>
    <xdr:graphicFrame macro="">
      <xdr:nvGraphicFramePr>
        <xdr:cNvPr id="30" name="Chart 29">
          <a:extLst>
            <a:ext uri="{FF2B5EF4-FFF2-40B4-BE49-F238E27FC236}">
              <a16:creationId xmlns:a16="http://schemas.microsoft.com/office/drawing/2014/main" id="{9E9A7F0B-AF5A-45DC-BE0E-4CE9FED2E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124</xdr:col>
      <xdr:colOff>464344</xdr:colOff>
      <xdr:row>32</xdr:row>
      <xdr:rowOff>23812</xdr:rowOff>
    </xdr:from>
    <xdr:to>
      <xdr:col>135</xdr:col>
      <xdr:colOff>533397</xdr:colOff>
      <xdr:row>55</xdr:row>
      <xdr:rowOff>164298</xdr:rowOff>
    </xdr:to>
    <xdr:graphicFrame macro="">
      <xdr:nvGraphicFramePr>
        <xdr:cNvPr id="31" name="Chart 30">
          <a:extLst>
            <a:ext uri="{FF2B5EF4-FFF2-40B4-BE49-F238E27FC236}">
              <a16:creationId xmlns:a16="http://schemas.microsoft.com/office/drawing/2014/main" id="{F7C22274-2C48-489C-9AB4-4AE91D6AE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124</xdr:col>
      <xdr:colOff>440531</xdr:colOff>
      <xdr:row>57</xdr:row>
      <xdr:rowOff>35719</xdr:rowOff>
    </xdr:from>
    <xdr:to>
      <xdr:col>135</xdr:col>
      <xdr:colOff>506409</xdr:colOff>
      <xdr:row>80</xdr:row>
      <xdr:rowOff>161123</xdr:rowOff>
    </xdr:to>
    <xdr:graphicFrame macro="">
      <xdr:nvGraphicFramePr>
        <xdr:cNvPr id="32" name="Chart 31">
          <a:extLst>
            <a:ext uri="{FF2B5EF4-FFF2-40B4-BE49-F238E27FC236}">
              <a16:creationId xmlns:a16="http://schemas.microsoft.com/office/drawing/2014/main" id="{783DBE10-ABC1-4131-8899-8050E077F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35</xdr:col>
      <xdr:colOff>226216</xdr:colOff>
      <xdr:row>36</xdr:row>
      <xdr:rowOff>45243</xdr:rowOff>
    </xdr:from>
    <xdr:to>
      <xdr:col>45</xdr:col>
      <xdr:colOff>369092</xdr:colOff>
      <xdr:row>60</xdr:row>
      <xdr:rowOff>50006</xdr:rowOff>
    </xdr:to>
    <xdr:graphicFrame macro="">
      <xdr:nvGraphicFramePr>
        <xdr:cNvPr id="33" name="Chart 32">
          <a:extLst>
            <a:ext uri="{FF2B5EF4-FFF2-40B4-BE49-F238E27FC236}">
              <a16:creationId xmlns:a16="http://schemas.microsoft.com/office/drawing/2014/main" id="{4C5425DC-B1B4-43D4-8E06-85D45549D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35</xdr:col>
      <xdr:colOff>209639</xdr:colOff>
      <xdr:row>61</xdr:row>
      <xdr:rowOff>13424</xdr:rowOff>
    </xdr:from>
    <xdr:to>
      <xdr:col>45</xdr:col>
      <xdr:colOff>308557</xdr:colOff>
      <xdr:row>89</xdr:row>
      <xdr:rowOff>40247</xdr:rowOff>
    </xdr:to>
    <xdr:graphicFrame macro="">
      <xdr:nvGraphicFramePr>
        <xdr:cNvPr id="4" name="Chart 3">
          <a:extLst>
            <a:ext uri="{FF2B5EF4-FFF2-40B4-BE49-F238E27FC236}">
              <a16:creationId xmlns:a16="http://schemas.microsoft.com/office/drawing/2014/main" id="{8312378B-B5C9-CCF0-715D-7C5A7B402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49</xdr:col>
      <xdr:colOff>1420812</xdr:colOff>
      <xdr:row>28</xdr:row>
      <xdr:rowOff>1586</xdr:rowOff>
    </xdr:from>
    <xdr:to>
      <xdr:col>61</xdr:col>
      <xdr:colOff>0</xdr:colOff>
      <xdr:row>58</xdr:row>
      <xdr:rowOff>63499</xdr:rowOff>
    </xdr:to>
    <xdr:graphicFrame macro="">
      <xdr:nvGraphicFramePr>
        <xdr:cNvPr id="6" name="Chart 5">
          <a:extLst>
            <a:ext uri="{FF2B5EF4-FFF2-40B4-BE49-F238E27FC236}">
              <a16:creationId xmlns:a16="http://schemas.microsoft.com/office/drawing/2014/main" id="{F0A0D595-B3B7-B400-52C1-312CE81EA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528637</xdr:colOff>
      <xdr:row>259</xdr:row>
      <xdr:rowOff>147636</xdr:rowOff>
    </xdr:from>
    <xdr:to>
      <xdr:col>18</xdr:col>
      <xdr:colOff>600075</xdr:colOff>
      <xdr:row>283</xdr:row>
      <xdr:rowOff>171449</xdr:rowOff>
    </xdr:to>
    <xdr:graphicFrame macro="">
      <xdr:nvGraphicFramePr>
        <xdr:cNvPr id="3" name="Chart 1">
          <a:extLst>
            <a:ext uri="{FF2B5EF4-FFF2-40B4-BE49-F238E27FC236}">
              <a16:creationId xmlns:a16="http://schemas.microsoft.com/office/drawing/2014/main" id="{FD6FA84C-8DA1-E8D3-61EC-F9504D698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71887</xdr:colOff>
      <xdr:row>129</xdr:row>
      <xdr:rowOff>153867</xdr:rowOff>
    </xdr:from>
    <xdr:to>
      <xdr:col>20</xdr:col>
      <xdr:colOff>161745</xdr:colOff>
      <xdr:row>150</xdr:row>
      <xdr:rowOff>123705</xdr:rowOff>
    </xdr:to>
    <xdr:graphicFrame macro="">
      <xdr:nvGraphicFramePr>
        <xdr:cNvPr id="26" name="Chart 1">
          <a:extLst>
            <a:ext uri="{FF2B5EF4-FFF2-40B4-BE49-F238E27FC236}">
              <a16:creationId xmlns:a16="http://schemas.microsoft.com/office/drawing/2014/main" id="{D7EF2F24-6E8A-095B-D00A-7679EBBA8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2816</xdr:colOff>
      <xdr:row>152</xdr:row>
      <xdr:rowOff>172437</xdr:rowOff>
    </xdr:from>
    <xdr:to>
      <xdr:col>20</xdr:col>
      <xdr:colOff>35584</xdr:colOff>
      <xdr:row>172</xdr:row>
      <xdr:rowOff>144043</xdr:rowOff>
    </xdr:to>
    <xdr:graphicFrame macro="">
      <xdr:nvGraphicFramePr>
        <xdr:cNvPr id="4" name="Chart 2">
          <a:extLst>
            <a:ext uri="{FF2B5EF4-FFF2-40B4-BE49-F238E27FC236}">
              <a16:creationId xmlns:a16="http://schemas.microsoft.com/office/drawing/2014/main" id="{799CF5D4-0361-4F42-B638-6A6F895EA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86684</xdr:colOff>
      <xdr:row>174</xdr:row>
      <xdr:rowOff>39279</xdr:rowOff>
    </xdr:from>
    <xdr:to>
      <xdr:col>20</xdr:col>
      <xdr:colOff>0</xdr:colOff>
      <xdr:row>195</xdr:row>
      <xdr:rowOff>29018</xdr:rowOff>
    </xdr:to>
    <xdr:graphicFrame macro="">
      <xdr:nvGraphicFramePr>
        <xdr:cNvPr id="28" name="Chart 3">
          <a:extLst>
            <a:ext uri="{FF2B5EF4-FFF2-40B4-BE49-F238E27FC236}">
              <a16:creationId xmlns:a16="http://schemas.microsoft.com/office/drawing/2014/main" id="{2B919020-1012-48D1-97EB-FF2C26990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0.64573</cdr:x>
      <cdr:y>0.93736</cdr:y>
    </cdr:from>
    <cdr:to>
      <cdr:x>1</cdr:x>
      <cdr:y>0.99012</cdr:y>
    </cdr:to>
    <cdr:sp macro="" textlink="">
      <cdr:nvSpPr>
        <cdr:cNvPr id="2" name="TextBox 1">
          <a:extLst xmlns:a="http://schemas.openxmlformats.org/drawingml/2006/main">
            <a:ext uri="{FF2B5EF4-FFF2-40B4-BE49-F238E27FC236}">
              <a16:creationId xmlns:a16="http://schemas.microsoft.com/office/drawing/2014/main" id="{E9D57C6E-206A-D7F4-FC4C-8006AA2E7884}"/>
            </a:ext>
          </a:extLst>
        </cdr:cNvPr>
        <cdr:cNvSpPr txBox="1"/>
      </cdr:nvSpPr>
      <cdr:spPr>
        <a:xfrm xmlns:a="http://schemas.openxmlformats.org/drawingml/2006/main">
          <a:off x="3543599" y="3512359"/>
          <a:ext cx="1944119" cy="1976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000" i="1" kern="1200"/>
            <a:t>Source: ONS Labour Force Survey</a:t>
          </a:r>
        </a:p>
      </cdr:txBody>
    </cdr:sp>
  </cdr:relSizeAnchor>
</c:userShapes>
</file>

<file path=xl/drawings/drawing9.xml><?xml version="1.0" encoding="utf-8"?>
<c:userShapes xmlns:c="http://schemas.openxmlformats.org/drawingml/2006/chart">
  <cdr:relSizeAnchor xmlns:cdr="http://schemas.openxmlformats.org/drawingml/2006/chartDrawing">
    <cdr:from>
      <cdr:x>0.64335</cdr:x>
      <cdr:y>0.92601</cdr:y>
    </cdr:from>
    <cdr:to>
      <cdr:x>1</cdr:x>
      <cdr:y>1</cdr:y>
    </cdr:to>
    <cdr:sp macro="" textlink="">
      <cdr:nvSpPr>
        <cdr:cNvPr id="2" name="TextBox 1">
          <a:extLst xmlns:a="http://schemas.openxmlformats.org/drawingml/2006/main">
            <a:ext uri="{FF2B5EF4-FFF2-40B4-BE49-F238E27FC236}">
              <a16:creationId xmlns:a16="http://schemas.microsoft.com/office/drawing/2014/main" id="{E9D57C6E-206A-D7F4-FC4C-8006AA2E7884}"/>
            </a:ext>
          </a:extLst>
        </cdr:cNvPr>
        <cdr:cNvSpPr txBox="1"/>
      </cdr:nvSpPr>
      <cdr:spPr>
        <a:xfrm xmlns:a="http://schemas.openxmlformats.org/drawingml/2006/main">
          <a:off x="3489685" y="3302091"/>
          <a:ext cx="1934593" cy="26385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000" i="1" kern="1200"/>
            <a:t>Source: ONS Labour Force Survey</a:t>
          </a:r>
        </a:p>
      </cdr:txBody>
    </cdr:sp>
  </cdr:relSizeAnchor>
</c:userShapes>
</file>

<file path=xl/drawings/drawing10.xml><?xml version="1.0" encoding="utf-8"?>
<c:userShapes xmlns:c="http://schemas.openxmlformats.org/drawingml/2006/chart">
  <cdr:relSizeAnchor xmlns:cdr="http://schemas.openxmlformats.org/drawingml/2006/chartDrawing">
    <cdr:from>
      <cdr:x>0.64111</cdr:x>
      <cdr:y>0.93578</cdr:y>
    </cdr:from>
    <cdr:to>
      <cdr:x>1</cdr:x>
      <cdr:y>1</cdr:y>
    </cdr:to>
    <cdr:sp macro="" textlink="">
      <cdr:nvSpPr>
        <cdr:cNvPr id="2" name="TextBox 1">
          <a:extLst xmlns:a="http://schemas.openxmlformats.org/drawingml/2006/main">
            <a:ext uri="{FF2B5EF4-FFF2-40B4-BE49-F238E27FC236}">
              <a16:creationId xmlns:a16="http://schemas.microsoft.com/office/drawing/2014/main" id="{E9D57C6E-206A-D7F4-FC4C-8006AA2E7884}"/>
            </a:ext>
          </a:extLst>
        </cdr:cNvPr>
        <cdr:cNvSpPr txBox="1"/>
      </cdr:nvSpPr>
      <cdr:spPr>
        <a:xfrm xmlns:a="http://schemas.openxmlformats.org/drawingml/2006/main">
          <a:off x="3403001" y="3519117"/>
          <a:ext cx="1905000" cy="2415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000" i="1" kern="1200"/>
            <a:t>Source: ONS Labour Force Survey</a:t>
          </a:r>
        </a:p>
      </cdr:txBody>
    </cdr:sp>
  </cdr:relSizeAnchor>
</c:userShapes>
</file>

<file path=xl/drawings/drawing1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22</xdr:row>
      <xdr:rowOff>2273</xdr:rowOff>
    </xdr:to>
    <xdr:graphicFrame macro="">
      <xdr:nvGraphicFramePr>
        <xdr:cNvPr id="3" name="Chart 2">
          <a:extLst>
            <a:ext uri="{FF2B5EF4-FFF2-40B4-BE49-F238E27FC236}">
              <a16:creationId xmlns:a16="http://schemas.microsoft.com/office/drawing/2014/main" id="{F19E5C48-E1FA-45B4-ACEA-BCFEC65E3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0.63326</cdr:x>
      <cdr:y>0.92924</cdr:y>
    </cdr:from>
    <cdr:to>
      <cdr:x>0.97914</cdr:x>
      <cdr:y>0.99348</cdr:y>
    </cdr:to>
    <cdr:sp macro="" textlink="">
      <cdr:nvSpPr>
        <cdr:cNvPr id="2" name="TextBox 1">
          <a:extLst xmlns:a="http://schemas.openxmlformats.org/drawingml/2006/main">
            <a:ext uri="{FF2B5EF4-FFF2-40B4-BE49-F238E27FC236}">
              <a16:creationId xmlns:a16="http://schemas.microsoft.com/office/drawing/2014/main" id="{7C810629-D260-4D0A-98EE-F853CDF02810}"/>
            </a:ext>
          </a:extLst>
        </cdr:cNvPr>
        <cdr:cNvSpPr txBox="1"/>
      </cdr:nvSpPr>
      <cdr:spPr>
        <a:xfrm xmlns:a="http://schemas.openxmlformats.org/drawingml/2006/main">
          <a:off x="3470275" y="3168652"/>
          <a:ext cx="18954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i="1" kern="1200"/>
            <a:t>Source: ONS Labour Force Survey</a:t>
          </a:r>
        </a:p>
      </cdr:txBody>
    </cdr:sp>
  </cdr:relSizeAnchor>
</c:userShapes>
</file>

<file path=xl/drawings/drawing13.xml><?xml version="1.0" encoding="utf-8"?>
<xdr:wsDr xmlns:xdr="http://schemas.openxmlformats.org/drawingml/2006/spreadsheetDrawing" xmlns:a="http://schemas.openxmlformats.org/drawingml/2006/main">
  <xdr:twoCellAnchor>
    <xdr:from>
      <xdr:col>2</xdr:col>
      <xdr:colOff>560010</xdr:colOff>
      <xdr:row>5</xdr:row>
      <xdr:rowOff>46944</xdr:rowOff>
    </xdr:from>
    <xdr:to>
      <xdr:col>10</xdr:col>
      <xdr:colOff>377976</xdr:colOff>
      <xdr:row>30</xdr:row>
      <xdr:rowOff>127909</xdr:rowOff>
    </xdr:to>
    <xdr:graphicFrame macro="">
      <xdr:nvGraphicFramePr>
        <xdr:cNvPr id="13" name="Chart 2">
          <a:extLst>
            <a:ext uri="{FF2B5EF4-FFF2-40B4-BE49-F238E27FC236}">
              <a16:creationId xmlns:a16="http://schemas.microsoft.com/office/drawing/2014/main" id="{FB40F57C-63F3-6B99-930B-B7B6A5AAD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TEMP\ie5\Temporary%20Internet%20Files\OLK52\TEMP\ie5\Temporary%20Internet%20Files\OLK52\TEMP\ie5\Temporary%20Internet%20Files\OLK52\WORLDECO\ARCHIVE\UK\Clientwork\corepr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hil\UK%20data\Labour.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Documents%20and%20Settings\rushp\Application%20Data\Microsoft\Excel\UWC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Documents%20and%20Settings\rushp\Application%20Data\Microsoft\Excel\IDS.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JevanREYNOLDS(DBT)\Downloads\x02aug2025%20(1).xls" TargetMode="External"/><Relationship Id="rId1" Type="http://schemas.openxmlformats.org/officeDocument/2006/relationships/externalLinkPath" Target="/Users/JevanREYNOLDS(DBT)/Downloads/x02aug2025%2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tes/NACDFI/FI/Publications/23_November_2021/25_Nov_2021/Shelf%20availability/Shelf_availability_PIPELINE%20v3.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phmt/Economic%20Assessment/Labour%20Markets%20Branch/Releases/1st%20Release/regional%20table%20flex2.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V:\vsadj\VacsRefTableBuilder_v1.xlsm" TargetMode="External"/><Relationship Id="rId1" Type="http://schemas.openxmlformats.org/officeDocument/2006/relationships/externalLinkPath" Target="file:///V:\vsadj\VacsRefTableBuilder_v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watsob1/AppData/Local/Temp/notesEF89B6/Working%20tabl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WINNT\Profiles\chandm\LOCALS~1\Temp\notes86390B\a06jan2012_tcm77-248924(1).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LFS%20LADB\1998%20ladb\Table13dat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hmccurry/Downloads/bicswave612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PI"/>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ves"/>
      <sheetName val="DS Q"/>
      <sheetName val="DataStream"/>
      <sheetName val="Wages"/>
      <sheetName val="Unemployment"/>
      <sheetName val="IDS"/>
      <sheetName val="Natural"/>
      <sheetName val="16-24"/>
      <sheetName val="Employee jobs"/>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CM"/>
      <sheetName val="Sheet1"/>
      <sheetName val="Sheet2"/>
      <sheetName val="Sheet3"/>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S"/>
      <sheetName val="Vocalink"/>
      <sheetName val="Sheet1"/>
      <sheetName val="Sheet2"/>
      <sheetName val="Sheet3"/>
    </sheetNames>
    <sheetDataSet>
      <sheetData sheetId="0"/>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
      <sheetName val="Introduction"/>
      <sheetName val="Methodology"/>
      <sheetName val="Labour market flows NSA"/>
      <sheetName val="Labour market flows hazard rate"/>
      <sheetName val="Employee &amp; self employed flows"/>
      <sheetName val="Reason for job moves"/>
      <sheetName val="Industry moves"/>
      <sheetName val="Job moves - Skill from (SOC10)"/>
      <sheetName val="Job moves - Skill to (SOC10)"/>
      <sheetName val="Job moves - Skill from (SOC20)"/>
      <sheetName val="Job moves - Skill to (SOC20)"/>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sheetName val="None Product Group"/>
      <sheetName val="None Regional"/>
      <sheetName val="None Regional Items"/>
      <sheetName val="None Regional WEvsWD"/>
      <sheetName val="None Item"/>
      <sheetName val="Low Item"/>
      <sheetName val="Low Product Group"/>
      <sheetName val="Low Regional"/>
      <sheetName val="Low Regional Items"/>
      <sheetName val="Low Regional WEvsWD"/>
      <sheetName val="Med Item"/>
      <sheetName val="Med Product Group"/>
      <sheetName val="Med Regional"/>
      <sheetName val="Med Regional Items"/>
      <sheetName val="Med Regional WEvsWD"/>
      <sheetName val="High Item"/>
      <sheetName val="High Product Group"/>
      <sheetName val="High Regional"/>
      <sheetName val="High Regional Items"/>
      <sheetName val="High Regional WEvsWD"/>
      <sheetName val="None Regional (Daily)"/>
      <sheetName val="Sheet1"/>
      <sheetName val="Item Charts"/>
      <sheetName val="Product Group Charts"/>
      <sheetName val="Product Group Change"/>
      <sheetName val="Region Charts"/>
      <sheetName val="Region Totals Sup."/>
      <sheetName val="Region Change"/>
      <sheetName val="Region Change Sup."/>
      <sheetName val="Item WEvsWD Charts"/>
      <sheetName val="Product Group WEvsWD Charts"/>
      <sheetName val="Items by Region Charts"/>
      <sheetName val="Regions map"/>
      <sheetName val="Unique Store Counts"/>
      <sheetName val="Product groups"/>
      <sheetName val="Unique Loc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Fulltable"/>
      <sheetName val="regional briefs"/>
      <sheetName val="performance report"/>
      <sheetName val="Sheet3"/>
      <sheetName val="Information"/>
      <sheetName val="data"/>
      <sheetName val="main"/>
      <sheetName val="keyword"/>
      <sheetName val="pubn"/>
      <sheetName val="work"/>
      <sheetName val="work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bbins"/>
      <sheetName val="Flowchart"/>
      <sheetName val="Contents"/>
      <sheetName val="vs_sa_rounding"/>
      <sheetName val="vs_sa_ratios"/>
      <sheetName val="VACS01_Calcs"/>
      <sheetName val="Qtly Movement"/>
      <sheetName val="Qtly % Change"/>
      <sheetName val="Annual Movement"/>
      <sheetName val="Annual % Change"/>
      <sheetName val="Level Change Calcs"/>
      <sheetName val="Ratio Change Calcs"/>
      <sheetName val="Footnotes"/>
      <sheetName val="VACS01"/>
      <sheetName val="VACS02_level"/>
      <sheetName val="VACS02_ratio"/>
      <sheetName val="VACS03"/>
      <sheetName val="Tab19_20"/>
      <sheetName val="Tab21"/>
      <sheetName val="VACS01_HL"/>
      <sheetName val="VACS02_HL"/>
      <sheetName val="VACS03_HL"/>
      <sheetName val="VACS02Q_HL"/>
      <sheetName val="VACS02A_HL"/>
      <sheetName val="VACS03Q_HL"/>
      <sheetName val="VACS03A_HL"/>
      <sheetName val="Sorted Levels and Mov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neast"/>
      <sheetName val="nwest"/>
      <sheetName val="york"/>
      <sheetName val="emids"/>
      <sheetName val="wmids"/>
      <sheetName val="east"/>
      <sheetName val="lon"/>
      <sheetName val="seast"/>
      <sheetName val="swest"/>
      <sheetName val="Wales"/>
      <sheetName val="scot"/>
      <sheetName val="nire"/>
      <sheetName val="UK"/>
      <sheetName val="GB"/>
      <sheetName val="Eng"/>
      <sheetName val="Tab10"/>
      <sheetName val="Nomisa"/>
      <sheetName val="nomis"/>
      <sheetName val="UCGORNOM"/>
      <sheetName val="tab18"/>
      <sheetName val="Graph 1"/>
      <sheetName val="Graph 2"/>
      <sheetName val="Graph 3"/>
      <sheetName val="Graph 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seasonally adjusted"/>
      <sheetName val="Levels-Not seasonally adjusted"/>
      <sheetName val="Rates-Not seasonally adjusted"/>
      <sheetName val="Pre-1992 estimates"/>
    </sheetNames>
    <sheetDataSet>
      <sheetData sheetId="0"/>
      <sheetData sheetId="1"/>
      <sheetData sheetId="2"/>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xml:space="preserve">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Table of Contents"/>
      <sheetName val="Notes (1)"/>
      <sheetName val="Dates"/>
      <sheetName val="Sample"/>
      <sheetName val="Number of Responses"/>
      <sheetName val="Proportion of Responses"/>
      <sheetName val="Response Rates"/>
      <sheetName val="Question Logs"/>
      <sheetName val="Notes (2)"/>
      <sheetName val="Questionnaire Changes"/>
      <sheetName val="Live Log (54 onwards)"/>
      <sheetName val="Waves 1-53 Log"/>
      <sheetName val="Weighted Time Series"/>
      <sheetName val="Notes (3)"/>
      <sheetName val="Trading Status TS1 (WTD)"/>
      <sheetName val="Export Status TS (WTD)"/>
      <sheetName val="Export Effect TS (WTD)"/>
      <sheetName val="Export Challenges TS (WTD) (1)"/>
      <sheetName val="Export Challenges TS (WTD) (2)"/>
      <sheetName val="Rules of Origin TS (WTD) (1)"/>
      <sheetName val="Rules of Origin TS (WTD) (2)"/>
      <sheetName val="Rules of Origin TS (WTD) (3)"/>
      <sheetName val="Import Status TS (WTD)"/>
      <sheetName val="Import Effect TS (WTD)"/>
      <sheetName val="Import Challenges TS (WTD) (1)"/>
      <sheetName val="Import Challenges TS (WTD) (2)"/>
      <sheetName val="UKCA Marking TS (WTD) (1)"/>
      <sheetName val="UKCA Marking TS (WTD) (2)"/>
      <sheetName val="UKCA Marking TS (WTD) (3)"/>
      <sheetName val="Transition Costs TS (WTD)"/>
      <sheetName val="EU Subsidiaries TS (WTD)"/>
      <sheetName val="Intra UK Procurement (WTD)"/>
      <sheetName val="Supply Chain Disruption (WTD)"/>
      <sheetName val="Global Supply Chain TS (WTD)"/>
      <sheetName val="Business Concerns TS (WTD)"/>
      <sheetName val="GB to NI Last Year TS (WTD)"/>
      <sheetName val="GB to NI Volume TS (WTD)"/>
      <sheetName val="Safety Measures TS (WTD)"/>
      <sheetName val="COVID Testing TS (WTD) (1)"/>
      <sheetName val="COVID Testing TS (WTD) (2)"/>
      <sheetName val="Worker Shortage (WTD) (1)"/>
      <sheetName val="Worker Shortage (WTD) (2)"/>
      <sheetName val="Hourly Wages TS (WTD)"/>
      <sheetName val="Cost of Living TS (WTD)"/>
      <sheetName val="Industrial Action TS (WTD) (1)"/>
      <sheetName val="Industrial Action TS (WTD) (2)"/>
      <sheetName val="Ad-Hoc"/>
      <sheetName val="Trading Status TS2 (WTD)"/>
      <sheetName val="GB to NI (WTD)"/>
      <sheetName val="UKCA (WTD)"/>
      <sheetName val="Unweighted"/>
      <sheetName val="Trading Status"/>
      <sheetName val="Exporting"/>
      <sheetName val="Rules of Origin"/>
      <sheetName val="Importing"/>
      <sheetName val="UKCA Marking"/>
      <sheetName val="Supply Chains"/>
      <sheetName val="Global Supply Disruption"/>
      <sheetName val="Main Concern"/>
      <sheetName val="GB to NI"/>
      <sheetName val="Safety Measures"/>
      <sheetName val="COVID Testing"/>
      <sheetName val="Worker Shortages"/>
      <sheetName val="Wages"/>
      <sheetName val="Cost of Living"/>
      <sheetName val="Industrial Action"/>
      <sheetName val="Trading in Services"/>
      <sheetName val="Notes (4)"/>
      <sheetName val="Export effect"/>
      <sheetName val="Import effect"/>
      <sheetName val="bicswave612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Set>
  </externalBook>
</externalLink>
</file>

<file path=xl/persons/person.xml><?xml version="1.0" encoding="utf-8"?>
<personList xmlns="http://schemas.microsoft.com/office/spreadsheetml/2018/threadedcomments" xmlns:x="http://schemas.openxmlformats.org/spreadsheetml/2006/main">
  <person displayName="Zaynah ASAD (DBT)" id="{C3F5985C-886C-4FB6-AE11-C5ABD9D57398}" userId="S::Zaynah.Asad@businessandtrade.gov.uk::5911c463-e3fc-4b24-b3af-18c52c21d71e"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E12" dT="2025-08-12T07:09:02.17" personId="{C3F5985C-886C-4FB6-AE11-C5ABD9D57398}" id="{32B22622-F37D-41B5-B684-4C6E99986483}">
    <text>Minor but should be green</text>
  </threadedComment>
</ThreadedComments>
</file>

<file path=xl/threadedComments/threadedComment2.xml><?xml version="1.0" encoding="utf-8"?>
<ThreadedComments xmlns="http://schemas.microsoft.com/office/spreadsheetml/2018/threadedcomments" xmlns:x="http://schemas.openxmlformats.org/spreadsheetml/2006/main">
  <threadedComment ref="K4" dT="2025-10-14T07:53:57.40" personId="{C3F5985C-886C-4FB6-AE11-C5ABD9D57398}" id="{2D31E7F4-F719-44FD-AB6F-4E73FFACC531}">
    <text>Think these calcs need updating?</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5-10-14T07:05:20.82" personId="{C3F5985C-886C-4FB6-AE11-C5ABD9D57398}" id="{5B084D9B-CAC7-4621-8DE4-FC4A8DA89393}">
    <text>Are these calcs right? It says 2019 average is 19.5 but that the difference between today and 2019 is 1,256?</text>
  </threadedComment>
</ThreadedComments>
</file>

<file path=xl/threadedComments/threadedComment4.xml><?xml version="1.0" encoding="utf-8"?>
<ThreadedComments xmlns="http://schemas.microsoft.com/office/spreadsheetml/2018/threadedcomments" xmlns:x="http://schemas.openxmlformats.org/spreadsheetml/2006/main">
  <threadedComment ref="A7" dT="2025-10-14T06:52:03.44" personId="{C3F5985C-886C-4FB6-AE11-C5ABD9D57398}" id="{A9A629FE-1E36-4E8D-8914-16B8645025D9}">
    <text>Which time period, Dec 2007?</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earningsandworkinghours/datasets/x09realaverageweeklyearningsusingconsumerpriceinflationseasonallyadjusted" TargetMode="External"/><Relationship Id="rId7" Type="http://schemas.openxmlformats.org/officeDocument/2006/relationships/printerSettings" Target="../printerSettings/printerSettings1.bin"/><Relationship Id="rId2" Type="http://schemas.openxmlformats.org/officeDocument/2006/relationships/hyperlink" Target="https://www.ons.gov.uk/employmentandlabourmarket/peoplenotinwork/outofworkbenefits/datasets/claimantcountcla01" TargetMode="External"/><Relationship Id="rId1" Type="http://schemas.openxmlformats.org/officeDocument/2006/relationships/hyperlink" Target="https://www.ons.gov.uk/employmentandlabourmarket/peopleinwork/employmentandemployeetypes/datasets/summaryoflabourmarketstatistics" TargetMode="External"/><Relationship Id="rId6" Type="http://schemas.openxmlformats.org/officeDocument/2006/relationships/hyperlink" Target="https://www.ons.gov.uk/employmentandlabourmarket/peopleinwork/employmentandemployeetypes/datasets/labourforcesurveyflowsestimatesx02" TargetMode="External"/><Relationship Id="rId5" Type="http://schemas.openxmlformats.org/officeDocument/2006/relationships/hyperlink" Target="https://www.ons.gov.uk/employmentandlabourmarket/peopleinwork/earningsandworkinghours/datasets/realtimeinformationstatisticsreferencetableseasonallyadjusted" TargetMode="External"/><Relationship Id="rId4" Type="http://schemas.openxmlformats.org/officeDocument/2006/relationships/hyperlink" Target="https://www.ons.gov.uk/employmentandlabourmarket/peopleinwork/employmentandemployeetypes/datasets/hr1potentialredundanci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s://www.ons.gov.uk/employmentandlabourmarket/peopleinwork/earningsandworkinghours/datasets/realtimeinformationstatisticsreferencetableseasonallyadjusted"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mailto:labour.market@ons.gov.uk"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mailto:workforce.jobs@ons.gov.uk"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labour.market@ons.gov.uk"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labour.market@ons.gov.uk"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labour.market@ons.gov.uk"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labour.market@ons.gov.uk" TargetMode="Externa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0.bin"/><Relationship Id="rId1" Type="http://schemas.openxmlformats.org/officeDocument/2006/relationships/hyperlink" Target="mailto:labour.market@ons.gov.uk" TargetMode="Externa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1.bin"/><Relationship Id="rId1" Type="http://schemas.openxmlformats.org/officeDocument/2006/relationships/hyperlink" Target="mailto:labour.market@ons.gov.uk"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 Id="rId4" Type="http://schemas.microsoft.com/office/2017/10/relationships/threadedComment" Target="../threadedComments/threadedComment4.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5.bin"/><Relationship Id="rId1" Type="http://schemas.openxmlformats.org/officeDocument/2006/relationships/hyperlink" Target="https://www.ons.gov.uk/employmentandlabourmarket/peopleinwork/employmentandemployeetypes/methodologies/improvementstotheweightingmethodologyusedinthelabourforcesurveylongitudinaldatasets"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OECD%2BUSA%2BGBR%2BTUR%2BCHE%2BSWE%2BESP%2BSVN%2BSVK%2BPRT%2BPOL%2BNOR%2BNZL%2BNLD%2BMEX%2BLUX%2BLTU%2BLVA%2BKOR%2BJPN%2BITA%2BISR%2BIRL%2BISL%2BHUN%2BGRC%2BDEU%2BFRA%2BFIN%2BDNK%2BEST%2BCZE%2BCRI%2BCOL%2BCAN%2BCHL%2BBEL%2BAUT%2BAUS.UNE_LF...Y.M%2BF%2B_T.Y15T64..Q&amp;pd=2024-Q2%2C&amp;to%5bTIME_PERIOD%5d=false" TargetMode="Externa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EA20%2BUSA%2BGBR%2BESP%2BJPN%2BITA%2BDEU%2BFRA%2BCAN.UNE_LF.PT_LF_SUB..Y._T.Y_GE15..Q&amp;pd=2024-Q1%2C&amp;to%5bTIME_PERIOD%5d=false" TargetMode="External"/><Relationship Id="rId1" Type="http://schemas.openxmlformats.org/officeDocument/2006/relationships/hyperlink" Target="https://www.oecd.org/en/about/terms-conditions.html" TargetMode="External"/><Relationship Id="rId4" Type="http://schemas.openxmlformats.org/officeDocument/2006/relationships/comments" Target="../comments5.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EA20%2BUSA%2BGBR%2BESP%2BJPN%2BITA%2BDEU%2BFRA%2BCAN.EMP_WAP...Y._T.Y15T64..Q&amp;pd=2024-Q1%2C&amp;to%5bTIME_PERIOD%5d=false" TargetMode="External"/><Relationship Id="rId1" Type="http://schemas.openxmlformats.org/officeDocument/2006/relationships/hyperlink" Target="https://www.oecd.org/en/about/terms-conditions.html" TargetMode="External"/><Relationship Id="rId4" Type="http://schemas.openxmlformats.org/officeDocument/2006/relationships/comments" Target="../comments6.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EA20%2BUSA%2BGBR%2BESP%2BJPN%2BITA%2BDEU%2BFRA%2BCAN.OLF_WAP...Y._T.Y15T64..Q&amp;pd=2024-Q1%2C&amp;to%5bTIME_PERIOD%5d=false" TargetMode="External"/><Relationship Id="rId1" Type="http://schemas.openxmlformats.org/officeDocument/2006/relationships/hyperlink" Target="https://www.oecd.org/en/about/terms-conditions.html" TargetMode="External"/><Relationship Id="rId4" Type="http://schemas.openxmlformats.org/officeDocument/2006/relationships/comments" Target="../comments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E7AE-A72D-447C-85AF-6923B5998BCA}">
  <sheetPr>
    <tabColor rgb="FF002060"/>
  </sheetPr>
  <dimension ref="B2:C9"/>
  <sheetViews>
    <sheetView workbookViewId="0">
      <selection activeCell="D9" sqref="D9"/>
    </sheetView>
  </sheetViews>
  <sheetFormatPr defaultRowHeight="14.5" x14ac:dyDescent="0.35"/>
  <cols>
    <col min="1" max="1" width="4.54296875" customWidth="1"/>
    <col min="2" max="2" width="3.81640625" customWidth="1"/>
    <col min="3" max="3" width="74.54296875" bestFit="1" customWidth="1"/>
  </cols>
  <sheetData>
    <row r="2" spans="2:3" x14ac:dyDescent="0.35">
      <c r="B2" s="790" t="s">
        <v>0</v>
      </c>
      <c r="C2" s="790"/>
    </row>
    <row r="3" spans="2:3" x14ac:dyDescent="0.35">
      <c r="B3" s="542" t="s">
        <v>1</v>
      </c>
      <c r="C3" s="267" t="s">
        <v>2</v>
      </c>
    </row>
    <row r="4" spans="2:3" x14ac:dyDescent="0.35">
      <c r="B4" s="542" t="s">
        <v>3</v>
      </c>
      <c r="C4" s="267" t="s">
        <v>4</v>
      </c>
    </row>
    <row r="5" spans="2:3" ht="30.65" customHeight="1" x14ac:dyDescent="0.35">
      <c r="B5" s="542" t="s">
        <v>5</v>
      </c>
      <c r="C5" s="543" t="s">
        <v>6</v>
      </c>
    </row>
    <row r="6" spans="2:3" ht="43.5" x14ac:dyDescent="0.35">
      <c r="B6" s="542" t="s">
        <v>7</v>
      </c>
      <c r="C6" s="544" t="s">
        <v>8</v>
      </c>
    </row>
    <row r="7" spans="2:3" x14ac:dyDescent="0.35">
      <c r="B7" s="542" t="s">
        <v>9</v>
      </c>
      <c r="C7" s="267" t="s">
        <v>10</v>
      </c>
    </row>
    <row r="8" spans="2:3" ht="29" x14ac:dyDescent="0.35">
      <c r="B8" s="542" t="s">
        <v>11</v>
      </c>
      <c r="C8" s="544" t="s">
        <v>12</v>
      </c>
    </row>
    <row r="9" spans="2:3" ht="29" x14ac:dyDescent="0.35">
      <c r="B9" s="542" t="s">
        <v>13</v>
      </c>
      <c r="C9" s="544" t="s">
        <v>14</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08FF4-1CD9-4A70-80B9-30C5EEE262E4}">
  <sheetPr>
    <tabColor rgb="FF002060"/>
  </sheetPr>
  <dimension ref="B2:C9"/>
  <sheetViews>
    <sheetView tabSelected="1" workbookViewId="0">
      <selection activeCell="C8" sqref="C8"/>
    </sheetView>
  </sheetViews>
  <sheetFormatPr defaultRowHeight="14.5" x14ac:dyDescent="0.35"/>
  <cols>
    <col min="2" max="2" width="21.1796875" bestFit="1" customWidth="1"/>
    <col min="3" max="3" width="58.81640625" customWidth="1"/>
  </cols>
  <sheetData>
    <row r="2" spans="2:3" x14ac:dyDescent="0.35">
      <c r="B2" s="389" t="s">
        <v>15</v>
      </c>
      <c r="C2" s="389" t="s">
        <v>16</v>
      </c>
    </row>
    <row r="3" spans="2:3" ht="43.5" customHeight="1" x14ac:dyDescent="0.35">
      <c r="B3" s="388" t="s">
        <v>17</v>
      </c>
      <c r="C3" s="791" t="s">
        <v>18</v>
      </c>
    </row>
    <row r="4" spans="2:3" ht="43.5" customHeight="1" x14ac:dyDescent="0.35">
      <c r="B4" s="388" t="s">
        <v>19</v>
      </c>
      <c r="C4" s="792"/>
    </row>
    <row r="5" spans="2:3" ht="32.15" customHeight="1" x14ac:dyDescent="0.35">
      <c r="B5" s="390" t="s">
        <v>20</v>
      </c>
      <c r="C5" s="391" t="s">
        <v>21</v>
      </c>
    </row>
    <row r="6" spans="2:3" x14ac:dyDescent="0.35">
      <c r="B6" s="388" t="s">
        <v>22</v>
      </c>
      <c r="C6" s="392" t="s">
        <v>23</v>
      </c>
    </row>
    <row r="7" spans="2:3" ht="29" x14ac:dyDescent="0.35">
      <c r="B7" s="390" t="s">
        <v>24</v>
      </c>
      <c r="C7" s="391" t="s">
        <v>25</v>
      </c>
    </row>
    <row r="8" spans="2:3" x14ac:dyDescent="0.35">
      <c r="B8" s="388" t="s">
        <v>26</v>
      </c>
      <c r="C8" s="392" t="s">
        <v>27</v>
      </c>
    </row>
    <row r="9" spans="2:3" x14ac:dyDescent="0.35">
      <c r="B9" s="388" t="s">
        <v>28</v>
      </c>
      <c r="C9" s="392" t="s">
        <v>29</v>
      </c>
    </row>
  </sheetData>
  <mergeCells count="1">
    <mergeCell ref="C3:C4"/>
  </mergeCells>
  <hyperlinks>
    <hyperlink ref="C5" r:id="rId1" display="https://www.ons.gov.uk/employmentandlabourmarket/peopleinwork/employmentandemployeetypes/datasets/summaryoflabourmarketstatistics" xr:uid="{844768DF-378A-4C29-B77D-F746D36B9D63}"/>
    <hyperlink ref="C6" r:id="rId2" display="https://www.ons.gov.uk/employmentandlabourmarket/peoplenotinwork/outofworkbenefits/datasets/claimantcountcla01" xr:uid="{19DF775D-F039-4511-9136-AECA4730D0D0}"/>
    <hyperlink ref="C7" r:id="rId3" display="https://www.ons.gov.uk/employmentandlabourmarket/peopleinwork/earningsandworkinghours/datasets/x09realaverageweeklyearningsusingconsumerpriceinflationseasonallyadjusted" xr:uid="{CB37B7D6-FBD2-4805-B097-B4CB47E604F0}"/>
    <hyperlink ref="C8" r:id="rId4" display="https://www.ons.gov.uk/employmentandlabourmarket/peopleinwork/employmentandemployeetypes/datasets/hr1potentialredundancies" xr:uid="{DDEC2A83-C7F3-4CF8-9653-762FEA179737}"/>
    <hyperlink ref="C3" r:id="rId5" xr:uid="{DD6537AB-F104-41E4-BC2E-A2007BAC9204}"/>
    <hyperlink ref="C9" r:id="rId6" xr:uid="{92EEC641-BD94-4CB2-B0BA-43A41AC286A3}"/>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D7511-EB67-47A8-AEAC-641B7571C811}">
  <sheetPr>
    <tabColor theme="7"/>
  </sheetPr>
  <dimension ref="A1:O18"/>
  <sheetViews>
    <sheetView workbookViewId="0">
      <selection activeCell="B17" sqref="B17"/>
    </sheetView>
  </sheetViews>
  <sheetFormatPr defaultRowHeight="14.5" x14ac:dyDescent="0.35"/>
  <cols>
    <col min="1" max="1" width="20.54296875" customWidth="1"/>
    <col min="2" max="2" width="28.1796875" customWidth="1"/>
    <col min="3" max="3" width="11.54296875" customWidth="1"/>
    <col min="4" max="7" width="17.81640625" customWidth="1"/>
    <col min="9" max="9" width="23" bestFit="1" customWidth="1"/>
    <col min="11" max="11" width="80.453125" customWidth="1"/>
    <col min="12" max="12" width="11.81640625" bestFit="1" customWidth="1"/>
  </cols>
  <sheetData>
    <row r="1" spans="1:15" ht="15" thickBot="1" x14ac:dyDescent="0.4">
      <c r="A1" s="1" t="s">
        <v>30</v>
      </c>
      <c r="B1" s="545" t="s">
        <v>60</v>
      </c>
      <c r="C1" s="3"/>
      <c r="D1" s="3"/>
      <c r="E1" s="3"/>
      <c r="F1" s="3"/>
      <c r="G1" s="3"/>
      <c r="H1" s="3"/>
      <c r="L1" t="s">
        <v>32</v>
      </c>
      <c r="M1" s="4" t="s">
        <v>33</v>
      </c>
      <c r="N1" s="4" t="s">
        <v>34</v>
      </c>
      <c r="O1" s="4" t="s">
        <v>35</v>
      </c>
    </row>
    <row r="2" spans="1:15" ht="15" thickBot="1" x14ac:dyDescent="0.4">
      <c r="A2" s="1" t="s">
        <v>35</v>
      </c>
      <c r="B2" s="2">
        <v>2025</v>
      </c>
      <c r="C2" s="3"/>
      <c r="D2" s="5"/>
      <c r="E2" s="3"/>
      <c r="F2" s="3"/>
      <c r="G2" s="3"/>
      <c r="H2" s="3"/>
      <c r="M2" s="5" t="s">
        <v>36</v>
      </c>
      <c r="N2" s="5">
        <v>13</v>
      </c>
      <c r="O2" s="5">
        <v>2022</v>
      </c>
    </row>
    <row r="3" spans="1:15" x14ac:dyDescent="0.35">
      <c r="A3" s="1" t="s">
        <v>37</v>
      </c>
      <c r="B3" s="2">
        <f>((VLOOKUP(B1,$M$2:$N$13, 2, FALSE)-0)+((Dashboard!B2-2024)*12))</f>
        <v>34</v>
      </c>
      <c r="C3" s="3"/>
      <c r="D3" s="241"/>
      <c r="E3" s="3"/>
      <c r="F3" s="3"/>
      <c r="G3" s="3"/>
      <c r="H3" s="3"/>
      <c r="M3" s="5" t="s">
        <v>38</v>
      </c>
      <c r="N3" s="5">
        <f>N2+1</f>
        <v>14</v>
      </c>
      <c r="O3" s="5">
        <v>2023</v>
      </c>
    </row>
    <row r="4" spans="1:15" ht="15" thickBot="1" x14ac:dyDescent="0.4">
      <c r="A4" s="3"/>
      <c r="B4" s="3"/>
      <c r="C4" s="3"/>
      <c r="D4" s="3"/>
      <c r="E4" s="3"/>
      <c r="F4" s="3"/>
      <c r="G4" s="250"/>
      <c r="H4" s="3"/>
      <c r="M4" s="5" t="s">
        <v>39</v>
      </c>
      <c r="N4" s="5">
        <f t="shared" ref="N4:N13" si="0">N3+1</f>
        <v>15</v>
      </c>
      <c r="O4" s="5">
        <v>2024</v>
      </c>
    </row>
    <row r="5" spans="1:15" ht="26.5" thickBot="1" x14ac:dyDescent="0.4">
      <c r="A5" s="793"/>
      <c r="B5" s="802" t="str">
        <f>"Key Metrics, "&amp;B1&amp;" "&amp;B2</f>
        <v>Key Metrics, Aug-Oct 2025</v>
      </c>
      <c r="C5" s="803"/>
      <c r="D5" s="207" t="s">
        <v>40</v>
      </c>
      <c r="E5" s="207" t="s">
        <v>41</v>
      </c>
      <c r="F5" s="207" t="s">
        <v>42</v>
      </c>
      <c r="G5" s="207" t="s">
        <v>43</v>
      </c>
      <c r="H5" s="3"/>
      <c r="I5" s="271" t="s">
        <v>44</v>
      </c>
      <c r="K5" s="267" t="s">
        <v>45</v>
      </c>
      <c r="M5" s="5" t="s">
        <v>46</v>
      </c>
      <c r="N5" s="5">
        <f t="shared" si="0"/>
        <v>16</v>
      </c>
      <c r="O5" s="5">
        <v>2025</v>
      </c>
    </row>
    <row r="6" spans="1:15" ht="15" thickBot="1" x14ac:dyDescent="0.4">
      <c r="A6" s="793"/>
      <c r="B6" s="804" t="s">
        <v>47</v>
      </c>
      <c r="C6" s="805"/>
      <c r="D6" s="550">
        <f ca="1">OFFSET('2'!$B$385,$B$3,0)</f>
        <v>34226339.854533024</v>
      </c>
      <c r="E6" s="555">
        <f>'2'!J6</f>
        <v>-60087.846388917416</v>
      </c>
      <c r="F6" s="272">
        <f>'2'!J7</f>
        <v>255911.4732536301</v>
      </c>
      <c r="G6" s="272">
        <f>'2'!J8</f>
        <v>672666.10477380827</v>
      </c>
      <c r="H6" s="3"/>
      <c r="I6" s="269" t="s">
        <v>48</v>
      </c>
      <c r="M6" s="5" t="s">
        <v>49</v>
      </c>
      <c r="N6" s="5">
        <f t="shared" si="0"/>
        <v>17</v>
      </c>
      <c r="O6" s="5">
        <v>2026</v>
      </c>
    </row>
    <row r="7" spans="1:15" ht="15" thickBot="1" x14ac:dyDescent="0.4">
      <c r="A7" s="793"/>
      <c r="B7" s="798" t="s">
        <v>50</v>
      </c>
      <c r="C7" s="799"/>
      <c r="D7" s="551">
        <f ca="1">OFFSET('2'!$K$385,$B$3,0)/100</f>
        <v>0.74915830656196403</v>
      </c>
      <c r="E7" s="133">
        <f>'2'!K6</f>
        <v>-0.25826284220822515</v>
      </c>
      <c r="F7" s="617">
        <f>'2'!K7</f>
        <v>1.3358069409235895E-2</v>
      </c>
      <c r="G7" s="133">
        <f>'2'!K8</f>
        <v>-1.5750360806903387</v>
      </c>
      <c r="I7" s="269" t="s">
        <v>48</v>
      </c>
      <c r="K7" s="268" t="s">
        <v>51</v>
      </c>
      <c r="M7" s="5" t="s">
        <v>52</v>
      </c>
      <c r="N7" s="5">
        <f t="shared" si="0"/>
        <v>18</v>
      </c>
      <c r="O7" s="5">
        <v>2027</v>
      </c>
    </row>
    <row r="8" spans="1:15" ht="35.25" customHeight="1" thickBot="1" x14ac:dyDescent="0.4">
      <c r="A8" s="793"/>
      <c r="B8" s="798" t="s">
        <v>53</v>
      </c>
      <c r="C8" s="799"/>
      <c r="D8" s="209">
        <f ca="1">OFFSET('2'!$D$385,$B$3,0)</f>
        <v>1831890.1015072563</v>
      </c>
      <c r="E8" s="131">
        <f>'2'!D6</f>
        <v>157870.54178443365</v>
      </c>
      <c r="F8" s="131">
        <f>'2'!D7</f>
        <v>326867.79033457534</v>
      </c>
      <c r="G8" s="131">
        <f>'2'!D8</f>
        <v>468168.16990672145</v>
      </c>
      <c r="I8" s="270" t="s">
        <v>54</v>
      </c>
      <c r="K8" s="3"/>
      <c r="M8" s="5" t="s">
        <v>55</v>
      </c>
      <c r="N8" s="5">
        <f t="shared" si="0"/>
        <v>19</v>
      </c>
      <c r="O8" s="5">
        <v>2028</v>
      </c>
    </row>
    <row r="9" spans="1:15" ht="15" thickBot="1" x14ac:dyDescent="0.4">
      <c r="A9" s="793"/>
      <c r="B9" s="798" t="s">
        <v>56</v>
      </c>
      <c r="C9" s="799"/>
      <c r="D9" s="208">
        <f ca="1">OFFSET('2'!$E$385,$B$3,0)/100</f>
        <v>5.0803661292874641E-2</v>
      </c>
      <c r="E9" s="133">
        <f>'2'!E6</f>
        <v>0.41951154021726289</v>
      </c>
      <c r="F9" s="133">
        <f>'2'!E7</f>
        <v>0.81482364066642177</v>
      </c>
      <c r="G9" s="133">
        <f>'2'!E8</f>
        <v>1.1327014676738409</v>
      </c>
      <c r="I9" s="270" t="s">
        <v>54</v>
      </c>
      <c r="K9" s="268" t="s">
        <v>51</v>
      </c>
      <c r="M9" s="5" t="s">
        <v>31</v>
      </c>
      <c r="N9" s="5">
        <f t="shared" si="0"/>
        <v>20</v>
      </c>
      <c r="O9" s="5">
        <v>2029</v>
      </c>
    </row>
    <row r="10" spans="1:15" ht="15" thickBot="1" x14ac:dyDescent="0.4">
      <c r="A10" s="793"/>
      <c r="B10" s="798" t="s">
        <v>57</v>
      </c>
      <c r="C10" s="799"/>
      <c r="D10" s="209">
        <f ca="1">OFFSET('2'!$P$385,$B$3,0)</f>
        <v>9098658.3346962892</v>
      </c>
      <c r="E10" s="132">
        <f>'2'!P6</f>
        <v>-25615.94430838339</v>
      </c>
      <c r="F10" s="132">
        <f>'2'!P7</f>
        <v>-234336.27827867121</v>
      </c>
      <c r="G10" s="131">
        <f>'2'!P8</f>
        <v>652867.8594745677</v>
      </c>
      <c r="I10" s="270" t="s">
        <v>54</v>
      </c>
      <c r="K10" s="3"/>
      <c r="M10" s="5" t="s">
        <v>58</v>
      </c>
      <c r="N10" s="5">
        <f t="shared" si="0"/>
        <v>21</v>
      </c>
      <c r="O10" s="5">
        <v>2030</v>
      </c>
    </row>
    <row r="11" spans="1:15" ht="15.75" customHeight="1" thickBot="1" x14ac:dyDescent="0.4">
      <c r="A11" s="793"/>
      <c r="B11" s="798" t="s">
        <v>59</v>
      </c>
      <c r="C11" s="799"/>
      <c r="D11" s="208">
        <f ca="1">OFFSET('2'!$Q$385,$B$3,0)/100</f>
        <v>0.20981875984123094</v>
      </c>
      <c r="E11" s="617">
        <f>'2'!Q6</f>
        <v>-9.262781331875658E-2</v>
      </c>
      <c r="F11" s="134">
        <f>'2'!Q7</f>
        <v>-0.70740663860550512</v>
      </c>
      <c r="G11" s="133">
        <f>'2'!Q8</f>
        <v>0.67560950808173459</v>
      </c>
      <c r="I11" s="270" t="s">
        <v>54</v>
      </c>
      <c r="K11" s="268" t="s">
        <v>51</v>
      </c>
      <c r="M11" s="5" t="s">
        <v>60</v>
      </c>
      <c r="N11" s="5">
        <f t="shared" si="0"/>
        <v>22</v>
      </c>
      <c r="O11" s="5"/>
    </row>
    <row r="12" spans="1:15" ht="15" thickBot="1" x14ac:dyDescent="0.4">
      <c r="A12" s="793"/>
      <c r="B12" s="800" t="s">
        <v>61</v>
      </c>
      <c r="C12" s="801"/>
      <c r="D12" s="209">
        <f ca="1">OFFSET('2'!$BD$385,$B$3,0)</f>
        <v>3457561.5383260287</v>
      </c>
      <c r="E12" s="132">
        <f>'2'!BD6</f>
        <v>-10258.326930673793</v>
      </c>
      <c r="F12" s="132">
        <f>'2'!BD7</f>
        <v>-90729.299045735039</v>
      </c>
      <c r="G12" s="131">
        <f>'2'!BD8</f>
        <v>227915.34573582374</v>
      </c>
      <c r="I12" s="270" t="s">
        <v>54</v>
      </c>
      <c r="J12" s="8"/>
      <c r="K12" s="3"/>
      <c r="M12" s="5" t="s">
        <v>62</v>
      </c>
      <c r="N12" s="5">
        <f t="shared" si="0"/>
        <v>23</v>
      </c>
      <c r="O12" s="5"/>
    </row>
    <row r="13" spans="1:15" ht="15" thickBot="1" x14ac:dyDescent="0.4">
      <c r="A13" s="793"/>
      <c r="B13" s="800" t="s">
        <v>63</v>
      </c>
      <c r="C13" s="801"/>
      <c r="D13" s="210">
        <f ca="1">OFFSET('2'!$BE$385,$B$3,0)/100</f>
        <v>0.26131915327042377</v>
      </c>
      <c r="E13" s="617">
        <f>'2'!BE6</f>
        <v>-4.3737600014139844E-2</v>
      </c>
      <c r="F13" s="617">
        <f>'2'!BE7</f>
        <v>-0.61936256656338173</v>
      </c>
      <c r="G13" s="769">
        <f>'2'!BE8</f>
        <v>1.0216810424047793</v>
      </c>
      <c r="I13" s="270" t="s">
        <v>54</v>
      </c>
      <c r="K13" s="268" t="s">
        <v>51</v>
      </c>
      <c r="M13" s="5" t="s">
        <v>64</v>
      </c>
      <c r="N13" s="5">
        <f t="shared" si="0"/>
        <v>24</v>
      </c>
      <c r="O13" s="5"/>
    </row>
    <row r="14" spans="1:15" ht="36" customHeight="1" thickBot="1" x14ac:dyDescent="0.4">
      <c r="A14" s="3"/>
      <c r="B14" s="806" t="s">
        <v>65</v>
      </c>
      <c r="C14" s="807"/>
      <c r="D14" s="209">
        <f ca="1">OFFSET('1. Payrolled employees (UK)'!B113,$B$3,0)</f>
        <v>30256482</v>
      </c>
      <c r="E14" s="554">
        <f ca="1">'1. Payrolled employees (UK)'!D2</f>
        <v>-49095.666666664183</v>
      </c>
      <c r="F14" s="7">
        <f ca="1">'1. Payrolled employees (UK)'!E2</f>
        <v>-142627</v>
      </c>
      <c r="G14" s="7">
        <f ca="1">'1. Payrolled employees (UK)'!F2</f>
        <v>1259184.3333333358</v>
      </c>
      <c r="H14" s="3"/>
      <c r="I14" s="269" t="s">
        <v>48</v>
      </c>
    </row>
    <row r="15" spans="1:15" ht="27.65" customHeight="1" thickBot="1" x14ac:dyDescent="0.4">
      <c r="A15" s="3" t="s">
        <v>66</v>
      </c>
      <c r="B15" s="794" t="s">
        <v>67</v>
      </c>
      <c r="C15" s="795"/>
      <c r="D15" s="211">
        <f ca="1">OFFSET('20'!C276,$B$3,0)</f>
        <v>729</v>
      </c>
      <c r="E15" s="553">
        <f>'20'!B3</f>
        <v>-2</v>
      </c>
      <c r="F15" s="553">
        <f>'20'!B4</f>
        <v>-78</v>
      </c>
      <c r="G15" s="553">
        <f>'20'!B5</f>
        <v>-66</v>
      </c>
      <c r="H15" s="3"/>
      <c r="I15" s="267" t="s">
        <v>68</v>
      </c>
    </row>
    <row r="16" spans="1:15" ht="39.5" thickBot="1" x14ac:dyDescent="0.4">
      <c r="B16" s="6" t="s">
        <v>69</v>
      </c>
      <c r="C16" s="796" t="s">
        <v>70</v>
      </c>
      <c r="D16" s="212">
        <f ca="1">OFFSET('13'!D293, $B$3,0)/100</f>
        <v>4.7190575412720003E-2</v>
      </c>
      <c r="E16" s="552">
        <f ca="1">'13'!B5</f>
        <v>523.61043375193321</v>
      </c>
      <c r="F16" s="9">
        <f ca="1">'13'!B6</f>
        <v>1722.8963128000032</v>
      </c>
      <c r="G16" s="9">
        <f ca="1">'13'!B7</f>
        <v>9895.5919382666671</v>
      </c>
      <c r="H16" s="3"/>
      <c r="I16" s="269" t="s">
        <v>48</v>
      </c>
    </row>
    <row r="17" spans="2:9" ht="39.5" thickBot="1" x14ac:dyDescent="0.4">
      <c r="B17" s="217" t="s">
        <v>71</v>
      </c>
      <c r="C17" s="797"/>
      <c r="D17" s="218">
        <f ca="1">OFFSET('AWE Real_CPI'!E292,$B$3,0)/100</f>
        <v>9.6785559235573262E-3</v>
      </c>
      <c r="E17" s="552">
        <f ca="1">'AWE Real_CPI'!B3</f>
        <v>142.57626287734956</v>
      </c>
      <c r="F17" s="9">
        <f ca="1">'AWE Real_CPI'!B4</f>
        <v>263.19994026159475</v>
      </c>
      <c r="G17" s="9">
        <f ca="1">'AWE Real_CPI'!B5</f>
        <v>1529.811602915601</v>
      </c>
      <c r="H17" s="3"/>
      <c r="I17" s="269" t="s">
        <v>48</v>
      </c>
    </row>
    <row r="18" spans="2:9" x14ac:dyDescent="0.35">
      <c r="B18" s="213"/>
      <c r="C18" s="214"/>
      <c r="D18" s="215"/>
      <c r="E18" s="216"/>
      <c r="F18" s="216"/>
      <c r="G18" s="216"/>
      <c r="H18" s="3"/>
    </row>
  </sheetData>
  <mergeCells count="13">
    <mergeCell ref="A5:A13"/>
    <mergeCell ref="B15:C15"/>
    <mergeCell ref="C16:C17"/>
    <mergeCell ref="B10:C10"/>
    <mergeCell ref="B11:C11"/>
    <mergeCell ref="B12:C12"/>
    <mergeCell ref="B13:C13"/>
    <mergeCell ref="B5:C5"/>
    <mergeCell ref="B6:C6"/>
    <mergeCell ref="B7:C7"/>
    <mergeCell ref="B14:C14"/>
    <mergeCell ref="B8:C8"/>
    <mergeCell ref="B9:C9"/>
  </mergeCells>
  <phoneticPr fontId="21" type="noConversion"/>
  <conditionalFormatting sqref="E6:G6">
    <cfRule type="cellIs" dxfId="23" priority="1" operator="greaterThan">
      <formula>0</formula>
    </cfRule>
    <cfRule type="cellIs" dxfId="22" priority="24" operator="lessThan">
      <formula>0</formula>
    </cfRule>
  </conditionalFormatting>
  <conditionalFormatting sqref="E14:G14 E16:G18">
    <cfRule type="cellIs" dxfId="21" priority="11" operator="lessThan">
      <formula>0</formula>
    </cfRule>
    <cfRule type="cellIs" dxfId="20" priority="12" operator="greaterThan">
      <formula>0</formula>
    </cfRule>
  </conditionalFormatting>
  <dataValidations count="1">
    <dataValidation type="list" allowBlank="1" showInputMessage="1" showErrorMessage="1" sqref="B1" xr:uid="{CD67573C-5304-462B-A8BC-A6E9123AB346}">
      <formula1>$M$2:$M$13</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86F77-084B-4B42-B7D0-DFBF73AF5BAD}">
  <sheetPr>
    <tabColor rgb="FF0070C0"/>
  </sheetPr>
  <dimension ref="A1:S164"/>
  <sheetViews>
    <sheetView topLeftCell="B126" workbookViewId="0">
      <selection activeCell="B150" sqref="B150"/>
    </sheetView>
  </sheetViews>
  <sheetFormatPr defaultRowHeight="14.5" x14ac:dyDescent="0.35"/>
  <cols>
    <col min="1" max="1" width="41" bestFit="1" customWidth="1"/>
    <col min="2" max="2" width="22.1796875" customWidth="1"/>
    <col min="3" max="3" width="24.26953125" bestFit="1" customWidth="1"/>
    <col min="4" max="4" width="16.54296875" bestFit="1" customWidth="1"/>
    <col min="5" max="5" width="18.26953125" bestFit="1" customWidth="1"/>
    <col min="6" max="6" width="19.7265625" bestFit="1" customWidth="1"/>
    <col min="7" max="7" width="22" customWidth="1"/>
    <col min="8" max="8" width="27.54296875" bestFit="1" customWidth="1"/>
    <col min="9" max="9" width="26.1796875" bestFit="1" customWidth="1"/>
    <col min="10" max="10" width="18.26953125" bestFit="1" customWidth="1"/>
    <col min="11" max="11" width="19.7265625" bestFit="1" customWidth="1"/>
    <col min="12" max="12" width="27.54296875" customWidth="1"/>
    <col min="13" max="13" width="26.1796875" customWidth="1"/>
    <col min="15" max="15" width="9.7265625" bestFit="1" customWidth="1"/>
  </cols>
  <sheetData>
    <row r="1" spans="1:13" ht="15" thickBot="1" x14ac:dyDescent="0.4">
      <c r="B1" s="479" t="s">
        <v>40</v>
      </c>
      <c r="C1" s="479" t="s">
        <v>72</v>
      </c>
      <c r="D1" s="393" t="s">
        <v>41</v>
      </c>
      <c r="E1" s="479" t="s">
        <v>73</v>
      </c>
      <c r="F1" s="393" t="s">
        <v>74</v>
      </c>
      <c r="G1" s="393" t="s">
        <v>75</v>
      </c>
      <c r="H1" s="393" t="s">
        <v>76</v>
      </c>
      <c r="I1" s="393" t="s">
        <v>77</v>
      </c>
      <c r="J1" s="482" t="s">
        <v>78</v>
      </c>
    </row>
    <row r="2" spans="1:13" ht="15" thickBot="1" x14ac:dyDescent="0.4">
      <c r="A2" s="394" t="s">
        <v>79</v>
      </c>
      <c r="B2" s="481">
        <f ca="1">AVERAGE(OFFSET(INDEX($B$11:$B$1048576,COUNTA($B$11:$B$1048576)),-2,0,3,1))</f>
        <v>30289109.666666668</v>
      </c>
      <c r="C2" s="481" cm="1">
        <f t="array" ref="C2">INDEX($B$11:$B$1048576,COUNTA($B$11:$B$1048576))-INDEX($B$11:$B$1048576,COUNTA($B$11:$B$1048576)-1)</f>
        <v>-37996</v>
      </c>
      <c r="D2" s="486">
        <f ca="1">AVERAGE(OFFSET(INDEX($B$11:$B$1048576,COUNTA($B$11:$B$1048576)),-2,0,3,1))-AVERAGE(OFFSET(INDEX($B$11:$B$1048576,COUNTA($B$11:$B$1048576)),-5,0,3,1))</f>
        <v>-49095.666666664183</v>
      </c>
      <c r="E2" s="481">
        <f ca="1">AVERAGE(OFFSET(INDEX($B$11:$B$1048576,COUNTA($B$11:$B$1048576)),-2,0,3,1))-AVERAGE(OFFSET(INDEX($B$11:$B$1048576,COUNTA($B$11:$B$1048576)),-14,0,3,1))</f>
        <v>-142627</v>
      </c>
      <c r="F2" s="478">
        <f ca="1">AVERAGE(OFFSET(INDEX($B$11:$B$1048576,COUNTA($B$11:$B$1048576)),-2,0,3,1))-AVERAGE($B$76:$B$78)</f>
        <v>1259184.3333333358</v>
      </c>
      <c r="G2" s="478">
        <f ca="1">AVERAGE(OFFSET(INDEX($B$11:$B$1048576,COUNTA($B$11:$B$1048576)),-2,0,3,1))-AVERAGE($B$128:$B$130)</f>
        <v>-139202.66666666418</v>
      </c>
      <c r="H2" s="396" cm="1">
        <f t="array" ref="H2">INDEX($B$11:$B$1048576,COUNTA($B$11:$B$1048576))-$B$130</f>
        <v>-187431</v>
      </c>
      <c r="I2" s="483" cm="1">
        <f t="array" aca="1" ref="I2" ca="1">INDEX(B$11:B$1048576,COUNTA(B$11:B$1048576))-_xlfn.XLOOKUP("January " &amp; TEXT(TODAY(),"yyyy"),A$11:A$1048576,B$11:B$1048576)</f>
        <v>-154900</v>
      </c>
      <c r="J2" s="481">
        <f>MAX($B$11:$B$1048576)</f>
        <v>30450219</v>
      </c>
    </row>
    <row r="3" spans="1:13" x14ac:dyDescent="0.35">
      <c r="A3" s="394" t="s">
        <v>80</v>
      </c>
      <c r="B3" s="480"/>
      <c r="C3" s="485" cm="1">
        <f t="array" ref="C3">INDEX($B$11:$B$1048576,COUNTA($B$11:$B$1048576))/INDEX($B$11:$B$1048576,COUNTA($B$11:$B$1048576)-1)-1</f>
        <v>-1.2542219740508953E-3</v>
      </c>
      <c r="D3" s="397">
        <f ca="1">AVERAGE(OFFSET(INDEX($B$11:$B$1048576,COUNTA($B$11:$B$1048576)),-2,0,3,1))/AVERAGE(OFFSET(INDEX($B$11:$B$1048576,COUNTA($B$11:$B$1048576)),-5,0,3,1))-1</f>
        <v>-1.6182785411080758E-3</v>
      </c>
      <c r="E3" s="397">
        <f ca="1">AVERAGE(OFFSET(INDEX($B$11:$B$1048576,COUNTA($B$11:$B$1048576)),-2,0,3,1))/AVERAGE(OFFSET(INDEX($B$11:$B$1048576,COUNTA($B$11:$B$1048576)),-14,0,3,1))-1</f>
        <v>-4.6867847721693279E-3</v>
      </c>
      <c r="F3" s="397" cm="1">
        <f t="array" ref="F3">INDEX($B$11:$B$1048576,COUNTA($B$11:$B$1048576))/AVERAGE($B$76:$B$78)-1</f>
        <v>4.2251457851952834E-2</v>
      </c>
      <c r="G3" s="397">
        <f ca="1">AVERAGE(OFFSET(INDEX($B$11:$B$1048576,COUNTA($B$11:$B$1048576)),-2,0,3,1))/AVERAGE($B$128:$B$130)-1</f>
        <v>-4.5747744778527055E-3</v>
      </c>
      <c r="H3" s="397" cm="1">
        <f t="array" ref="H3">INDEX($B$11:$B$1048576,COUNTA($B$11:$B$1048576))/$B$130-1</f>
        <v>-6.1566001716008012E-3</v>
      </c>
      <c r="I3" s="397" cm="1">
        <f t="array" aca="1" ref="I3" ca="1">INDEX(B$11:B$1048576,COUNTA(B$11:B$1048576))/_xlfn.XLOOKUP("January " &amp; TEXT(TODAY(),"yyyy"),A$11:A$1048576,B$11:B$1048576)-1</f>
        <v>-5.0934876948374175E-3</v>
      </c>
      <c r="J3" s="484"/>
    </row>
    <row r="4" spans="1:13" x14ac:dyDescent="0.35">
      <c r="C4" s="10"/>
    </row>
    <row r="5" spans="1:13" x14ac:dyDescent="0.35">
      <c r="A5" s="366" t="s">
        <v>81</v>
      </c>
      <c r="B5" s="205"/>
      <c r="C5" s="205"/>
    </row>
    <row r="6" spans="1:13" x14ac:dyDescent="0.35">
      <c r="A6" s="368" t="s">
        <v>82</v>
      </c>
      <c r="B6" s="205"/>
      <c r="C6" s="205"/>
    </row>
    <row r="8" spans="1:13" x14ac:dyDescent="0.35">
      <c r="A8" s="205" t="s">
        <v>83</v>
      </c>
      <c r="B8" s="205" t="s">
        <v>84</v>
      </c>
      <c r="C8" s="205"/>
    </row>
    <row r="10" spans="1:13" x14ac:dyDescent="0.35">
      <c r="A10" s="369" t="s">
        <v>85</v>
      </c>
      <c r="B10" s="370" t="s">
        <v>84</v>
      </c>
      <c r="C10" s="370" t="s">
        <v>86</v>
      </c>
      <c r="E10" s="509"/>
      <c r="F10" s="205"/>
      <c r="G10" s="205"/>
      <c r="H10" s="205"/>
      <c r="I10" s="205"/>
      <c r="J10" s="205"/>
      <c r="K10" s="205"/>
      <c r="L10" s="205"/>
    </row>
    <row r="11" spans="1:13" x14ac:dyDescent="0.35">
      <c r="A11" s="205" t="s">
        <v>87</v>
      </c>
      <c r="B11" s="509">
        <v>26762113</v>
      </c>
      <c r="C11" s="205"/>
      <c r="E11" s="371"/>
      <c r="F11" s="372"/>
      <c r="G11" s="372"/>
      <c r="H11" s="371"/>
      <c r="I11" s="372"/>
      <c r="J11" s="371"/>
      <c r="K11" s="373"/>
      <c r="L11" s="373"/>
      <c r="M11" s="10"/>
    </row>
    <row r="12" spans="1:13" x14ac:dyDescent="0.35">
      <c r="A12" s="205" t="s">
        <v>88</v>
      </c>
      <c r="B12" s="509">
        <v>26837223</v>
      </c>
      <c r="C12" s="509">
        <v>75110</v>
      </c>
      <c r="F12" s="387"/>
      <c r="G12" s="387"/>
      <c r="H12" s="387"/>
      <c r="I12" s="374"/>
      <c r="J12" s="374"/>
      <c r="K12" s="374"/>
      <c r="L12" s="374"/>
    </row>
    <row r="13" spans="1:13" x14ac:dyDescent="0.35">
      <c r="A13" s="205" t="s">
        <v>89</v>
      </c>
      <c r="B13" s="509">
        <v>26892127</v>
      </c>
      <c r="C13" s="509">
        <v>54904</v>
      </c>
      <c r="F13" s="56"/>
      <c r="G13" s="56"/>
      <c r="H13" s="10"/>
      <c r="K13" s="10"/>
      <c r="L13" s="10"/>
    </row>
    <row r="14" spans="1:13" x14ac:dyDescent="0.35">
      <c r="A14" s="205" t="s">
        <v>90</v>
      </c>
      <c r="B14" s="509">
        <v>26906169</v>
      </c>
      <c r="C14" s="509">
        <v>14042</v>
      </c>
      <c r="F14" s="10"/>
      <c r="G14" s="10"/>
      <c r="H14" s="10"/>
    </row>
    <row r="15" spans="1:13" x14ac:dyDescent="0.35">
      <c r="A15" s="205" t="s">
        <v>91</v>
      </c>
      <c r="B15" s="509">
        <v>27000958</v>
      </c>
      <c r="C15" s="509">
        <v>94789</v>
      </c>
      <c r="F15" s="286"/>
      <c r="G15" s="286"/>
      <c r="H15" s="10"/>
      <c r="I15" s="10"/>
      <c r="M15" s="10"/>
    </row>
    <row r="16" spans="1:13" x14ac:dyDescent="0.35">
      <c r="A16" s="205" t="s">
        <v>92</v>
      </c>
      <c r="B16" s="509">
        <v>26998286</v>
      </c>
      <c r="C16" s="509">
        <v>-2672</v>
      </c>
      <c r="F16" s="286"/>
      <c r="G16" s="286"/>
      <c r="H16" s="10"/>
      <c r="I16" s="273"/>
    </row>
    <row r="17" spans="1:19" x14ac:dyDescent="0.35">
      <c r="A17" s="205" t="s">
        <v>93</v>
      </c>
      <c r="B17" s="509">
        <v>27157573</v>
      </c>
      <c r="C17" s="509">
        <v>159287</v>
      </c>
      <c r="E17" s="85"/>
      <c r="F17" s="286"/>
      <c r="G17" s="286"/>
      <c r="K17" s="286"/>
      <c r="L17" s="286"/>
    </row>
    <row r="18" spans="1:19" x14ac:dyDescent="0.35">
      <c r="A18" s="205" t="s">
        <v>94</v>
      </c>
      <c r="B18" s="509">
        <v>27214499</v>
      </c>
      <c r="C18" s="509">
        <v>56926</v>
      </c>
      <c r="E18" s="278"/>
    </row>
    <row r="19" spans="1:19" x14ac:dyDescent="0.35">
      <c r="A19" s="205" t="s">
        <v>95</v>
      </c>
      <c r="B19" s="509">
        <v>27294543</v>
      </c>
      <c r="C19" s="509">
        <v>80044</v>
      </c>
      <c r="F19" s="10"/>
      <c r="G19" s="10"/>
    </row>
    <row r="20" spans="1:19" x14ac:dyDescent="0.35">
      <c r="A20" s="205" t="s">
        <v>96</v>
      </c>
      <c r="B20" s="509">
        <v>27340654</v>
      </c>
      <c r="C20" s="509">
        <v>46111</v>
      </c>
      <c r="F20" s="286"/>
      <c r="G20" s="286"/>
    </row>
    <row r="21" spans="1:19" x14ac:dyDescent="0.35">
      <c r="A21" s="205" t="s">
        <v>97</v>
      </c>
      <c r="B21" s="509">
        <v>27398974</v>
      </c>
      <c r="C21" s="509">
        <v>58320</v>
      </c>
      <c r="F21" s="286"/>
      <c r="G21" s="286"/>
      <c r="R21" s="283"/>
      <c r="S21" s="10"/>
    </row>
    <row r="22" spans="1:19" x14ac:dyDescent="0.35">
      <c r="A22" s="205" t="s">
        <v>98</v>
      </c>
      <c r="B22" s="509">
        <v>27461315</v>
      </c>
      <c r="C22" s="509">
        <v>62341</v>
      </c>
      <c r="E22" s="85"/>
      <c r="F22" s="286"/>
      <c r="G22" s="286"/>
      <c r="R22" s="283"/>
      <c r="S22" s="10"/>
    </row>
    <row r="23" spans="1:19" x14ac:dyDescent="0.35">
      <c r="A23" s="205" t="s">
        <v>99</v>
      </c>
      <c r="B23" s="509">
        <v>27519284</v>
      </c>
      <c r="C23" s="509">
        <v>57969</v>
      </c>
      <c r="F23" s="10"/>
      <c r="G23" s="10"/>
    </row>
    <row r="24" spans="1:19" x14ac:dyDescent="0.35">
      <c r="A24" s="205" t="s">
        <v>100</v>
      </c>
      <c r="B24" s="509">
        <v>27559106</v>
      </c>
      <c r="C24" s="509">
        <v>39822</v>
      </c>
      <c r="F24" s="10"/>
      <c r="G24" s="10"/>
    </row>
    <row r="25" spans="1:19" x14ac:dyDescent="0.35">
      <c r="A25" s="205" t="s">
        <v>101</v>
      </c>
      <c r="B25" s="509">
        <v>27613070</v>
      </c>
      <c r="C25" s="509">
        <v>53964</v>
      </c>
      <c r="F25" s="286"/>
      <c r="G25" s="286"/>
    </row>
    <row r="26" spans="1:19" x14ac:dyDescent="0.35">
      <c r="A26" s="205" t="s">
        <v>102</v>
      </c>
      <c r="B26" s="509">
        <v>27671808</v>
      </c>
      <c r="C26" s="509">
        <v>58738</v>
      </c>
    </row>
    <row r="27" spans="1:19" x14ac:dyDescent="0.35">
      <c r="A27" s="205" t="s">
        <v>103</v>
      </c>
      <c r="B27" s="509">
        <v>27716938</v>
      </c>
      <c r="C27" s="509">
        <v>45130</v>
      </c>
    </row>
    <row r="28" spans="1:19" x14ac:dyDescent="0.35">
      <c r="A28" s="205" t="s">
        <v>104</v>
      </c>
      <c r="B28" s="509">
        <v>27685188</v>
      </c>
      <c r="C28" s="509">
        <v>-31750</v>
      </c>
    </row>
    <row r="29" spans="1:19" x14ac:dyDescent="0.35">
      <c r="A29" s="205" t="s">
        <v>105</v>
      </c>
      <c r="B29" s="509">
        <v>27762533</v>
      </c>
      <c r="C29" s="509">
        <v>77345</v>
      </c>
    </row>
    <row r="30" spans="1:19" x14ac:dyDescent="0.35">
      <c r="A30" s="205" t="s">
        <v>106</v>
      </c>
      <c r="B30" s="509">
        <v>27798048</v>
      </c>
      <c r="C30" s="509">
        <v>35515</v>
      </c>
    </row>
    <row r="31" spans="1:19" x14ac:dyDescent="0.35">
      <c r="A31" s="205" t="s">
        <v>107</v>
      </c>
      <c r="B31" s="509">
        <v>27821586</v>
      </c>
      <c r="C31" s="509">
        <v>23538</v>
      </c>
    </row>
    <row r="32" spans="1:19" x14ac:dyDescent="0.35">
      <c r="A32" s="205" t="s">
        <v>108</v>
      </c>
      <c r="B32" s="509">
        <v>27818856</v>
      </c>
      <c r="C32" s="509">
        <v>-2730</v>
      </c>
    </row>
    <row r="33" spans="1:3" x14ac:dyDescent="0.35">
      <c r="A33" s="205" t="s">
        <v>109</v>
      </c>
      <c r="B33" s="509">
        <v>27873444</v>
      </c>
      <c r="C33" s="509">
        <v>54588</v>
      </c>
    </row>
    <row r="34" spans="1:3" x14ac:dyDescent="0.35">
      <c r="A34" s="205" t="s">
        <v>110</v>
      </c>
      <c r="B34" s="509">
        <v>27911854</v>
      </c>
      <c r="C34" s="509">
        <v>38410</v>
      </c>
    </row>
    <row r="35" spans="1:3" x14ac:dyDescent="0.35">
      <c r="A35" s="205" t="s">
        <v>111</v>
      </c>
      <c r="B35" s="509">
        <v>27950733</v>
      </c>
      <c r="C35" s="509">
        <v>38879</v>
      </c>
    </row>
    <row r="36" spans="1:3" x14ac:dyDescent="0.35">
      <c r="A36" s="205" t="s">
        <v>112</v>
      </c>
      <c r="B36" s="509">
        <v>27954486</v>
      </c>
      <c r="C36" s="509">
        <v>3753</v>
      </c>
    </row>
    <row r="37" spans="1:3" x14ac:dyDescent="0.35">
      <c r="A37" s="205" t="s">
        <v>113</v>
      </c>
      <c r="B37" s="509">
        <v>27988083</v>
      </c>
      <c r="C37" s="509">
        <v>33597</v>
      </c>
    </row>
    <row r="38" spans="1:3" x14ac:dyDescent="0.35">
      <c r="A38" s="205" t="s">
        <v>114</v>
      </c>
      <c r="B38" s="509">
        <v>28015973</v>
      </c>
      <c r="C38" s="509">
        <v>27890</v>
      </c>
    </row>
    <row r="39" spans="1:3" x14ac:dyDescent="0.35">
      <c r="A39" s="205" t="s">
        <v>115</v>
      </c>
      <c r="B39" s="509">
        <v>28050902</v>
      </c>
      <c r="C39" s="509">
        <v>34929</v>
      </c>
    </row>
    <row r="40" spans="1:3" x14ac:dyDescent="0.35">
      <c r="A40" s="205" t="s">
        <v>116</v>
      </c>
      <c r="B40" s="509">
        <v>28083321</v>
      </c>
      <c r="C40" s="509">
        <v>32419</v>
      </c>
    </row>
    <row r="41" spans="1:3" x14ac:dyDescent="0.35">
      <c r="A41" s="205" t="s">
        <v>117</v>
      </c>
      <c r="B41" s="509">
        <v>28092182</v>
      </c>
      <c r="C41" s="509">
        <v>8861</v>
      </c>
    </row>
    <row r="42" spans="1:3" x14ac:dyDescent="0.35">
      <c r="A42" s="205" t="s">
        <v>118</v>
      </c>
      <c r="B42" s="509">
        <v>28132334</v>
      </c>
      <c r="C42" s="509">
        <v>40152</v>
      </c>
    </row>
    <row r="43" spans="1:3" x14ac:dyDescent="0.35">
      <c r="A43" s="205" t="s">
        <v>119</v>
      </c>
      <c r="B43" s="509">
        <v>28173200</v>
      </c>
      <c r="C43" s="509">
        <v>40866</v>
      </c>
    </row>
    <row r="44" spans="1:3" x14ac:dyDescent="0.35">
      <c r="A44" s="205" t="s">
        <v>120</v>
      </c>
      <c r="B44" s="509">
        <v>28205337</v>
      </c>
      <c r="C44" s="509">
        <v>32137</v>
      </c>
    </row>
    <row r="45" spans="1:3" x14ac:dyDescent="0.35">
      <c r="A45" s="205" t="s">
        <v>121</v>
      </c>
      <c r="B45" s="509">
        <v>28245381</v>
      </c>
      <c r="C45" s="509">
        <v>40044</v>
      </c>
    </row>
    <row r="46" spans="1:3" x14ac:dyDescent="0.35">
      <c r="A46" s="205" t="s">
        <v>122</v>
      </c>
      <c r="B46" s="509">
        <v>28279585</v>
      </c>
      <c r="C46" s="509">
        <v>34204</v>
      </c>
    </row>
    <row r="47" spans="1:3" x14ac:dyDescent="0.35">
      <c r="A47" s="205" t="s">
        <v>123</v>
      </c>
      <c r="B47" s="509">
        <v>28300112</v>
      </c>
      <c r="C47" s="509">
        <v>20527</v>
      </c>
    </row>
    <row r="48" spans="1:3" x14ac:dyDescent="0.35">
      <c r="A48" s="205" t="s">
        <v>124</v>
      </c>
      <c r="B48" s="509">
        <v>28335935</v>
      </c>
      <c r="C48" s="509">
        <v>35823</v>
      </c>
    </row>
    <row r="49" spans="1:3" x14ac:dyDescent="0.35">
      <c r="A49" s="205" t="s">
        <v>125</v>
      </c>
      <c r="B49" s="509">
        <v>28373344</v>
      </c>
      <c r="C49" s="509">
        <v>37409</v>
      </c>
    </row>
    <row r="50" spans="1:3" x14ac:dyDescent="0.35">
      <c r="A50" s="205" t="s">
        <v>126</v>
      </c>
      <c r="B50" s="509">
        <v>28405106</v>
      </c>
      <c r="C50" s="509">
        <v>31762</v>
      </c>
    </row>
    <row r="51" spans="1:3" x14ac:dyDescent="0.35">
      <c r="A51" s="205" t="s">
        <v>127</v>
      </c>
      <c r="B51" s="509">
        <v>28437177</v>
      </c>
      <c r="C51" s="509">
        <v>32071</v>
      </c>
    </row>
    <row r="52" spans="1:3" x14ac:dyDescent="0.35">
      <c r="A52" s="205" t="s">
        <v>128</v>
      </c>
      <c r="B52" s="509">
        <v>28465436</v>
      </c>
      <c r="C52" s="509">
        <v>28259</v>
      </c>
    </row>
    <row r="53" spans="1:3" x14ac:dyDescent="0.35">
      <c r="A53" s="205" t="s">
        <v>129</v>
      </c>
      <c r="B53" s="509">
        <v>28486582</v>
      </c>
      <c r="C53" s="509">
        <v>21146</v>
      </c>
    </row>
    <row r="54" spans="1:3" x14ac:dyDescent="0.35">
      <c r="A54" s="205" t="s">
        <v>130</v>
      </c>
      <c r="B54" s="509">
        <v>28494775</v>
      </c>
      <c r="C54" s="509">
        <v>8193</v>
      </c>
    </row>
    <row r="55" spans="1:3" x14ac:dyDescent="0.35">
      <c r="A55" s="205" t="s">
        <v>131</v>
      </c>
      <c r="B55" s="509">
        <v>28502456</v>
      </c>
      <c r="C55" s="509">
        <v>7681</v>
      </c>
    </row>
    <row r="56" spans="1:3" x14ac:dyDescent="0.35">
      <c r="A56" s="205" t="s">
        <v>132</v>
      </c>
      <c r="B56" s="509">
        <v>28537166</v>
      </c>
      <c r="C56" s="509">
        <v>34710</v>
      </c>
    </row>
    <row r="57" spans="1:3" x14ac:dyDescent="0.35">
      <c r="A57" s="205" t="s">
        <v>133</v>
      </c>
      <c r="B57" s="509">
        <v>28564050</v>
      </c>
      <c r="C57" s="509">
        <v>26884</v>
      </c>
    </row>
    <row r="58" spans="1:3" x14ac:dyDescent="0.35">
      <c r="A58" s="205" t="s">
        <v>134</v>
      </c>
      <c r="B58" s="509">
        <v>28582196</v>
      </c>
      <c r="C58" s="509">
        <v>18146</v>
      </c>
    </row>
    <row r="59" spans="1:3" x14ac:dyDescent="0.35">
      <c r="A59" s="205" t="s">
        <v>135</v>
      </c>
      <c r="B59" s="509">
        <v>28621403</v>
      </c>
      <c r="C59" s="509">
        <v>39207</v>
      </c>
    </row>
    <row r="60" spans="1:3" x14ac:dyDescent="0.35">
      <c r="A60" s="205" t="s">
        <v>136</v>
      </c>
      <c r="B60" s="509">
        <v>28660842</v>
      </c>
      <c r="C60" s="509">
        <v>39439</v>
      </c>
    </row>
    <row r="61" spans="1:3" x14ac:dyDescent="0.35">
      <c r="A61" s="205" t="s">
        <v>137</v>
      </c>
      <c r="B61" s="509">
        <v>28670804</v>
      </c>
      <c r="C61" s="509">
        <v>9962</v>
      </c>
    </row>
    <row r="62" spans="1:3" x14ac:dyDescent="0.35">
      <c r="A62" s="205" t="s">
        <v>138</v>
      </c>
      <c r="B62" s="509">
        <v>28703198</v>
      </c>
      <c r="C62" s="509">
        <v>32394</v>
      </c>
    </row>
    <row r="63" spans="1:3" x14ac:dyDescent="0.35">
      <c r="A63" s="205" t="s">
        <v>139</v>
      </c>
      <c r="B63" s="509">
        <v>28757764</v>
      </c>
      <c r="C63" s="509">
        <v>54566</v>
      </c>
    </row>
    <row r="64" spans="1:3" x14ac:dyDescent="0.35">
      <c r="A64" s="205" t="s">
        <v>140</v>
      </c>
      <c r="B64" s="509">
        <v>28759035</v>
      </c>
      <c r="C64" s="509">
        <v>1271</v>
      </c>
    </row>
    <row r="65" spans="1:5" x14ac:dyDescent="0.35">
      <c r="A65" s="205" t="s">
        <v>141</v>
      </c>
      <c r="B65" s="509">
        <v>28799283</v>
      </c>
      <c r="C65" s="509">
        <v>40248</v>
      </c>
    </row>
    <row r="66" spans="1:5" x14ac:dyDescent="0.35">
      <c r="A66" s="205" t="s">
        <v>142</v>
      </c>
      <c r="B66" s="509">
        <v>28826251</v>
      </c>
      <c r="C66" s="509">
        <v>26968</v>
      </c>
    </row>
    <row r="67" spans="1:5" x14ac:dyDescent="0.35">
      <c r="A67" s="205" t="s">
        <v>143</v>
      </c>
      <c r="B67" s="509">
        <v>28882937</v>
      </c>
      <c r="C67" s="509">
        <v>56686</v>
      </c>
    </row>
    <row r="68" spans="1:5" x14ac:dyDescent="0.35">
      <c r="A68" s="205" t="s">
        <v>144</v>
      </c>
      <c r="B68" s="509">
        <v>28890223</v>
      </c>
      <c r="C68" s="509">
        <v>7286</v>
      </c>
    </row>
    <row r="69" spans="1:5" x14ac:dyDescent="0.35">
      <c r="A69" s="205" t="s">
        <v>145</v>
      </c>
      <c r="B69" s="509">
        <v>28902192</v>
      </c>
      <c r="C69" s="509">
        <v>11969</v>
      </c>
    </row>
    <row r="70" spans="1:5" x14ac:dyDescent="0.35">
      <c r="A70" s="205" t="s">
        <v>146</v>
      </c>
      <c r="B70" s="509">
        <v>28903688</v>
      </c>
      <c r="C70" s="509">
        <v>1496</v>
      </c>
    </row>
    <row r="71" spans="1:5" x14ac:dyDescent="0.35">
      <c r="A71" s="205" t="s">
        <v>147</v>
      </c>
      <c r="B71" s="509">
        <v>28897501</v>
      </c>
      <c r="C71" s="509">
        <v>-6187</v>
      </c>
    </row>
    <row r="72" spans="1:5" x14ac:dyDescent="0.35">
      <c r="A72" s="205" t="s">
        <v>148</v>
      </c>
      <c r="B72" s="509">
        <v>28932302</v>
      </c>
      <c r="C72" s="509">
        <v>34801</v>
      </c>
    </row>
    <row r="73" spans="1:5" x14ac:dyDescent="0.35">
      <c r="A73" s="205" t="s">
        <v>149</v>
      </c>
      <c r="B73" s="509">
        <v>28963103</v>
      </c>
      <c r="C73" s="509">
        <v>30801</v>
      </c>
    </row>
    <row r="74" spans="1:5" x14ac:dyDescent="0.35">
      <c r="A74" s="205" t="s">
        <v>150</v>
      </c>
      <c r="B74" s="509">
        <v>28969211</v>
      </c>
      <c r="C74" s="509">
        <v>6108</v>
      </c>
    </row>
    <row r="75" spans="1:5" x14ac:dyDescent="0.35">
      <c r="A75" s="205" t="s">
        <v>151</v>
      </c>
      <c r="B75" s="509">
        <v>28975525</v>
      </c>
      <c r="C75" s="509">
        <v>6314</v>
      </c>
    </row>
    <row r="76" spans="1:5" x14ac:dyDescent="0.35">
      <c r="A76" s="205" t="s">
        <v>152</v>
      </c>
      <c r="B76" s="509">
        <v>28994628</v>
      </c>
      <c r="C76" s="509">
        <v>19103</v>
      </c>
    </row>
    <row r="77" spans="1:5" x14ac:dyDescent="0.35">
      <c r="A77" s="205" t="s">
        <v>153</v>
      </c>
      <c r="B77" s="509">
        <v>29054506</v>
      </c>
      <c r="C77" s="509">
        <v>59878</v>
      </c>
    </row>
    <row r="78" spans="1:5" x14ac:dyDescent="0.35">
      <c r="A78" s="205" t="s">
        <v>154</v>
      </c>
      <c r="B78" s="509">
        <v>29040642</v>
      </c>
      <c r="C78" s="509">
        <v>-13864</v>
      </c>
      <c r="E78" s="10">
        <f>AVERAGE(B76:B78)</f>
        <v>29029925.333333332</v>
      </c>
    </row>
    <row r="79" spans="1:5" x14ac:dyDescent="0.35">
      <c r="A79" s="205" t="s">
        <v>155</v>
      </c>
      <c r="B79" s="509">
        <v>29015447</v>
      </c>
      <c r="C79" s="509">
        <v>-25195</v>
      </c>
      <c r="E79" s="10">
        <f>AVERAGE(B143:B145)</f>
        <v>30331905.666666668</v>
      </c>
    </row>
    <row r="80" spans="1:5" x14ac:dyDescent="0.35">
      <c r="A80" s="205" t="s">
        <v>156</v>
      </c>
      <c r="B80" s="509">
        <v>28561484</v>
      </c>
      <c r="C80" s="509">
        <v>-453963</v>
      </c>
      <c r="E80" s="10">
        <f>E79-E78</f>
        <v>1301980.3333333358</v>
      </c>
    </row>
    <row r="81" spans="1:3" x14ac:dyDescent="0.35">
      <c r="A81" s="205" t="s">
        <v>157</v>
      </c>
      <c r="B81" s="509">
        <v>28406852</v>
      </c>
      <c r="C81" s="509">
        <v>-154632</v>
      </c>
    </row>
    <row r="82" spans="1:3" x14ac:dyDescent="0.35">
      <c r="A82" s="205" t="s">
        <v>158</v>
      </c>
      <c r="B82" s="509">
        <v>28352191</v>
      </c>
      <c r="C82" s="509">
        <v>-54661</v>
      </c>
    </row>
    <row r="83" spans="1:3" x14ac:dyDescent="0.35">
      <c r="A83" s="205" t="s">
        <v>159</v>
      </c>
      <c r="B83" s="509">
        <v>28321060</v>
      </c>
      <c r="C83" s="509">
        <v>-31131</v>
      </c>
    </row>
    <row r="84" spans="1:3" x14ac:dyDescent="0.35">
      <c r="A84" s="205" t="s">
        <v>160</v>
      </c>
      <c r="B84" s="509">
        <v>28256016</v>
      </c>
      <c r="C84" s="509">
        <v>-65044</v>
      </c>
    </row>
    <row r="85" spans="1:3" x14ac:dyDescent="0.35">
      <c r="A85" s="205" t="s">
        <v>161</v>
      </c>
      <c r="B85" s="509">
        <v>28193180</v>
      </c>
      <c r="C85" s="509">
        <v>-62836</v>
      </c>
    </row>
    <row r="86" spans="1:3" x14ac:dyDescent="0.35">
      <c r="A86" s="205" t="s">
        <v>162</v>
      </c>
      <c r="B86" s="509">
        <v>28162587</v>
      </c>
      <c r="C86" s="509">
        <v>-30593</v>
      </c>
    </row>
    <row r="87" spans="1:3" x14ac:dyDescent="0.35">
      <c r="A87" s="205" t="s">
        <v>163</v>
      </c>
      <c r="B87" s="509">
        <v>28086479</v>
      </c>
      <c r="C87" s="509">
        <v>-76108</v>
      </c>
    </row>
    <row r="88" spans="1:3" x14ac:dyDescent="0.35">
      <c r="A88" s="205" t="s">
        <v>164</v>
      </c>
      <c r="B88" s="509">
        <v>28124206</v>
      </c>
      <c r="C88" s="509">
        <v>37727</v>
      </c>
    </row>
    <row r="89" spans="1:3" x14ac:dyDescent="0.35">
      <c r="A89" s="205" t="s">
        <v>165</v>
      </c>
      <c r="B89" s="509">
        <v>28164763</v>
      </c>
      <c r="C89" s="509">
        <v>40557</v>
      </c>
    </row>
    <row r="90" spans="1:3" x14ac:dyDescent="0.35">
      <c r="A90" s="205" t="s">
        <v>166</v>
      </c>
      <c r="B90" s="509">
        <v>28159854</v>
      </c>
      <c r="C90" s="509">
        <v>-4909</v>
      </c>
    </row>
    <row r="91" spans="1:3" x14ac:dyDescent="0.35">
      <c r="A91" s="205" t="s">
        <v>167</v>
      </c>
      <c r="B91" s="509">
        <v>28207157</v>
      </c>
      <c r="C91" s="509">
        <v>47303</v>
      </c>
    </row>
    <row r="92" spans="1:3" x14ac:dyDescent="0.35">
      <c r="A92" s="205" t="s">
        <v>168</v>
      </c>
      <c r="B92" s="509">
        <v>28318611</v>
      </c>
      <c r="C92" s="509">
        <v>111454</v>
      </c>
    </row>
    <row r="93" spans="1:3" x14ac:dyDescent="0.35">
      <c r="A93" s="205" t="s">
        <v>169</v>
      </c>
      <c r="B93" s="509">
        <v>28516347</v>
      </c>
      <c r="C93" s="509">
        <v>197736</v>
      </c>
    </row>
    <row r="94" spans="1:3" x14ac:dyDescent="0.35">
      <c r="A94" s="205" t="s">
        <v>170</v>
      </c>
      <c r="B94" s="509">
        <v>28681354</v>
      </c>
      <c r="C94" s="509">
        <v>165007</v>
      </c>
    </row>
    <row r="95" spans="1:3" x14ac:dyDescent="0.35">
      <c r="A95" s="205" t="s">
        <v>171</v>
      </c>
      <c r="B95" s="509">
        <v>28797521</v>
      </c>
      <c r="C95" s="509">
        <v>116167</v>
      </c>
    </row>
    <row r="96" spans="1:3" x14ac:dyDescent="0.35">
      <c r="A96" s="205" t="s">
        <v>172</v>
      </c>
      <c r="B96" s="509">
        <v>28945882</v>
      </c>
      <c r="C96" s="509">
        <v>148361</v>
      </c>
    </row>
    <row r="97" spans="1:3" x14ac:dyDescent="0.35">
      <c r="A97" s="205" t="s">
        <v>173</v>
      </c>
      <c r="B97" s="509">
        <v>29050173</v>
      </c>
      <c r="C97" s="509">
        <v>104291</v>
      </c>
    </row>
    <row r="98" spans="1:3" x14ac:dyDescent="0.35">
      <c r="A98" s="205" t="s">
        <v>174</v>
      </c>
      <c r="B98" s="509">
        <v>29069468</v>
      </c>
      <c r="C98" s="509">
        <v>19295</v>
      </c>
    </row>
    <row r="99" spans="1:3" x14ac:dyDescent="0.35">
      <c r="A99" s="205" t="s">
        <v>175</v>
      </c>
      <c r="B99" s="509">
        <v>29169056</v>
      </c>
      <c r="C99" s="509">
        <v>99588</v>
      </c>
    </row>
    <row r="100" spans="1:3" x14ac:dyDescent="0.35">
      <c r="A100" s="205" t="s">
        <v>176</v>
      </c>
      <c r="B100" s="509">
        <v>29251988</v>
      </c>
      <c r="C100" s="509">
        <v>82932</v>
      </c>
    </row>
    <row r="101" spans="1:3" x14ac:dyDescent="0.35">
      <c r="A101" s="205" t="s">
        <v>177</v>
      </c>
      <c r="B101" s="509">
        <v>29304617</v>
      </c>
      <c r="C101" s="509">
        <v>52629</v>
      </c>
    </row>
    <row r="102" spans="1:3" x14ac:dyDescent="0.35">
      <c r="A102" s="205" t="s">
        <v>178</v>
      </c>
      <c r="B102" s="509">
        <v>29420405</v>
      </c>
      <c r="C102" s="509">
        <v>115788</v>
      </c>
    </row>
    <row r="103" spans="1:3" x14ac:dyDescent="0.35">
      <c r="A103" s="205" t="s">
        <v>179</v>
      </c>
      <c r="B103" s="509">
        <v>29506751</v>
      </c>
      <c r="C103" s="509">
        <v>86346</v>
      </c>
    </row>
    <row r="104" spans="1:3" x14ac:dyDescent="0.35">
      <c r="A104" s="205" t="s">
        <v>180</v>
      </c>
      <c r="B104" s="509">
        <v>29522864</v>
      </c>
      <c r="C104" s="509">
        <v>16113</v>
      </c>
    </row>
    <row r="105" spans="1:3" x14ac:dyDescent="0.35">
      <c r="A105" s="205" t="s">
        <v>181</v>
      </c>
      <c r="B105" s="509">
        <v>29559812</v>
      </c>
      <c r="C105" s="509">
        <v>36948</v>
      </c>
    </row>
    <row r="106" spans="1:3" x14ac:dyDescent="0.35">
      <c r="A106" s="205" t="s">
        <v>182</v>
      </c>
      <c r="B106" s="509">
        <v>29579302</v>
      </c>
      <c r="C106" s="509">
        <v>19490</v>
      </c>
    </row>
    <row r="107" spans="1:3" x14ac:dyDescent="0.35">
      <c r="A107" s="205" t="s">
        <v>183</v>
      </c>
      <c r="B107" s="509">
        <v>29652451</v>
      </c>
      <c r="C107" s="509">
        <v>73149</v>
      </c>
    </row>
    <row r="108" spans="1:3" x14ac:dyDescent="0.35">
      <c r="A108" s="205" t="s">
        <v>184</v>
      </c>
      <c r="B108" s="509">
        <v>29707174</v>
      </c>
      <c r="C108" s="509">
        <v>54723</v>
      </c>
    </row>
    <row r="109" spans="1:3" x14ac:dyDescent="0.35">
      <c r="A109" s="205" t="s">
        <v>185</v>
      </c>
      <c r="B109" s="509">
        <v>29778792</v>
      </c>
      <c r="C109" s="509">
        <v>71618</v>
      </c>
    </row>
    <row r="110" spans="1:3" x14ac:dyDescent="0.35">
      <c r="A110" s="205" t="s">
        <v>186</v>
      </c>
      <c r="B110" s="509">
        <v>29814550</v>
      </c>
      <c r="C110" s="509">
        <v>35758</v>
      </c>
    </row>
    <row r="111" spans="1:3" x14ac:dyDescent="0.35">
      <c r="A111" s="205" t="s">
        <v>187</v>
      </c>
      <c r="B111" s="509">
        <v>29882301</v>
      </c>
      <c r="C111" s="509">
        <v>67751</v>
      </c>
    </row>
    <row r="112" spans="1:3" x14ac:dyDescent="0.35">
      <c r="A112" s="205" t="s">
        <v>188</v>
      </c>
      <c r="B112" s="509">
        <v>29927502</v>
      </c>
      <c r="C112" s="509">
        <v>45201</v>
      </c>
    </row>
    <row r="113" spans="1:8" x14ac:dyDescent="0.35">
      <c r="A113" s="205" t="s">
        <v>189</v>
      </c>
      <c r="B113" s="509">
        <v>29957540</v>
      </c>
      <c r="C113" s="509">
        <v>30038</v>
      </c>
    </row>
    <row r="114" spans="1:8" x14ac:dyDescent="0.35">
      <c r="A114" s="205" t="s">
        <v>190</v>
      </c>
      <c r="B114" s="509">
        <v>30012792</v>
      </c>
      <c r="C114" s="509">
        <v>55252</v>
      </c>
    </row>
    <row r="115" spans="1:8" x14ac:dyDescent="0.35">
      <c r="A115" s="205" t="s">
        <v>191</v>
      </c>
      <c r="B115" s="509">
        <v>30071815</v>
      </c>
      <c r="C115" s="509">
        <v>59023</v>
      </c>
    </row>
    <row r="116" spans="1:8" x14ac:dyDescent="0.35">
      <c r="A116" s="205" t="s">
        <v>192</v>
      </c>
      <c r="B116" s="509">
        <v>30109039</v>
      </c>
      <c r="C116" s="509">
        <v>37224</v>
      </c>
    </row>
    <row r="117" spans="1:8" x14ac:dyDescent="0.35">
      <c r="A117" s="205" t="s">
        <v>193</v>
      </c>
      <c r="B117" s="509">
        <v>30141014</v>
      </c>
      <c r="C117" s="509">
        <v>31975</v>
      </c>
    </row>
    <row r="118" spans="1:8" x14ac:dyDescent="0.35">
      <c r="A118" s="205" t="s">
        <v>194</v>
      </c>
      <c r="B118" s="509">
        <v>30183001</v>
      </c>
      <c r="C118" s="509">
        <v>41987</v>
      </c>
    </row>
    <row r="119" spans="1:8" x14ac:dyDescent="0.35">
      <c r="A119" s="205" t="s">
        <v>195</v>
      </c>
      <c r="B119" s="509">
        <v>30189008</v>
      </c>
      <c r="C119" s="509">
        <v>6007</v>
      </c>
    </row>
    <row r="120" spans="1:8" x14ac:dyDescent="0.35">
      <c r="A120" s="205" t="s">
        <v>196</v>
      </c>
      <c r="B120" s="509">
        <v>30208771</v>
      </c>
      <c r="C120" s="509">
        <v>19763</v>
      </c>
    </row>
    <row r="121" spans="1:8" x14ac:dyDescent="0.35">
      <c r="A121" s="205" t="s">
        <v>197</v>
      </c>
      <c r="B121" s="509">
        <v>30246162</v>
      </c>
      <c r="C121" s="509">
        <v>37391</v>
      </c>
    </row>
    <row r="122" spans="1:8" x14ac:dyDescent="0.35">
      <c r="A122" s="205" t="s">
        <v>198</v>
      </c>
      <c r="B122" s="509">
        <v>30270873</v>
      </c>
      <c r="C122" s="509">
        <v>24711</v>
      </c>
    </row>
    <row r="123" spans="1:8" x14ac:dyDescent="0.35">
      <c r="A123" s="205" t="s">
        <v>199</v>
      </c>
      <c r="B123" s="509">
        <v>30305281</v>
      </c>
      <c r="C123" s="509">
        <v>34408</v>
      </c>
    </row>
    <row r="124" spans="1:8" x14ac:dyDescent="0.35">
      <c r="A124" s="205" t="s">
        <v>200</v>
      </c>
      <c r="B124" s="509">
        <v>30353839</v>
      </c>
      <c r="C124" s="509">
        <v>48558</v>
      </c>
    </row>
    <row r="125" spans="1:8" x14ac:dyDescent="0.35">
      <c r="A125" s="205" t="s">
        <v>201</v>
      </c>
      <c r="B125" s="509">
        <v>30368351</v>
      </c>
      <c r="C125" s="509">
        <v>14512</v>
      </c>
    </row>
    <row r="126" spans="1:8" x14ac:dyDescent="0.35">
      <c r="A126" s="205" t="s">
        <v>202</v>
      </c>
      <c r="B126" s="509">
        <v>30374926</v>
      </c>
      <c r="C126" s="509">
        <v>6575</v>
      </c>
      <c r="E126" s="10"/>
      <c r="F126" s="10"/>
      <c r="G126" s="10"/>
      <c r="H126" s="10"/>
    </row>
    <row r="127" spans="1:8" x14ac:dyDescent="0.35">
      <c r="A127" s="205" t="s">
        <v>203</v>
      </c>
      <c r="B127" s="509">
        <v>30400655</v>
      </c>
      <c r="C127" s="509">
        <v>25729</v>
      </c>
    </row>
    <row r="128" spans="1:8" x14ac:dyDescent="0.35">
      <c r="A128" s="205" t="s">
        <v>204</v>
      </c>
      <c r="B128" s="509">
        <v>30399922</v>
      </c>
      <c r="C128" s="509">
        <v>-733</v>
      </c>
      <c r="E128" s="10"/>
      <c r="F128" s="10"/>
      <c r="G128" s="10"/>
      <c r="H128" s="10"/>
    </row>
    <row r="129" spans="1:9" x14ac:dyDescent="0.35">
      <c r="A129" s="205" t="s">
        <v>205</v>
      </c>
      <c r="B129" s="509">
        <v>30441102</v>
      </c>
      <c r="C129" s="509">
        <v>41180</v>
      </c>
      <c r="D129" s="10"/>
      <c r="E129" s="10"/>
      <c r="F129" s="10"/>
      <c r="G129" s="10"/>
      <c r="H129" s="10"/>
    </row>
    <row r="130" spans="1:9" x14ac:dyDescent="0.35">
      <c r="A130" s="205" t="s">
        <v>206</v>
      </c>
      <c r="B130" s="509">
        <v>30443913</v>
      </c>
      <c r="C130" s="509">
        <v>2811</v>
      </c>
      <c r="D130" s="10"/>
      <c r="E130" s="10"/>
      <c r="F130" s="10"/>
      <c r="G130" s="10"/>
      <c r="H130" s="10"/>
    </row>
    <row r="131" spans="1:9" x14ac:dyDescent="0.35">
      <c r="A131" s="205" t="s">
        <v>207</v>
      </c>
      <c r="B131" s="509">
        <v>30450219</v>
      </c>
      <c r="C131" s="509">
        <v>6306</v>
      </c>
      <c r="D131" s="10"/>
      <c r="E131" s="10"/>
      <c r="F131" s="10"/>
      <c r="G131" s="10"/>
      <c r="H131" s="10"/>
    </row>
    <row r="132" spans="1:9" x14ac:dyDescent="0.35">
      <c r="A132" s="205" t="s">
        <v>208</v>
      </c>
      <c r="B132" s="509">
        <v>30424845</v>
      </c>
      <c r="C132" s="509">
        <v>-25374</v>
      </c>
      <c r="D132" s="10"/>
      <c r="E132" s="10"/>
      <c r="F132" s="10"/>
      <c r="G132" s="10"/>
      <c r="H132" s="10"/>
    </row>
    <row r="133" spans="1:9" x14ac:dyDescent="0.35">
      <c r="A133" s="205" t="s">
        <v>209</v>
      </c>
      <c r="B133" s="509">
        <v>30424465</v>
      </c>
      <c r="C133" s="509">
        <v>-380</v>
      </c>
      <c r="D133" s="10"/>
      <c r="E133" s="10"/>
      <c r="F133" s="10"/>
      <c r="G133" s="10"/>
      <c r="H133" s="10"/>
    </row>
    <row r="134" spans="1:9" x14ac:dyDescent="0.35">
      <c r="A134" s="205" t="s">
        <v>210</v>
      </c>
      <c r="B134" s="509">
        <v>30443578</v>
      </c>
      <c r="C134" s="509">
        <v>19113</v>
      </c>
      <c r="D134" s="10"/>
      <c r="E134" s="286"/>
      <c r="F134" s="10"/>
      <c r="G134" s="10"/>
      <c r="H134" s="10"/>
    </row>
    <row r="135" spans="1:9" x14ac:dyDescent="0.35">
      <c r="A135" s="205" t="s">
        <v>211</v>
      </c>
      <c r="B135" s="509">
        <v>30427167</v>
      </c>
      <c r="C135" s="509">
        <v>-16411</v>
      </c>
      <c r="D135" s="10"/>
      <c r="E135" s="10"/>
      <c r="F135" s="10"/>
      <c r="G135" s="10"/>
      <c r="H135" s="10"/>
    </row>
    <row r="136" spans="1:9" x14ac:dyDescent="0.35">
      <c r="A136" s="205" t="s">
        <v>212</v>
      </c>
      <c r="B136" s="509">
        <v>30410459</v>
      </c>
      <c r="C136" s="509">
        <v>-16708</v>
      </c>
      <c r="D136" s="10"/>
      <c r="E136" s="286"/>
      <c r="F136" s="10"/>
      <c r="G136" s="10"/>
      <c r="H136" s="10"/>
    </row>
    <row r="137" spans="1:9" x14ac:dyDescent="0.35">
      <c r="A137" s="205" t="s">
        <v>213</v>
      </c>
      <c r="B137" s="509">
        <v>30411382</v>
      </c>
      <c r="C137" s="509">
        <v>923</v>
      </c>
      <c r="D137" s="10"/>
      <c r="E137" s="286"/>
      <c r="F137" s="10"/>
      <c r="G137" s="10"/>
      <c r="H137" s="10"/>
      <c r="I137" s="10"/>
    </row>
    <row r="138" spans="1:9" x14ac:dyDescent="0.35">
      <c r="A138" s="205" t="s">
        <v>214</v>
      </c>
      <c r="B138" s="509">
        <v>30388501</v>
      </c>
      <c r="C138" s="509">
        <v>-22881</v>
      </c>
      <c r="D138" s="10"/>
    </row>
    <row r="139" spans="1:9" x14ac:dyDescent="0.35">
      <c r="A139" s="205" t="s">
        <v>215</v>
      </c>
      <c r="B139" s="509">
        <v>30370994</v>
      </c>
      <c r="C139" s="509">
        <v>-17507</v>
      </c>
      <c r="D139" s="10"/>
    </row>
    <row r="140" spans="1:9" x14ac:dyDescent="0.35">
      <c r="A140" s="205" t="s">
        <v>216</v>
      </c>
      <c r="B140" s="509">
        <v>30371269</v>
      </c>
      <c r="C140" s="509">
        <v>275</v>
      </c>
      <c r="D140" s="10"/>
      <c r="E140" s="10"/>
    </row>
    <row r="141" spans="1:9" x14ac:dyDescent="0.35">
      <c r="A141" s="205" t="s">
        <v>217</v>
      </c>
      <c r="B141" s="509">
        <v>30357171</v>
      </c>
      <c r="C141" s="509">
        <v>-14098</v>
      </c>
      <c r="D141" s="10"/>
    </row>
    <row r="142" spans="1:9" x14ac:dyDescent="0.35">
      <c r="A142" s="205" t="s">
        <v>218</v>
      </c>
      <c r="B142" s="509">
        <v>30335268</v>
      </c>
      <c r="C142" s="509">
        <v>-21903</v>
      </c>
      <c r="D142" s="10"/>
    </row>
    <row r="143" spans="1:9" x14ac:dyDescent="0.35">
      <c r="A143" s="205" t="s">
        <v>219</v>
      </c>
      <c r="B143" s="509">
        <v>30335167</v>
      </c>
      <c r="C143" s="509">
        <v>-101</v>
      </c>
      <c r="D143" s="10"/>
    </row>
    <row r="144" spans="1:9" x14ac:dyDescent="0.35">
      <c r="A144" s="205" t="s">
        <v>220</v>
      </c>
      <c r="B144" s="509">
        <v>30344181</v>
      </c>
      <c r="C144" s="509">
        <v>9014</v>
      </c>
      <c r="D144" s="10"/>
      <c r="F144" s="10"/>
      <c r="G144" s="10"/>
    </row>
    <row r="145" spans="1:9" x14ac:dyDescent="0.35">
      <c r="A145" s="205" t="s">
        <v>221</v>
      </c>
      <c r="B145" s="509">
        <v>30316369</v>
      </c>
      <c r="C145" s="509">
        <v>-27812</v>
      </c>
      <c r="D145" s="10"/>
      <c r="E145" s="278"/>
      <c r="F145" s="10"/>
      <c r="G145" s="10"/>
      <c r="H145" s="10">
        <f>F145/B145</f>
        <v>0</v>
      </c>
    </row>
    <row r="146" spans="1:9" x14ac:dyDescent="0.35">
      <c r="A146" s="205" t="s">
        <v>2231</v>
      </c>
      <c r="B146" s="509">
        <v>30294478</v>
      </c>
      <c r="C146" s="509">
        <v>-21891</v>
      </c>
      <c r="D146" s="779"/>
      <c r="E146" s="779"/>
    </row>
    <row r="147" spans="1:9" x14ac:dyDescent="0.35">
      <c r="A147" s="205" t="s">
        <v>2458</v>
      </c>
      <c r="B147" s="509">
        <v>30256482</v>
      </c>
      <c r="C147" s="509">
        <v>-37996</v>
      </c>
      <c r="D147" s="10"/>
    </row>
    <row r="148" spans="1:9" x14ac:dyDescent="0.35">
      <c r="B148" s="10"/>
      <c r="C148" s="10"/>
    </row>
    <row r="149" spans="1:9" x14ac:dyDescent="0.35">
      <c r="B149" s="10"/>
    </row>
    <row r="150" spans="1:9" x14ac:dyDescent="0.35">
      <c r="B150" s="10"/>
      <c r="C150" s="10"/>
    </row>
    <row r="151" spans="1:9" x14ac:dyDescent="0.35">
      <c r="B151" s="10"/>
      <c r="C151" s="10"/>
    </row>
    <row r="152" spans="1:9" x14ac:dyDescent="0.35">
      <c r="B152" s="10"/>
    </row>
    <row r="156" spans="1:9" x14ac:dyDescent="0.35">
      <c r="F156" s="205"/>
      <c r="G156" s="509"/>
      <c r="H156" s="509"/>
    </row>
    <row r="157" spans="1:9" x14ac:dyDescent="0.35">
      <c r="G157" s="10"/>
      <c r="H157" s="286"/>
      <c r="I157" s="509"/>
    </row>
    <row r="158" spans="1:9" x14ac:dyDescent="0.35">
      <c r="F158" s="205"/>
      <c r="G158" s="509"/>
      <c r="H158" s="509"/>
    </row>
    <row r="159" spans="1:9" x14ac:dyDescent="0.35">
      <c r="G159" s="10"/>
      <c r="H159" s="286"/>
    </row>
    <row r="160" spans="1:9" x14ac:dyDescent="0.35">
      <c r="G160" s="10"/>
      <c r="H160" s="10"/>
    </row>
    <row r="161" spans="7:8" x14ac:dyDescent="0.35">
      <c r="G161" s="10"/>
    </row>
    <row r="163" spans="7:8" x14ac:dyDescent="0.35">
      <c r="G163" s="10"/>
      <c r="H163" s="10"/>
    </row>
    <row r="164" spans="7:8" x14ac:dyDescent="0.35">
      <c r="G164" s="10"/>
    </row>
  </sheetData>
  <phoneticPr fontId="2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1930A-AE85-4F84-B133-B1525027E024}">
  <sheetPr>
    <tabColor theme="4" tint="-0.249977111117893"/>
  </sheetPr>
  <dimension ref="A1:AR148"/>
  <sheetViews>
    <sheetView workbookViewId="0">
      <selection activeCell="D33" sqref="D33"/>
    </sheetView>
  </sheetViews>
  <sheetFormatPr defaultRowHeight="14.5" x14ac:dyDescent="0.35"/>
  <cols>
    <col min="1" max="132" width="16.453125" bestFit="1" customWidth="1"/>
    <col min="133" max="133" width="10.7265625" bestFit="1" customWidth="1"/>
  </cols>
  <sheetData>
    <row r="1" spans="1:22" x14ac:dyDescent="0.35">
      <c r="A1" t="s">
        <v>222</v>
      </c>
      <c r="B1" s="393" t="s">
        <v>223</v>
      </c>
      <c r="C1" s="393" t="s">
        <v>224</v>
      </c>
      <c r="D1" s="393" t="s">
        <v>225</v>
      </c>
      <c r="E1" s="393" t="s">
        <v>226</v>
      </c>
      <c r="F1" s="393" t="s">
        <v>227</v>
      </c>
      <c r="G1" s="393" t="s">
        <v>228</v>
      </c>
      <c r="H1" s="393" t="s">
        <v>229</v>
      </c>
      <c r="I1" s="393" t="s">
        <v>230</v>
      </c>
      <c r="J1" s="393" t="s">
        <v>231</v>
      </c>
      <c r="K1" s="393" t="s">
        <v>232</v>
      </c>
      <c r="L1" s="393" t="s">
        <v>233</v>
      </c>
      <c r="M1" s="393" t="s">
        <v>234</v>
      </c>
      <c r="N1" s="393" t="s">
        <v>235</v>
      </c>
      <c r="O1" s="393" t="s">
        <v>236</v>
      </c>
      <c r="P1" s="393" t="s">
        <v>237</v>
      </c>
      <c r="Q1" s="393" t="s">
        <v>238</v>
      </c>
      <c r="R1" s="393" t="s">
        <v>239</v>
      </c>
      <c r="S1" s="393" t="s">
        <v>240</v>
      </c>
      <c r="T1" s="393" t="s">
        <v>241</v>
      </c>
      <c r="U1" s="393" t="s">
        <v>242</v>
      </c>
      <c r="V1" s="393" t="s">
        <v>243</v>
      </c>
    </row>
    <row r="2" spans="1:22" x14ac:dyDescent="0.35">
      <c r="A2" s="393" t="s">
        <v>79</v>
      </c>
      <c r="B2" s="395" cm="1">
        <f t="array" ref="B2">INDEX(B$12:B$1048576,COUNTA(B$12:B$1048576))-INDEX(B$12:B$1048576,COUNTA(B$12:B$1048576)-12)</f>
        <v>-614</v>
      </c>
      <c r="C2" s="395" cm="1">
        <f t="array" ref="C2">INDEX(C$12:C$1048576,COUNTA(C$12:C$1048576))-INDEX(C$12:C$1048576,COUNTA(C$12:C$1048576)-12)</f>
        <v>-1901</v>
      </c>
      <c r="D2" s="395" cm="1">
        <f t="array" ref="D2">INDEX(D$12:D$1048576,COUNTA(D$12:D$1048576))-INDEX(D$12:D$1048576,COUNTA(D$12:D$1048576)-12)</f>
        <v>-30376</v>
      </c>
      <c r="E2" s="395" cm="1">
        <f t="array" ref="E2">INDEX(E$12:E$1048576,COUNTA(E$12:E$1048576))-INDEX(E$12:E$1048576,COUNTA(E$12:E$1048576)-12)</f>
        <v>4496</v>
      </c>
      <c r="F2" s="395" cm="1">
        <f t="array" ref="F2">INDEX(F$12:F$1048576,COUNTA(F$12:F$1048576))-INDEX(F$12:F$1048576,COUNTA(F$12:F$1048576)-12)</f>
        <v>6119</v>
      </c>
      <c r="G2" s="395" cm="1">
        <f t="array" ref="G2">INDEX(G$12:G$1048576,COUNTA(G$12:G$1048576))-INDEX(G$12:G$1048576,COUNTA(G$12:G$1048576)-12)</f>
        <v>-12288</v>
      </c>
      <c r="H2" s="395" cm="1">
        <f t="array" ref="H2">INDEX(H$12:H$1048576,COUNTA(H$12:H$1048576))-INDEX(H$12:H$1048576,COUNTA(H$12:H$1048576)-12)</f>
        <v>-70055</v>
      </c>
      <c r="I2" s="395" cm="1">
        <f t="array" ref="I2">INDEX(I$12:I$1048576,COUNTA(I$12:I$1048576))-INDEX(I$12:I$1048576,COUNTA(I$12:I$1048576)-12)</f>
        <v>16154</v>
      </c>
      <c r="J2" s="395" cm="1">
        <f t="array" ref="J2">INDEX(J$12:J$1048576,COUNTA(J$12:J$1048576))-INDEX(J$12:J$1048576,COUNTA(J$12:J$1048576)-12)</f>
        <v>-58878</v>
      </c>
      <c r="K2" s="395" cm="1">
        <f t="array" ref="K2">INDEX(K$12:K$1048576,COUNTA(K$12:K$1048576))-INDEX(K$12:K$1048576,COUNTA(K$12:K$1048576)-12)</f>
        <v>-31257</v>
      </c>
      <c r="L2" s="395" cm="1">
        <f t="array" ref="L2">INDEX(L$12:L$1048576,COUNTA(L$12:L$1048576))-INDEX(L$12:L$1048576,COUNTA(L$12:L$1048576)-12)</f>
        <v>8368</v>
      </c>
      <c r="M2" s="395" cm="1">
        <f t="array" ref="M2">INDEX(M$12:M$1048576,COUNTA(M$12:M$1048576))-INDEX(M$12:M$1048576,COUNTA(M$12:M$1048576)-12)</f>
        <v>5586</v>
      </c>
      <c r="N2" s="395" cm="1">
        <f t="array" ref="N2">INDEX(N$12:N$1048576,COUNTA(N$12:N$1048576))-INDEX(N$12:N$1048576,COUNTA(N$12:N$1048576)-12)</f>
        <v>-3754</v>
      </c>
      <c r="O2" s="395" cm="1">
        <f t="array" ref="O2">INDEX(O$12:O$1048576,COUNTA(O$12:O$1048576))-INDEX(O$12:O$1048576,COUNTA(O$12:O$1048576)-12)</f>
        <v>-17785</v>
      </c>
      <c r="P2" s="395" cm="1">
        <f t="array" ref="P2">INDEX(P$12:P$1048576,COUNTA(P$12:P$1048576))-INDEX(P$12:P$1048576,COUNTA(P$12:P$1048576)-12)</f>
        <v>10369</v>
      </c>
      <c r="Q2" s="395" cm="1">
        <f t="array" ref="Q2">INDEX(Q$12:Q$1048576,COUNTA(Q$12:Q$1048576))-INDEX(Q$12:Q$1048576,COUNTA(Q$12:Q$1048576)-12)</f>
        <v>-21585</v>
      </c>
      <c r="R2" s="395" cm="1">
        <f t="array" ref="R2">INDEX(R$12:R$1048576,COUNTA(R$12:R$1048576))-INDEX(R$12:R$1048576,COUNTA(R$12:R$1048576)-12)</f>
        <v>30877</v>
      </c>
      <c r="S2" s="395" cm="1">
        <f t="array" ref="S2">INDEX(S$12:S$1048576,COUNTA(S$12:S$1048576))-INDEX(S$12:S$1048576,COUNTA(S$12:S$1048576)-12)</f>
        <v>8920</v>
      </c>
      <c r="T2" s="395" cm="1">
        <f t="array" ref="T2">INDEX(T$12:T$1048576,COUNTA(T$12:T$1048576))-INDEX(T$12:T$1048576,COUNTA(T$12:T$1048576)-12)</f>
        <v>-7750</v>
      </c>
      <c r="U2" s="395" cm="1">
        <f t="array" ref="U2">INDEX(U$12:U$1048576,COUNTA(U$12:U$1048576))-INDEX(U$12:U$1048576,COUNTA(U$12:U$1048576)-12)</f>
        <v>-5331</v>
      </c>
      <c r="V2" s="395" cm="1">
        <f t="array" ref="V2">INDEX(V$12:V$1048576,COUNTA(V$12:V$1048576))-INDEX(V$12:V$1048576,COUNTA(V$12:V$1048576)-12)</f>
        <v>-170685</v>
      </c>
    </row>
    <row r="3" spans="1:22" x14ac:dyDescent="0.35">
      <c r="A3" s="393" t="s">
        <v>80</v>
      </c>
      <c r="B3" s="620" cm="1">
        <f t="array" ref="B3">INDEX(B$12:B$1048576,COUNTA(B$12:B$1048576))/INDEX(B$12:B$1048576,COUNTA(B$12:B$1048576)-12)-1</f>
        <v>-3.1230449179310282E-3</v>
      </c>
      <c r="C3" s="620" cm="1">
        <f t="array" ref="C3">INDEX(C$12:C$1048576,COUNTA(C$12:C$1048576))/INDEX(C$12:C$1048576,COUNTA(C$12:C$1048576)-12)-1</f>
        <v>-4.1632903352970763E-2</v>
      </c>
      <c r="D3" s="620" cm="1">
        <f t="array" ref="D3">INDEX(D$12:D$1048576,COUNTA(D$12:D$1048576))/INDEX(D$12:D$1048576,COUNTA(D$12:D$1048576)-12)-1</f>
        <v>-1.2996731563325925E-2</v>
      </c>
      <c r="E3" s="620" cm="1">
        <f t="array" ref="E3">INDEX(E$12:E$1048576,COUNTA(E$12:E$1048576))/INDEX(E$12:E$1048576,COUNTA(E$12:E$1048576)-12)-1</f>
        <v>3.8712232755577336E-2</v>
      </c>
      <c r="F3" s="620" cm="1">
        <f t="array" ref="F3">INDEX(F$12:F$1048576,COUNTA(F$12:F$1048576))/INDEX(F$12:F$1048576,COUNTA(F$12:F$1048576)-12)-1</f>
        <v>2.9626222523482237E-2</v>
      </c>
      <c r="G3" s="620" cm="1">
        <f t="array" ref="G3">INDEX(G$12:G$1048576,COUNTA(G$12:G$1048576))/INDEX(G$12:G$1048576,COUNTA(G$12:G$1048576)-12)-1</f>
        <v>-9.1847488918953557E-3</v>
      </c>
      <c r="H3" s="620" cm="1">
        <f t="array" ref="H3">INDEX(H$12:H$1048576,COUNTA(H$12:H$1048576))/INDEX(H$12:H$1048576,COUNTA(H$12:H$1048576)-12)-1</f>
        <v>-1.6213323878357611E-2</v>
      </c>
      <c r="I3" s="620" cm="1">
        <f t="array" ref="I3">INDEX(I$12:I$1048576,COUNTA(I$12:I$1048576))/INDEX(I$12:I$1048576,COUNTA(I$12:I$1048576)-12)-1</f>
        <v>1.1613486713219379E-2</v>
      </c>
      <c r="J3" s="620" cm="1">
        <f t="array" ref="J3">INDEX(J$12:J$1048576,COUNTA(J$12:J$1048576))/INDEX(J$12:J$1048576,COUNTA(J$12:J$1048576)-12)-1</f>
        <v>-2.6902608609035816E-2</v>
      </c>
      <c r="K3" s="620" cm="1">
        <f t="array" ref="K3">INDEX(K$12:K$1048576,COUNTA(K$12:K$1048576))/INDEX(K$12:K$1048576,COUNTA(K$12:K$1048576)-12)-1</f>
        <v>-2.4253000297178251E-2</v>
      </c>
      <c r="L3" s="620" cm="1">
        <f t="array" ref="L3">INDEX(L$12:L$1048576,COUNTA(L$12:L$1048576))/INDEX(L$12:L$1048576,COUNTA(L$12:L$1048576)-12)-1</f>
        <v>7.6311721710264901E-3</v>
      </c>
      <c r="M3" s="620" cm="1">
        <f t="array" ref="M3">INDEX(M$12:M$1048576,COUNTA(M$12:M$1048576))/INDEX(M$12:M$1048576,COUNTA(M$12:M$1048576)-12)-1</f>
        <v>1.1979027052528846E-2</v>
      </c>
      <c r="N3" s="620" cm="1">
        <f t="array" ref="N3">INDEX(N$12:N$1048576,COUNTA(N$12:N$1048576))/INDEX(N$12:N$1048576,COUNTA(N$12:N$1048576)-12)-1</f>
        <v>-1.5216844081664682E-3</v>
      </c>
      <c r="O3" s="620" cm="1">
        <f t="array" ref="O3">INDEX(O$12:O$1048576,COUNTA(O$12:O$1048576))/INDEX(O$12:O$1048576,COUNTA(O$12:O$1048576)-12)-1</f>
        <v>-7.3744783753839638E-3</v>
      </c>
      <c r="P3" s="620" cm="1">
        <f t="array" ref="P3">INDEX(P$12:P$1048576,COUNTA(P$12:P$1048576))/INDEX(P$12:P$1048576,COUNTA(P$12:P$1048576)-12)-1</f>
        <v>6.5469207563084719E-3</v>
      </c>
      <c r="Q3" s="620" cm="1">
        <f t="array" ref="Q3">INDEX(Q$12:Q$1048576,COUNTA(Q$12:Q$1048576))/INDEX(Q$12:Q$1048576,COUNTA(Q$12:Q$1048576)-12)-1</f>
        <v>-6.7826083677622329E-3</v>
      </c>
      <c r="R3" s="620" cm="1">
        <f t="array" ref="R3">INDEX(R$12:R$1048576,COUNTA(R$12:R$1048576))/INDEX(R$12:R$1048576,COUNTA(R$12:R$1048576)-12)-1</f>
        <v>6.899316280147394E-3</v>
      </c>
      <c r="S3" s="620" cm="1">
        <f t="array" ref="S3">INDEX(S$12:S$1048576,COUNTA(S$12:S$1048576))/INDEX(S$12:S$1048576,COUNTA(S$12:S$1048576)-12)-1</f>
        <v>1.3924880576977161E-2</v>
      </c>
      <c r="T3" s="620" cm="1">
        <f t="array" ref="T3">INDEX(T$12:T$1048576,COUNTA(T$12:T$1048576))/INDEX(T$12:T$1048576,COUNTA(T$12:T$1048576)-12)-1</f>
        <v>-1.4050902339883153E-2</v>
      </c>
      <c r="U3" s="620" cm="1">
        <f t="array" ref="U3">INDEX(U$12:U$1048576,COUNTA(U$12:U$1048576))/INDEX(U$12:U$1048576,COUNTA(U$12:U$1048576)-12)-1</f>
        <v>-4.3441767984614854E-2</v>
      </c>
      <c r="V3" s="398" cm="1">
        <f t="array" ref="V3">INDEX(V$12:V$1048576,COUNTA(V$12:V$1048576))/INDEX(V$12:V$1048576,COUNTA(V$12:V$1048576)-12)-1</f>
        <v>-5.6096251090349547E-3</v>
      </c>
    </row>
    <row r="4" spans="1:22" x14ac:dyDescent="0.35">
      <c r="A4" s="598" t="s">
        <v>2234</v>
      </c>
      <c r="B4" s="267">
        <f t="shared" ref="B4:U4" si="0">RANK(B2,$B$2:$U$2)</f>
        <v>9</v>
      </c>
      <c r="C4" s="267">
        <f t="shared" si="0"/>
        <v>10</v>
      </c>
      <c r="D4" s="267">
        <f t="shared" si="0"/>
        <v>17</v>
      </c>
      <c r="E4" s="267">
        <f t="shared" si="0"/>
        <v>8</v>
      </c>
      <c r="F4" s="267">
        <f t="shared" si="0"/>
        <v>6</v>
      </c>
      <c r="G4" s="267">
        <f t="shared" si="0"/>
        <v>14</v>
      </c>
      <c r="H4" s="267">
        <f t="shared" si="0"/>
        <v>20</v>
      </c>
      <c r="I4" s="267">
        <f t="shared" si="0"/>
        <v>2</v>
      </c>
      <c r="J4" s="267">
        <f t="shared" si="0"/>
        <v>19</v>
      </c>
      <c r="K4" s="267">
        <f t="shared" si="0"/>
        <v>18</v>
      </c>
      <c r="L4" s="267">
        <f t="shared" si="0"/>
        <v>5</v>
      </c>
      <c r="M4" s="267">
        <f t="shared" si="0"/>
        <v>7</v>
      </c>
      <c r="N4" s="267">
        <f t="shared" si="0"/>
        <v>11</v>
      </c>
      <c r="O4" s="267">
        <f t="shared" si="0"/>
        <v>15</v>
      </c>
      <c r="P4" s="267">
        <f t="shared" si="0"/>
        <v>3</v>
      </c>
      <c r="Q4" s="267">
        <f t="shared" si="0"/>
        <v>16</v>
      </c>
      <c r="R4" s="267">
        <f t="shared" si="0"/>
        <v>1</v>
      </c>
      <c r="S4" s="267">
        <f t="shared" si="0"/>
        <v>4</v>
      </c>
      <c r="T4" s="267">
        <f t="shared" si="0"/>
        <v>13</v>
      </c>
      <c r="U4" s="267">
        <f t="shared" si="0"/>
        <v>12</v>
      </c>
    </row>
    <row r="5" spans="1:22" x14ac:dyDescent="0.35">
      <c r="A5" s="366" t="s">
        <v>244</v>
      </c>
      <c r="B5" s="205"/>
      <c r="C5" s="205"/>
      <c r="D5" s="509"/>
      <c r="E5" s="205"/>
      <c r="F5" s="205"/>
      <c r="G5" s="205"/>
      <c r="H5" s="205"/>
      <c r="I5" s="205"/>
      <c r="J5" s="205"/>
      <c r="K5" s="205"/>
      <c r="L5" s="205"/>
      <c r="M5" s="205"/>
      <c r="N5" s="205"/>
      <c r="O5" s="205"/>
      <c r="P5" s="205"/>
      <c r="Q5" s="205"/>
      <c r="R5" s="205"/>
      <c r="S5" s="205"/>
      <c r="T5" s="205"/>
      <c r="U5" s="205"/>
      <c r="V5" s="205"/>
    </row>
    <row r="6" spans="1:22" x14ac:dyDescent="0.35">
      <c r="A6" s="368" t="s">
        <v>245</v>
      </c>
      <c r="B6" s="205"/>
      <c r="C6" s="205"/>
      <c r="D6" s="205"/>
      <c r="E6" s="205"/>
      <c r="F6" s="205"/>
      <c r="G6" s="205"/>
      <c r="H6" s="205"/>
      <c r="I6" s="205"/>
      <c r="J6" s="205"/>
      <c r="K6" s="205"/>
      <c r="L6" s="205"/>
      <c r="M6" s="205"/>
      <c r="N6" s="205"/>
      <c r="O6" s="205"/>
      <c r="P6" s="205"/>
      <c r="Q6" s="205"/>
      <c r="R6" s="205"/>
      <c r="S6" s="205"/>
      <c r="T6" s="205"/>
      <c r="U6" s="205"/>
      <c r="V6" s="205"/>
    </row>
    <row r="7" spans="1:22" x14ac:dyDescent="0.35">
      <c r="A7" s="328" t="s">
        <v>246</v>
      </c>
      <c r="J7" s="10"/>
    </row>
    <row r="8" spans="1:22" x14ac:dyDescent="0.35">
      <c r="A8" s="205" t="s">
        <v>83</v>
      </c>
      <c r="B8" s="205" t="s">
        <v>84</v>
      </c>
      <c r="C8" s="205"/>
      <c r="D8" s="205"/>
      <c r="E8" s="205"/>
      <c r="F8" s="205"/>
      <c r="G8" s="205"/>
      <c r="H8" s="205"/>
      <c r="I8" s="205"/>
      <c r="J8" s="205"/>
      <c r="K8" s="205"/>
      <c r="L8" s="205"/>
      <c r="M8" s="205"/>
      <c r="N8" s="205"/>
      <c r="O8" s="205"/>
      <c r="P8" s="205"/>
      <c r="Q8" s="205"/>
      <c r="R8" s="205"/>
      <c r="S8" s="205"/>
      <c r="T8" s="205"/>
      <c r="U8" s="205"/>
      <c r="V8" s="205"/>
    </row>
    <row r="10" spans="1:22" x14ac:dyDescent="0.35">
      <c r="A10" s="205"/>
      <c r="B10" s="367" t="s">
        <v>247</v>
      </c>
      <c r="C10" s="367" t="s">
        <v>248</v>
      </c>
      <c r="D10" s="367" t="s">
        <v>249</v>
      </c>
      <c r="E10" s="367" t="s">
        <v>250</v>
      </c>
      <c r="F10" s="367" t="s">
        <v>251</v>
      </c>
      <c r="G10" s="367" t="s">
        <v>252</v>
      </c>
      <c r="H10" s="367" t="s">
        <v>253</v>
      </c>
      <c r="I10" s="367" t="s">
        <v>254</v>
      </c>
      <c r="J10" s="367" t="s">
        <v>255</v>
      </c>
      <c r="K10" s="367" t="s">
        <v>256</v>
      </c>
      <c r="L10" s="367" t="s">
        <v>257</v>
      </c>
      <c r="M10" s="367" t="s">
        <v>258</v>
      </c>
      <c r="N10" s="367" t="s">
        <v>259</v>
      </c>
      <c r="O10" s="367" t="s">
        <v>260</v>
      </c>
      <c r="P10" s="367" t="s">
        <v>261</v>
      </c>
      <c r="Q10" s="367" t="s">
        <v>262</v>
      </c>
      <c r="R10" s="367" t="s">
        <v>263</v>
      </c>
      <c r="S10" s="367" t="s">
        <v>264</v>
      </c>
      <c r="T10" s="367" t="s">
        <v>265</v>
      </c>
      <c r="U10" s="367" t="s">
        <v>266</v>
      </c>
      <c r="V10" s="205"/>
    </row>
    <row r="11" spans="1:22" ht="58" x14ac:dyDescent="0.35">
      <c r="A11" s="369" t="s">
        <v>85</v>
      </c>
      <c r="B11" s="370" t="s">
        <v>223</v>
      </c>
      <c r="C11" s="370" t="s">
        <v>224</v>
      </c>
      <c r="D11" s="370" t="s">
        <v>225</v>
      </c>
      <c r="E11" s="370" t="s">
        <v>226</v>
      </c>
      <c r="F11" s="370" t="s">
        <v>227</v>
      </c>
      <c r="G11" s="370" t="s">
        <v>228</v>
      </c>
      <c r="H11" s="370" t="s">
        <v>229</v>
      </c>
      <c r="I11" s="370" t="s">
        <v>230</v>
      </c>
      <c r="J11" s="370" t="s">
        <v>231</v>
      </c>
      <c r="K11" s="370" t="s">
        <v>232</v>
      </c>
      <c r="L11" s="370" t="s">
        <v>233</v>
      </c>
      <c r="M11" s="370" t="s">
        <v>234</v>
      </c>
      <c r="N11" s="370" t="s">
        <v>235</v>
      </c>
      <c r="O11" s="370" t="s">
        <v>236</v>
      </c>
      <c r="P11" s="370" t="s">
        <v>237</v>
      </c>
      <c r="Q11" s="370" t="s">
        <v>238</v>
      </c>
      <c r="R11" s="370" t="s">
        <v>239</v>
      </c>
      <c r="S11" s="370" t="s">
        <v>240</v>
      </c>
      <c r="T11" s="370" t="s">
        <v>241</v>
      </c>
      <c r="U11" s="370" t="s">
        <v>242</v>
      </c>
      <c r="V11" s="370" t="s">
        <v>243</v>
      </c>
    </row>
    <row r="12" spans="1:22" x14ac:dyDescent="0.35">
      <c r="A12" s="205" t="s">
        <v>87</v>
      </c>
      <c r="B12" s="509">
        <v>177905</v>
      </c>
      <c r="C12" s="509">
        <v>58307</v>
      </c>
      <c r="D12" s="509">
        <v>2336087</v>
      </c>
      <c r="E12" s="509">
        <v>92943</v>
      </c>
      <c r="F12" s="509">
        <v>155653</v>
      </c>
      <c r="G12" s="509">
        <v>1081408</v>
      </c>
      <c r="H12" s="509">
        <v>4255533</v>
      </c>
      <c r="I12" s="509">
        <v>1164523</v>
      </c>
      <c r="J12" s="509">
        <v>1758770</v>
      </c>
      <c r="K12" s="509">
        <v>1060896</v>
      </c>
      <c r="L12" s="509">
        <v>1054685</v>
      </c>
      <c r="M12" s="509">
        <v>401247</v>
      </c>
      <c r="N12" s="509">
        <v>1934869</v>
      </c>
      <c r="O12" s="509">
        <v>2230040</v>
      </c>
      <c r="P12" s="509">
        <v>1588018</v>
      </c>
      <c r="Q12" s="509">
        <v>2879249</v>
      </c>
      <c r="R12" s="509">
        <v>3429105</v>
      </c>
      <c r="S12" s="509">
        <v>520128</v>
      </c>
      <c r="T12" s="509">
        <v>486204</v>
      </c>
      <c r="U12" s="509">
        <v>96542</v>
      </c>
      <c r="V12" s="509">
        <v>26762113</v>
      </c>
    </row>
    <row r="13" spans="1:22" x14ac:dyDescent="0.35">
      <c r="A13" s="205" t="s">
        <v>88</v>
      </c>
      <c r="B13" s="509">
        <v>178179</v>
      </c>
      <c r="C13" s="509">
        <v>58487</v>
      </c>
      <c r="D13" s="509">
        <v>2340535</v>
      </c>
      <c r="E13" s="509">
        <v>92980</v>
      </c>
      <c r="F13" s="509">
        <v>155943</v>
      </c>
      <c r="G13" s="509">
        <v>1087984</v>
      </c>
      <c r="H13" s="509">
        <v>4264797</v>
      </c>
      <c r="I13" s="509">
        <v>1165997</v>
      </c>
      <c r="J13" s="509">
        <v>1767010</v>
      </c>
      <c r="K13" s="509">
        <v>1066653</v>
      </c>
      <c r="L13" s="509">
        <v>1055820</v>
      </c>
      <c r="M13" s="509">
        <v>401904</v>
      </c>
      <c r="N13" s="509">
        <v>1943596</v>
      </c>
      <c r="O13" s="509">
        <v>2250253</v>
      </c>
      <c r="P13" s="509">
        <v>1584818</v>
      </c>
      <c r="Q13" s="509">
        <v>2881488</v>
      </c>
      <c r="R13" s="509">
        <v>3435643</v>
      </c>
      <c r="S13" s="509">
        <v>521066</v>
      </c>
      <c r="T13" s="509">
        <v>487131</v>
      </c>
      <c r="U13" s="509">
        <v>96940</v>
      </c>
      <c r="V13" s="509">
        <v>26837223</v>
      </c>
    </row>
    <row r="14" spans="1:22" x14ac:dyDescent="0.35">
      <c r="A14" s="205" t="s">
        <v>89</v>
      </c>
      <c r="B14" s="509">
        <v>177495</v>
      </c>
      <c r="C14" s="509">
        <v>58694</v>
      </c>
      <c r="D14" s="509">
        <v>2346087</v>
      </c>
      <c r="E14" s="509">
        <v>92853</v>
      </c>
      <c r="F14" s="509">
        <v>156177</v>
      </c>
      <c r="G14" s="509">
        <v>1093244</v>
      </c>
      <c r="H14" s="509">
        <v>4271407</v>
      </c>
      <c r="I14" s="509">
        <v>1169435</v>
      </c>
      <c r="J14" s="509">
        <v>1775315</v>
      </c>
      <c r="K14" s="509">
        <v>1069876</v>
      </c>
      <c r="L14" s="509">
        <v>1057134</v>
      </c>
      <c r="M14" s="509">
        <v>402426</v>
      </c>
      <c r="N14" s="509">
        <v>1950604</v>
      </c>
      <c r="O14" s="509">
        <v>2247490</v>
      </c>
      <c r="P14" s="509">
        <v>1583955</v>
      </c>
      <c r="Q14" s="509">
        <v>2894249</v>
      </c>
      <c r="R14" s="509">
        <v>3438641</v>
      </c>
      <c r="S14" s="509">
        <v>520971</v>
      </c>
      <c r="T14" s="509">
        <v>488583</v>
      </c>
      <c r="U14" s="509">
        <v>97491</v>
      </c>
      <c r="V14" s="509">
        <v>26892127</v>
      </c>
    </row>
    <row r="15" spans="1:22" x14ac:dyDescent="0.35">
      <c r="A15" s="205" t="s">
        <v>90</v>
      </c>
      <c r="B15" s="509">
        <v>176020</v>
      </c>
      <c r="C15" s="509">
        <v>58675</v>
      </c>
      <c r="D15" s="509">
        <v>2347383</v>
      </c>
      <c r="E15" s="509">
        <v>92877</v>
      </c>
      <c r="F15" s="509">
        <v>156256</v>
      </c>
      <c r="G15" s="509">
        <v>1097393</v>
      </c>
      <c r="H15" s="509">
        <v>4273008</v>
      </c>
      <c r="I15" s="509">
        <v>1168777</v>
      </c>
      <c r="J15" s="509">
        <v>1779273</v>
      </c>
      <c r="K15" s="509">
        <v>1071208</v>
      </c>
      <c r="L15" s="509">
        <v>1056146</v>
      </c>
      <c r="M15" s="509">
        <v>402339</v>
      </c>
      <c r="N15" s="509">
        <v>1957542</v>
      </c>
      <c r="O15" s="509">
        <v>2250103</v>
      </c>
      <c r="P15" s="509">
        <v>1578449</v>
      </c>
      <c r="Q15" s="509">
        <v>2891568</v>
      </c>
      <c r="R15" s="509">
        <v>3437878</v>
      </c>
      <c r="S15" s="509">
        <v>523690</v>
      </c>
      <c r="T15" s="509">
        <v>489885</v>
      </c>
      <c r="U15" s="509">
        <v>97699</v>
      </c>
      <c r="V15" s="509">
        <v>26906169</v>
      </c>
    </row>
    <row r="16" spans="1:22" x14ac:dyDescent="0.35">
      <c r="A16" s="205" t="s">
        <v>91</v>
      </c>
      <c r="B16" s="509">
        <v>177002</v>
      </c>
      <c r="C16" s="509">
        <v>58750</v>
      </c>
      <c r="D16" s="509">
        <v>2355064</v>
      </c>
      <c r="E16" s="509">
        <v>93182</v>
      </c>
      <c r="F16" s="509">
        <v>156820</v>
      </c>
      <c r="G16" s="509">
        <v>1104660</v>
      </c>
      <c r="H16" s="509">
        <v>4289831</v>
      </c>
      <c r="I16" s="509">
        <v>1173413</v>
      </c>
      <c r="J16" s="509">
        <v>1789505</v>
      </c>
      <c r="K16" s="509">
        <v>1075709</v>
      </c>
      <c r="L16" s="509">
        <v>1058097</v>
      </c>
      <c r="M16" s="509">
        <v>403228</v>
      </c>
      <c r="N16" s="509">
        <v>1968659</v>
      </c>
      <c r="O16" s="509">
        <v>2259100</v>
      </c>
      <c r="P16" s="509">
        <v>1578004</v>
      </c>
      <c r="Q16" s="509">
        <v>2895515</v>
      </c>
      <c r="R16" s="509">
        <v>3448268</v>
      </c>
      <c r="S16" s="509">
        <v>526409</v>
      </c>
      <c r="T16" s="509">
        <v>491726</v>
      </c>
      <c r="U16" s="509">
        <v>98015</v>
      </c>
      <c r="V16" s="509">
        <v>27000958</v>
      </c>
    </row>
    <row r="17" spans="1:22" x14ac:dyDescent="0.35">
      <c r="A17" s="205" t="s">
        <v>92</v>
      </c>
      <c r="B17" s="509">
        <v>178028</v>
      </c>
      <c r="C17" s="509">
        <v>58391</v>
      </c>
      <c r="D17" s="509">
        <v>2317834</v>
      </c>
      <c r="E17" s="509">
        <v>93448</v>
      </c>
      <c r="F17" s="509">
        <v>156531</v>
      </c>
      <c r="G17" s="509">
        <v>1084425</v>
      </c>
      <c r="H17" s="509">
        <v>4307019</v>
      </c>
      <c r="I17" s="509">
        <v>1176347</v>
      </c>
      <c r="J17" s="509">
        <v>1794077</v>
      </c>
      <c r="K17" s="509">
        <v>1079444</v>
      </c>
      <c r="L17" s="509">
        <v>1058427</v>
      </c>
      <c r="M17" s="509">
        <v>403689</v>
      </c>
      <c r="N17" s="509">
        <v>1973548</v>
      </c>
      <c r="O17" s="509">
        <v>2266343</v>
      </c>
      <c r="P17" s="509">
        <v>1575803</v>
      </c>
      <c r="Q17" s="509">
        <v>2898731</v>
      </c>
      <c r="R17" s="509">
        <v>3456646</v>
      </c>
      <c r="S17" s="509">
        <v>528625</v>
      </c>
      <c r="T17" s="509">
        <v>492350</v>
      </c>
      <c r="U17" s="509">
        <v>98580</v>
      </c>
      <c r="V17" s="509">
        <v>26998286</v>
      </c>
    </row>
    <row r="18" spans="1:22" x14ac:dyDescent="0.35">
      <c r="A18" s="205" t="s">
        <v>93</v>
      </c>
      <c r="B18" s="509">
        <v>178603</v>
      </c>
      <c r="C18" s="509">
        <v>58458</v>
      </c>
      <c r="D18" s="509">
        <v>2358927</v>
      </c>
      <c r="E18" s="509">
        <v>93625</v>
      </c>
      <c r="F18" s="509">
        <v>157927</v>
      </c>
      <c r="G18" s="509">
        <v>1117623</v>
      </c>
      <c r="H18" s="509">
        <v>4325847</v>
      </c>
      <c r="I18" s="509">
        <v>1183740</v>
      </c>
      <c r="J18" s="509">
        <v>1805912</v>
      </c>
      <c r="K18" s="509">
        <v>1083161</v>
      </c>
      <c r="L18" s="509">
        <v>1060588</v>
      </c>
      <c r="M18" s="509">
        <v>405182</v>
      </c>
      <c r="N18" s="509">
        <v>1980759</v>
      </c>
      <c r="O18" s="509">
        <v>2279879</v>
      </c>
      <c r="P18" s="509">
        <v>1573725</v>
      </c>
      <c r="Q18" s="509">
        <v>2901669</v>
      </c>
      <c r="R18" s="509">
        <v>3468093</v>
      </c>
      <c r="S18" s="509">
        <v>530428</v>
      </c>
      <c r="T18" s="509">
        <v>494311</v>
      </c>
      <c r="U18" s="509">
        <v>99116</v>
      </c>
      <c r="V18" s="509">
        <v>27157573</v>
      </c>
    </row>
    <row r="19" spans="1:22" x14ac:dyDescent="0.35">
      <c r="A19" s="205" t="s">
        <v>94</v>
      </c>
      <c r="B19" s="509">
        <v>178621</v>
      </c>
      <c r="C19" s="509">
        <v>57880</v>
      </c>
      <c r="D19" s="509">
        <v>2364907</v>
      </c>
      <c r="E19" s="509">
        <v>93778</v>
      </c>
      <c r="F19" s="509">
        <v>158501</v>
      </c>
      <c r="G19" s="509">
        <v>1119773</v>
      </c>
      <c r="H19" s="509">
        <v>4336022</v>
      </c>
      <c r="I19" s="509">
        <v>1187701</v>
      </c>
      <c r="J19" s="509">
        <v>1807320</v>
      </c>
      <c r="K19" s="509">
        <v>1089437</v>
      </c>
      <c r="L19" s="509">
        <v>1061180</v>
      </c>
      <c r="M19" s="509">
        <v>405416</v>
      </c>
      <c r="N19" s="509">
        <v>1992950</v>
      </c>
      <c r="O19" s="509">
        <v>2288539</v>
      </c>
      <c r="P19" s="509">
        <v>1569097</v>
      </c>
      <c r="Q19" s="509">
        <v>2901169</v>
      </c>
      <c r="R19" s="509">
        <v>3474682</v>
      </c>
      <c r="S19" s="509">
        <v>532809</v>
      </c>
      <c r="T19" s="509">
        <v>495242</v>
      </c>
      <c r="U19" s="509">
        <v>99475</v>
      </c>
      <c r="V19" s="509">
        <v>27214499</v>
      </c>
    </row>
    <row r="20" spans="1:22" x14ac:dyDescent="0.35">
      <c r="A20" s="205" t="s">
        <v>95</v>
      </c>
      <c r="B20" s="509">
        <v>178987</v>
      </c>
      <c r="C20" s="509">
        <v>57636</v>
      </c>
      <c r="D20" s="509">
        <v>2367842</v>
      </c>
      <c r="E20" s="509">
        <v>94093</v>
      </c>
      <c r="F20" s="509">
        <v>158988</v>
      </c>
      <c r="G20" s="509">
        <v>1126149</v>
      </c>
      <c r="H20" s="509">
        <v>4347421</v>
      </c>
      <c r="I20" s="509">
        <v>1191409</v>
      </c>
      <c r="J20" s="509">
        <v>1815637</v>
      </c>
      <c r="K20" s="509">
        <v>1095568</v>
      </c>
      <c r="L20" s="509">
        <v>1062977</v>
      </c>
      <c r="M20" s="509">
        <v>406721</v>
      </c>
      <c r="N20" s="509">
        <v>2008036</v>
      </c>
      <c r="O20" s="509">
        <v>2301315</v>
      </c>
      <c r="P20" s="509">
        <v>1565246</v>
      </c>
      <c r="Q20" s="509">
        <v>2903120</v>
      </c>
      <c r="R20" s="509">
        <v>3481996</v>
      </c>
      <c r="S20" s="509">
        <v>534688</v>
      </c>
      <c r="T20" s="509">
        <v>496790</v>
      </c>
      <c r="U20" s="509">
        <v>99923</v>
      </c>
      <c r="V20" s="509">
        <v>27294543</v>
      </c>
    </row>
    <row r="21" spans="1:22" x14ac:dyDescent="0.35">
      <c r="A21" s="205" t="s">
        <v>96</v>
      </c>
      <c r="B21" s="509">
        <v>179859</v>
      </c>
      <c r="C21" s="509">
        <v>55897</v>
      </c>
      <c r="D21" s="509">
        <v>2370463</v>
      </c>
      <c r="E21" s="509">
        <v>92731</v>
      </c>
      <c r="F21" s="509">
        <v>158857</v>
      </c>
      <c r="G21" s="509">
        <v>1132002</v>
      </c>
      <c r="H21" s="509">
        <v>4341372</v>
      </c>
      <c r="I21" s="509">
        <v>1189319</v>
      </c>
      <c r="J21" s="509">
        <v>1829538</v>
      </c>
      <c r="K21" s="509">
        <v>1095929</v>
      </c>
      <c r="L21" s="509">
        <v>1074624</v>
      </c>
      <c r="M21" s="509">
        <v>408254</v>
      </c>
      <c r="N21" s="509">
        <v>2020610</v>
      </c>
      <c r="O21" s="509">
        <v>2292050</v>
      </c>
      <c r="P21" s="509">
        <v>1563235</v>
      </c>
      <c r="Q21" s="509">
        <v>2904107</v>
      </c>
      <c r="R21" s="509">
        <v>3497763</v>
      </c>
      <c r="S21" s="509">
        <v>535741</v>
      </c>
      <c r="T21" s="509">
        <v>497816</v>
      </c>
      <c r="U21" s="509">
        <v>100486</v>
      </c>
      <c r="V21" s="509">
        <v>27340654</v>
      </c>
    </row>
    <row r="22" spans="1:22" x14ac:dyDescent="0.35">
      <c r="A22" s="205" t="s">
        <v>97</v>
      </c>
      <c r="B22" s="509">
        <v>180610</v>
      </c>
      <c r="C22" s="509">
        <v>55443</v>
      </c>
      <c r="D22" s="509">
        <v>2370582</v>
      </c>
      <c r="E22" s="509">
        <v>93205</v>
      </c>
      <c r="F22" s="509">
        <v>159168</v>
      </c>
      <c r="G22" s="509">
        <v>1136838</v>
      </c>
      <c r="H22" s="509">
        <v>4351394</v>
      </c>
      <c r="I22" s="509">
        <v>1192362</v>
      </c>
      <c r="J22" s="509">
        <v>1838931</v>
      </c>
      <c r="K22" s="509">
        <v>1099678</v>
      </c>
      <c r="L22" s="509">
        <v>1075060</v>
      </c>
      <c r="M22" s="509">
        <v>408890</v>
      </c>
      <c r="N22" s="509">
        <v>2027810</v>
      </c>
      <c r="O22" s="509">
        <v>2295487</v>
      </c>
      <c r="P22" s="509">
        <v>1569710</v>
      </c>
      <c r="Q22" s="509">
        <v>2900585</v>
      </c>
      <c r="R22" s="509">
        <v>3504968</v>
      </c>
      <c r="S22" s="509">
        <v>538501</v>
      </c>
      <c r="T22" s="509">
        <v>498657</v>
      </c>
      <c r="U22" s="509">
        <v>101096</v>
      </c>
      <c r="V22" s="509">
        <v>27398974</v>
      </c>
    </row>
    <row r="23" spans="1:22" x14ac:dyDescent="0.35">
      <c r="A23" s="205" t="s">
        <v>98</v>
      </c>
      <c r="B23" s="509">
        <v>181683</v>
      </c>
      <c r="C23" s="509">
        <v>54872</v>
      </c>
      <c r="D23" s="509">
        <v>2375700</v>
      </c>
      <c r="E23" s="509">
        <v>93850</v>
      </c>
      <c r="F23" s="509">
        <v>160027</v>
      </c>
      <c r="G23" s="509">
        <v>1143893</v>
      </c>
      <c r="H23" s="509">
        <v>4365722</v>
      </c>
      <c r="I23" s="509">
        <v>1198270</v>
      </c>
      <c r="J23" s="509">
        <v>1850234</v>
      </c>
      <c r="K23" s="509">
        <v>1105687</v>
      </c>
      <c r="L23" s="509">
        <v>1079142</v>
      </c>
      <c r="M23" s="509">
        <v>410606</v>
      </c>
      <c r="N23" s="509">
        <v>2037582</v>
      </c>
      <c r="O23" s="509">
        <v>2293723</v>
      </c>
      <c r="P23" s="509">
        <v>1548667</v>
      </c>
      <c r="Q23" s="509">
        <v>2903625</v>
      </c>
      <c r="R23" s="509">
        <v>3517935</v>
      </c>
      <c r="S23" s="509">
        <v>541917</v>
      </c>
      <c r="T23" s="509">
        <v>499535</v>
      </c>
      <c r="U23" s="509">
        <v>98645</v>
      </c>
      <c r="V23" s="509">
        <v>27461315</v>
      </c>
    </row>
    <row r="24" spans="1:22" x14ac:dyDescent="0.35">
      <c r="A24" s="205" t="s">
        <v>99</v>
      </c>
      <c r="B24" s="509">
        <v>182308</v>
      </c>
      <c r="C24" s="509">
        <v>54178</v>
      </c>
      <c r="D24" s="509">
        <v>2376930</v>
      </c>
      <c r="E24" s="509">
        <v>94440</v>
      </c>
      <c r="F24" s="509">
        <v>160569</v>
      </c>
      <c r="G24" s="509">
        <v>1147204</v>
      </c>
      <c r="H24" s="509">
        <v>4374058</v>
      </c>
      <c r="I24" s="509">
        <v>1200503</v>
      </c>
      <c r="J24" s="509">
        <v>1859857</v>
      </c>
      <c r="K24" s="509">
        <v>1110183</v>
      </c>
      <c r="L24" s="509">
        <v>1080847</v>
      </c>
      <c r="M24" s="509">
        <v>412067</v>
      </c>
      <c r="N24" s="509">
        <v>2044338</v>
      </c>
      <c r="O24" s="509">
        <v>2303790</v>
      </c>
      <c r="P24" s="509">
        <v>1542870</v>
      </c>
      <c r="Q24" s="509">
        <v>2904590</v>
      </c>
      <c r="R24" s="509">
        <v>3522716</v>
      </c>
      <c r="S24" s="509">
        <v>544221</v>
      </c>
      <c r="T24" s="509">
        <v>501492</v>
      </c>
      <c r="U24" s="509">
        <v>102124</v>
      </c>
      <c r="V24" s="509">
        <v>27519284</v>
      </c>
    </row>
    <row r="25" spans="1:22" x14ac:dyDescent="0.35">
      <c r="A25" s="205" t="s">
        <v>100</v>
      </c>
      <c r="B25" s="509">
        <v>182123</v>
      </c>
      <c r="C25" s="509">
        <v>53552</v>
      </c>
      <c r="D25" s="509">
        <v>2377116</v>
      </c>
      <c r="E25" s="509">
        <v>94710</v>
      </c>
      <c r="F25" s="509">
        <v>160929</v>
      </c>
      <c r="G25" s="509">
        <v>1150788</v>
      </c>
      <c r="H25" s="509">
        <v>4380718</v>
      </c>
      <c r="I25" s="509">
        <v>1204205</v>
      </c>
      <c r="J25" s="509">
        <v>1866899</v>
      </c>
      <c r="K25" s="509">
        <v>1113352</v>
      </c>
      <c r="L25" s="509">
        <v>1079474</v>
      </c>
      <c r="M25" s="509">
        <v>412836</v>
      </c>
      <c r="N25" s="509">
        <v>2049054</v>
      </c>
      <c r="O25" s="509">
        <v>2309912</v>
      </c>
      <c r="P25" s="509">
        <v>1539729</v>
      </c>
      <c r="Q25" s="509">
        <v>2903446</v>
      </c>
      <c r="R25" s="509">
        <v>3528725</v>
      </c>
      <c r="S25" s="509">
        <v>546601</v>
      </c>
      <c r="T25" s="509">
        <v>502341</v>
      </c>
      <c r="U25" s="509">
        <v>102597</v>
      </c>
      <c r="V25" s="509">
        <v>27559106</v>
      </c>
    </row>
    <row r="26" spans="1:22" x14ac:dyDescent="0.35">
      <c r="A26" s="205" t="s">
        <v>101</v>
      </c>
      <c r="B26" s="509">
        <v>182155</v>
      </c>
      <c r="C26" s="509">
        <v>53020</v>
      </c>
      <c r="D26" s="509">
        <v>2380342</v>
      </c>
      <c r="E26" s="509">
        <v>95186</v>
      </c>
      <c r="F26" s="509">
        <v>161304</v>
      </c>
      <c r="G26" s="509">
        <v>1154560</v>
      </c>
      <c r="H26" s="509">
        <v>4389412</v>
      </c>
      <c r="I26" s="509">
        <v>1207000</v>
      </c>
      <c r="J26" s="509">
        <v>1874010</v>
      </c>
      <c r="K26" s="509">
        <v>1116675</v>
      </c>
      <c r="L26" s="509">
        <v>1079844</v>
      </c>
      <c r="M26" s="509">
        <v>413924</v>
      </c>
      <c r="N26" s="509">
        <v>2057349</v>
      </c>
      <c r="O26" s="509">
        <v>2313737</v>
      </c>
      <c r="P26" s="509">
        <v>1537839</v>
      </c>
      <c r="Q26" s="509">
        <v>2906331</v>
      </c>
      <c r="R26" s="509">
        <v>3534715</v>
      </c>
      <c r="S26" s="509">
        <v>549388</v>
      </c>
      <c r="T26" s="509">
        <v>503423</v>
      </c>
      <c r="U26" s="509">
        <v>102856</v>
      </c>
      <c r="V26" s="509">
        <v>27613070</v>
      </c>
    </row>
    <row r="27" spans="1:22" x14ac:dyDescent="0.35">
      <c r="A27" s="205" t="s">
        <v>102</v>
      </c>
      <c r="B27" s="509">
        <v>182211</v>
      </c>
      <c r="C27" s="509">
        <v>52511</v>
      </c>
      <c r="D27" s="509">
        <v>2382257</v>
      </c>
      <c r="E27" s="509">
        <v>95803</v>
      </c>
      <c r="F27" s="509">
        <v>161690</v>
      </c>
      <c r="G27" s="509">
        <v>1157711</v>
      </c>
      <c r="H27" s="509">
        <v>4397971</v>
      </c>
      <c r="I27" s="509">
        <v>1210459</v>
      </c>
      <c r="J27" s="509">
        <v>1882680</v>
      </c>
      <c r="K27" s="509">
        <v>1120026</v>
      </c>
      <c r="L27" s="509">
        <v>1082608</v>
      </c>
      <c r="M27" s="509">
        <v>414503</v>
      </c>
      <c r="N27" s="509">
        <v>2064043</v>
      </c>
      <c r="O27" s="509">
        <v>2321423</v>
      </c>
      <c r="P27" s="509">
        <v>1535553</v>
      </c>
      <c r="Q27" s="509">
        <v>2908393</v>
      </c>
      <c r="R27" s="509">
        <v>3540718</v>
      </c>
      <c r="S27" s="509">
        <v>552436</v>
      </c>
      <c r="T27" s="509">
        <v>505494</v>
      </c>
      <c r="U27" s="509">
        <v>103321</v>
      </c>
      <c r="V27" s="509">
        <v>27671808</v>
      </c>
    </row>
    <row r="28" spans="1:22" x14ac:dyDescent="0.35">
      <c r="A28" s="205" t="s">
        <v>103</v>
      </c>
      <c r="B28" s="509">
        <v>182262</v>
      </c>
      <c r="C28" s="509">
        <v>51955</v>
      </c>
      <c r="D28" s="509">
        <v>2384662</v>
      </c>
      <c r="E28" s="509">
        <v>96487</v>
      </c>
      <c r="F28" s="509">
        <v>162124</v>
      </c>
      <c r="G28" s="509">
        <v>1162508</v>
      </c>
      <c r="H28" s="509">
        <v>4408422</v>
      </c>
      <c r="I28" s="509">
        <v>1212669</v>
      </c>
      <c r="J28" s="509">
        <v>1889868</v>
      </c>
      <c r="K28" s="509">
        <v>1123088</v>
      </c>
      <c r="L28" s="509">
        <v>1082331</v>
      </c>
      <c r="M28" s="509">
        <v>415001</v>
      </c>
      <c r="N28" s="509">
        <v>2070547</v>
      </c>
      <c r="O28" s="509">
        <v>2313366</v>
      </c>
      <c r="P28" s="509">
        <v>1535282</v>
      </c>
      <c r="Q28" s="509">
        <v>2916059</v>
      </c>
      <c r="R28" s="509">
        <v>3547303</v>
      </c>
      <c r="S28" s="509">
        <v>552842</v>
      </c>
      <c r="T28" s="509">
        <v>506404</v>
      </c>
      <c r="U28" s="509">
        <v>103759</v>
      </c>
      <c r="V28" s="509">
        <v>27716938</v>
      </c>
    </row>
    <row r="29" spans="1:22" x14ac:dyDescent="0.35">
      <c r="A29" s="205" t="s">
        <v>104</v>
      </c>
      <c r="B29" s="509">
        <v>181806</v>
      </c>
      <c r="C29" s="509">
        <v>51321</v>
      </c>
      <c r="D29" s="509">
        <v>2363304</v>
      </c>
      <c r="E29" s="509">
        <v>97134</v>
      </c>
      <c r="F29" s="509">
        <v>162516</v>
      </c>
      <c r="G29" s="509">
        <v>1145061</v>
      </c>
      <c r="H29" s="509">
        <v>4409640</v>
      </c>
      <c r="I29" s="509">
        <v>1214173</v>
      </c>
      <c r="J29" s="509">
        <v>1894847</v>
      </c>
      <c r="K29" s="509">
        <v>1124498</v>
      </c>
      <c r="L29" s="509">
        <v>1082172</v>
      </c>
      <c r="M29" s="509">
        <v>415041</v>
      </c>
      <c r="N29" s="509">
        <v>2071766</v>
      </c>
      <c r="O29" s="509">
        <v>2312128</v>
      </c>
      <c r="P29" s="509">
        <v>1531304</v>
      </c>
      <c r="Q29" s="509">
        <v>2910852</v>
      </c>
      <c r="R29" s="509">
        <v>3552508</v>
      </c>
      <c r="S29" s="509">
        <v>554258</v>
      </c>
      <c r="T29" s="509">
        <v>506975</v>
      </c>
      <c r="U29" s="509">
        <v>103884</v>
      </c>
      <c r="V29" s="509">
        <v>27685188</v>
      </c>
    </row>
    <row r="30" spans="1:22" x14ac:dyDescent="0.35">
      <c r="A30" s="205" t="s">
        <v>105</v>
      </c>
      <c r="B30" s="509">
        <v>181837</v>
      </c>
      <c r="C30" s="509">
        <v>51048</v>
      </c>
      <c r="D30" s="509">
        <v>2383931</v>
      </c>
      <c r="E30" s="509">
        <v>97981</v>
      </c>
      <c r="F30" s="509">
        <v>163338</v>
      </c>
      <c r="G30" s="509">
        <v>1170549</v>
      </c>
      <c r="H30" s="509">
        <v>4415083</v>
      </c>
      <c r="I30" s="509">
        <v>1218964</v>
      </c>
      <c r="J30" s="509">
        <v>1900352</v>
      </c>
      <c r="K30" s="509">
        <v>1127000</v>
      </c>
      <c r="L30" s="509">
        <v>1082972</v>
      </c>
      <c r="M30" s="509">
        <v>416176</v>
      </c>
      <c r="N30" s="509">
        <v>2073856</v>
      </c>
      <c r="O30" s="509">
        <v>2313777</v>
      </c>
      <c r="P30" s="509">
        <v>1529133</v>
      </c>
      <c r="Q30" s="509">
        <v>2910858</v>
      </c>
      <c r="R30" s="509">
        <v>3558579</v>
      </c>
      <c r="S30" s="509">
        <v>555932</v>
      </c>
      <c r="T30" s="509">
        <v>507451</v>
      </c>
      <c r="U30" s="509">
        <v>103717</v>
      </c>
      <c r="V30" s="509">
        <v>27762533</v>
      </c>
    </row>
    <row r="31" spans="1:22" x14ac:dyDescent="0.35">
      <c r="A31" s="205" t="s">
        <v>106</v>
      </c>
      <c r="B31" s="509">
        <v>181911</v>
      </c>
      <c r="C31" s="509">
        <v>50658</v>
      </c>
      <c r="D31" s="509">
        <v>2382196</v>
      </c>
      <c r="E31" s="509">
        <v>98625</v>
      </c>
      <c r="F31" s="509">
        <v>163122</v>
      </c>
      <c r="G31" s="509">
        <v>1169713</v>
      </c>
      <c r="H31" s="509">
        <v>4420261</v>
      </c>
      <c r="I31" s="509">
        <v>1222116</v>
      </c>
      <c r="J31" s="509">
        <v>1908113</v>
      </c>
      <c r="K31" s="509">
        <v>1130303</v>
      </c>
      <c r="L31" s="509">
        <v>1081728</v>
      </c>
      <c r="M31" s="509">
        <v>417003</v>
      </c>
      <c r="N31" s="509">
        <v>2078393</v>
      </c>
      <c r="O31" s="509">
        <v>2316922</v>
      </c>
      <c r="P31" s="509">
        <v>1526650</v>
      </c>
      <c r="Q31" s="509">
        <v>2911980</v>
      </c>
      <c r="R31" s="509">
        <v>3565892</v>
      </c>
      <c r="S31" s="509">
        <v>557925</v>
      </c>
      <c r="T31" s="509">
        <v>509185</v>
      </c>
      <c r="U31" s="509">
        <v>105351</v>
      </c>
      <c r="V31" s="509">
        <v>27798048</v>
      </c>
    </row>
    <row r="32" spans="1:22" x14ac:dyDescent="0.35">
      <c r="A32" s="205" t="s">
        <v>107</v>
      </c>
      <c r="B32" s="509">
        <v>181823</v>
      </c>
      <c r="C32" s="509">
        <v>50162</v>
      </c>
      <c r="D32" s="509">
        <v>2381920</v>
      </c>
      <c r="E32" s="509">
        <v>99349</v>
      </c>
      <c r="F32" s="509">
        <v>163380</v>
      </c>
      <c r="G32" s="509">
        <v>1172093</v>
      </c>
      <c r="H32" s="509">
        <v>4421910</v>
      </c>
      <c r="I32" s="509">
        <v>1224879</v>
      </c>
      <c r="J32" s="509">
        <v>1914704</v>
      </c>
      <c r="K32" s="509">
        <v>1131493</v>
      </c>
      <c r="L32" s="509">
        <v>1078923</v>
      </c>
      <c r="M32" s="509">
        <v>417256</v>
      </c>
      <c r="N32" s="509">
        <v>2080196</v>
      </c>
      <c r="O32" s="509">
        <v>2323394</v>
      </c>
      <c r="P32" s="509">
        <v>1522148</v>
      </c>
      <c r="Q32" s="509">
        <v>2911570</v>
      </c>
      <c r="R32" s="509">
        <v>3570120</v>
      </c>
      <c r="S32" s="509">
        <v>561301</v>
      </c>
      <c r="T32" s="509">
        <v>509586</v>
      </c>
      <c r="U32" s="509">
        <v>105380</v>
      </c>
      <c r="V32" s="509">
        <v>27821586</v>
      </c>
    </row>
    <row r="33" spans="1:22" x14ac:dyDescent="0.35">
      <c r="A33" s="205" t="s">
        <v>108</v>
      </c>
      <c r="B33" s="509">
        <v>181701</v>
      </c>
      <c r="C33" s="509">
        <v>49101</v>
      </c>
      <c r="D33" s="509">
        <v>2383934</v>
      </c>
      <c r="E33" s="509">
        <v>99723</v>
      </c>
      <c r="F33" s="509">
        <v>164057</v>
      </c>
      <c r="G33" s="509">
        <v>1172104</v>
      </c>
      <c r="H33" s="509">
        <v>4428439</v>
      </c>
      <c r="I33" s="509">
        <v>1229955</v>
      </c>
      <c r="J33" s="509">
        <v>1919654</v>
      </c>
      <c r="K33" s="509">
        <v>1132647</v>
      </c>
      <c r="L33" s="509">
        <v>1080299</v>
      </c>
      <c r="M33" s="509">
        <v>417467</v>
      </c>
      <c r="N33" s="509">
        <v>2071719</v>
      </c>
      <c r="O33" s="509">
        <v>2306602</v>
      </c>
      <c r="P33" s="509">
        <v>1518567</v>
      </c>
      <c r="Q33" s="509">
        <v>2914722</v>
      </c>
      <c r="R33" s="509">
        <v>3571960</v>
      </c>
      <c r="S33" s="509">
        <v>562980</v>
      </c>
      <c r="T33" s="509">
        <v>510251</v>
      </c>
      <c r="U33" s="509">
        <v>102975</v>
      </c>
      <c r="V33" s="509">
        <v>27818856</v>
      </c>
    </row>
    <row r="34" spans="1:22" x14ac:dyDescent="0.35">
      <c r="A34" s="205" t="s">
        <v>109</v>
      </c>
      <c r="B34" s="509">
        <v>181562</v>
      </c>
      <c r="C34" s="509">
        <v>48840</v>
      </c>
      <c r="D34" s="509">
        <v>2386543</v>
      </c>
      <c r="E34" s="509">
        <v>100147</v>
      </c>
      <c r="F34" s="509">
        <v>164708</v>
      </c>
      <c r="G34" s="509">
        <v>1176418</v>
      </c>
      <c r="H34" s="509">
        <v>4433633</v>
      </c>
      <c r="I34" s="509">
        <v>1237841</v>
      </c>
      <c r="J34" s="509">
        <v>1924796</v>
      </c>
      <c r="K34" s="509">
        <v>1135097</v>
      </c>
      <c r="L34" s="509">
        <v>1080414</v>
      </c>
      <c r="M34" s="509">
        <v>417719</v>
      </c>
      <c r="N34" s="509">
        <v>2074214</v>
      </c>
      <c r="O34" s="509">
        <v>2314567</v>
      </c>
      <c r="P34" s="509">
        <v>1520389</v>
      </c>
      <c r="Q34" s="509">
        <v>2920174</v>
      </c>
      <c r="R34" s="509">
        <v>3582415</v>
      </c>
      <c r="S34" s="509">
        <v>564270</v>
      </c>
      <c r="T34" s="509">
        <v>510849</v>
      </c>
      <c r="U34" s="509">
        <v>98846</v>
      </c>
      <c r="V34" s="509">
        <v>27873444</v>
      </c>
    </row>
    <row r="35" spans="1:22" x14ac:dyDescent="0.35">
      <c r="A35" s="205" t="s">
        <v>110</v>
      </c>
      <c r="B35" s="509">
        <v>182012</v>
      </c>
      <c r="C35" s="509">
        <v>48468</v>
      </c>
      <c r="D35" s="509">
        <v>2387372</v>
      </c>
      <c r="E35" s="509">
        <v>100384</v>
      </c>
      <c r="F35" s="509">
        <v>165364</v>
      </c>
      <c r="G35" s="509">
        <v>1179528</v>
      </c>
      <c r="H35" s="509">
        <v>4437327</v>
      </c>
      <c r="I35" s="509">
        <v>1240894</v>
      </c>
      <c r="J35" s="509">
        <v>1929918</v>
      </c>
      <c r="K35" s="509">
        <v>1136756</v>
      </c>
      <c r="L35" s="509">
        <v>1080609</v>
      </c>
      <c r="M35" s="509">
        <v>417670</v>
      </c>
      <c r="N35" s="509">
        <v>2075003</v>
      </c>
      <c r="O35" s="509">
        <v>2318594</v>
      </c>
      <c r="P35" s="509">
        <v>1522398</v>
      </c>
      <c r="Q35" s="509">
        <v>2924625</v>
      </c>
      <c r="R35" s="509">
        <v>3587756</v>
      </c>
      <c r="S35" s="509">
        <v>565379</v>
      </c>
      <c r="T35" s="509">
        <v>511385</v>
      </c>
      <c r="U35" s="509">
        <v>100413</v>
      </c>
      <c r="V35" s="509">
        <v>27911854</v>
      </c>
    </row>
    <row r="36" spans="1:22" x14ac:dyDescent="0.35">
      <c r="A36" s="205" t="s">
        <v>111</v>
      </c>
      <c r="B36" s="509">
        <v>182106</v>
      </c>
      <c r="C36" s="509">
        <v>48216</v>
      </c>
      <c r="D36" s="509">
        <v>2388166</v>
      </c>
      <c r="E36" s="509">
        <v>100851</v>
      </c>
      <c r="F36" s="509">
        <v>165806</v>
      </c>
      <c r="G36" s="509">
        <v>1181871</v>
      </c>
      <c r="H36" s="509">
        <v>4440504</v>
      </c>
      <c r="I36" s="509">
        <v>1243947</v>
      </c>
      <c r="J36" s="509">
        <v>1931996</v>
      </c>
      <c r="K36" s="509">
        <v>1138934</v>
      </c>
      <c r="L36" s="509">
        <v>1080110</v>
      </c>
      <c r="M36" s="509">
        <v>417429</v>
      </c>
      <c r="N36" s="509">
        <v>2075626</v>
      </c>
      <c r="O36" s="509">
        <v>2322190</v>
      </c>
      <c r="P36" s="509">
        <v>1531255</v>
      </c>
      <c r="Q36" s="509">
        <v>2923520</v>
      </c>
      <c r="R36" s="509">
        <v>3595101</v>
      </c>
      <c r="S36" s="509">
        <v>566759</v>
      </c>
      <c r="T36" s="509">
        <v>511808</v>
      </c>
      <c r="U36" s="509">
        <v>104536</v>
      </c>
      <c r="V36" s="509">
        <v>27950733</v>
      </c>
    </row>
    <row r="37" spans="1:22" x14ac:dyDescent="0.35">
      <c r="A37" s="205" t="s">
        <v>112</v>
      </c>
      <c r="B37" s="509">
        <v>182383</v>
      </c>
      <c r="C37" s="509">
        <v>47930</v>
      </c>
      <c r="D37" s="509">
        <v>2392926</v>
      </c>
      <c r="E37" s="509">
        <v>101360</v>
      </c>
      <c r="F37" s="509">
        <v>166218</v>
      </c>
      <c r="G37" s="509">
        <v>1185390</v>
      </c>
      <c r="H37" s="509">
        <v>4445005</v>
      </c>
      <c r="I37" s="509">
        <v>1248376</v>
      </c>
      <c r="J37" s="509">
        <v>1938232</v>
      </c>
      <c r="K37" s="509">
        <v>1142094</v>
      </c>
      <c r="L37" s="509">
        <v>1081740</v>
      </c>
      <c r="M37" s="509">
        <v>417877</v>
      </c>
      <c r="N37" s="509">
        <v>2072828</v>
      </c>
      <c r="O37" s="509">
        <v>2324592</v>
      </c>
      <c r="P37" s="509">
        <v>1495062</v>
      </c>
      <c r="Q37" s="509">
        <v>2920570</v>
      </c>
      <c r="R37" s="509">
        <v>3602619</v>
      </c>
      <c r="S37" s="509">
        <v>568767</v>
      </c>
      <c r="T37" s="509">
        <v>513127</v>
      </c>
      <c r="U37" s="509">
        <v>107391</v>
      </c>
      <c r="V37" s="509">
        <v>27954486</v>
      </c>
    </row>
    <row r="38" spans="1:22" x14ac:dyDescent="0.35">
      <c r="A38" s="205" t="s">
        <v>113</v>
      </c>
      <c r="B38" s="509">
        <v>183116</v>
      </c>
      <c r="C38" s="509">
        <v>47644</v>
      </c>
      <c r="D38" s="509">
        <v>2393733</v>
      </c>
      <c r="E38" s="509">
        <v>101791</v>
      </c>
      <c r="F38" s="509">
        <v>167100</v>
      </c>
      <c r="G38" s="509">
        <v>1188997</v>
      </c>
      <c r="H38" s="509">
        <v>4450946</v>
      </c>
      <c r="I38" s="509">
        <v>1249811</v>
      </c>
      <c r="J38" s="509">
        <v>1945693</v>
      </c>
      <c r="K38" s="509">
        <v>1144309</v>
      </c>
      <c r="L38" s="509">
        <v>1080102</v>
      </c>
      <c r="M38" s="509">
        <v>417544</v>
      </c>
      <c r="N38" s="509">
        <v>2071046</v>
      </c>
      <c r="O38" s="509">
        <v>2329121</v>
      </c>
      <c r="P38" s="509">
        <v>1490298</v>
      </c>
      <c r="Q38" s="509">
        <v>2921333</v>
      </c>
      <c r="R38" s="509">
        <v>3613187</v>
      </c>
      <c r="S38" s="509">
        <v>570268</v>
      </c>
      <c r="T38" s="509">
        <v>514266</v>
      </c>
      <c r="U38" s="509">
        <v>107779</v>
      </c>
      <c r="V38" s="509">
        <v>27988083</v>
      </c>
    </row>
    <row r="39" spans="1:22" x14ac:dyDescent="0.35">
      <c r="A39" s="205" t="s">
        <v>114</v>
      </c>
      <c r="B39" s="509">
        <v>183099</v>
      </c>
      <c r="C39" s="509">
        <v>47492</v>
      </c>
      <c r="D39" s="509">
        <v>2394205</v>
      </c>
      <c r="E39" s="509">
        <v>102028</v>
      </c>
      <c r="F39" s="509">
        <v>167619</v>
      </c>
      <c r="G39" s="509">
        <v>1192077</v>
      </c>
      <c r="H39" s="509">
        <v>4454801</v>
      </c>
      <c r="I39" s="509">
        <v>1253701</v>
      </c>
      <c r="J39" s="509">
        <v>1950522</v>
      </c>
      <c r="K39" s="509">
        <v>1146054</v>
      </c>
      <c r="L39" s="509">
        <v>1079702</v>
      </c>
      <c r="M39" s="509">
        <v>417036</v>
      </c>
      <c r="N39" s="509">
        <v>2068339</v>
      </c>
      <c r="O39" s="509">
        <v>2327596</v>
      </c>
      <c r="P39" s="509">
        <v>1487184</v>
      </c>
      <c r="Q39" s="509">
        <v>2923988</v>
      </c>
      <c r="R39" s="509">
        <v>3624462</v>
      </c>
      <c r="S39" s="509">
        <v>572801</v>
      </c>
      <c r="T39" s="509">
        <v>515021</v>
      </c>
      <c r="U39" s="509">
        <v>108247</v>
      </c>
      <c r="V39" s="509">
        <v>28015973</v>
      </c>
    </row>
    <row r="40" spans="1:22" x14ac:dyDescent="0.35">
      <c r="A40" s="205" t="s">
        <v>115</v>
      </c>
      <c r="B40" s="509">
        <v>181994</v>
      </c>
      <c r="C40" s="509">
        <v>47381</v>
      </c>
      <c r="D40" s="509">
        <v>2397122</v>
      </c>
      <c r="E40" s="509">
        <v>102318</v>
      </c>
      <c r="F40" s="509">
        <v>168250</v>
      </c>
      <c r="G40" s="509">
        <v>1196053</v>
      </c>
      <c r="H40" s="509">
        <v>4460944</v>
      </c>
      <c r="I40" s="509">
        <v>1256856</v>
      </c>
      <c r="J40" s="509">
        <v>1952377</v>
      </c>
      <c r="K40" s="509">
        <v>1148217</v>
      </c>
      <c r="L40" s="509">
        <v>1080004</v>
      </c>
      <c r="M40" s="509">
        <v>417890</v>
      </c>
      <c r="N40" s="509">
        <v>2072404</v>
      </c>
      <c r="O40" s="509">
        <v>2331369</v>
      </c>
      <c r="P40" s="509">
        <v>1483891</v>
      </c>
      <c r="Q40" s="509">
        <v>2925210</v>
      </c>
      <c r="R40" s="509">
        <v>3631181</v>
      </c>
      <c r="S40" s="509">
        <v>573117</v>
      </c>
      <c r="T40" s="509">
        <v>515584</v>
      </c>
      <c r="U40" s="509">
        <v>108742</v>
      </c>
      <c r="V40" s="509">
        <v>28050902</v>
      </c>
    </row>
    <row r="41" spans="1:22" x14ac:dyDescent="0.35">
      <c r="A41" s="205" t="s">
        <v>116</v>
      </c>
      <c r="B41" s="509">
        <v>182356</v>
      </c>
      <c r="C41" s="509">
        <v>47235</v>
      </c>
      <c r="D41" s="509">
        <v>2403450</v>
      </c>
      <c r="E41" s="509">
        <v>102511</v>
      </c>
      <c r="F41" s="509">
        <v>168633</v>
      </c>
      <c r="G41" s="509">
        <v>1196697</v>
      </c>
      <c r="H41" s="509">
        <v>4465831</v>
      </c>
      <c r="I41" s="509">
        <v>1258030</v>
      </c>
      <c r="J41" s="509">
        <v>1959583</v>
      </c>
      <c r="K41" s="509">
        <v>1150918</v>
      </c>
      <c r="L41" s="509">
        <v>1079349</v>
      </c>
      <c r="M41" s="509">
        <v>417828</v>
      </c>
      <c r="N41" s="509">
        <v>2074978</v>
      </c>
      <c r="O41" s="509">
        <v>2334868</v>
      </c>
      <c r="P41" s="509">
        <v>1481895</v>
      </c>
      <c r="Q41" s="509">
        <v>2923314</v>
      </c>
      <c r="R41" s="509">
        <v>3635828</v>
      </c>
      <c r="S41" s="509">
        <v>574098</v>
      </c>
      <c r="T41" s="509">
        <v>516188</v>
      </c>
      <c r="U41" s="509">
        <v>109730</v>
      </c>
      <c r="V41" s="509">
        <v>28083321</v>
      </c>
    </row>
    <row r="42" spans="1:22" x14ac:dyDescent="0.35">
      <c r="A42" s="205" t="s">
        <v>117</v>
      </c>
      <c r="B42" s="509">
        <v>182519</v>
      </c>
      <c r="C42" s="509">
        <v>46840</v>
      </c>
      <c r="D42" s="509">
        <v>2398266</v>
      </c>
      <c r="E42" s="509">
        <v>102606</v>
      </c>
      <c r="F42" s="509">
        <v>169106</v>
      </c>
      <c r="G42" s="509">
        <v>1197414</v>
      </c>
      <c r="H42" s="509">
        <v>4468451</v>
      </c>
      <c r="I42" s="509">
        <v>1258986</v>
      </c>
      <c r="J42" s="509">
        <v>1963384</v>
      </c>
      <c r="K42" s="509">
        <v>1152083</v>
      </c>
      <c r="L42" s="509">
        <v>1077221</v>
      </c>
      <c r="M42" s="509">
        <v>418049</v>
      </c>
      <c r="N42" s="509">
        <v>2075973</v>
      </c>
      <c r="O42" s="509">
        <v>2335093</v>
      </c>
      <c r="P42" s="509">
        <v>1479170</v>
      </c>
      <c r="Q42" s="509">
        <v>2923638</v>
      </c>
      <c r="R42" s="509">
        <v>3641052</v>
      </c>
      <c r="S42" s="509">
        <v>575814</v>
      </c>
      <c r="T42" s="509">
        <v>516205</v>
      </c>
      <c r="U42" s="509">
        <v>110311</v>
      </c>
      <c r="V42" s="509">
        <v>28092182</v>
      </c>
    </row>
    <row r="43" spans="1:22" x14ac:dyDescent="0.35">
      <c r="A43" s="205" t="s">
        <v>118</v>
      </c>
      <c r="B43" s="509">
        <v>182547</v>
      </c>
      <c r="C43" s="509">
        <v>46922</v>
      </c>
      <c r="D43" s="509">
        <v>2401282</v>
      </c>
      <c r="E43" s="509">
        <v>102755</v>
      </c>
      <c r="F43" s="509">
        <v>169816</v>
      </c>
      <c r="G43" s="509">
        <v>1202965</v>
      </c>
      <c r="H43" s="509">
        <v>4471489</v>
      </c>
      <c r="I43" s="509">
        <v>1263505</v>
      </c>
      <c r="J43" s="509">
        <v>1969829</v>
      </c>
      <c r="K43" s="509">
        <v>1153459</v>
      </c>
      <c r="L43" s="509">
        <v>1078131</v>
      </c>
      <c r="M43" s="509">
        <v>418374</v>
      </c>
      <c r="N43" s="509">
        <v>2079599</v>
      </c>
      <c r="O43" s="509">
        <v>2337716</v>
      </c>
      <c r="P43" s="509">
        <v>1478149</v>
      </c>
      <c r="Q43" s="509">
        <v>2922903</v>
      </c>
      <c r="R43" s="509">
        <v>3646525</v>
      </c>
      <c r="S43" s="509">
        <v>578930</v>
      </c>
      <c r="T43" s="509">
        <v>516671</v>
      </c>
      <c r="U43" s="509">
        <v>110767</v>
      </c>
      <c r="V43" s="509">
        <v>28132334</v>
      </c>
    </row>
    <row r="44" spans="1:22" x14ac:dyDescent="0.35">
      <c r="A44" s="205" t="s">
        <v>119</v>
      </c>
      <c r="B44" s="509">
        <v>182762</v>
      </c>
      <c r="C44" s="509">
        <v>47077</v>
      </c>
      <c r="D44" s="509">
        <v>2403419</v>
      </c>
      <c r="E44" s="509">
        <v>102863</v>
      </c>
      <c r="F44" s="509">
        <v>170366</v>
      </c>
      <c r="G44" s="509">
        <v>1207736</v>
      </c>
      <c r="H44" s="509">
        <v>4470278</v>
      </c>
      <c r="I44" s="509">
        <v>1271766</v>
      </c>
      <c r="J44" s="509">
        <v>1975508</v>
      </c>
      <c r="K44" s="509">
        <v>1155277</v>
      </c>
      <c r="L44" s="509">
        <v>1077356</v>
      </c>
      <c r="M44" s="509">
        <v>418529</v>
      </c>
      <c r="N44" s="509">
        <v>2084092</v>
      </c>
      <c r="O44" s="509">
        <v>2343859</v>
      </c>
      <c r="P44" s="509">
        <v>1478386</v>
      </c>
      <c r="Q44" s="509">
        <v>2924321</v>
      </c>
      <c r="R44" s="509">
        <v>3652232</v>
      </c>
      <c r="S44" s="509">
        <v>578252</v>
      </c>
      <c r="T44" s="509">
        <v>517867</v>
      </c>
      <c r="U44" s="509">
        <v>111254</v>
      </c>
      <c r="V44" s="509">
        <v>28173200</v>
      </c>
    </row>
    <row r="45" spans="1:22" x14ac:dyDescent="0.35">
      <c r="A45" s="205" t="s">
        <v>120</v>
      </c>
      <c r="B45" s="509">
        <v>182929</v>
      </c>
      <c r="C45" s="509">
        <v>46918</v>
      </c>
      <c r="D45" s="509">
        <v>2404259</v>
      </c>
      <c r="E45" s="509">
        <v>102963</v>
      </c>
      <c r="F45" s="509">
        <v>170959</v>
      </c>
      <c r="G45" s="509">
        <v>1209841</v>
      </c>
      <c r="H45" s="509">
        <v>4474752</v>
      </c>
      <c r="I45" s="509">
        <v>1271589</v>
      </c>
      <c r="J45" s="509">
        <v>1981709</v>
      </c>
      <c r="K45" s="509">
        <v>1155889</v>
      </c>
      <c r="L45" s="509">
        <v>1077512</v>
      </c>
      <c r="M45" s="509">
        <v>418164</v>
      </c>
      <c r="N45" s="509">
        <v>2087143</v>
      </c>
      <c r="O45" s="509">
        <v>2350824</v>
      </c>
      <c r="P45" s="509">
        <v>1479283</v>
      </c>
      <c r="Q45" s="509">
        <v>2927506</v>
      </c>
      <c r="R45" s="509">
        <v>3654059</v>
      </c>
      <c r="S45" s="509">
        <v>579456</v>
      </c>
      <c r="T45" s="509">
        <v>518132</v>
      </c>
      <c r="U45" s="509">
        <v>111450</v>
      </c>
      <c r="V45" s="509">
        <v>28205337</v>
      </c>
    </row>
    <row r="46" spans="1:22" x14ac:dyDescent="0.35">
      <c r="A46" s="205" t="s">
        <v>121</v>
      </c>
      <c r="B46" s="509">
        <v>183187</v>
      </c>
      <c r="C46" s="509">
        <v>46941</v>
      </c>
      <c r="D46" s="509">
        <v>2406248</v>
      </c>
      <c r="E46" s="509">
        <v>103078</v>
      </c>
      <c r="F46" s="509">
        <v>171506</v>
      </c>
      <c r="G46" s="509">
        <v>1213070</v>
      </c>
      <c r="H46" s="509">
        <v>4474441</v>
      </c>
      <c r="I46" s="509">
        <v>1273515</v>
      </c>
      <c r="J46" s="509">
        <v>1984955</v>
      </c>
      <c r="K46" s="509">
        <v>1158509</v>
      </c>
      <c r="L46" s="509">
        <v>1076440</v>
      </c>
      <c r="M46" s="509">
        <v>418605</v>
      </c>
      <c r="N46" s="509">
        <v>2098773</v>
      </c>
      <c r="O46" s="509">
        <v>2358191</v>
      </c>
      <c r="P46" s="509">
        <v>1479543</v>
      </c>
      <c r="Q46" s="509">
        <v>2922415</v>
      </c>
      <c r="R46" s="509">
        <v>3662494</v>
      </c>
      <c r="S46" s="509">
        <v>581992</v>
      </c>
      <c r="T46" s="509">
        <v>519656</v>
      </c>
      <c r="U46" s="509">
        <v>111821</v>
      </c>
      <c r="V46" s="509">
        <v>28245381</v>
      </c>
    </row>
    <row r="47" spans="1:22" x14ac:dyDescent="0.35">
      <c r="A47" s="205" t="s">
        <v>122</v>
      </c>
      <c r="B47" s="509">
        <v>182854</v>
      </c>
      <c r="C47" s="509">
        <v>46993</v>
      </c>
      <c r="D47" s="509">
        <v>2408168</v>
      </c>
      <c r="E47" s="509">
        <v>103236</v>
      </c>
      <c r="F47" s="509">
        <v>171454</v>
      </c>
      <c r="G47" s="509">
        <v>1214895</v>
      </c>
      <c r="H47" s="509">
        <v>4467720</v>
      </c>
      <c r="I47" s="509">
        <v>1274893</v>
      </c>
      <c r="J47" s="509">
        <v>1989675</v>
      </c>
      <c r="K47" s="509">
        <v>1159948</v>
      </c>
      <c r="L47" s="509">
        <v>1075225</v>
      </c>
      <c r="M47" s="509">
        <v>418908</v>
      </c>
      <c r="N47" s="509">
        <v>2102690</v>
      </c>
      <c r="O47" s="509">
        <v>2363217</v>
      </c>
      <c r="P47" s="509">
        <v>1488191</v>
      </c>
      <c r="Q47" s="509">
        <v>2931917</v>
      </c>
      <c r="R47" s="509">
        <v>3665423</v>
      </c>
      <c r="S47" s="509">
        <v>581744</v>
      </c>
      <c r="T47" s="509">
        <v>520239</v>
      </c>
      <c r="U47" s="509">
        <v>112196</v>
      </c>
      <c r="V47" s="509">
        <v>28279585</v>
      </c>
    </row>
    <row r="48" spans="1:22" x14ac:dyDescent="0.35">
      <c r="A48" s="205" t="s">
        <v>123</v>
      </c>
      <c r="B48" s="509">
        <v>183224</v>
      </c>
      <c r="C48" s="509">
        <v>47047</v>
      </c>
      <c r="D48" s="509">
        <v>2410072</v>
      </c>
      <c r="E48" s="509">
        <v>103480</v>
      </c>
      <c r="F48" s="509">
        <v>171368</v>
      </c>
      <c r="G48" s="509">
        <v>1215984</v>
      </c>
      <c r="H48" s="509">
        <v>4472463</v>
      </c>
      <c r="I48" s="509">
        <v>1276866</v>
      </c>
      <c r="J48" s="509">
        <v>1995144</v>
      </c>
      <c r="K48" s="509">
        <v>1158907</v>
      </c>
      <c r="L48" s="509">
        <v>1075107</v>
      </c>
      <c r="M48" s="509">
        <v>418941</v>
      </c>
      <c r="N48" s="509">
        <v>2106838</v>
      </c>
      <c r="O48" s="509">
        <v>2367010</v>
      </c>
      <c r="P48" s="509">
        <v>1481612</v>
      </c>
      <c r="Q48" s="509">
        <v>2934480</v>
      </c>
      <c r="R48" s="509">
        <v>3666631</v>
      </c>
      <c r="S48" s="509">
        <v>581958</v>
      </c>
      <c r="T48" s="509">
        <v>520675</v>
      </c>
      <c r="U48" s="509">
        <v>112308</v>
      </c>
      <c r="V48" s="509">
        <v>28300112</v>
      </c>
    </row>
    <row r="49" spans="1:22" x14ac:dyDescent="0.35">
      <c r="A49" s="205" t="s">
        <v>124</v>
      </c>
      <c r="B49" s="509">
        <v>183672</v>
      </c>
      <c r="C49" s="509">
        <v>47177</v>
      </c>
      <c r="D49" s="509">
        <v>2413287</v>
      </c>
      <c r="E49" s="509">
        <v>103782</v>
      </c>
      <c r="F49" s="509">
        <v>171903</v>
      </c>
      <c r="G49" s="509">
        <v>1218957</v>
      </c>
      <c r="H49" s="509">
        <v>4478121</v>
      </c>
      <c r="I49" s="509">
        <v>1280080</v>
      </c>
      <c r="J49" s="509">
        <v>1999643</v>
      </c>
      <c r="K49" s="509">
        <v>1160668</v>
      </c>
      <c r="L49" s="509">
        <v>1076362</v>
      </c>
      <c r="M49" s="509">
        <v>419949</v>
      </c>
      <c r="N49" s="509">
        <v>2112423</v>
      </c>
      <c r="O49" s="509">
        <v>2372975</v>
      </c>
      <c r="P49" s="509">
        <v>1468997</v>
      </c>
      <c r="Q49" s="509">
        <v>2938176</v>
      </c>
      <c r="R49" s="509">
        <v>3671870</v>
      </c>
      <c r="S49" s="509">
        <v>583565</v>
      </c>
      <c r="T49" s="509">
        <v>521718</v>
      </c>
      <c r="U49" s="509">
        <v>112610</v>
      </c>
      <c r="V49" s="509">
        <v>28335935</v>
      </c>
    </row>
    <row r="50" spans="1:22" x14ac:dyDescent="0.35">
      <c r="A50" s="205" t="s">
        <v>125</v>
      </c>
      <c r="B50" s="509">
        <v>183739</v>
      </c>
      <c r="C50" s="509">
        <v>47234</v>
      </c>
      <c r="D50" s="509">
        <v>2417123</v>
      </c>
      <c r="E50" s="509">
        <v>104257</v>
      </c>
      <c r="F50" s="509">
        <v>172404</v>
      </c>
      <c r="G50" s="509">
        <v>1221029</v>
      </c>
      <c r="H50" s="509">
        <v>4482209</v>
      </c>
      <c r="I50" s="509">
        <v>1285243</v>
      </c>
      <c r="J50" s="509">
        <v>2003598</v>
      </c>
      <c r="K50" s="509">
        <v>1162895</v>
      </c>
      <c r="L50" s="509">
        <v>1077664</v>
      </c>
      <c r="M50" s="509">
        <v>421004</v>
      </c>
      <c r="N50" s="509">
        <v>2117455</v>
      </c>
      <c r="O50" s="509">
        <v>2378880</v>
      </c>
      <c r="P50" s="509">
        <v>1467886</v>
      </c>
      <c r="Q50" s="509">
        <v>2931251</v>
      </c>
      <c r="R50" s="509">
        <v>3678839</v>
      </c>
      <c r="S50" s="509">
        <v>584691</v>
      </c>
      <c r="T50" s="509">
        <v>522966</v>
      </c>
      <c r="U50" s="509">
        <v>112974</v>
      </c>
      <c r="V50" s="509">
        <v>28373344</v>
      </c>
    </row>
    <row r="51" spans="1:22" x14ac:dyDescent="0.35">
      <c r="A51" s="205" t="s">
        <v>126</v>
      </c>
      <c r="B51" s="509">
        <v>183967</v>
      </c>
      <c r="C51" s="509">
        <v>47221</v>
      </c>
      <c r="D51" s="509">
        <v>2420570</v>
      </c>
      <c r="E51" s="509">
        <v>104635</v>
      </c>
      <c r="F51" s="509">
        <v>172799</v>
      </c>
      <c r="G51" s="509">
        <v>1222784</v>
      </c>
      <c r="H51" s="509">
        <v>4480662</v>
      </c>
      <c r="I51" s="509">
        <v>1287572</v>
      </c>
      <c r="J51" s="509">
        <v>2004865</v>
      </c>
      <c r="K51" s="509">
        <v>1165026</v>
      </c>
      <c r="L51" s="509">
        <v>1078395</v>
      </c>
      <c r="M51" s="509">
        <v>421550</v>
      </c>
      <c r="N51" s="509">
        <v>2121140</v>
      </c>
      <c r="O51" s="509">
        <v>2389701</v>
      </c>
      <c r="P51" s="509">
        <v>1468362</v>
      </c>
      <c r="Q51" s="509">
        <v>2930742</v>
      </c>
      <c r="R51" s="509">
        <v>3683286</v>
      </c>
      <c r="S51" s="509">
        <v>585686</v>
      </c>
      <c r="T51" s="509">
        <v>523051</v>
      </c>
      <c r="U51" s="509">
        <v>113091</v>
      </c>
      <c r="V51" s="509">
        <v>28405106</v>
      </c>
    </row>
    <row r="52" spans="1:22" x14ac:dyDescent="0.35">
      <c r="A52" s="205" t="s">
        <v>127</v>
      </c>
      <c r="B52" s="509">
        <v>184385</v>
      </c>
      <c r="C52" s="509">
        <v>47223</v>
      </c>
      <c r="D52" s="509">
        <v>2423640</v>
      </c>
      <c r="E52" s="509">
        <v>104664</v>
      </c>
      <c r="F52" s="509">
        <v>173136</v>
      </c>
      <c r="G52" s="509">
        <v>1223871</v>
      </c>
      <c r="H52" s="509">
        <v>4479327</v>
      </c>
      <c r="I52" s="509">
        <v>1291503</v>
      </c>
      <c r="J52" s="509">
        <v>2007996</v>
      </c>
      <c r="K52" s="509">
        <v>1166454</v>
      </c>
      <c r="L52" s="509">
        <v>1078602</v>
      </c>
      <c r="M52" s="509">
        <v>422058</v>
      </c>
      <c r="N52" s="509">
        <v>2123749</v>
      </c>
      <c r="O52" s="509">
        <v>2397034</v>
      </c>
      <c r="P52" s="509">
        <v>1467896</v>
      </c>
      <c r="Q52" s="509">
        <v>2933133</v>
      </c>
      <c r="R52" s="509">
        <v>3688462</v>
      </c>
      <c r="S52" s="509">
        <v>586642</v>
      </c>
      <c r="T52" s="509">
        <v>523935</v>
      </c>
      <c r="U52" s="509">
        <v>113466</v>
      </c>
      <c r="V52" s="509">
        <v>28437177</v>
      </c>
    </row>
    <row r="53" spans="1:22" x14ac:dyDescent="0.35">
      <c r="A53" s="205" t="s">
        <v>128</v>
      </c>
      <c r="B53" s="509">
        <v>184693</v>
      </c>
      <c r="C53" s="509">
        <v>47172</v>
      </c>
      <c r="D53" s="509">
        <v>2433156</v>
      </c>
      <c r="E53" s="509">
        <v>104909</v>
      </c>
      <c r="F53" s="509">
        <v>173457</v>
      </c>
      <c r="G53" s="509">
        <v>1221951</v>
      </c>
      <c r="H53" s="509">
        <v>4476540</v>
      </c>
      <c r="I53" s="509">
        <v>1294956</v>
      </c>
      <c r="J53" s="509">
        <v>2015243</v>
      </c>
      <c r="K53" s="509">
        <v>1167534</v>
      </c>
      <c r="L53" s="509">
        <v>1078171</v>
      </c>
      <c r="M53" s="509">
        <v>422483</v>
      </c>
      <c r="N53" s="509">
        <v>2126754</v>
      </c>
      <c r="O53" s="509">
        <v>2400887</v>
      </c>
      <c r="P53" s="509">
        <v>1466495</v>
      </c>
      <c r="Q53" s="509">
        <v>2933212</v>
      </c>
      <c r="R53" s="509">
        <v>3692352</v>
      </c>
      <c r="S53" s="509">
        <v>587683</v>
      </c>
      <c r="T53" s="509">
        <v>524144</v>
      </c>
      <c r="U53" s="509">
        <v>113645</v>
      </c>
      <c r="V53" s="509">
        <v>28465436</v>
      </c>
    </row>
    <row r="54" spans="1:22" x14ac:dyDescent="0.35">
      <c r="A54" s="205" t="s">
        <v>129</v>
      </c>
      <c r="B54" s="509">
        <v>184656</v>
      </c>
      <c r="C54" s="509">
        <v>46922</v>
      </c>
      <c r="D54" s="509">
        <v>2427728</v>
      </c>
      <c r="E54" s="509">
        <v>105100</v>
      </c>
      <c r="F54" s="509">
        <v>173669</v>
      </c>
      <c r="G54" s="509">
        <v>1222649</v>
      </c>
      <c r="H54" s="509">
        <v>4475001</v>
      </c>
      <c r="I54" s="509">
        <v>1295358</v>
      </c>
      <c r="J54" s="509">
        <v>2019793</v>
      </c>
      <c r="K54" s="509">
        <v>1169915</v>
      </c>
      <c r="L54" s="509">
        <v>1078447</v>
      </c>
      <c r="M54" s="509">
        <v>423373</v>
      </c>
      <c r="N54" s="509">
        <v>2130449</v>
      </c>
      <c r="O54" s="509">
        <v>2404611</v>
      </c>
      <c r="P54" s="509">
        <v>1465376</v>
      </c>
      <c r="Q54" s="509">
        <v>2938989</v>
      </c>
      <c r="R54" s="509">
        <v>3697169</v>
      </c>
      <c r="S54" s="509">
        <v>588456</v>
      </c>
      <c r="T54" s="509">
        <v>524821</v>
      </c>
      <c r="U54" s="509">
        <v>114099</v>
      </c>
      <c r="V54" s="509">
        <v>28486582</v>
      </c>
    </row>
    <row r="55" spans="1:22" x14ac:dyDescent="0.35">
      <c r="A55" s="205" t="s">
        <v>130</v>
      </c>
      <c r="B55" s="509">
        <v>184710</v>
      </c>
      <c r="C55" s="509">
        <v>46842</v>
      </c>
      <c r="D55" s="509">
        <v>2426665</v>
      </c>
      <c r="E55" s="509">
        <v>105309</v>
      </c>
      <c r="F55" s="509">
        <v>173817</v>
      </c>
      <c r="G55" s="509">
        <v>1224092</v>
      </c>
      <c r="H55" s="509">
        <v>4474026</v>
      </c>
      <c r="I55" s="509">
        <v>1297116</v>
      </c>
      <c r="J55" s="509">
        <v>2024247</v>
      </c>
      <c r="K55" s="509">
        <v>1170478</v>
      </c>
      <c r="L55" s="509">
        <v>1078628</v>
      </c>
      <c r="M55" s="509">
        <v>422960</v>
      </c>
      <c r="N55" s="509">
        <v>2129389</v>
      </c>
      <c r="O55" s="509">
        <v>2405524</v>
      </c>
      <c r="P55" s="509">
        <v>1463747</v>
      </c>
      <c r="Q55" s="509">
        <v>2941472</v>
      </c>
      <c r="R55" s="509">
        <v>3698852</v>
      </c>
      <c r="S55" s="509">
        <v>587690</v>
      </c>
      <c r="T55" s="509">
        <v>525139</v>
      </c>
      <c r="U55" s="509">
        <v>114070</v>
      </c>
      <c r="V55" s="509">
        <v>28494775</v>
      </c>
    </row>
    <row r="56" spans="1:22" x14ac:dyDescent="0.35">
      <c r="A56" s="205" t="s">
        <v>131</v>
      </c>
      <c r="B56" s="509">
        <v>184516</v>
      </c>
      <c r="C56" s="509">
        <v>46693</v>
      </c>
      <c r="D56" s="509">
        <v>2426339</v>
      </c>
      <c r="E56" s="509">
        <v>105499</v>
      </c>
      <c r="F56" s="509">
        <v>174400</v>
      </c>
      <c r="G56" s="509">
        <v>1223632</v>
      </c>
      <c r="H56" s="509">
        <v>4473793</v>
      </c>
      <c r="I56" s="509">
        <v>1299562</v>
      </c>
      <c r="J56" s="509">
        <v>2023733</v>
      </c>
      <c r="K56" s="509">
        <v>1172293</v>
      </c>
      <c r="L56" s="509">
        <v>1078627</v>
      </c>
      <c r="M56" s="509">
        <v>423270</v>
      </c>
      <c r="N56" s="509">
        <v>2129850</v>
      </c>
      <c r="O56" s="509">
        <v>2406753</v>
      </c>
      <c r="P56" s="509">
        <v>1463605</v>
      </c>
      <c r="Q56" s="509">
        <v>2939747</v>
      </c>
      <c r="R56" s="509">
        <v>3702885</v>
      </c>
      <c r="S56" s="509">
        <v>588220</v>
      </c>
      <c r="T56" s="509">
        <v>524960</v>
      </c>
      <c r="U56" s="509">
        <v>114078</v>
      </c>
      <c r="V56" s="509">
        <v>28502456</v>
      </c>
    </row>
    <row r="57" spans="1:22" x14ac:dyDescent="0.35">
      <c r="A57" s="205" t="s">
        <v>132</v>
      </c>
      <c r="B57" s="509">
        <v>184454</v>
      </c>
      <c r="C57" s="509">
        <v>46958</v>
      </c>
      <c r="D57" s="509">
        <v>2431308</v>
      </c>
      <c r="E57" s="509">
        <v>105933</v>
      </c>
      <c r="F57" s="509">
        <v>175071</v>
      </c>
      <c r="G57" s="509">
        <v>1223842</v>
      </c>
      <c r="H57" s="509">
        <v>4472298</v>
      </c>
      <c r="I57" s="509">
        <v>1303396</v>
      </c>
      <c r="J57" s="509">
        <v>2024502</v>
      </c>
      <c r="K57" s="509">
        <v>1176379</v>
      </c>
      <c r="L57" s="509">
        <v>1079464</v>
      </c>
      <c r="M57" s="509">
        <v>424611</v>
      </c>
      <c r="N57" s="509">
        <v>2133232</v>
      </c>
      <c r="O57" s="509">
        <v>2406777</v>
      </c>
      <c r="P57" s="509">
        <v>1462867</v>
      </c>
      <c r="Q57" s="509">
        <v>2943668</v>
      </c>
      <c r="R57" s="509">
        <v>3712567</v>
      </c>
      <c r="S57" s="509">
        <v>589247</v>
      </c>
      <c r="T57" s="509">
        <v>525910</v>
      </c>
      <c r="U57" s="509">
        <v>114682</v>
      </c>
      <c r="V57" s="509">
        <v>28537166</v>
      </c>
    </row>
    <row r="58" spans="1:22" x14ac:dyDescent="0.35">
      <c r="A58" s="205" t="s">
        <v>133</v>
      </c>
      <c r="B58" s="509">
        <v>184399</v>
      </c>
      <c r="C58" s="509">
        <v>47032</v>
      </c>
      <c r="D58" s="509">
        <v>2431382</v>
      </c>
      <c r="E58" s="509">
        <v>106128</v>
      </c>
      <c r="F58" s="509">
        <v>175770</v>
      </c>
      <c r="G58" s="509">
        <v>1223805</v>
      </c>
      <c r="H58" s="509">
        <v>4472596</v>
      </c>
      <c r="I58" s="509">
        <v>1306916</v>
      </c>
      <c r="J58" s="509">
        <v>2028290</v>
      </c>
      <c r="K58" s="509">
        <v>1178579</v>
      </c>
      <c r="L58" s="509">
        <v>1079877</v>
      </c>
      <c r="M58" s="509">
        <v>425197</v>
      </c>
      <c r="N58" s="509">
        <v>2136377</v>
      </c>
      <c r="O58" s="509">
        <v>2416256</v>
      </c>
      <c r="P58" s="509">
        <v>1454806</v>
      </c>
      <c r="Q58" s="509">
        <v>2947016</v>
      </c>
      <c r="R58" s="509">
        <v>3719181</v>
      </c>
      <c r="S58" s="509">
        <v>588922</v>
      </c>
      <c r="T58" s="509">
        <v>526656</v>
      </c>
      <c r="U58" s="509">
        <v>114864</v>
      </c>
      <c r="V58" s="509">
        <v>28564050</v>
      </c>
    </row>
    <row r="59" spans="1:22" x14ac:dyDescent="0.35">
      <c r="A59" s="205" t="s">
        <v>134</v>
      </c>
      <c r="B59" s="509">
        <v>184259</v>
      </c>
      <c r="C59" s="509">
        <v>47192</v>
      </c>
      <c r="D59" s="509">
        <v>2432347</v>
      </c>
      <c r="E59" s="509">
        <v>106143</v>
      </c>
      <c r="F59" s="509">
        <v>176203</v>
      </c>
      <c r="G59" s="509">
        <v>1224155</v>
      </c>
      <c r="H59" s="509">
        <v>4472808</v>
      </c>
      <c r="I59" s="509">
        <v>1309934</v>
      </c>
      <c r="J59" s="509">
        <v>2030062</v>
      </c>
      <c r="K59" s="509">
        <v>1182586</v>
      </c>
      <c r="L59" s="509">
        <v>1080848</v>
      </c>
      <c r="M59" s="509">
        <v>425981</v>
      </c>
      <c r="N59" s="509">
        <v>2139380</v>
      </c>
      <c r="O59" s="509">
        <v>2418866</v>
      </c>
      <c r="P59" s="509">
        <v>1446188</v>
      </c>
      <c r="Q59" s="509">
        <v>2947112</v>
      </c>
      <c r="R59" s="509">
        <v>3726802</v>
      </c>
      <c r="S59" s="509">
        <v>589446</v>
      </c>
      <c r="T59" s="509">
        <v>526948</v>
      </c>
      <c r="U59" s="509">
        <v>114937</v>
      </c>
      <c r="V59" s="509">
        <v>28582196</v>
      </c>
    </row>
    <row r="60" spans="1:22" x14ac:dyDescent="0.35">
      <c r="A60" s="205" t="s">
        <v>135</v>
      </c>
      <c r="B60" s="509">
        <v>184485</v>
      </c>
      <c r="C60" s="509">
        <v>47099</v>
      </c>
      <c r="D60" s="509">
        <v>2431949</v>
      </c>
      <c r="E60" s="509">
        <v>105975</v>
      </c>
      <c r="F60" s="509">
        <v>176643</v>
      </c>
      <c r="G60" s="509">
        <v>1224999</v>
      </c>
      <c r="H60" s="509">
        <v>4473051</v>
      </c>
      <c r="I60" s="509">
        <v>1313504</v>
      </c>
      <c r="J60" s="509">
        <v>2027402</v>
      </c>
      <c r="K60" s="509">
        <v>1185247</v>
      </c>
      <c r="L60" s="509">
        <v>1083009</v>
      </c>
      <c r="M60" s="509">
        <v>426541</v>
      </c>
      <c r="N60" s="509">
        <v>2143626</v>
      </c>
      <c r="O60" s="509">
        <v>2424706</v>
      </c>
      <c r="P60" s="509">
        <v>1457268</v>
      </c>
      <c r="Q60" s="509">
        <v>2949129</v>
      </c>
      <c r="R60" s="509">
        <v>3735074</v>
      </c>
      <c r="S60" s="509">
        <v>589847</v>
      </c>
      <c r="T60" s="509">
        <v>526910</v>
      </c>
      <c r="U60" s="509">
        <v>114939</v>
      </c>
      <c r="V60" s="509">
        <v>28621403</v>
      </c>
    </row>
    <row r="61" spans="1:22" x14ac:dyDescent="0.35">
      <c r="A61" s="205" t="s">
        <v>136</v>
      </c>
      <c r="B61" s="509">
        <v>184481</v>
      </c>
      <c r="C61" s="509">
        <v>47193</v>
      </c>
      <c r="D61" s="509">
        <v>2434965</v>
      </c>
      <c r="E61" s="509">
        <v>105946</v>
      </c>
      <c r="F61" s="509">
        <v>177358</v>
      </c>
      <c r="G61" s="509">
        <v>1226224</v>
      </c>
      <c r="H61" s="509">
        <v>4471530</v>
      </c>
      <c r="I61" s="509">
        <v>1314491</v>
      </c>
      <c r="J61" s="509">
        <v>2028045</v>
      </c>
      <c r="K61" s="509">
        <v>1188352</v>
      </c>
      <c r="L61" s="509">
        <v>1084571</v>
      </c>
      <c r="M61" s="509">
        <v>427338</v>
      </c>
      <c r="N61" s="509">
        <v>2151445</v>
      </c>
      <c r="O61" s="509">
        <v>2428024</v>
      </c>
      <c r="P61" s="509">
        <v>1460820</v>
      </c>
      <c r="Q61" s="509">
        <v>2953830</v>
      </c>
      <c r="R61" s="509">
        <v>3744539</v>
      </c>
      <c r="S61" s="509">
        <v>589557</v>
      </c>
      <c r="T61" s="509">
        <v>527202</v>
      </c>
      <c r="U61" s="509">
        <v>114931</v>
      </c>
      <c r="V61" s="509">
        <v>28660842</v>
      </c>
    </row>
    <row r="62" spans="1:22" x14ac:dyDescent="0.35">
      <c r="A62" s="205" t="s">
        <v>137</v>
      </c>
      <c r="B62" s="509">
        <v>184702</v>
      </c>
      <c r="C62" s="509">
        <v>47240</v>
      </c>
      <c r="D62" s="509">
        <v>2438167</v>
      </c>
      <c r="E62" s="509">
        <v>105819</v>
      </c>
      <c r="F62" s="509">
        <v>177806</v>
      </c>
      <c r="G62" s="509">
        <v>1228015</v>
      </c>
      <c r="H62" s="509">
        <v>4469919</v>
      </c>
      <c r="I62" s="509">
        <v>1318673</v>
      </c>
      <c r="J62" s="509">
        <v>2027268</v>
      </c>
      <c r="K62" s="509">
        <v>1191745</v>
      </c>
      <c r="L62" s="509">
        <v>1084113</v>
      </c>
      <c r="M62" s="509">
        <v>428003</v>
      </c>
      <c r="N62" s="509">
        <v>2156516</v>
      </c>
      <c r="O62" s="509">
        <v>2427893</v>
      </c>
      <c r="P62" s="509">
        <v>1463433</v>
      </c>
      <c r="Q62" s="509">
        <v>2952766</v>
      </c>
      <c r="R62" s="509">
        <v>3736728</v>
      </c>
      <c r="S62" s="509">
        <v>589484</v>
      </c>
      <c r="T62" s="509">
        <v>527344</v>
      </c>
      <c r="U62" s="509">
        <v>115172</v>
      </c>
      <c r="V62" s="509">
        <v>28670804</v>
      </c>
    </row>
    <row r="63" spans="1:22" x14ac:dyDescent="0.35">
      <c r="A63" s="205" t="s">
        <v>138</v>
      </c>
      <c r="B63" s="509">
        <v>185195</v>
      </c>
      <c r="C63" s="509">
        <v>47262</v>
      </c>
      <c r="D63" s="509">
        <v>2441652</v>
      </c>
      <c r="E63" s="509">
        <v>105699</v>
      </c>
      <c r="F63" s="509">
        <v>178397</v>
      </c>
      <c r="G63" s="509">
        <v>1230305</v>
      </c>
      <c r="H63" s="509">
        <v>4471708</v>
      </c>
      <c r="I63" s="509">
        <v>1320863</v>
      </c>
      <c r="J63" s="509">
        <v>2027133</v>
      </c>
      <c r="K63" s="509">
        <v>1194167</v>
      </c>
      <c r="L63" s="509">
        <v>1084061</v>
      </c>
      <c r="M63" s="509">
        <v>428940</v>
      </c>
      <c r="N63" s="509">
        <v>2162418</v>
      </c>
      <c r="O63" s="509">
        <v>2426339</v>
      </c>
      <c r="P63" s="509">
        <v>1466168</v>
      </c>
      <c r="Q63" s="509">
        <v>2954193</v>
      </c>
      <c r="R63" s="509">
        <v>3744924</v>
      </c>
      <c r="S63" s="509">
        <v>589824</v>
      </c>
      <c r="T63" s="509">
        <v>528177</v>
      </c>
      <c r="U63" s="509">
        <v>115774</v>
      </c>
      <c r="V63" s="509">
        <v>28703198</v>
      </c>
    </row>
    <row r="64" spans="1:22" x14ac:dyDescent="0.35">
      <c r="A64" s="205" t="s">
        <v>139</v>
      </c>
      <c r="B64" s="509">
        <v>185803</v>
      </c>
      <c r="C64" s="509">
        <v>47346</v>
      </c>
      <c r="D64" s="509">
        <v>2444453</v>
      </c>
      <c r="E64" s="509">
        <v>105670</v>
      </c>
      <c r="F64" s="509">
        <v>179158</v>
      </c>
      <c r="G64" s="509">
        <v>1233323</v>
      </c>
      <c r="H64" s="509">
        <v>4475721</v>
      </c>
      <c r="I64" s="509">
        <v>1323765</v>
      </c>
      <c r="J64" s="509">
        <v>2028549</v>
      </c>
      <c r="K64" s="509">
        <v>1199239</v>
      </c>
      <c r="L64" s="509">
        <v>1085634</v>
      </c>
      <c r="M64" s="509">
        <v>429946</v>
      </c>
      <c r="N64" s="509">
        <v>2171076</v>
      </c>
      <c r="O64" s="509">
        <v>2428529</v>
      </c>
      <c r="P64" s="509">
        <v>1466857</v>
      </c>
      <c r="Q64" s="509">
        <v>2960089</v>
      </c>
      <c r="R64" s="509">
        <v>3756487</v>
      </c>
      <c r="S64" s="509">
        <v>590914</v>
      </c>
      <c r="T64" s="509">
        <v>529169</v>
      </c>
      <c r="U64" s="509">
        <v>116035</v>
      </c>
      <c r="V64" s="509">
        <v>28757764</v>
      </c>
    </row>
    <row r="65" spans="1:22" x14ac:dyDescent="0.35">
      <c r="A65" s="205" t="s">
        <v>140</v>
      </c>
      <c r="B65" s="509">
        <v>186329</v>
      </c>
      <c r="C65" s="509">
        <v>47416</v>
      </c>
      <c r="D65" s="509">
        <v>2443417</v>
      </c>
      <c r="E65" s="509">
        <v>105403</v>
      </c>
      <c r="F65" s="509">
        <v>179335</v>
      </c>
      <c r="G65" s="509">
        <v>1228202</v>
      </c>
      <c r="H65" s="509">
        <v>4470673</v>
      </c>
      <c r="I65" s="509">
        <v>1325768</v>
      </c>
      <c r="J65" s="509">
        <v>2029791</v>
      </c>
      <c r="K65" s="509">
        <v>1201373</v>
      </c>
      <c r="L65" s="509">
        <v>1086523</v>
      </c>
      <c r="M65" s="509">
        <v>430629</v>
      </c>
      <c r="N65" s="509">
        <v>2174805</v>
      </c>
      <c r="O65" s="509">
        <v>2427110</v>
      </c>
      <c r="P65" s="509">
        <v>1465669</v>
      </c>
      <c r="Q65" s="509">
        <v>2957764</v>
      </c>
      <c r="R65" s="509">
        <v>3762265</v>
      </c>
      <c r="S65" s="509">
        <v>590847</v>
      </c>
      <c r="T65" s="509">
        <v>529294</v>
      </c>
      <c r="U65" s="509">
        <v>116423</v>
      </c>
      <c r="V65" s="509">
        <v>28759035</v>
      </c>
    </row>
    <row r="66" spans="1:22" x14ac:dyDescent="0.35">
      <c r="A66" s="205" t="s">
        <v>141</v>
      </c>
      <c r="B66" s="509">
        <v>186622</v>
      </c>
      <c r="C66" s="509">
        <v>47556</v>
      </c>
      <c r="D66" s="509">
        <v>2444651</v>
      </c>
      <c r="E66" s="509">
        <v>105179</v>
      </c>
      <c r="F66" s="509">
        <v>180010</v>
      </c>
      <c r="G66" s="509">
        <v>1236473</v>
      </c>
      <c r="H66" s="509">
        <v>4465180</v>
      </c>
      <c r="I66" s="509">
        <v>1327226</v>
      </c>
      <c r="J66" s="509">
        <v>2036262</v>
      </c>
      <c r="K66" s="509">
        <v>1204529</v>
      </c>
      <c r="L66" s="509">
        <v>1087642</v>
      </c>
      <c r="M66" s="509">
        <v>431759</v>
      </c>
      <c r="N66" s="509">
        <v>2179577</v>
      </c>
      <c r="O66" s="509">
        <v>2429601</v>
      </c>
      <c r="P66" s="509">
        <v>1465230</v>
      </c>
      <c r="Q66" s="509">
        <v>2961071</v>
      </c>
      <c r="R66" s="509">
        <v>3772140</v>
      </c>
      <c r="S66" s="509">
        <v>591350</v>
      </c>
      <c r="T66" s="509">
        <v>530533</v>
      </c>
      <c r="U66" s="509">
        <v>116691</v>
      </c>
      <c r="V66" s="509">
        <v>28799283</v>
      </c>
    </row>
    <row r="67" spans="1:22" x14ac:dyDescent="0.35">
      <c r="A67" s="205" t="s">
        <v>142</v>
      </c>
      <c r="B67" s="509">
        <v>186620</v>
      </c>
      <c r="C67" s="509">
        <v>47633</v>
      </c>
      <c r="D67" s="509">
        <v>2446219</v>
      </c>
      <c r="E67" s="509">
        <v>105035</v>
      </c>
      <c r="F67" s="509">
        <v>180509</v>
      </c>
      <c r="G67" s="509">
        <v>1237675</v>
      </c>
      <c r="H67" s="509">
        <v>4453949</v>
      </c>
      <c r="I67" s="509">
        <v>1328874</v>
      </c>
      <c r="J67" s="509">
        <v>2042699</v>
      </c>
      <c r="K67" s="509">
        <v>1206989</v>
      </c>
      <c r="L67" s="509">
        <v>1087867</v>
      </c>
      <c r="M67" s="509">
        <v>431739</v>
      </c>
      <c r="N67" s="509">
        <v>2182764</v>
      </c>
      <c r="O67" s="509">
        <v>2433543</v>
      </c>
      <c r="P67" s="509">
        <v>1464489</v>
      </c>
      <c r="Q67" s="509">
        <v>2967708</v>
      </c>
      <c r="R67" s="509">
        <v>3781123</v>
      </c>
      <c r="S67" s="509">
        <v>591853</v>
      </c>
      <c r="T67" s="509">
        <v>531603</v>
      </c>
      <c r="U67" s="509">
        <v>117359</v>
      </c>
      <c r="V67" s="509">
        <v>28826251</v>
      </c>
    </row>
    <row r="68" spans="1:22" x14ac:dyDescent="0.35">
      <c r="A68" s="205" t="s">
        <v>143</v>
      </c>
      <c r="B68" s="509">
        <v>187929</v>
      </c>
      <c r="C68" s="509">
        <v>47493</v>
      </c>
      <c r="D68" s="509">
        <v>2447954</v>
      </c>
      <c r="E68" s="509">
        <v>104924</v>
      </c>
      <c r="F68" s="509">
        <v>180884</v>
      </c>
      <c r="G68" s="509">
        <v>1239920</v>
      </c>
      <c r="H68" s="509">
        <v>4448750</v>
      </c>
      <c r="I68" s="509">
        <v>1332752</v>
      </c>
      <c r="J68" s="509">
        <v>2053907</v>
      </c>
      <c r="K68" s="509">
        <v>1213391</v>
      </c>
      <c r="L68" s="509">
        <v>1089068</v>
      </c>
      <c r="M68" s="509">
        <v>432102</v>
      </c>
      <c r="N68" s="509">
        <v>2188068</v>
      </c>
      <c r="O68" s="509">
        <v>2436406</v>
      </c>
      <c r="P68" s="509">
        <v>1467019</v>
      </c>
      <c r="Q68" s="509">
        <v>2976623</v>
      </c>
      <c r="R68" s="509">
        <v>3790674</v>
      </c>
      <c r="S68" s="509">
        <v>594252</v>
      </c>
      <c r="T68" s="509">
        <v>532820</v>
      </c>
      <c r="U68" s="509">
        <v>118000</v>
      </c>
      <c r="V68" s="509">
        <v>28882937</v>
      </c>
    </row>
    <row r="69" spans="1:22" x14ac:dyDescent="0.35">
      <c r="A69" s="205" t="s">
        <v>144</v>
      </c>
      <c r="B69" s="509">
        <v>188374</v>
      </c>
      <c r="C69" s="509">
        <v>47652</v>
      </c>
      <c r="D69" s="509">
        <v>2445806</v>
      </c>
      <c r="E69" s="509">
        <v>104684</v>
      </c>
      <c r="F69" s="509">
        <v>180801</v>
      </c>
      <c r="G69" s="509">
        <v>1239837</v>
      </c>
      <c r="H69" s="509">
        <v>4444766</v>
      </c>
      <c r="I69" s="509">
        <v>1336660</v>
      </c>
      <c r="J69" s="509">
        <v>2060006</v>
      </c>
      <c r="K69" s="509">
        <v>1219079</v>
      </c>
      <c r="L69" s="509">
        <v>1090497</v>
      </c>
      <c r="M69" s="509">
        <v>431772</v>
      </c>
      <c r="N69" s="509">
        <v>2188182</v>
      </c>
      <c r="O69" s="509">
        <v>2429256</v>
      </c>
      <c r="P69" s="509">
        <v>1468335</v>
      </c>
      <c r="Q69" s="509">
        <v>2975401</v>
      </c>
      <c r="R69" s="509">
        <v>3794226</v>
      </c>
      <c r="S69" s="509">
        <v>593708</v>
      </c>
      <c r="T69" s="509">
        <v>533092</v>
      </c>
      <c r="U69" s="509">
        <v>118088</v>
      </c>
      <c r="V69" s="509">
        <v>28890223</v>
      </c>
    </row>
    <row r="70" spans="1:22" x14ac:dyDescent="0.35">
      <c r="A70" s="205" t="s">
        <v>145</v>
      </c>
      <c r="B70" s="509">
        <v>188800</v>
      </c>
      <c r="C70" s="509">
        <v>47707</v>
      </c>
      <c r="D70" s="509">
        <v>2441986</v>
      </c>
      <c r="E70" s="509">
        <v>104451</v>
      </c>
      <c r="F70" s="509">
        <v>181028</v>
      </c>
      <c r="G70" s="509">
        <v>1241542</v>
      </c>
      <c r="H70" s="509">
        <v>4444939</v>
      </c>
      <c r="I70" s="509">
        <v>1336924</v>
      </c>
      <c r="J70" s="509">
        <v>2063070</v>
      </c>
      <c r="K70" s="509">
        <v>1220878</v>
      </c>
      <c r="L70" s="509">
        <v>1091724</v>
      </c>
      <c r="M70" s="509">
        <v>431807</v>
      </c>
      <c r="N70" s="509">
        <v>2189677</v>
      </c>
      <c r="O70" s="509">
        <v>2424910</v>
      </c>
      <c r="P70" s="509">
        <v>1473276</v>
      </c>
      <c r="Q70" s="509">
        <v>2971679</v>
      </c>
      <c r="R70" s="509">
        <v>3799426</v>
      </c>
      <c r="S70" s="509">
        <v>596668</v>
      </c>
      <c r="T70" s="509">
        <v>533333</v>
      </c>
      <c r="U70" s="509">
        <v>118366</v>
      </c>
      <c r="V70" s="509">
        <v>28902192</v>
      </c>
    </row>
    <row r="71" spans="1:22" x14ac:dyDescent="0.35">
      <c r="A71" s="205" t="s">
        <v>146</v>
      </c>
      <c r="B71" s="509">
        <v>189177</v>
      </c>
      <c r="C71" s="509">
        <v>47690</v>
      </c>
      <c r="D71" s="509">
        <v>2438330</v>
      </c>
      <c r="E71" s="509">
        <v>104322</v>
      </c>
      <c r="F71" s="509">
        <v>181320</v>
      </c>
      <c r="G71" s="509">
        <v>1241198</v>
      </c>
      <c r="H71" s="509">
        <v>4428057</v>
      </c>
      <c r="I71" s="509">
        <v>1336279</v>
      </c>
      <c r="J71" s="509">
        <v>2064896</v>
      </c>
      <c r="K71" s="509">
        <v>1223144</v>
      </c>
      <c r="L71" s="509">
        <v>1091005</v>
      </c>
      <c r="M71" s="509">
        <v>431488</v>
      </c>
      <c r="N71" s="509">
        <v>2191299</v>
      </c>
      <c r="O71" s="509">
        <v>2424170</v>
      </c>
      <c r="P71" s="509">
        <v>1479075</v>
      </c>
      <c r="Q71" s="509">
        <v>2977103</v>
      </c>
      <c r="R71" s="509">
        <v>3806811</v>
      </c>
      <c r="S71" s="509">
        <v>596814</v>
      </c>
      <c r="T71" s="509">
        <v>533092</v>
      </c>
      <c r="U71" s="509">
        <v>118417</v>
      </c>
      <c r="V71" s="509">
        <v>28903688</v>
      </c>
    </row>
    <row r="72" spans="1:22" x14ac:dyDescent="0.35">
      <c r="A72" s="205" t="s">
        <v>147</v>
      </c>
      <c r="B72" s="509">
        <v>189015</v>
      </c>
      <c r="C72" s="509">
        <v>47883</v>
      </c>
      <c r="D72" s="509">
        <v>2435966</v>
      </c>
      <c r="E72" s="509">
        <v>104285</v>
      </c>
      <c r="F72" s="509">
        <v>181575</v>
      </c>
      <c r="G72" s="509">
        <v>1240690</v>
      </c>
      <c r="H72" s="509">
        <v>4424391</v>
      </c>
      <c r="I72" s="509">
        <v>1335664</v>
      </c>
      <c r="J72" s="509">
        <v>2066499</v>
      </c>
      <c r="K72" s="509">
        <v>1226374</v>
      </c>
      <c r="L72" s="509">
        <v>1090571</v>
      </c>
      <c r="M72" s="509">
        <v>431997</v>
      </c>
      <c r="N72" s="509">
        <v>2193699</v>
      </c>
      <c r="O72" s="509">
        <v>2421744</v>
      </c>
      <c r="P72" s="509">
        <v>1468426</v>
      </c>
      <c r="Q72" s="509">
        <v>2974727</v>
      </c>
      <c r="R72" s="509">
        <v>3814525</v>
      </c>
      <c r="S72" s="509">
        <v>598020</v>
      </c>
      <c r="T72" s="509">
        <v>533016</v>
      </c>
      <c r="U72" s="509">
        <v>118434</v>
      </c>
      <c r="V72" s="509">
        <v>28897501</v>
      </c>
    </row>
    <row r="73" spans="1:22" x14ac:dyDescent="0.35">
      <c r="A73" s="205" t="s">
        <v>148</v>
      </c>
      <c r="B73" s="509">
        <v>189179</v>
      </c>
      <c r="C73" s="509">
        <v>48037</v>
      </c>
      <c r="D73" s="509">
        <v>2435942</v>
      </c>
      <c r="E73" s="509">
        <v>104077</v>
      </c>
      <c r="F73" s="509">
        <v>182240</v>
      </c>
      <c r="G73" s="509">
        <v>1242506</v>
      </c>
      <c r="H73" s="509">
        <v>4429587</v>
      </c>
      <c r="I73" s="509">
        <v>1336785</v>
      </c>
      <c r="J73" s="509">
        <v>2067549</v>
      </c>
      <c r="K73" s="509">
        <v>1230378</v>
      </c>
      <c r="L73" s="509">
        <v>1090696</v>
      </c>
      <c r="M73" s="509">
        <v>432658</v>
      </c>
      <c r="N73" s="509">
        <v>2199689</v>
      </c>
      <c r="O73" s="509">
        <v>2425510</v>
      </c>
      <c r="P73" s="509">
        <v>1464172</v>
      </c>
      <c r="Q73" s="509">
        <v>2976893</v>
      </c>
      <c r="R73" s="509">
        <v>3825462</v>
      </c>
      <c r="S73" s="509">
        <v>598425</v>
      </c>
      <c r="T73" s="509">
        <v>533670</v>
      </c>
      <c r="U73" s="509">
        <v>118846</v>
      </c>
      <c r="V73" s="509">
        <v>28932302</v>
      </c>
    </row>
    <row r="74" spans="1:22" x14ac:dyDescent="0.35">
      <c r="A74" s="205" t="s">
        <v>149</v>
      </c>
      <c r="B74" s="509">
        <v>189238</v>
      </c>
      <c r="C74" s="509">
        <v>48223</v>
      </c>
      <c r="D74" s="509">
        <v>2434683</v>
      </c>
      <c r="E74" s="509">
        <v>103843</v>
      </c>
      <c r="F74" s="509">
        <v>182409</v>
      </c>
      <c r="G74" s="509">
        <v>1243309</v>
      </c>
      <c r="H74" s="509">
        <v>4431163</v>
      </c>
      <c r="I74" s="509">
        <v>1337662</v>
      </c>
      <c r="J74" s="509">
        <v>2068550</v>
      </c>
      <c r="K74" s="509">
        <v>1233294</v>
      </c>
      <c r="L74" s="509">
        <v>1090167</v>
      </c>
      <c r="M74" s="509">
        <v>432959</v>
      </c>
      <c r="N74" s="509">
        <v>2206112</v>
      </c>
      <c r="O74" s="509">
        <v>2431061</v>
      </c>
      <c r="P74" s="509">
        <v>1464255</v>
      </c>
      <c r="Q74" s="509">
        <v>2977849</v>
      </c>
      <c r="R74" s="509">
        <v>3836763</v>
      </c>
      <c r="S74" s="509">
        <v>598112</v>
      </c>
      <c r="T74" s="509">
        <v>534249</v>
      </c>
      <c r="U74" s="509">
        <v>119203</v>
      </c>
      <c r="V74" s="509">
        <v>28963103</v>
      </c>
    </row>
    <row r="75" spans="1:22" x14ac:dyDescent="0.35">
      <c r="A75" s="205" t="s">
        <v>150</v>
      </c>
      <c r="B75" s="509">
        <v>188939</v>
      </c>
      <c r="C75" s="509">
        <v>48255</v>
      </c>
      <c r="D75" s="509">
        <v>2432692</v>
      </c>
      <c r="E75" s="509">
        <v>103841</v>
      </c>
      <c r="F75" s="509">
        <v>182368</v>
      </c>
      <c r="G75" s="509">
        <v>1243096</v>
      </c>
      <c r="H75" s="509">
        <v>4428364</v>
      </c>
      <c r="I75" s="509">
        <v>1338561</v>
      </c>
      <c r="J75" s="509">
        <v>2070874</v>
      </c>
      <c r="K75" s="509">
        <v>1234613</v>
      </c>
      <c r="L75" s="509">
        <v>1087928</v>
      </c>
      <c r="M75" s="509">
        <v>432998</v>
      </c>
      <c r="N75" s="509">
        <v>2208603</v>
      </c>
      <c r="O75" s="509">
        <v>2431159</v>
      </c>
      <c r="P75" s="509">
        <v>1464586</v>
      </c>
      <c r="Q75" s="509">
        <v>2977662</v>
      </c>
      <c r="R75" s="509">
        <v>3843148</v>
      </c>
      <c r="S75" s="509">
        <v>597518</v>
      </c>
      <c r="T75" s="509">
        <v>534745</v>
      </c>
      <c r="U75" s="509">
        <v>119261</v>
      </c>
      <c r="V75" s="509">
        <v>28969211</v>
      </c>
    </row>
    <row r="76" spans="1:22" x14ac:dyDescent="0.35">
      <c r="A76" s="205" t="s">
        <v>151</v>
      </c>
      <c r="B76" s="509">
        <v>188714</v>
      </c>
      <c r="C76" s="509">
        <v>48295</v>
      </c>
      <c r="D76" s="509">
        <v>2430948</v>
      </c>
      <c r="E76" s="509">
        <v>103833</v>
      </c>
      <c r="F76" s="509">
        <v>182521</v>
      </c>
      <c r="G76" s="509">
        <v>1244940</v>
      </c>
      <c r="H76" s="509">
        <v>4425950</v>
      </c>
      <c r="I76" s="509">
        <v>1338784</v>
      </c>
      <c r="J76" s="509">
        <v>2066116</v>
      </c>
      <c r="K76" s="509">
        <v>1236079</v>
      </c>
      <c r="L76" s="509">
        <v>1086764</v>
      </c>
      <c r="M76" s="509">
        <v>433279</v>
      </c>
      <c r="N76" s="509">
        <v>2209849</v>
      </c>
      <c r="O76" s="509">
        <v>2428614</v>
      </c>
      <c r="P76" s="509">
        <v>1465009</v>
      </c>
      <c r="Q76" s="509">
        <v>2979628</v>
      </c>
      <c r="R76" s="509">
        <v>3853639</v>
      </c>
      <c r="S76" s="509">
        <v>597600</v>
      </c>
      <c r="T76" s="509">
        <v>535330</v>
      </c>
      <c r="U76" s="509">
        <v>119633</v>
      </c>
      <c r="V76" s="509">
        <v>28975525</v>
      </c>
    </row>
    <row r="77" spans="1:22" x14ac:dyDescent="0.35">
      <c r="A77" s="205" t="s">
        <v>152</v>
      </c>
      <c r="B77" s="509">
        <v>188443</v>
      </c>
      <c r="C77" s="509">
        <v>47988</v>
      </c>
      <c r="D77" s="509">
        <v>2411137</v>
      </c>
      <c r="E77" s="509">
        <v>103701</v>
      </c>
      <c r="F77" s="509">
        <v>182261</v>
      </c>
      <c r="G77" s="509">
        <v>1235251</v>
      </c>
      <c r="H77" s="509">
        <v>4425077</v>
      </c>
      <c r="I77" s="509">
        <v>1338347</v>
      </c>
      <c r="J77" s="509">
        <v>2074065</v>
      </c>
      <c r="K77" s="509">
        <v>1237696</v>
      </c>
      <c r="L77" s="509">
        <v>1086482</v>
      </c>
      <c r="M77" s="509">
        <v>433848</v>
      </c>
      <c r="N77" s="509">
        <v>2213042</v>
      </c>
      <c r="O77" s="509">
        <v>2430378</v>
      </c>
      <c r="P77" s="509">
        <v>1479745</v>
      </c>
      <c r="Q77" s="509">
        <v>2990196</v>
      </c>
      <c r="R77" s="509">
        <v>3863611</v>
      </c>
      <c r="S77" s="509">
        <v>598326</v>
      </c>
      <c r="T77" s="509">
        <v>535289</v>
      </c>
      <c r="U77" s="509">
        <v>119745</v>
      </c>
      <c r="V77" s="509">
        <v>28994628</v>
      </c>
    </row>
    <row r="78" spans="1:22" x14ac:dyDescent="0.35">
      <c r="A78" s="205" t="s">
        <v>153</v>
      </c>
      <c r="B78" s="509">
        <v>188315</v>
      </c>
      <c r="C78" s="509">
        <v>48269</v>
      </c>
      <c r="D78" s="509">
        <v>2419620</v>
      </c>
      <c r="E78" s="509">
        <v>103835</v>
      </c>
      <c r="F78" s="509">
        <v>183086</v>
      </c>
      <c r="G78" s="509">
        <v>1249885</v>
      </c>
      <c r="H78" s="509">
        <v>4425704</v>
      </c>
      <c r="I78" s="509">
        <v>1338848</v>
      </c>
      <c r="J78" s="509">
        <v>2084307</v>
      </c>
      <c r="K78" s="509">
        <v>1237193</v>
      </c>
      <c r="L78" s="509">
        <v>1085605</v>
      </c>
      <c r="M78" s="509">
        <v>434519</v>
      </c>
      <c r="N78" s="509">
        <v>2215657</v>
      </c>
      <c r="O78" s="509">
        <v>2426915</v>
      </c>
      <c r="P78" s="509">
        <v>1493303</v>
      </c>
      <c r="Q78" s="509">
        <v>2991144</v>
      </c>
      <c r="R78" s="509">
        <v>3871689</v>
      </c>
      <c r="S78" s="509">
        <v>600138</v>
      </c>
      <c r="T78" s="509">
        <v>536238</v>
      </c>
      <c r="U78" s="509">
        <v>120234</v>
      </c>
      <c r="V78" s="509">
        <v>29054506</v>
      </c>
    </row>
    <row r="79" spans="1:22" x14ac:dyDescent="0.35">
      <c r="A79" s="205" t="s">
        <v>154</v>
      </c>
      <c r="B79" s="509">
        <v>188069</v>
      </c>
      <c r="C79" s="509">
        <v>48137</v>
      </c>
      <c r="D79" s="509">
        <v>2417512</v>
      </c>
      <c r="E79" s="509">
        <v>103826</v>
      </c>
      <c r="F79" s="509">
        <v>183598</v>
      </c>
      <c r="G79" s="509">
        <v>1250914</v>
      </c>
      <c r="H79" s="509">
        <v>4424585</v>
      </c>
      <c r="I79" s="509">
        <v>1338464</v>
      </c>
      <c r="J79" s="509">
        <v>2089809</v>
      </c>
      <c r="K79" s="509">
        <v>1235142</v>
      </c>
      <c r="L79" s="509">
        <v>1084776</v>
      </c>
      <c r="M79" s="509">
        <v>435211</v>
      </c>
      <c r="N79" s="509">
        <v>2218732</v>
      </c>
      <c r="O79" s="509">
        <v>2432110</v>
      </c>
      <c r="P79" s="509">
        <v>1467205</v>
      </c>
      <c r="Q79" s="509">
        <v>2987707</v>
      </c>
      <c r="R79" s="509">
        <v>3876791</v>
      </c>
      <c r="S79" s="509">
        <v>600164</v>
      </c>
      <c r="T79" s="509">
        <v>537589</v>
      </c>
      <c r="U79" s="509">
        <v>120301</v>
      </c>
      <c r="V79" s="509">
        <v>29040642</v>
      </c>
    </row>
    <row r="80" spans="1:22" x14ac:dyDescent="0.35">
      <c r="A80" s="205" t="s">
        <v>155</v>
      </c>
      <c r="B80" s="509">
        <v>187714</v>
      </c>
      <c r="C80" s="509">
        <v>48335</v>
      </c>
      <c r="D80" s="509">
        <v>2417202</v>
      </c>
      <c r="E80" s="509">
        <v>104237</v>
      </c>
      <c r="F80" s="509">
        <v>183633</v>
      </c>
      <c r="G80" s="509">
        <v>1253358</v>
      </c>
      <c r="H80" s="509">
        <v>4432757</v>
      </c>
      <c r="I80" s="509">
        <v>1338748</v>
      </c>
      <c r="J80" s="509">
        <v>2063332</v>
      </c>
      <c r="K80" s="509">
        <v>1234497</v>
      </c>
      <c r="L80" s="509">
        <v>1087634</v>
      </c>
      <c r="M80" s="509">
        <v>435708</v>
      </c>
      <c r="N80" s="509">
        <v>2222660</v>
      </c>
      <c r="O80" s="509">
        <v>2411827</v>
      </c>
      <c r="P80" s="509">
        <v>1468826</v>
      </c>
      <c r="Q80" s="509">
        <v>2990904</v>
      </c>
      <c r="R80" s="509">
        <v>3888542</v>
      </c>
      <c r="S80" s="509">
        <v>592001</v>
      </c>
      <c r="T80" s="509">
        <v>534836</v>
      </c>
      <c r="U80" s="509">
        <v>118697</v>
      </c>
      <c r="V80" s="509">
        <v>29015447</v>
      </c>
    </row>
    <row r="81" spans="1:22" x14ac:dyDescent="0.35">
      <c r="A81" s="205" t="s">
        <v>156</v>
      </c>
      <c r="B81" s="509">
        <v>184801</v>
      </c>
      <c r="C81" s="509">
        <v>48428</v>
      </c>
      <c r="D81" s="509">
        <v>2392281</v>
      </c>
      <c r="E81" s="509">
        <v>103913</v>
      </c>
      <c r="F81" s="509">
        <v>181827</v>
      </c>
      <c r="G81" s="509">
        <v>1235862</v>
      </c>
      <c r="H81" s="509">
        <v>4414327</v>
      </c>
      <c r="I81" s="509">
        <v>1324008</v>
      </c>
      <c r="J81" s="509">
        <v>1956494</v>
      </c>
      <c r="K81" s="509">
        <v>1222317</v>
      </c>
      <c r="L81" s="509">
        <v>1076058</v>
      </c>
      <c r="M81" s="509">
        <v>430652</v>
      </c>
      <c r="N81" s="509">
        <v>2197554</v>
      </c>
      <c r="O81" s="509">
        <v>2284007</v>
      </c>
      <c r="P81" s="509">
        <v>1467582</v>
      </c>
      <c r="Q81" s="509">
        <v>2960083</v>
      </c>
      <c r="R81" s="509">
        <v>3883699</v>
      </c>
      <c r="S81" s="509">
        <v>561597</v>
      </c>
      <c r="T81" s="509">
        <v>522217</v>
      </c>
      <c r="U81" s="509">
        <v>113776</v>
      </c>
      <c r="V81" s="509">
        <v>28561484</v>
      </c>
    </row>
    <row r="82" spans="1:22" x14ac:dyDescent="0.35">
      <c r="A82" s="205" t="s">
        <v>157</v>
      </c>
      <c r="B82" s="509">
        <v>184738</v>
      </c>
      <c r="C82" s="509">
        <v>48267</v>
      </c>
      <c r="D82" s="509">
        <v>2385151</v>
      </c>
      <c r="E82" s="509">
        <v>103918</v>
      </c>
      <c r="F82" s="509">
        <v>181302</v>
      </c>
      <c r="G82" s="509">
        <v>1234292</v>
      </c>
      <c r="H82" s="509">
        <v>4400448</v>
      </c>
      <c r="I82" s="509">
        <v>1320812</v>
      </c>
      <c r="J82" s="509">
        <v>1935765</v>
      </c>
      <c r="K82" s="509">
        <v>1217258</v>
      </c>
      <c r="L82" s="509">
        <v>1073513</v>
      </c>
      <c r="M82" s="509">
        <v>428068</v>
      </c>
      <c r="N82" s="509">
        <v>2188115</v>
      </c>
      <c r="O82" s="509">
        <v>2268808</v>
      </c>
      <c r="P82" s="509">
        <v>1446426</v>
      </c>
      <c r="Q82" s="509">
        <v>2917933</v>
      </c>
      <c r="R82" s="509">
        <v>3884535</v>
      </c>
      <c r="S82" s="509">
        <v>557485</v>
      </c>
      <c r="T82" s="509">
        <v>518035</v>
      </c>
      <c r="U82" s="509">
        <v>111982</v>
      </c>
      <c r="V82" s="509">
        <v>28406852</v>
      </c>
    </row>
    <row r="83" spans="1:22" x14ac:dyDescent="0.35">
      <c r="A83" s="205" t="s">
        <v>158</v>
      </c>
      <c r="B83" s="509">
        <v>184793</v>
      </c>
      <c r="C83" s="509">
        <v>48023</v>
      </c>
      <c r="D83" s="509">
        <v>2377417</v>
      </c>
      <c r="E83" s="509">
        <v>103798</v>
      </c>
      <c r="F83" s="509">
        <v>181211</v>
      </c>
      <c r="G83" s="509">
        <v>1234948</v>
      </c>
      <c r="H83" s="509">
        <v>4387006</v>
      </c>
      <c r="I83" s="509">
        <v>1319400</v>
      </c>
      <c r="J83" s="509">
        <v>1910403</v>
      </c>
      <c r="K83" s="509">
        <v>1212825</v>
      </c>
      <c r="L83" s="509">
        <v>1070462</v>
      </c>
      <c r="M83" s="509">
        <v>427369</v>
      </c>
      <c r="N83" s="509">
        <v>2185674</v>
      </c>
      <c r="O83" s="509">
        <v>2278772</v>
      </c>
      <c r="P83" s="509">
        <v>1446723</v>
      </c>
      <c r="Q83" s="509">
        <v>2906490</v>
      </c>
      <c r="R83" s="509">
        <v>3895678</v>
      </c>
      <c r="S83" s="509">
        <v>554290</v>
      </c>
      <c r="T83" s="509">
        <v>514247</v>
      </c>
      <c r="U83" s="509">
        <v>112662</v>
      </c>
      <c r="V83" s="509">
        <v>28352191</v>
      </c>
    </row>
    <row r="84" spans="1:22" x14ac:dyDescent="0.35">
      <c r="A84" s="205" t="s">
        <v>159</v>
      </c>
      <c r="B84" s="509">
        <v>184340</v>
      </c>
      <c r="C84" s="509">
        <v>47646</v>
      </c>
      <c r="D84" s="509">
        <v>2368559</v>
      </c>
      <c r="E84" s="509">
        <v>103638</v>
      </c>
      <c r="F84" s="509">
        <v>181133</v>
      </c>
      <c r="G84" s="509">
        <v>1236273</v>
      </c>
      <c r="H84" s="509">
        <v>4373946</v>
      </c>
      <c r="I84" s="509">
        <v>1321190</v>
      </c>
      <c r="J84" s="509">
        <v>1902597</v>
      </c>
      <c r="K84" s="509">
        <v>1208740</v>
      </c>
      <c r="L84" s="509">
        <v>1066187</v>
      </c>
      <c r="M84" s="509">
        <v>426700</v>
      </c>
      <c r="N84" s="509">
        <v>2180481</v>
      </c>
      <c r="O84" s="509">
        <v>2276705</v>
      </c>
      <c r="P84" s="509">
        <v>1464106</v>
      </c>
      <c r="Q84" s="509">
        <v>2896846</v>
      </c>
      <c r="R84" s="509">
        <v>3906274</v>
      </c>
      <c r="S84" s="509">
        <v>548691</v>
      </c>
      <c r="T84" s="509">
        <v>513012</v>
      </c>
      <c r="U84" s="509">
        <v>113995</v>
      </c>
      <c r="V84" s="509">
        <v>28321060</v>
      </c>
    </row>
    <row r="85" spans="1:22" x14ac:dyDescent="0.35">
      <c r="A85" s="205" t="s">
        <v>160</v>
      </c>
      <c r="B85" s="509">
        <v>184319</v>
      </c>
      <c r="C85" s="509">
        <v>46835</v>
      </c>
      <c r="D85" s="509">
        <v>2348201</v>
      </c>
      <c r="E85" s="509">
        <v>103482</v>
      </c>
      <c r="F85" s="509">
        <v>181057</v>
      </c>
      <c r="G85" s="509">
        <v>1230799</v>
      </c>
      <c r="H85" s="509">
        <v>4344420</v>
      </c>
      <c r="I85" s="509">
        <v>1324321</v>
      </c>
      <c r="J85" s="509">
        <v>1879960</v>
      </c>
      <c r="K85" s="509">
        <v>1205876</v>
      </c>
      <c r="L85" s="509">
        <v>1063863</v>
      </c>
      <c r="M85" s="509">
        <v>426032</v>
      </c>
      <c r="N85" s="509">
        <v>2176173</v>
      </c>
      <c r="O85" s="509">
        <v>2280311</v>
      </c>
      <c r="P85" s="509">
        <v>1471751</v>
      </c>
      <c r="Q85" s="509">
        <v>2928593</v>
      </c>
      <c r="R85" s="509">
        <v>3908817</v>
      </c>
      <c r="S85" s="509">
        <v>525934</v>
      </c>
      <c r="T85" s="509">
        <v>509752</v>
      </c>
      <c r="U85" s="509">
        <v>115522</v>
      </c>
      <c r="V85" s="509">
        <v>28256016</v>
      </c>
    </row>
    <row r="86" spans="1:22" x14ac:dyDescent="0.35">
      <c r="A86" s="205" t="s">
        <v>161</v>
      </c>
      <c r="B86" s="509">
        <v>184902</v>
      </c>
      <c r="C86" s="509">
        <v>46296</v>
      </c>
      <c r="D86" s="509">
        <v>2330852</v>
      </c>
      <c r="E86" s="509">
        <v>103360</v>
      </c>
      <c r="F86" s="509">
        <v>181239</v>
      </c>
      <c r="G86" s="509">
        <v>1230725</v>
      </c>
      <c r="H86" s="509">
        <v>4321327</v>
      </c>
      <c r="I86" s="509">
        <v>1323342</v>
      </c>
      <c r="J86" s="509">
        <v>1866922</v>
      </c>
      <c r="K86" s="509">
        <v>1203208</v>
      </c>
      <c r="L86" s="509">
        <v>1063056</v>
      </c>
      <c r="M86" s="509">
        <v>426273</v>
      </c>
      <c r="N86" s="509">
        <v>2166112</v>
      </c>
      <c r="O86" s="509">
        <v>2258874</v>
      </c>
      <c r="P86" s="509">
        <v>1480749</v>
      </c>
      <c r="Q86" s="509">
        <v>2961363</v>
      </c>
      <c r="R86" s="509">
        <v>3913801</v>
      </c>
      <c r="S86" s="509">
        <v>508469</v>
      </c>
      <c r="T86" s="509">
        <v>505799</v>
      </c>
      <c r="U86" s="509">
        <v>116514</v>
      </c>
      <c r="V86" s="509">
        <v>28193180</v>
      </c>
    </row>
    <row r="87" spans="1:22" x14ac:dyDescent="0.35">
      <c r="A87" s="205" t="s">
        <v>162</v>
      </c>
      <c r="B87" s="509">
        <v>184748</v>
      </c>
      <c r="C87" s="509">
        <v>45970</v>
      </c>
      <c r="D87" s="509">
        <v>2321046</v>
      </c>
      <c r="E87" s="509">
        <v>103282</v>
      </c>
      <c r="F87" s="509">
        <v>181918</v>
      </c>
      <c r="G87" s="509">
        <v>1235044</v>
      </c>
      <c r="H87" s="509">
        <v>4312001</v>
      </c>
      <c r="I87" s="509">
        <v>1322603</v>
      </c>
      <c r="J87" s="509">
        <v>1842185</v>
      </c>
      <c r="K87" s="509">
        <v>1201338</v>
      </c>
      <c r="L87" s="509">
        <v>1061668</v>
      </c>
      <c r="M87" s="509">
        <v>426409</v>
      </c>
      <c r="N87" s="509">
        <v>2166159</v>
      </c>
      <c r="O87" s="509">
        <v>2276360</v>
      </c>
      <c r="P87" s="509">
        <v>1483113</v>
      </c>
      <c r="Q87" s="509">
        <v>2955038</v>
      </c>
      <c r="R87" s="509">
        <v>3920101</v>
      </c>
      <c r="S87" s="509">
        <v>503026</v>
      </c>
      <c r="T87" s="509">
        <v>503750</v>
      </c>
      <c r="U87" s="509">
        <v>116830</v>
      </c>
      <c r="V87" s="509">
        <v>28162587</v>
      </c>
    </row>
    <row r="88" spans="1:22" x14ac:dyDescent="0.35">
      <c r="A88" s="205" t="s">
        <v>163</v>
      </c>
      <c r="B88" s="509">
        <v>184061</v>
      </c>
      <c r="C88" s="509">
        <v>45892</v>
      </c>
      <c r="D88" s="509">
        <v>2312236</v>
      </c>
      <c r="E88" s="509">
        <v>103325</v>
      </c>
      <c r="F88" s="509">
        <v>182400</v>
      </c>
      <c r="G88" s="509">
        <v>1241251</v>
      </c>
      <c r="H88" s="509">
        <v>4274542</v>
      </c>
      <c r="I88" s="509">
        <v>1327223</v>
      </c>
      <c r="J88" s="509">
        <v>1779289</v>
      </c>
      <c r="K88" s="509">
        <v>1201282</v>
      </c>
      <c r="L88" s="509">
        <v>1060465</v>
      </c>
      <c r="M88" s="509">
        <v>426714</v>
      </c>
      <c r="N88" s="509">
        <v>2166930</v>
      </c>
      <c r="O88" s="509">
        <v>2294540</v>
      </c>
      <c r="P88" s="509">
        <v>1487161</v>
      </c>
      <c r="Q88" s="509">
        <v>2951243</v>
      </c>
      <c r="R88" s="509">
        <v>3937312</v>
      </c>
      <c r="S88" s="509">
        <v>494691</v>
      </c>
      <c r="T88" s="509">
        <v>499006</v>
      </c>
      <c r="U88" s="509">
        <v>116917</v>
      </c>
      <c r="V88" s="509">
        <v>28086479</v>
      </c>
    </row>
    <row r="89" spans="1:22" x14ac:dyDescent="0.35">
      <c r="A89" s="205" t="s">
        <v>164</v>
      </c>
      <c r="B89" s="509">
        <v>186014</v>
      </c>
      <c r="C89" s="509">
        <v>45938</v>
      </c>
      <c r="D89" s="509">
        <v>2305849</v>
      </c>
      <c r="E89" s="509">
        <v>103254</v>
      </c>
      <c r="F89" s="509">
        <v>183420</v>
      </c>
      <c r="G89" s="509">
        <v>1240669</v>
      </c>
      <c r="H89" s="509">
        <v>4281518</v>
      </c>
      <c r="I89" s="509">
        <v>1332891</v>
      </c>
      <c r="J89" s="509">
        <v>1756622</v>
      </c>
      <c r="K89" s="509">
        <v>1203774</v>
      </c>
      <c r="L89" s="509">
        <v>1060159</v>
      </c>
      <c r="M89" s="509">
        <v>427897</v>
      </c>
      <c r="N89" s="509">
        <v>2175009</v>
      </c>
      <c r="O89" s="509">
        <v>2307736</v>
      </c>
      <c r="P89" s="509">
        <v>1492301</v>
      </c>
      <c r="Q89" s="509">
        <v>2957134</v>
      </c>
      <c r="R89" s="509">
        <v>3953523</v>
      </c>
      <c r="S89" s="509">
        <v>493074</v>
      </c>
      <c r="T89" s="509">
        <v>500314</v>
      </c>
      <c r="U89" s="509">
        <v>117110</v>
      </c>
      <c r="V89" s="509">
        <v>28124206</v>
      </c>
    </row>
    <row r="90" spans="1:22" x14ac:dyDescent="0.35">
      <c r="A90" s="205" t="s">
        <v>165</v>
      </c>
      <c r="B90" s="509">
        <v>184930</v>
      </c>
      <c r="C90" s="509">
        <v>45926</v>
      </c>
      <c r="D90" s="509">
        <v>2310481</v>
      </c>
      <c r="E90" s="509">
        <v>103204</v>
      </c>
      <c r="F90" s="509">
        <v>183740</v>
      </c>
      <c r="G90" s="509">
        <v>1257559</v>
      </c>
      <c r="H90" s="509">
        <v>4272728</v>
      </c>
      <c r="I90" s="509">
        <v>1330976</v>
      </c>
      <c r="J90" s="509">
        <v>1761919</v>
      </c>
      <c r="K90" s="509">
        <v>1204713</v>
      </c>
      <c r="L90" s="509">
        <v>1058602</v>
      </c>
      <c r="M90" s="509">
        <v>427937</v>
      </c>
      <c r="N90" s="509">
        <v>2181519</v>
      </c>
      <c r="O90" s="509">
        <v>2322606</v>
      </c>
      <c r="P90" s="509">
        <v>1496476</v>
      </c>
      <c r="Q90" s="509">
        <v>2952250</v>
      </c>
      <c r="R90" s="509">
        <v>3964355</v>
      </c>
      <c r="S90" s="509">
        <v>491166</v>
      </c>
      <c r="T90" s="509">
        <v>497280</v>
      </c>
      <c r="U90" s="509">
        <v>116394</v>
      </c>
      <c r="V90" s="509">
        <v>28164763</v>
      </c>
    </row>
    <row r="91" spans="1:22" x14ac:dyDescent="0.35">
      <c r="A91" s="205" t="s">
        <v>166</v>
      </c>
      <c r="B91" s="509">
        <v>185138</v>
      </c>
      <c r="C91" s="509">
        <v>45817</v>
      </c>
      <c r="D91" s="509">
        <v>2308881</v>
      </c>
      <c r="E91" s="509">
        <v>102586</v>
      </c>
      <c r="F91" s="509">
        <v>183842</v>
      </c>
      <c r="G91" s="509">
        <v>1257448</v>
      </c>
      <c r="H91" s="509">
        <v>4281876</v>
      </c>
      <c r="I91" s="509">
        <v>1332278</v>
      </c>
      <c r="J91" s="509">
        <v>1751019</v>
      </c>
      <c r="K91" s="509">
        <v>1205960</v>
      </c>
      <c r="L91" s="509">
        <v>1057083</v>
      </c>
      <c r="M91" s="509">
        <v>428601</v>
      </c>
      <c r="N91" s="509">
        <v>2188653</v>
      </c>
      <c r="O91" s="509">
        <v>2321892</v>
      </c>
      <c r="P91" s="509">
        <v>1499095</v>
      </c>
      <c r="Q91" s="509">
        <v>2934645</v>
      </c>
      <c r="R91" s="509">
        <v>3980225</v>
      </c>
      <c r="S91" s="509">
        <v>483616</v>
      </c>
      <c r="T91" s="509">
        <v>495006</v>
      </c>
      <c r="U91" s="509">
        <v>116194</v>
      </c>
      <c r="V91" s="509">
        <v>28159854</v>
      </c>
    </row>
    <row r="92" spans="1:22" x14ac:dyDescent="0.35">
      <c r="A92" s="205" t="s">
        <v>167</v>
      </c>
      <c r="B92" s="509">
        <v>185880</v>
      </c>
      <c r="C92" s="509">
        <v>45821</v>
      </c>
      <c r="D92" s="509">
        <v>2313406</v>
      </c>
      <c r="E92" s="509">
        <v>102212</v>
      </c>
      <c r="F92" s="509">
        <v>184708</v>
      </c>
      <c r="G92" s="509">
        <v>1263342</v>
      </c>
      <c r="H92" s="509">
        <v>4275312</v>
      </c>
      <c r="I92" s="509">
        <v>1337285</v>
      </c>
      <c r="J92" s="509">
        <v>1738403</v>
      </c>
      <c r="K92" s="509">
        <v>1210933</v>
      </c>
      <c r="L92" s="509">
        <v>1054865</v>
      </c>
      <c r="M92" s="509">
        <v>430059</v>
      </c>
      <c r="N92" s="509">
        <v>2200448</v>
      </c>
      <c r="O92" s="509">
        <v>2323596</v>
      </c>
      <c r="P92" s="509">
        <v>1508730</v>
      </c>
      <c r="Q92" s="509">
        <v>2940782</v>
      </c>
      <c r="R92" s="509">
        <v>4003339</v>
      </c>
      <c r="S92" s="509">
        <v>476689</v>
      </c>
      <c r="T92" s="509">
        <v>494599</v>
      </c>
      <c r="U92" s="509">
        <v>116749</v>
      </c>
      <c r="V92" s="509">
        <v>28207157</v>
      </c>
    </row>
    <row r="93" spans="1:22" x14ac:dyDescent="0.35">
      <c r="A93" s="205" t="s">
        <v>168</v>
      </c>
      <c r="B93" s="509">
        <v>186776</v>
      </c>
      <c r="C93" s="509">
        <v>45670</v>
      </c>
      <c r="D93" s="509">
        <v>2316115</v>
      </c>
      <c r="E93" s="509">
        <v>101759</v>
      </c>
      <c r="F93" s="509">
        <v>185337</v>
      </c>
      <c r="G93" s="509">
        <v>1266720</v>
      </c>
      <c r="H93" s="509">
        <v>4298676</v>
      </c>
      <c r="I93" s="509">
        <v>1333106</v>
      </c>
      <c r="J93" s="509">
        <v>1738350</v>
      </c>
      <c r="K93" s="509">
        <v>1208103</v>
      </c>
      <c r="L93" s="509">
        <v>1051902</v>
      </c>
      <c r="M93" s="509">
        <v>431373</v>
      </c>
      <c r="N93" s="509">
        <v>2212237</v>
      </c>
      <c r="O93" s="509">
        <v>2355955</v>
      </c>
      <c r="P93" s="509">
        <v>1517694</v>
      </c>
      <c r="Q93" s="509">
        <v>2953648</v>
      </c>
      <c r="R93" s="509">
        <v>4021860</v>
      </c>
      <c r="S93" s="509">
        <v>476647</v>
      </c>
      <c r="T93" s="509">
        <v>499567</v>
      </c>
      <c r="U93" s="509">
        <v>117116</v>
      </c>
      <c r="V93" s="509">
        <v>28318611</v>
      </c>
    </row>
    <row r="94" spans="1:22" x14ac:dyDescent="0.35">
      <c r="A94" s="205" t="s">
        <v>169</v>
      </c>
      <c r="B94" s="509">
        <v>186424</v>
      </c>
      <c r="C94" s="509">
        <v>45660</v>
      </c>
      <c r="D94" s="509">
        <v>2320971</v>
      </c>
      <c r="E94" s="509">
        <v>101329</v>
      </c>
      <c r="F94" s="509">
        <v>186162</v>
      </c>
      <c r="G94" s="509">
        <v>1271050</v>
      </c>
      <c r="H94" s="509">
        <v>4313273</v>
      </c>
      <c r="I94" s="509">
        <v>1332656</v>
      </c>
      <c r="J94" s="509">
        <v>1830180</v>
      </c>
      <c r="K94" s="509">
        <v>1214131</v>
      </c>
      <c r="L94" s="509">
        <v>1049668</v>
      </c>
      <c r="M94" s="509">
        <v>432724</v>
      </c>
      <c r="N94" s="509">
        <v>2227353</v>
      </c>
      <c r="O94" s="509">
        <v>2368972</v>
      </c>
      <c r="P94" s="509">
        <v>1524352</v>
      </c>
      <c r="Q94" s="509">
        <v>2965492</v>
      </c>
      <c r="R94" s="509">
        <v>4028250</v>
      </c>
      <c r="S94" s="509">
        <v>496005</v>
      </c>
      <c r="T94" s="509">
        <v>504298</v>
      </c>
      <c r="U94" s="509">
        <v>117396</v>
      </c>
      <c r="V94" s="509">
        <v>28516347</v>
      </c>
    </row>
    <row r="95" spans="1:22" x14ac:dyDescent="0.35">
      <c r="A95" s="205" t="s">
        <v>170</v>
      </c>
      <c r="B95" s="509">
        <v>185634</v>
      </c>
      <c r="C95" s="509">
        <v>45690</v>
      </c>
      <c r="D95" s="509">
        <v>2324293</v>
      </c>
      <c r="E95" s="509">
        <v>100840</v>
      </c>
      <c r="F95" s="509">
        <v>186719</v>
      </c>
      <c r="G95" s="509">
        <v>1273669</v>
      </c>
      <c r="H95" s="509">
        <v>4313193</v>
      </c>
      <c r="I95" s="509">
        <v>1329891</v>
      </c>
      <c r="J95" s="509">
        <v>1932317</v>
      </c>
      <c r="K95" s="509">
        <v>1219169</v>
      </c>
      <c r="L95" s="509">
        <v>1047098</v>
      </c>
      <c r="M95" s="509">
        <v>433739</v>
      </c>
      <c r="N95" s="509">
        <v>2238388</v>
      </c>
      <c r="O95" s="509">
        <v>2381999</v>
      </c>
      <c r="P95" s="509">
        <v>1527220</v>
      </c>
      <c r="Q95" s="509">
        <v>2970481</v>
      </c>
      <c r="R95" s="509">
        <v>4028258</v>
      </c>
      <c r="S95" s="509">
        <v>517767</v>
      </c>
      <c r="T95" s="509">
        <v>507118</v>
      </c>
      <c r="U95" s="509">
        <v>117871</v>
      </c>
      <c r="V95" s="509">
        <v>28681354</v>
      </c>
    </row>
    <row r="96" spans="1:22" x14ac:dyDescent="0.35">
      <c r="A96" s="205" t="s">
        <v>171</v>
      </c>
      <c r="B96" s="509">
        <v>187207</v>
      </c>
      <c r="C96" s="509">
        <v>45746</v>
      </c>
      <c r="D96" s="509">
        <v>2329122</v>
      </c>
      <c r="E96" s="509">
        <v>100553</v>
      </c>
      <c r="F96" s="509">
        <v>187567</v>
      </c>
      <c r="G96" s="509">
        <v>1277486</v>
      </c>
      <c r="H96" s="509">
        <v>4317877</v>
      </c>
      <c r="I96" s="509">
        <v>1333502</v>
      </c>
      <c r="J96" s="509">
        <v>1976276</v>
      </c>
      <c r="K96" s="509">
        <v>1225523</v>
      </c>
      <c r="L96" s="509">
        <v>1045331</v>
      </c>
      <c r="M96" s="509">
        <v>435075</v>
      </c>
      <c r="N96" s="509">
        <v>2251176</v>
      </c>
      <c r="O96" s="509">
        <v>2394766</v>
      </c>
      <c r="P96" s="509">
        <v>1525737</v>
      </c>
      <c r="Q96" s="509">
        <v>2968024</v>
      </c>
      <c r="R96" s="509">
        <v>4036254</v>
      </c>
      <c r="S96" s="509">
        <v>531905</v>
      </c>
      <c r="T96" s="509">
        <v>510403</v>
      </c>
      <c r="U96" s="509">
        <v>117990</v>
      </c>
      <c r="V96" s="509">
        <v>28797521</v>
      </c>
    </row>
    <row r="97" spans="1:22" x14ac:dyDescent="0.35">
      <c r="A97" s="205" t="s">
        <v>172</v>
      </c>
      <c r="B97" s="509">
        <v>188340</v>
      </c>
      <c r="C97" s="509">
        <v>45812</v>
      </c>
      <c r="D97" s="509">
        <v>2333756</v>
      </c>
      <c r="E97" s="509">
        <v>100478</v>
      </c>
      <c r="F97" s="509">
        <v>188368</v>
      </c>
      <c r="G97" s="509">
        <v>1280785</v>
      </c>
      <c r="H97" s="509">
        <v>4327994</v>
      </c>
      <c r="I97" s="509">
        <v>1339170</v>
      </c>
      <c r="J97" s="509">
        <v>2002068</v>
      </c>
      <c r="K97" s="509">
        <v>1233496</v>
      </c>
      <c r="L97" s="509">
        <v>1045548</v>
      </c>
      <c r="M97" s="509">
        <v>436362</v>
      </c>
      <c r="N97" s="509">
        <v>2264287</v>
      </c>
      <c r="O97" s="509">
        <v>2415421</v>
      </c>
      <c r="P97" s="509">
        <v>1531057</v>
      </c>
      <c r="Q97" s="509">
        <v>2997363</v>
      </c>
      <c r="R97" s="509">
        <v>4043638</v>
      </c>
      <c r="S97" s="509">
        <v>540607</v>
      </c>
      <c r="T97" s="509">
        <v>513203</v>
      </c>
      <c r="U97" s="509">
        <v>118127</v>
      </c>
      <c r="V97" s="509">
        <v>28945882</v>
      </c>
    </row>
    <row r="98" spans="1:22" x14ac:dyDescent="0.35">
      <c r="A98" s="205" t="s">
        <v>173</v>
      </c>
      <c r="B98" s="509">
        <v>189110</v>
      </c>
      <c r="C98" s="509">
        <v>45871</v>
      </c>
      <c r="D98" s="509">
        <v>2337113</v>
      </c>
      <c r="E98" s="509">
        <v>100106</v>
      </c>
      <c r="F98" s="509">
        <v>189110</v>
      </c>
      <c r="G98" s="509">
        <v>1283559</v>
      </c>
      <c r="H98" s="509">
        <v>4332431</v>
      </c>
      <c r="I98" s="509">
        <v>1342783</v>
      </c>
      <c r="J98" s="509">
        <v>2024309</v>
      </c>
      <c r="K98" s="509">
        <v>1240801</v>
      </c>
      <c r="L98" s="509">
        <v>1045485</v>
      </c>
      <c r="M98" s="509">
        <v>437586</v>
      </c>
      <c r="N98" s="509">
        <v>2275458</v>
      </c>
      <c r="O98" s="509">
        <v>2423503</v>
      </c>
      <c r="P98" s="509">
        <v>1534232</v>
      </c>
      <c r="Q98" s="509">
        <v>3014309</v>
      </c>
      <c r="R98" s="509">
        <v>4054062</v>
      </c>
      <c r="S98" s="509">
        <v>547192</v>
      </c>
      <c r="T98" s="509">
        <v>514983</v>
      </c>
      <c r="U98" s="509">
        <v>118169</v>
      </c>
      <c r="V98" s="509">
        <v>29050173</v>
      </c>
    </row>
    <row r="99" spans="1:22" x14ac:dyDescent="0.35">
      <c r="A99" s="205" t="s">
        <v>174</v>
      </c>
      <c r="B99" s="509">
        <v>190392</v>
      </c>
      <c r="C99" s="509">
        <v>45844</v>
      </c>
      <c r="D99" s="509">
        <v>2341039</v>
      </c>
      <c r="E99" s="509">
        <v>99367</v>
      </c>
      <c r="F99" s="509">
        <v>189811</v>
      </c>
      <c r="G99" s="509">
        <v>1282082</v>
      </c>
      <c r="H99" s="509">
        <v>4335928</v>
      </c>
      <c r="I99" s="509">
        <v>1343563</v>
      </c>
      <c r="J99" s="509">
        <v>2039005</v>
      </c>
      <c r="K99" s="509">
        <v>1247119</v>
      </c>
      <c r="L99" s="509">
        <v>1045516</v>
      </c>
      <c r="M99" s="509">
        <v>437885</v>
      </c>
      <c r="N99" s="509">
        <v>2283046</v>
      </c>
      <c r="O99" s="509">
        <v>2427956</v>
      </c>
      <c r="P99" s="509">
        <v>1536008</v>
      </c>
      <c r="Q99" s="509">
        <v>3011782</v>
      </c>
      <c r="R99" s="509">
        <v>4027109</v>
      </c>
      <c r="S99" s="509">
        <v>552192</v>
      </c>
      <c r="T99" s="509">
        <v>515699</v>
      </c>
      <c r="U99" s="509">
        <v>118123</v>
      </c>
      <c r="V99" s="509">
        <v>29069468</v>
      </c>
    </row>
    <row r="100" spans="1:22" x14ac:dyDescent="0.35">
      <c r="A100" s="205" t="s">
        <v>175</v>
      </c>
      <c r="B100" s="509">
        <v>191604</v>
      </c>
      <c r="C100" s="509">
        <v>45848</v>
      </c>
      <c r="D100" s="509">
        <v>2347053</v>
      </c>
      <c r="E100" s="509">
        <v>99023</v>
      </c>
      <c r="F100" s="509">
        <v>190582</v>
      </c>
      <c r="G100" s="509">
        <v>1284951</v>
      </c>
      <c r="H100" s="509">
        <v>4350675</v>
      </c>
      <c r="I100" s="509">
        <v>1351471</v>
      </c>
      <c r="J100" s="509">
        <v>2055800</v>
      </c>
      <c r="K100" s="509">
        <v>1255371</v>
      </c>
      <c r="L100" s="509">
        <v>1046784</v>
      </c>
      <c r="M100" s="509">
        <v>439301</v>
      </c>
      <c r="N100" s="509">
        <v>2295159</v>
      </c>
      <c r="O100" s="509">
        <v>2442936</v>
      </c>
      <c r="P100" s="509">
        <v>1537638</v>
      </c>
      <c r="Q100" s="509">
        <v>3009243</v>
      </c>
      <c r="R100" s="509">
        <v>4032205</v>
      </c>
      <c r="S100" s="509">
        <v>557585</v>
      </c>
      <c r="T100" s="509">
        <v>517379</v>
      </c>
      <c r="U100" s="509">
        <v>118450</v>
      </c>
      <c r="V100" s="509">
        <v>29169056</v>
      </c>
    </row>
    <row r="101" spans="1:22" x14ac:dyDescent="0.35">
      <c r="A101" s="205" t="s">
        <v>176</v>
      </c>
      <c r="B101" s="509">
        <v>192038</v>
      </c>
      <c r="C101" s="509">
        <v>45977</v>
      </c>
      <c r="D101" s="509">
        <v>2357873</v>
      </c>
      <c r="E101" s="509">
        <v>98819</v>
      </c>
      <c r="F101" s="509">
        <v>191149</v>
      </c>
      <c r="G101" s="509">
        <v>1290800</v>
      </c>
      <c r="H101" s="509">
        <v>4357324</v>
      </c>
      <c r="I101" s="509">
        <v>1358165</v>
      </c>
      <c r="J101" s="509">
        <v>2067270</v>
      </c>
      <c r="K101" s="509">
        <v>1261433</v>
      </c>
      <c r="L101" s="509">
        <v>1047226</v>
      </c>
      <c r="M101" s="509">
        <v>440720</v>
      </c>
      <c r="N101" s="509">
        <v>2306024</v>
      </c>
      <c r="O101" s="509">
        <v>2436902</v>
      </c>
      <c r="P101" s="509">
        <v>1539724</v>
      </c>
      <c r="Q101" s="509">
        <v>3020412</v>
      </c>
      <c r="R101" s="509">
        <v>4040197</v>
      </c>
      <c r="S101" s="509">
        <v>561941</v>
      </c>
      <c r="T101" s="509">
        <v>519294</v>
      </c>
      <c r="U101" s="509">
        <v>118699</v>
      </c>
      <c r="V101" s="509">
        <v>29251988</v>
      </c>
    </row>
    <row r="102" spans="1:22" x14ac:dyDescent="0.35">
      <c r="A102" s="205" t="s">
        <v>177</v>
      </c>
      <c r="B102" s="509">
        <v>191898</v>
      </c>
      <c r="C102" s="509">
        <v>45699</v>
      </c>
      <c r="D102" s="509">
        <v>2355544</v>
      </c>
      <c r="E102" s="509">
        <v>98768</v>
      </c>
      <c r="F102" s="509">
        <v>191813</v>
      </c>
      <c r="G102" s="509">
        <v>1290600</v>
      </c>
      <c r="H102" s="509">
        <v>4348007</v>
      </c>
      <c r="I102" s="509">
        <v>1357855</v>
      </c>
      <c r="J102" s="509">
        <v>2073302</v>
      </c>
      <c r="K102" s="509">
        <v>1269072</v>
      </c>
      <c r="L102" s="509">
        <v>1048142</v>
      </c>
      <c r="M102" s="509">
        <v>442114</v>
      </c>
      <c r="N102" s="509">
        <v>2316336</v>
      </c>
      <c r="O102" s="509">
        <v>2451148</v>
      </c>
      <c r="P102" s="509">
        <v>1539944</v>
      </c>
      <c r="Q102" s="509">
        <v>3032858</v>
      </c>
      <c r="R102" s="509">
        <v>4045661</v>
      </c>
      <c r="S102" s="509">
        <v>566021</v>
      </c>
      <c r="T102" s="509">
        <v>520870</v>
      </c>
      <c r="U102" s="509">
        <v>118964</v>
      </c>
      <c r="V102" s="509">
        <v>29304617</v>
      </c>
    </row>
    <row r="103" spans="1:22" x14ac:dyDescent="0.35">
      <c r="A103" s="205" t="s">
        <v>178</v>
      </c>
      <c r="B103" s="509">
        <v>192000</v>
      </c>
      <c r="C103" s="509">
        <v>45707</v>
      </c>
      <c r="D103" s="509">
        <v>2359082</v>
      </c>
      <c r="E103" s="509">
        <v>98832</v>
      </c>
      <c r="F103" s="509">
        <v>192589</v>
      </c>
      <c r="G103" s="509">
        <v>1293050</v>
      </c>
      <c r="H103" s="509">
        <v>4370836</v>
      </c>
      <c r="I103" s="509">
        <v>1360317</v>
      </c>
      <c r="J103" s="509">
        <v>2094544</v>
      </c>
      <c r="K103" s="509">
        <v>1277602</v>
      </c>
      <c r="L103" s="509">
        <v>1049807</v>
      </c>
      <c r="M103" s="509">
        <v>443659</v>
      </c>
      <c r="N103" s="509">
        <v>2329971</v>
      </c>
      <c r="O103" s="509">
        <v>2463027</v>
      </c>
      <c r="P103" s="509">
        <v>1542063</v>
      </c>
      <c r="Q103" s="509">
        <v>3045242</v>
      </c>
      <c r="R103" s="509">
        <v>4049113</v>
      </c>
      <c r="S103" s="509">
        <v>570903</v>
      </c>
      <c r="T103" s="509">
        <v>522824</v>
      </c>
      <c r="U103" s="509">
        <v>119235</v>
      </c>
      <c r="V103" s="509">
        <v>29420405</v>
      </c>
    </row>
    <row r="104" spans="1:22" x14ac:dyDescent="0.35">
      <c r="A104" s="205" t="s">
        <v>179</v>
      </c>
      <c r="B104" s="509">
        <v>191956</v>
      </c>
      <c r="C104" s="509">
        <v>45596</v>
      </c>
      <c r="D104" s="509">
        <v>2361132</v>
      </c>
      <c r="E104" s="509">
        <v>99018</v>
      </c>
      <c r="F104" s="509">
        <v>193183</v>
      </c>
      <c r="G104" s="509">
        <v>1293053</v>
      </c>
      <c r="H104" s="509">
        <v>4371442</v>
      </c>
      <c r="I104" s="509">
        <v>1361523</v>
      </c>
      <c r="J104" s="509">
        <v>2120916</v>
      </c>
      <c r="K104" s="509">
        <v>1285663</v>
      </c>
      <c r="L104" s="509">
        <v>1050894</v>
      </c>
      <c r="M104" s="509">
        <v>445212</v>
      </c>
      <c r="N104" s="509">
        <v>2340132</v>
      </c>
      <c r="O104" s="509">
        <v>2468089</v>
      </c>
      <c r="P104" s="509">
        <v>1547091</v>
      </c>
      <c r="Q104" s="509">
        <v>3061842</v>
      </c>
      <c r="R104" s="509">
        <v>4051145</v>
      </c>
      <c r="S104" s="509">
        <v>575256</v>
      </c>
      <c r="T104" s="509">
        <v>524055</v>
      </c>
      <c r="U104" s="509">
        <v>119553</v>
      </c>
      <c r="V104" s="509">
        <v>29506751</v>
      </c>
    </row>
    <row r="105" spans="1:22" x14ac:dyDescent="0.35">
      <c r="A105" s="205" t="s">
        <v>180</v>
      </c>
      <c r="B105" s="509">
        <v>192248</v>
      </c>
      <c r="C105" s="509">
        <v>45389</v>
      </c>
      <c r="D105" s="509">
        <v>2359654</v>
      </c>
      <c r="E105" s="509">
        <v>99038</v>
      </c>
      <c r="F105" s="509">
        <v>193275</v>
      </c>
      <c r="G105" s="509">
        <v>1294251</v>
      </c>
      <c r="H105" s="509">
        <v>4364904</v>
      </c>
      <c r="I105" s="509">
        <v>1359520</v>
      </c>
      <c r="J105" s="509">
        <v>2139806</v>
      </c>
      <c r="K105" s="509">
        <v>1292794</v>
      </c>
      <c r="L105" s="509">
        <v>1051108</v>
      </c>
      <c r="M105" s="509">
        <v>446659</v>
      </c>
      <c r="N105" s="509">
        <v>2348256</v>
      </c>
      <c r="O105" s="509">
        <v>2461556</v>
      </c>
      <c r="P105" s="509">
        <v>1535506</v>
      </c>
      <c r="Q105" s="509">
        <v>3051762</v>
      </c>
      <c r="R105" s="509">
        <v>4062267</v>
      </c>
      <c r="S105" s="509">
        <v>579749</v>
      </c>
      <c r="T105" s="509">
        <v>525332</v>
      </c>
      <c r="U105" s="509">
        <v>119790</v>
      </c>
      <c r="V105" s="509">
        <v>29522864</v>
      </c>
    </row>
    <row r="106" spans="1:22" x14ac:dyDescent="0.35">
      <c r="A106" s="205" t="s">
        <v>181</v>
      </c>
      <c r="B106" s="509">
        <v>192134</v>
      </c>
      <c r="C106" s="509">
        <v>45346</v>
      </c>
      <c r="D106" s="509">
        <v>2361848</v>
      </c>
      <c r="E106" s="509">
        <v>99300</v>
      </c>
      <c r="F106" s="509">
        <v>193842</v>
      </c>
      <c r="G106" s="509">
        <v>1297171</v>
      </c>
      <c r="H106" s="509">
        <v>4362317</v>
      </c>
      <c r="I106" s="509">
        <v>1362940</v>
      </c>
      <c r="J106" s="509">
        <v>2151939</v>
      </c>
      <c r="K106" s="509">
        <v>1300793</v>
      </c>
      <c r="L106" s="509">
        <v>1053623</v>
      </c>
      <c r="M106" s="509">
        <v>447249</v>
      </c>
      <c r="N106" s="509">
        <v>2356353</v>
      </c>
      <c r="O106" s="509">
        <v>2458480</v>
      </c>
      <c r="P106" s="509">
        <v>1525052</v>
      </c>
      <c r="Q106" s="509">
        <v>3053013</v>
      </c>
      <c r="R106" s="509">
        <v>4066377</v>
      </c>
      <c r="S106" s="509">
        <v>585489</v>
      </c>
      <c r="T106" s="509">
        <v>526599</v>
      </c>
      <c r="U106" s="509">
        <v>119948</v>
      </c>
      <c r="V106" s="509">
        <v>29559812</v>
      </c>
    </row>
    <row r="107" spans="1:22" x14ac:dyDescent="0.35">
      <c r="A107" s="205" t="s">
        <v>182</v>
      </c>
      <c r="B107" s="509">
        <v>191921</v>
      </c>
      <c r="C107" s="509">
        <v>45263</v>
      </c>
      <c r="D107" s="509">
        <v>2361676</v>
      </c>
      <c r="E107" s="509">
        <v>99503</v>
      </c>
      <c r="F107" s="509">
        <v>194245</v>
      </c>
      <c r="G107" s="509">
        <v>1298190</v>
      </c>
      <c r="H107" s="509">
        <v>4349483</v>
      </c>
      <c r="I107" s="509">
        <v>1364608</v>
      </c>
      <c r="J107" s="509">
        <v>2159347</v>
      </c>
      <c r="K107" s="509">
        <v>1305930</v>
      </c>
      <c r="L107" s="509">
        <v>1055382</v>
      </c>
      <c r="M107" s="509">
        <v>447720</v>
      </c>
      <c r="N107" s="509">
        <v>2361177</v>
      </c>
      <c r="O107" s="509">
        <v>2457406</v>
      </c>
      <c r="P107" s="509">
        <v>1521375</v>
      </c>
      <c r="Q107" s="509">
        <v>3055305</v>
      </c>
      <c r="R107" s="509">
        <v>4074655</v>
      </c>
      <c r="S107" s="509">
        <v>589145</v>
      </c>
      <c r="T107" s="509">
        <v>526754</v>
      </c>
      <c r="U107" s="509">
        <v>120218</v>
      </c>
      <c r="V107" s="509">
        <v>29579302</v>
      </c>
    </row>
    <row r="108" spans="1:22" x14ac:dyDescent="0.35">
      <c r="A108" s="205" t="s">
        <v>183</v>
      </c>
      <c r="B108" s="509">
        <v>192689</v>
      </c>
      <c r="C108" s="509">
        <v>45272</v>
      </c>
      <c r="D108" s="509">
        <v>2364310</v>
      </c>
      <c r="E108" s="509">
        <v>99900</v>
      </c>
      <c r="F108" s="509">
        <v>194564</v>
      </c>
      <c r="G108" s="509">
        <v>1300318</v>
      </c>
      <c r="H108" s="509">
        <v>4352164</v>
      </c>
      <c r="I108" s="509">
        <v>1365808</v>
      </c>
      <c r="J108" s="509">
        <v>2165738</v>
      </c>
      <c r="K108" s="509">
        <v>1312879</v>
      </c>
      <c r="L108" s="509">
        <v>1059139</v>
      </c>
      <c r="M108" s="509">
        <v>448404</v>
      </c>
      <c r="N108" s="509">
        <v>2371044</v>
      </c>
      <c r="O108" s="509">
        <v>2463600</v>
      </c>
      <c r="P108" s="509">
        <v>1530575</v>
      </c>
      <c r="Q108" s="509">
        <v>3057681</v>
      </c>
      <c r="R108" s="509">
        <v>4085810</v>
      </c>
      <c r="S108" s="509">
        <v>594894</v>
      </c>
      <c r="T108" s="509">
        <v>527565</v>
      </c>
      <c r="U108" s="509">
        <v>120096</v>
      </c>
      <c r="V108" s="509">
        <v>29652451</v>
      </c>
    </row>
    <row r="109" spans="1:22" x14ac:dyDescent="0.35">
      <c r="A109" s="205" t="s">
        <v>184</v>
      </c>
      <c r="B109" s="509">
        <v>192908</v>
      </c>
      <c r="C109" s="509">
        <v>45355</v>
      </c>
      <c r="D109" s="509">
        <v>2366629</v>
      </c>
      <c r="E109" s="509">
        <v>100299</v>
      </c>
      <c r="F109" s="509">
        <v>194992</v>
      </c>
      <c r="G109" s="509">
        <v>1302810</v>
      </c>
      <c r="H109" s="509">
        <v>4351869</v>
      </c>
      <c r="I109" s="509">
        <v>1365512</v>
      </c>
      <c r="J109" s="509">
        <v>2165911</v>
      </c>
      <c r="K109" s="509">
        <v>1319719</v>
      </c>
      <c r="L109" s="509">
        <v>1062540</v>
      </c>
      <c r="M109" s="509">
        <v>449249</v>
      </c>
      <c r="N109" s="509">
        <v>2382936</v>
      </c>
      <c r="O109" s="509">
        <v>2465045</v>
      </c>
      <c r="P109" s="509">
        <v>1532463</v>
      </c>
      <c r="Q109" s="509">
        <v>3059249</v>
      </c>
      <c r="R109" s="509">
        <v>4104822</v>
      </c>
      <c r="S109" s="509">
        <v>596742</v>
      </c>
      <c r="T109" s="509">
        <v>528083</v>
      </c>
      <c r="U109" s="509">
        <v>120041</v>
      </c>
      <c r="V109" s="509">
        <v>29707174</v>
      </c>
    </row>
    <row r="110" spans="1:22" x14ac:dyDescent="0.35">
      <c r="A110" s="205" t="s">
        <v>185</v>
      </c>
      <c r="B110" s="509">
        <v>192822</v>
      </c>
      <c r="C110" s="509">
        <v>45440</v>
      </c>
      <c r="D110" s="509">
        <v>2369406</v>
      </c>
      <c r="E110" s="509">
        <v>100723</v>
      </c>
      <c r="F110" s="509">
        <v>195492</v>
      </c>
      <c r="G110" s="509">
        <v>1306739</v>
      </c>
      <c r="H110" s="509">
        <v>4348715</v>
      </c>
      <c r="I110" s="509">
        <v>1366663</v>
      </c>
      <c r="J110" s="509">
        <v>2168379</v>
      </c>
      <c r="K110" s="509">
        <v>1325612</v>
      </c>
      <c r="L110" s="509">
        <v>1066257</v>
      </c>
      <c r="M110" s="509">
        <v>450204</v>
      </c>
      <c r="N110" s="509">
        <v>2392327</v>
      </c>
      <c r="O110" s="509">
        <v>2468283</v>
      </c>
      <c r="P110" s="509">
        <v>1534127</v>
      </c>
      <c r="Q110" s="509">
        <v>3070507</v>
      </c>
      <c r="R110" s="509">
        <v>4131311</v>
      </c>
      <c r="S110" s="509">
        <v>597010</v>
      </c>
      <c r="T110" s="509">
        <v>528555</v>
      </c>
      <c r="U110" s="509">
        <v>120220</v>
      </c>
      <c r="V110" s="509">
        <v>29778792</v>
      </c>
    </row>
    <row r="111" spans="1:22" x14ac:dyDescent="0.35">
      <c r="A111" s="205" t="s">
        <v>186</v>
      </c>
      <c r="B111" s="509">
        <v>192180</v>
      </c>
      <c r="C111" s="509">
        <v>45555</v>
      </c>
      <c r="D111" s="509">
        <v>2371509</v>
      </c>
      <c r="E111" s="509">
        <v>101330</v>
      </c>
      <c r="F111" s="509">
        <v>195899</v>
      </c>
      <c r="G111" s="509">
        <v>1310394</v>
      </c>
      <c r="H111" s="509">
        <v>4343937</v>
      </c>
      <c r="I111" s="509">
        <v>1367742</v>
      </c>
      <c r="J111" s="509">
        <v>2169919</v>
      </c>
      <c r="K111" s="509">
        <v>1331961</v>
      </c>
      <c r="L111" s="509">
        <v>1070526</v>
      </c>
      <c r="M111" s="509">
        <v>451412</v>
      </c>
      <c r="N111" s="509">
        <v>2409835</v>
      </c>
      <c r="O111" s="509">
        <v>2472918</v>
      </c>
      <c r="P111" s="509">
        <v>1536888</v>
      </c>
      <c r="Q111" s="509">
        <v>3076694</v>
      </c>
      <c r="R111" s="509">
        <v>4117536</v>
      </c>
      <c r="S111" s="509">
        <v>598462</v>
      </c>
      <c r="T111" s="509">
        <v>529326</v>
      </c>
      <c r="U111" s="509">
        <v>120525</v>
      </c>
      <c r="V111" s="509">
        <v>29814550</v>
      </c>
    </row>
    <row r="112" spans="1:22" x14ac:dyDescent="0.35">
      <c r="A112" s="205" t="s">
        <v>187</v>
      </c>
      <c r="B112" s="509">
        <v>192268</v>
      </c>
      <c r="C112" s="509">
        <v>45679</v>
      </c>
      <c r="D112" s="509">
        <v>2373415</v>
      </c>
      <c r="E112" s="509">
        <v>101839</v>
      </c>
      <c r="F112" s="509">
        <v>196333</v>
      </c>
      <c r="G112" s="509">
        <v>1312951</v>
      </c>
      <c r="H112" s="509">
        <v>4335806</v>
      </c>
      <c r="I112" s="509">
        <v>1368163</v>
      </c>
      <c r="J112" s="509">
        <v>2174794</v>
      </c>
      <c r="K112" s="509">
        <v>1336662</v>
      </c>
      <c r="L112" s="509">
        <v>1074474</v>
      </c>
      <c r="M112" s="509">
        <v>451936</v>
      </c>
      <c r="N112" s="509">
        <v>2418587</v>
      </c>
      <c r="O112" s="509">
        <v>2476642</v>
      </c>
      <c r="P112" s="509">
        <v>1538904</v>
      </c>
      <c r="Q112" s="509">
        <v>3090491</v>
      </c>
      <c r="R112" s="509">
        <v>4142236</v>
      </c>
      <c r="S112" s="509">
        <v>600281</v>
      </c>
      <c r="T112" s="509">
        <v>530021</v>
      </c>
      <c r="U112" s="509">
        <v>120818</v>
      </c>
      <c r="V112" s="509">
        <v>29882301</v>
      </c>
    </row>
    <row r="113" spans="1:22" x14ac:dyDescent="0.35">
      <c r="A113" s="205" t="s">
        <v>188</v>
      </c>
      <c r="B113" s="509">
        <v>192009</v>
      </c>
      <c r="C113" s="509">
        <v>45885</v>
      </c>
      <c r="D113" s="509">
        <v>2382467</v>
      </c>
      <c r="E113" s="509">
        <v>102540</v>
      </c>
      <c r="F113" s="509">
        <v>196915</v>
      </c>
      <c r="G113" s="509">
        <v>1320678</v>
      </c>
      <c r="H113" s="509">
        <v>4334609</v>
      </c>
      <c r="I113" s="509">
        <v>1369105</v>
      </c>
      <c r="J113" s="509">
        <v>2175038</v>
      </c>
      <c r="K113" s="509">
        <v>1339736</v>
      </c>
      <c r="L113" s="509">
        <v>1078267</v>
      </c>
      <c r="M113" s="509">
        <v>452268</v>
      </c>
      <c r="N113" s="509">
        <v>2425878</v>
      </c>
      <c r="O113" s="509">
        <v>2464546</v>
      </c>
      <c r="P113" s="509">
        <v>1539421</v>
      </c>
      <c r="Q113" s="509">
        <v>3095211</v>
      </c>
      <c r="R113" s="509">
        <v>4160519</v>
      </c>
      <c r="S113" s="509">
        <v>600094</v>
      </c>
      <c r="T113" s="509">
        <v>531320</v>
      </c>
      <c r="U113" s="509">
        <v>120997</v>
      </c>
      <c r="V113" s="509">
        <v>29927502</v>
      </c>
    </row>
    <row r="114" spans="1:22" x14ac:dyDescent="0.35">
      <c r="A114" s="205" t="s">
        <v>189</v>
      </c>
      <c r="B114" s="509">
        <v>191996</v>
      </c>
      <c r="C114" s="509">
        <v>45885</v>
      </c>
      <c r="D114" s="509">
        <v>2372453</v>
      </c>
      <c r="E114" s="509">
        <v>103201</v>
      </c>
      <c r="F114" s="509">
        <v>197046</v>
      </c>
      <c r="G114" s="509">
        <v>1316672</v>
      </c>
      <c r="H114" s="509">
        <v>4334662</v>
      </c>
      <c r="I114" s="509">
        <v>1369486</v>
      </c>
      <c r="J114" s="509">
        <v>2179653</v>
      </c>
      <c r="K114" s="509">
        <v>1342111</v>
      </c>
      <c r="L114" s="509">
        <v>1081747</v>
      </c>
      <c r="M114" s="509">
        <v>452303</v>
      </c>
      <c r="N114" s="509">
        <v>2433325</v>
      </c>
      <c r="O114" s="509">
        <v>2461524</v>
      </c>
      <c r="P114" s="509">
        <v>1540974</v>
      </c>
      <c r="Q114" s="509">
        <v>3096551</v>
      </c>
      <c r="R114" s="509">
        <v>4179406</v>
      </c>
      <c r="S114" s="509">
        <v>604889</v>
      </c>
      <c r="T114" s="509">
        <v>532185</v>
      </c>
      <c r="U114" s="509">
        <v>121470</v>
      </c>
      <c r="V114" s="509">
        <v>29957540</v>
      </c>
    </row>
    <row r="115" spans="1:22" x14ac:dyDescent="0.35">
      <c r="A115" s="205" t="s">
        <v>190</v>
      </c>
      <c r="B115" s="509">
        <v>192082</v>
      </c>
      <c r="C115" s="509">
        <v>45948</v>
      </c>
      <c r="D115" s="509">
        <v>2373289</v>
      </c>
      <c r="E115" s="509">
        <v>103796</v>
      </c>
      <c r="F115" s="509">
        <v>197593</v>
      </c>
      <c r="G115" s="509">
        <v>1318297</v>
      </c>
      <c r="H115" s="509">
        <v>4336834</v>
      </c>
      <c r="I115" s="509">
        <v>1369596</v>
      </c>
      <c r="J115" s="509">
        <v>2194444</v>
      </c>
      <c r="K115" s="509">
        <v>1343414</v>
      </c>
      <c r="L115" s="509">
        <v>1085279</v>
      </c>
      <c r="M115" s="509">
        <v>452590</v>
      </c>
      <c r="N115" s="509">
        <v>2436429</v>
      </c>
      <c r="O115" s="509">
        <v>2456383</v>
      </c>
      <c r="P115" s="509">
        <v>1542996</v>
      </c>
      <c r="Q115" s="509">
        <v>3101269</v>
      </c>
      <c r="R115" s="509">
        <v>4200089</v>
      </c>
      <c r="S115" s="509">
        <v>607313</v>
      </c>
      <c r="T115" s="509">
        <v>533348</v>
      </c>
      <c r="U115" s="509">
        <v>121802</v>
      </c>
      <c r="V115" s="509">
        <v>30012792</v>
      </c>
    </row>
    <row r="116" spans="1:22" x14ac:dyDescent="0.35">
      <c r="A116" s="205" t="s">
        <v>191</v>
      </c>
      <c r="B116" s="509">
        <v>192347</v>
      </c>
      <c r="C116" s="509">
        <v>46069</v>
      </c>
      <c r="D116" s="509">
        <v>2373595</v>
      </c>
      <c r="E116" s="509">
        <v>104289</v>
      </c>
      <c r="F116" s="509">
        <v>198109</v>
      </c>
      <c r="G116" s="509">
        <v>1319863</v>
      </c>
      <c r="H116" s="509">
        <v>4338900</v>
      </c>
      <c r="I116" s="509">
        <v>1370771</v>
      </c>
      <c r="J116" s="509">
        <v>2206772</v>
      </c>
      <c r="K116" s="509">
        <v>1343252</v>
      </c>
      <c r="L116" s="509">
        <v>1088382</v>
      </c>
      <c r="M116" s="509">
        <v>452124</v>
      </c>
      <c r="N116" s="509">
        <v>2439778</v>
      </c>
      <c r="O116" s="509">
        <v>2454743</v>
      </c>
      <c r="P116" s="509">
        <v>1546193</v>
      </c>
      <c r="Q116" s="509">
        <v>3111165</v>
      </c>
      <c r="R116" s="509">
        <v>4219622</v>
      </c>
      <c r="S116" s="509">
        <v>609649</v>
      </c>
      <c r="T116" s="509">
        <v>534150</v>
      </c>
      <c r="U116" s="509">
        <v>122042</v>
      </c>
      <c r="V116" s="509">
        <v>30071815</v>
      </c>
    </row>
    <row r="117" spans="1:22" x14ac:dyDescent="0.35">
      <c r="A117" s="205" t="s">
        <v>192</v>
      </c>
      <c r="B117" s="509">
        <v>191386</v>
      </c>
      <c r="C117" s="509">
        <v>46314</v>
      </c>
      <c r="D117" s="509">
        <v>2372235</v>
      </c>
      <c r="E117" s="509">
        <v>105047</v>
      </c>
      <c r="F117" s="509">
        <v>198643</v>
      </c>
      <c r="G117" s="509">
        <v>1323288</v>
      </c>
      <c r="H117" s="509">
        <v>4338624</v>
      </c>
      <c r="I117" s="509">
        <v>1371672</v>
      </c>
      <c r="J117" s="509">
        <v>2208954</v>
      </c>
      <c r="K117" s="509">
        <v>1344766</v>
      </c>
      <c r="L117" s="509">
        <v>1091051</v>
      </c>
      <c r="M117" s="509">
        <v>452069</v>
      </c>
      <c r="N117" s="509">
        <v>2445062</v>
      </c>
      <c r="O117" s="509">
        <v>2448559</v>
      </c>
      <c r="P117" s="509">
        <v>1547172</v>
      </c>
      <c r="Q117" s="509">
        <v>3113423</v>
      </c>
      <c r="R117" s="509">
        <v>4239955</v>
      </c>
      <c r="S117" s="509">
        <v>612527</v>
      </c>
      <c r="T117" s="509">
        <v>536058</v>
      </c>
      <c r="U117" s="509">
        <v>122236</v>
      </c>
      <c r="V117" s="509">
        <v>30109039</v>
      </c>
    </row>
    <row r="118" spans="1:22" x14ac:dyDescent="0.35">
      <c r="A118" s="205" t="s">
        <v>193</v>
      </c>
      <c r="B118" s="509">
        <v>191023</v>
      </c>
      <c r="C118" s="509">
        <v>46427</v>
      </c>
      <c r="D118" s="509">
        <v>2370799</v>
      </c>
      <c r="E118" s="509">
        <v>105784</v>
      </c>
      <c r="F118" s="509">
        <v>198760</v>
      </c>
      <c r="G118" s="509">
        <v>1324966</v>
      </c>
      <c r="H118" s="509">
        <v>4336452</v>
      </c>
      <c r="I118" s="509">
        <v>1372875</v>
      </c>
      <c r="J118" s="509">
        <v>2208339</v>
      </c>
      <c r="K118" s="509">
        <v>1342126</v>
      </c>
      <c r="L118" s="509">
        <v>1094102</v>
      </c>
      <c r="M118" s="509">
        <v>452373</v>
      </c>
      <c r="N118" s="509">
        <v>2447482</v>
      </c>
      <c r="O118" s="509">
        <v>2448225</v>
      </c>
      <c r="P118" s="509">
        <v>1550094</v>
      </c>
      <c r="Q118" s="509">
        <v>3114425</v>
      </c>
      <c r="R118" s="509">
        <v>4263441</v>
      </c>
      <c r="S118" s="509">
        <v>614079</v>
      </c>
      <c r="T118" s="509">
        <v>536923</v>
      </c>
      <c r="U118" s="509">
        <v>122320</v>
      </c>
      <c r="V118" s="509">
        <v>30141014</v>
      </c>
    </row>
    <row r="119" spans="1:22" x14ac:dyDescent="0.35">
      <c r="A119" s="205" t="s">
        <v>194</v>
      </c>
      <c r="B119" s="509">
        <v>191133</v>
      </c>
      <c r="C119" s="509">
        <v>46438</v>
      </c>
      <c r="D119" s="509">
        <v>2368842</v>
      </c>
      <c r="E119" s="509">
        <v>106531</v>
      </c>
      <c r="F119" s="509">
        <v>199381</v>
      </c>
      <c r="G119" s="509">
        <v>1325808</v>
      </c>
      <c r="H119" s="509">
        <v>4336566</v>
      </c>
      <c r="I119" s="509">
        <v>1373348</v>
      </c>
      <c r="J119" s="509">
        <v>2211260</v>
      </c>
      <c r="K119" s="509">
        <v>1339739</v>
      </c>
      <c r="L119" s="509">
        <v>1095835</v>
      </c>
      <c r="M119" s="509">
        <v>452854</v>
      </c>
      <c r="N119" s="509">
        <v>2452065</v>
      </c>
      <c r="O119" s="509">
        <v>2449472</v>
      </c>
      <c r="P119" s="509">
        <v>1549649</v>
      </c>
      <c r="Q119" s="509">
        <v>3118854</v>
      </c>
      <c r="R119" s="509">
        <v>4288514</v>
      </c>
      <c r="S119" s="509">
        <v>616980</v>
      </c>
      <c r="T119" s="509">
        <v>537409</v>
      </c>
      <c r="U119" s="509">
        <v>122325</v>
      </c>
      <c r="V119" s="509">
        <v>30183001</v>
      </c>
    </row>
    <row r="120" spans="1:22" x14ac:dyDescent="0.35">
      <c r="A120" s="205" t="s">
        <v>195</v>
      </c>
      <c r="B120" s="509">
        <v>191100</v>
      </c>
      <c r="C120" s="509">
        <v>46521</v>
      </c>
      <c r="D120" s="509">
        <v>2366848</v>
      </c>
      <c r="E120" s="509">
        <v>107236</v>
      </c>
      <c r="F120" s="509">
        <v>199670</v>
      </c>
      <c r="G120" s="509">
        <v>1325888</v>
      </c>
      <c r="H120" s="509">
        <v>4338678</v>
      </c>
      <c r="I120" s="509">
        <v>1374322</v>
      </c>
      <c r="J120" s="509">
        <v>2213114</v>
      </c>
      <c r="K120" s="509">
        <v>1336510</v>
      </c>
      <c r="L120" s="509">
        <v>1099108</v>
      </c>
      <c r="M120" s="509">
        <v>453917</v>
      </c>
      <c r="N120" s="509">
        <v>2455031</v>
      </c>
      <c r="O120" s="509">
        <v>2439243</v>
      </c>
      <c r="P120" s="509">
        <v>1548672</v>
      </c>
      <c r="Q120" s="509">
        <v>3121283</v>
      </c>
      <c r="R120" s="509">
        <v>4292443</v>
      </c>
      <c r="S120" s="509">
        <v>619109</v>
      </c>
      <c r="T120" s="509">
        <v>537868</v>
      </c>
      <c r="U120" s="509">
        <v>122447</v>
      </c>
      <c r="V120" s="509">
        <v>30189008</v>
      </c>
    </row>
    <row r="121" spans="1:22" x14ac:dyDescent="0.35">
      <c r="A121" s="205" t="s">
        <v>196</v>
      </c>
      <c r="B121" s="509">
        <v>191146</v>
      </c>
      <c r="C121" s="509">
        <v>46568</v>
      </c>
      <c r="D121" s="509">
        <v>2366736</v>
      </c>
      <c r="E121" s="509">
        <v>107863</v>
      </c>
      <c r="F121" s="509">
        <v>200102</v>
      </c>
      <c r="G121" s="509">
        <v>1326355</v>
      </c>
      <c r="H121" s="509">
        <v>4341486</v>
      </c>
      <c r="I121" s="509">
        <v>1375091</v>
      </c>
      <c r="J121" s="509">
        <v>2210512</v>
      </c>
      <c r="K121" s="509">
        <v>1332636</v>
      </c>
      <c r="L121" s="509">
        <v>1100335</v>
      </c>
      <c r="M121" s="509">
        <v>454700</v>
      </c>
      <c r="N121" s="509">
        <v>2459270</v>
      </c>
      <c r="O121" s="509">
        <v>2430628</v>
      </c>
      <c r="P121" s="509">
        <v>1550124</v>
      </c>
      <c r="Q121" s="509">
        <v>3129704</v>
      </c>
      <c r="R121" s="509">
        <v>4303540</v>
      </c>
      <c r="S121" s="509">
        <v>620358</v>
      </c>
      <c r="T121" s="509">
        <v>538933</v>
      </c>
      <c r="U121" s="509">
        <v>122684</v>
      </c>
      <c r="V121" s="509">
        <v>30208771</v>
      </c>
    </row>
    <row r="122" spans="1:22" x14ac:dyDescent="0.35">
      <c r="A122" s="205" t="s">
        <v>197</v>
      </c>
      <c r="B122" s="509">
        <v>191283</v>
      </c>
      <c r="C122" s="509">
        <v>46589</v>
      </c>
      <c r="D122" s="509">
        <v>2364366</v>
      </c>
      <c r="E122" s="509">
        <v>108918</v>
      </c>
      <c r="F122" s="509">
        <v>200485</v>
      </c>
      <c r="G122" s="509">
        <v>1328178</v>
      </c>
      <c r="H122" s="509">
        <v>4344257</v>
      </c>
      <c r="I122" s="509">
        <v>1376417</v>
      </c>
      <c r="J122" s="509">
        <v>2209212</v>
      </c>
      <c r="K122" s="509">
        <v>1327845</v>
      </c>
      <c r="L122" s="509">
        <v>1103198</v>
      </c>
      <c r="M122" s="509">
        <v>455002</v>
      </c>
      <c r="N122" s="509">
        <v>2462860</v>
      </c>
      <c r="O122" s="509">
        <v>2427695</v>
      </c>
      <c r="P122" s="509">
        <v>1554504</v>
      </c>
      <c r="Q122" s="509">
        <v>3137631</v>
      </c>
      <c r="R122" s="509">
        <v>4322166</v>
      </c>
      <c r="S122" s="509">
        <v>622316</v>
      </c>
      <c r="T122" s="509">
        <v>540433</v>
      </c>
      <c r="U122" s="509">
        <v>122806</v>
      </c>
      <c r="V122" s="509">
        <v>30246162</v>
      </c>
    </row>
    <row r="123" spans="1:22" x14ac:dyDescent="0.35">
      <c r="A123" s="205" t="s">
        <v>198</v>
      </c>
      <c r="B123" s="509">
        <v>191578</v>
      </c>
      <c r="C123" s="509">
        <v>46592</v>
      </c>
      <c r="D123" s="509">
        <v>2362846</v>
      </c>
      <c r="E123" s="509">
        <v>109699</v>
      </c>
      <c r="F123" s="509">
        <v>200730</v>
      </c>
      <c r="G123" s="509">
        <v>1329454</v>
      </c>
      <c r="H123" s="509">
        <v>4347863</v>
      </c>
      <c r="I123" s="509">
        <v>1376218</v>
      </c>
      <c r="J123" s="509">
        <v>2205556</v>
      </c>
      <c r="K123" s="509">
        <v>1324700</v>
      </c>
      <c r="L123" s="509">
        <v>1105695</v>
      </c>
      <c r="M123" s="509">
        <v>455359</v>
      </c>
      <c r="N123" s="509">
        <v>2464038</v>
      </c>
      <c r="O123" s="509">
        <v>2428078</v>
      </c>
      <c r="P123" s="509">
        <v>1559315</v>
      </c>
      <c r="Q123" s="509">
        <v>3140031</v>
      </c>
      <c r="R123" s="509">
        <v>4335305</v>
      </c>
      <c r="S123" s="509">
        <v>623729</v>
      </c>
      <c r="T123" s="509">
        <v>541308</v>
      </c>
      <c r="U123" s="509">
        <v>122779</v>
      </c>
      <c r="V123" s="509">
        <v>30270873</v>
      </c>
    </row>
    <row r="124" spans="1:22" x14ac:dyDescent="0.35">
      <c r="A124" s="205" t="s">
        <v>199</v>
      </c>
      <c r="B124" s="509">
        <v>191585</v>
      </c>
      <c r="C124" s="509">
        <v>46536</v>
      </c>
      <c r="D124" s="509">
        <v>2361667</v>
      </c>
      <c r="E124" s="509">
        <v>110640</v>
      </c>
      <c r="F124" s="509">
        <v>201260</v>
      </c>
      <c r="G124" s="509">
        <v>1330941</v>
      </c>
      <c r="H124" s="509">
        <v>4350242</v>
      </c>
      <c r="I124" s="509">
        <v>1375670</v>
      </c>
      <c r="J124" s="509">
        <v>2200527</v>
      </c>
      <c r="K124" s="509">
        <v>1322482</v>
      </c>
      <c r="L124" s="509">
        <v>1105253</v>
      </c>
      <c r="M124" s="509">
        <v>456443</v>
      </c>
      <c r="N124" s="509">
        <v>2465549</v>
      </c>
      <c r="O124" s="509">
        <v>2429004</v>
      </c>
      <c r="P124" s="509">
        <v>1562475</v>
      </c>
      <c r="Q124" s="509">
        <v>3151347</v>
      </c>
      <c r="R124" s="509">
        <v>4353800</v>
      </c>
      <c r="S124" s="509">
        <v>624985</v>
      </c>
      <c r="T124" s="509">
        <v>542088</v>
      </c>
      <c r="U124" s="509">
        <v>122789</v>
      </c>
      <c r="V124" s="509">
        <v>30305281</v>
      </c>
    </row>
    <row r="125" spans="1:22" x14ac:dyDescent="0.35">
      <c r="A125" s="205" t="s">
        <v>200</v>
      </c>
      <c r="B125" s="509">
        <v>192009</v>
      </c>
      <c r="C125" s="509">
        <v>46509</v>
      </c>
      <c r="D125" s="509">
        <v>2371874</v>
      </c>
      <c r="E125" s="509">
        <v>111212</v>
      </c>
      <c r="F125" s="509">
        <v>201755</v>
      </c>
      <c r="G125" s="509">
        <v>1336418</v>
      </c>
      <c r="H125" s="509">
        <v>4350004</v>
      </c>
      <c r="I125" s="509">
        <v>1376557</v>
      </c>
      <c r="J125" s="509">
        <v>2202793</v>
      </c>
      <c r="K125" s="509">
        <v>1320121</v>
      </c>
      <c r="L125" s="509">
        <v>1104992</v>
      </c>
      <c r="M125" s="509">
        <v>457141</v>
      </c>
      <c r="N125" s="509">
        <v>2466701</v>
      </c>
      <c r="O125" s="509">
        <v>2431628</v>
      </c>
      <c r="P125" s="509">
        <v>1564361</v>
      </c>
      <c r="Q125" s="509">
        <v>3156927</v>
      </c>
      <c r="R125" s="509">
        <v>4369568</v>
      </c>
      <c r="S125" s="509">
        <v>627453</v>
      </c>
      <c r="T125" s="509">
        <v>542870</v>
      </c>
      <c r="U125" s="509">
        <v>122950</v>
      </c>
      <c r="V125" s="509">
        <v>30353839</v>
      </c>
    </row>
    <row r="126" spans="1:22" x14ac:dyDescent="0.35">
      <c r="A126" s="205" t="s">
        <v>201</v>
      </c>
      <c r="B126" s="509">
        <v>192583</v>
      </c>
      <c r="C126" s="509">
        <v>46427</v>
      </c>
      <c r="D126" s="509">
        <v>2361217</v>
      </c>
      <c r="E126" s="509">
        <v>111735</v>
      </c>
      <c r="F126" s="509">
        <v>202239</v>
      </c>
      <c r="G126" s="509">
        <v>1333122</v>
      </c>
      <c r="H126" s="509">
        <v>4351584</v>
      </c>
      <c r="I126" s="509">
        <v>1378573</v>
      </c>
      <c r="J126" s="509">
        <v>2203125</v>
      </c>
      <c r="K126" s="509">
        <v>1317955</v>
      </c>
      <c r="L126" s="509">
        <v>1105013</v>
      </c>
      <c r="M126" s="509">
        <v>457905</v>
      </c>
      <c r="N126" s="509">
        <v>2465930</v>
      </c>
      <c r="O126" s="509">
        <v>2429520</v>
      </c>
      <c r="P126" s="509">
        <v>1565788</v>
      </c>
      <c r="Q126" s="509">
        <v>3161041</v>
      </c>
      <c r="R126" s="509">
        <v>4387289</v>
      </c>
      <c r="S126" s="509">
        <v>629987</v>
      </c>
      <c r="T126" s="509">
        <v>544205</v>
      </c>
      <c r="U126" s="509">
        <v>123112</v>
      </c>
      <c r="V126" s="509">
        <v>30368351</v>
      </c>
    </row>
    <row r="127" spans="1:22" x14ac:dyDescent="0.35">
      <c r="A127" s="205" t="s">
        <v>202</v>
      </c>
      <c r="B127" s="509">
        <v>192764</v>
      </c>
      <c r="C127" s="509">
        <v>46434</v>
      </c>
      <c r="D127" s="509">
        <v>2357464</v>
      </c>
      <c r="E127" s="509">
        <v>112112</v>
      </c>
      <c r="F127" s="509">
        <v>202480</v>
      </c>
      <c r="G127" s="509">
        <v>1333310</v>
      </c>
      <c r="H127" s="509">
        <v>4353196</v>
      </c>
      <c r="I127" s="509">
        <v>1379973</v>
      </c>
      <c r="J127" s="509">
        <v>2202639</v>
      </c>
      <c r="K127" s="509">
        <v>1314386</v>
      </c>
      <c r="L127" s="509">
        <v>1103848</v>
      </c>
      <c r="M127" s="509">
        <v>458205</v>
      </c>
      <c r="N127" s="509">
        <v>2466747</v>
      </c>
      <c r="O127" s="509">
        <v>2426581</v>
      </c>
      <c r="P127" s="509">
        <v>1566709</v>
      </c>
      <c r="Q127" s="509">
        <v>3163072</v>
      </c>
      <c r="R127" s="509">
        <v>4395342</v>
      </c>
      <c r="S127" s="509">
        <v>631884</v>
      </c>
      <c r="T127" s="509">
        <v>544678</v>
      </c>
      <c r="U127" s="509">
        <v>123100</v>
      </c>
      <c r="V127" s="509">
        <v>30374926</v>
      </c>
    </row>
    <row r="128" spans="1:22" x14ac:dyDescent="0.35">
      <c r="A128" s="205" t="s">
        <v>203</v>
      </c>
      <c r="B128" s="509">
        <v>193367</v>
      </c>
      <c r="C128" s="509">
        <v>46327</v>
      </c>
      <c r="D128" s="509">
        <v>2357100</v>
      </c>
      <c r="E128" s="509">
        <v>112903</v>
      </c>
      <c r="F128" s="509">
        <v>202986</v>
      </c>
      <c r="G128" s="509">
        <v>1332057</v>
      </c>
      <c r="H128" s="509">
        <v>4352535</v>
      </c>
      <c r="I128" s="509">
        <v>1383196</v>
      </c>
      <c r="J128" s="509">
        <v>2204991</v>
      </c>
      <c r="K128" s="509">
        <v>1312388</v>
      </c>
      <c r="L128" s="509">
        <v>1103660</v>
      </c>
      <c r="M128" s="509">
        <v>459538</v>
      </c>
      <c r="N128" s="509">
        <v>2466697</v>
      </c>
      <c r="O128" s="509">
        <v>2426491</v>
      </c>
      <c r="P128" s="509">
        <v>1570441</v>
      </c>
      <c r="Q128" s="509">
        <v>3166280</v>
      </c>
      <c r="R128" s="509">
        <v>4407819</v>
      </c>
      <c r="S128" s="509">
        <v>633353</v>
      </c>
      <c r="T128" s="509">
        <v>545346</v>
      </c>
      <c r="U128" s="509">
        <v>123178</v>
      </c>
      <c r="V128" s="509">
        <v>30400655</v>
      </c>
    </row>
    <row r="129" spans="1:22" x14ac:dyDescent="0.35">
      <c r="A129" s="205" t="s">
        <v>204</v>
      </c>
      <c r="B129" s="509">
        <v>193878</v>
      </c>
      <c r="C129" s="509">
        <v>46197</v>
      </c>
      <c r="D129" s="509">
        <v>2354139</v>
      </c>
      <c r="E129" s="509">
        <v>113576</v>
      </c>
      <c r="F129" s="509">
        <v>203346</v>
      </c>
      <c r="G129" s="509">
        <v>1334182</v>
      </c>
      <c r="H129" s="509">
        <v>4347631</v>
      </c>
      <c r="I129" s="509">
        <v>1384755</v>
      </c>
      <c r="J129" s="509">
        <v>2200134</v>
      </c>
      <c r="K129" s="509">
        <v>1309789</v>
      </c>
      <c r="L129" s="509">
        <v>1101181</v>
      </c>
      <c r="M129" s="509">
        <v>460111</v>
      </c>
      <c r="N129" s="509">
        <v>2465644</v>
      </c>
      <c r="O129" s="509">
        <v>2427345</v>
      </c>
      <c r="P129" s="509">
        <v>1572460</v>
      </c>
      <c r="Q129" s="509">
        <v>3170308</v>
      </c>
      <c r="R129" s="509">
        <v>4411192</v>
      </c>
      <c r="S129" s="509">
        <v>633871</v>
      </c>
      <c r="T129" s="509">
        <v>547049</v>
      </c>
      <c r="U129" s="509">
        <v>123131</v>
      </c>
      <c r="V129" s="509">
        <v>30399922</v>
      </c>
    </row>
    <row r="130" spans="1:22" x14ac:dyDescent="0.35">
      <c r="A130" s="205" t="s">
        <v>205</v>
      </c>
      <c r="B130" s="509">
        <v>194393</v>
      </c>
      <c r="C130" s="509">
        <v>46118</v>
      </c>
      <c r="D130" s="509">
        <v>2352686</v>
      </c>
      <c r="E130" s="509">
        <v>113836</v>
      </c>
      <c r="F130" s="509">
        <v>203953</v>
      </c>
      <c r="G130" s="509">
        <v>1335759</v>
      </c>
      <c r="H130" s="509">
        <v>4348234</v>
      </c>
      <c r="I130" s="509">
        <v>1386851</v>
      </c>
      <c r="J130" s="509">
        <v>2203253</v>
      </c>
      <c r="K130" s="509">
        <v>1307437</v>
      </c>
      <c r="L130" s="509">
        <v>1101403</v>
      </c>
      <c r="M130" s="509">
        <v>461347</v>
      </c>
      <c r="N130" s="509">
        <v>2465773</v>
      </c>
      <c r="O130" s="509">
        <v>2433388</v>
      </c>
      <c r="P130" s="509">
        <v>1580498</v>
      </c>
      <c r="Q130" s="509">
        <v>3179595</v>
      </c>
      <c r="R130" s="509">
        <v>4421366</v>
      </c>
      <c r="S130" s="509">
        <v>633826</v>
      </c>
      <c r="T130" s="509">
        <v>548326</v>
      </c>
      <c r="U130" s="509">
        <v>123061</v>
      </c>
      <c r="V130" s="509">
        <v>30441102</v>
      </c>
    </row>
    <row r="131" spans="1:22" x14ac:dyDescent="0.35">
      <c r="A131" s="205" t="s">
        <v>206</v>
      </c>
      <c r="B131" s="509">
        <v>194551</v>
      </c>
      <c r="C131" s="509">
        <v>46102</v>
      </c>
      <c r="D131" s="509">
        <v>2349768</v>
      </c>
      <c r="E131" s="509">
        <v>114139</v>
      </c>
      <c r="F131" s="509">
        <v>204226</v>
      </c>
      <c r="G131" s="509">
        <v>1335823</v>
      </c>
      <c r="H131" s="509">
        <v>4343419</v>
      </c>
      <c r="I131" s="509">
        <v>1387196</v>
      </c>
      <c r="J131" s="509">
        <v>2201513</v>
      </c>
      <c r="K131" s="509">
        <v>1304148</v>
      </c>
      <c r="L131" s="509">
        <v>1100804</v>
      </c>
      <c r="M131" s="509">
        <v>462089</v>
      </c>
      <c r="N131" s="509">
        <v>2466461</v>
      </c>
      <c r="O131" s="509">
        <v>2431152</v>
      </c>
      <c r="P131" s="509">
        <v>1584076</v>
      </c>
      <c r="Q131" s="509">
        <v>3181244</v>
      </c>
      <c r="R131" s="509">
        <v>4429441</v>
      </c>
      <c r="S131" s="509">
        <v>635833</v>
      </c>
      <c r="T131" s="509">
        <v>548897</v>
      </c>
      <c r="U131" s="509">
        <v>123034</v>
      </c>
      <c r="V131" s="509">
        <v>30443913</v>
      </c>
    </row>
    <row r="132" spans="1:22" x14ac:dyDescent="0.35">
      <c r="A132" s="205" t="s">
        <v>207</v>
      </c>
      <c r="B132" s="509">
        <v>194144</v>
      </c>
      <c r="C132" s="509">
        <v>46053</v>
      </c>
      <c r="D132" s="509">
        <v>2347015</v>
      </c>
      <c r="E132" s="509">
        <v>114420</v>
      </c>
      <c r="F132" s="509">
        <v>204709</v>
      </c>
      <c r="G132" s="509">
        <v>1336692</v>
      </c>
      <c r="H132" s="509">
        <v>4335320</v>
      </c>
      <c r="I132" s="509">
        <v>1387690</v>
      </c>
      <c r="J132" s="509">
        <v>2196373</v>
      </c>
      <c r="K132" s="509">
        <v>1300689</v>
      </c>
      <c r="L132" s="509">
        <v>1099973</v>
      </c>
      <c r="M132" s="509">
        <v>462236</v>
      </c>
      <c r="N132" s="509">
        <v>2466149</v>
      </c>
      <c r="O132" s="509">
        <v>2427443</v>
      </c>
      <c r="P132" s="509">
        <v>1604349</v>
      </c>
      <c r="Q132" s="509">
        <v>3185339</v>
      </c>
      <c r="R132" s="509">
        <v>4432624</v>
      </c>
      <c r="S132" s="509">
        <v>637089</v>
      </c>
      <c r="T132" s="509">
        <v>548916</v>
      </c>
      <c r="U132" s="509">
        <v>122997</v>
      </c>
      <c r="V132" s="509">
        <v>30450219</v>
      </c>
    </row>
    <row r="133" spans="1:22" x14ac:dyDescent="0.35">
      <c r="A133" s="205" t="s">
        <v>208</v>
      </c>
      <c r="B133" s="509">
        <v>194891</v>
      </c>
      <c r="C133" s="509">
        <v>45925</v>
      </c>
      <c r="D133" s="509">
        <v>2343690</v>
      </c>
      <c r="E133" s="509">
        <v>114911</v>
      </c>
      <c r="F133" s="509">
        <v>205226</v>
      </c>
      <c r="G133" s="509">
        <v>1338266</v>
      </c>
      <c r="H133" s="509">
        <v>4328365</v>
      </c>
      <c r="I133" s="509">
        <v>1389296</v>
      </c>
      <c r="J133" s="509">
        <v>2194533</v>
      </c>
      <c r="K133" s="509">
        <v>1297732</v>
      </c>
      <c r="L133" s="509">
        <v>1099082</v>
      </c>
      <c r="M133" s="509">
        <v>462563</v>
      </c>
      <c r="N133" s="509">
        <v>2465761</v>
      </c>
      <c r="O133" s="509">
        <v>2422394</v>
      </c>
      <c r="P133" s="509">
        <v>1590488</v>
      </c>
      <c r="Q133" s="509">
        <v>3184662</v>
      </c>
      <c r="R133" s="509">
        <v>4436974</v>
      </c>
      <c r="S133" s="509">
        <v>637754</v>
      </c>
      <c r="T133" s="509">
        <v>549216</v>
      </c>
      <c r="U133" s="509">
        <v>123116</v>
      </c>
      <c r="V133" s="509">
        <v>30424845</v>
      </c>
    </row>
    <row r="134" spans="1:22" x14ac:dyDescent="0.35">
      <c r="A134" s="205" t="s">
        <v>209</v>
      </c>
      <c r="B134" s="509">
        <v>195375</v>
      </c>
      <c r="C134" s="509">
        <v>45833</v>
      </c>
      <c r="D134" s="509">
        <v>2342784</v>
      </c>
      <c r="E134" s="509">
        <v>115366</v>
      </c>
      <c r="F134" s="509">
        <v>205825</v>
      </c>
      <c r="G134" s="509">
        <v>1336694</v>
      </c>
      <c r="H134" s="509">
        <v>4325769</v>
      </c>
      <c r="I134" s="509">
        <v>1388204</v>
      </c>
      <c r="J134" s="509">
        <v>2192703</v>
      </c>
      <c r="K134" s="509">
        <v>1295869</v>
      </c>
      <c r="L134" s="509">
        <v>1098789</v>
      </c>
      <c r="M134" s="509">
        <v>464270</v>
      </c>
      <c r="N134" s="509">
        <v>2466690</v>
      </c>
      <c r="O134" s="509">
        <v>2422815</v>
      </c>
      <c r="P134" s="509">
        <v>1578835</v>
      </c>
      <c r="Q134" s="509">
        <v>3179262</v>
      </c>
      <c r="R134" s="509">
        <v>4457142</v>
      </c>
      <c r="S134" s="509">
        <v>639500</v>
      </c>
      <c r="T134" s="509">
        <v>549866</v>
      </c>
      <c r="U134" s="509">
        <v>122872</v>
      </c>
      <c r="V134" s="509">
        <v>30424465</v>
      </c>
    </row>
    <row r="135" spans="1:22" x14ac:dyDescent="0.35">
      <c r="A135" s="205" t="s">
        <v>210</v>
      </c>
      <c r="B135" s="509">
        <v>195841</v>
      </c>
      <c r="C135" s="509">
        <v>45725</v>
      </c>
      <c r="D135" s="509">
        <v>2340406</v>
      </c>
      <c r="E135" s="509">
        <v>115692</v>
      </c>
      <c r="F135" s="509">
        <v>205599</v>
      </c>
      <c r="G135" s="509">
        <v>1335643</v>
      </c>
      <c r="H135" s="509">
        <v>4323758</v>
      </c>
      <c r="I135" s="509">
        <v>1390108</v>
      </c>
      <c r="J135" s="509">
        <v>2190022</v>
      </c>
      <c r="K135" s="509">
        <v>1292647</v>
      </c>
      <c r="L135" s="509">
        <v>1097227</v>
      </c>
      <c r="M135" s="509">
        <v>465276</v>
      </c>
      <c r="N135" s="509">
        <v>2467092</v>
      </c>
      <c r="O135" s="509">
        <v>2418099</v>
      </c>
      <c r="P135" s="509">
        <v>1582189</v>
      </c>
      <c r="Q135" s="509">
        <v>3181175</v>
      </c>
      <c r="R135" s="509">
        <v>4484198</v>
      </c>
      <c r="S135" s="509">
        <v>639743</v>
      </c>
      <c r="T135" s="509">
        <v>550557</v>
      </c>
      <c r="U135" s="509">
        <v>122582</v>
      </c>
      <c r="V135" s="509">
        <v>30443578</v>
      </c>
    </row>
    <row r="136" spans="1:22" x14ac:dyDescent="0.35">
      <c r="A136" s="205" t="s">
        <v>211</v>
      </c>
      <c r="B136" s="509">
        <v>196603</v>
      </c>
      <c r="C136" s="509">
        <v>45661</v>
      </c>
      <c r="D136" s="509">
        <v>2337203</v>
      </c>
      <c r="E136" s="509">
        <v>116139</v>
      </c>
      <c r="F136" s="509">
        <v>206540</v>
      </c>
      <c r="G136" s="509">
        <v>1337870</v>
      </c>
      <c r="H136" s="509">
        <v>4320829</v>
      </c>
      <c r="I136" s="509">
        <v>1390969</v>
      </c>
      <c r="J136" s="509">
        <v>2188561</v>
      </c>
      <c r="K136" s="509">
        <v>1288789</v>
      </c>
      <c r="L136" s="509">
        <v>1096555</v>
      </c>
      <c r="M136" s="509">
        <v>466315</v>
      </c>
      <c r="N136" s="509">
        <v>2467003</v>
      </c>
      <c r="O136" s="509">
        <v>2411696</v>
      </c>
      <c r="P136" s="509">
        <v>1583798</v>
      </c>
      <c r="Q136" s="509">
        <v>3182404</v>
      </c>
      <c r="R136" s="509">
        <v>4475371</v>
      </c>
      <c r="S136" s="509">
        <v>640580</v>
      </c>
      <c r="T136" s="509">
        <v>551566</v>
      </c>
      <c r="U136" s="509">
        <v>122716</v>
      </c>
      <c r="V136" s="509">
        <v>30427167</v>
      </c>
    </row>
    <row r="137" spans="1:22" x14ac:dyDescent="0.35">
      <c r="A137" s="205" t="s">
        <v>212</v>
      </c>
      <c r="B137" s="509">
        <v>196828</v>
      </c>
      <c r="C137" s="509">
        <v>45605</v>
      </c>
      <c r="D137" s="509">
        <v>2333521</v>
      </c>
      <c r="E137" s="509">
        <v>116393</v>
      </c>
      <c r="F137" s="509">
        <v>207015</v>
      </c>
      <c r="G137" s="509">
        <v>1338146</v>
      </c>
      <c r="H137" s="509">
        <v>4316883</v>
      </c>
      <c r="I137" s="509">
        <v>1392759</v>
      </c>
      <c r="J137" s="509">
        <v>2186071</v>
      </c>
      <c r="K137" s="509">
        <v>1286117</v>
      </c>
      <c r="L137" s="509">
        <v>1096615</v>
      </c>
      <c r="M137" s="509">
        <v>467232</v>
      </c>
      <c r="N137" s="509">
        <v>2469276</v>
      </c>
      <c r="O137" s="509">
        <v>2406101</v>
      </c>
      <c r="P137" s="509">
        <v>1581541</v>
      </c>
      <c r="Q137" s="509">
        <v>3180592</v>
      </c>
      <c r="R137" s="509">
        <v>4474131</v>
      </c>
      <c r="S137" s="509">
        <v>641056</v>
      </c>
      <c r="T137" s="509">
        <v>551921</v>
      </c>
      <c r="U137" s="509">
        <v>122655</v>
      </c>
      <c r="V137" s="509">
        <v>30410459</v>
      </c>
    </row>
    <row r="138" spans="1:22" x14ac:dyDescent="0.35">
      <c r="A138" s="205" t="s">
        <v>213</v>
      </c>
      <c r="B138" s="509">
        <v>196738</v>
      </c>
      <c r="C138" s="509">
        <v>45554</v>
      </c>
      <c r="D138" s="509">
        <v>2330858</v>
      </c>
      <c r="E138" s="509">
        <v>116727</v>
      </c>
      <c r="F138" s="509">
        <v>207903</v>
      </c>
      <c r="G138" s="509">
        <v>1339771</v>
      </c>
      <c r="H138" s="509">
        <v>4317015</v>
      </c>
      <c r="I138" s="509">
        <v>1395025</v>
      </c>
      <c r="J138" s="509">
        <v>2183746</v>
      </c>
      <c r="K138" s="509">
        <v>1283541</v>
      </c>
      <c r="L138" s="509">
        <v>1097105</v>
      </c>
      <c r="M138" s="509">
        <v>468236</v>
      </c>
      <c r="N138" s="509">
        <v>2470771</v>
      </c>
      <c r="O138" s="509">
        <v>2404489</v>
      </c>
      <c r="P138" s="509">
        <v>1581335</v>
      </c>
      <c r="Q138" s="509">
        <v>3180890</v>
      </c>
      <c r="R138" s="509">
        <v>4474204</v>
      </c>
      <c r="S138" s="509">
        <v>642612</v>
      </c>
      <c r="T138" s="509">
        <v>552322</v>
      </c>
      <c r="U138" s="509">
        <v>122538</v>
      </c>
      <c r="V138" s="509">
        <v>30411382</v>
      </c>
    </row>
    <row r="139" spans="1:22" x14ac:dyDescent="0.35">
      <c r="A139" s="205" t="s">
        <v>214</v>
      </c>
      <c r="B139" s="509">
        <v>196558</v>
      </c>
      <c r="C139" s="509">
        <v>45309</v>
      </c>
      <c r="D139" s="509">
        <v>2327457</v>
      </c>
      <c r="E139" s="509">
        <v>116994</v>
      </c>
      <c r="F139" s="509">
        <v>208323</v>
      </c>
      <c r="G139" s="509">
        <v>1338036</v>
      </c>
      <c r="H139" s="509">
        <v>4309755</v>
      </c>
      <c r="I139" s="509">
        <v>1395660</v>
      </c>
      <c r="J139" s="509">
        <v>2175777</v>
      </c>
      <c r="K139" s="509">
        <v>1280397</v>
      </c>
      <c r="L139" s="509">
        <v>1097002</v>
      </c>
      <c r="M139" s="509">
        <v>468707</v>
      </c>
      <c r="N139" s="509">
        <v>2470797</v>
      </c>
      <c r="O139" s="509">
        <v>2403503</v>
      </c>
      <c r="P139" s="509">
        <v>1580857</v>
      </c>
      <c r="Q139" s="509">
        <v>3178550</v>
      </c>
      <c r="R139" s="509">
        <v>4479473</v>
      </c>
      <c r="S139" s="509">
        <v>640955</v>
      </c>
      <c r="T139" s="509">
        <v>552033</v>
      </c>
      <c r="U139" s="509">
        <v>122360</v>
      </c>
      <c r="V139" s="509">
        <v>30388501</v>
      </c>
    </row>
    <row r="140" spans="1:22" x14ac:dyDescent="0.35">
      <c r="A140" s="205" t="s">
        <v>215</v>
      </c>
      <c r="B140" s="509">
        <v>196536</v>
      </c>
      <c r="C140" s="509">
        <v>45212</v>
      </c>
      <c r="D140" s="509">
        <v>2324769</v>
      </c>
      <c r="E140" s="509">
        <v>117473</v>
      </c>
      <c r="F140" s="509">
        <v>208525</v>
      </c>
      <c r="G140" s="509">
        <v>1336226</v>
      </c>
      <c r="H140" s="509">
        <v>4304833</v>
      </c>
      <c r="I140" s="509">
        <v>1396327</v>
      </c>
      <c r="J140" s="509">
        <v>2165824</v>
      </c>
      <c r="K140" s="509">
        <v>1277208</v>
      </c>
      <c r="L140" s="509">
        <v>1097636</v>
      </c>
      <c r="M140" s="509">
        <v>469370</v>
      </c>
      <c r="N140" s="509">
        <v>2471369</v>
      </c>
      <c r="O140" s="509">
        <v>2404654</v>
      </c>
      <c r="P140" s="509">
        <v>1581757</v>
      </c>
      <c r="Q140" s="509">
        <v>3178138</v>
      </c>
      <c r="R140" s="509">
        <v>4480846</v>
      </c>
      <c r="S140" s="509">
        <v>641108</v>
      </c>
      <c r="T140" s="509">
        <v>550926</v>
      </c>
      <c r="U140" s="509">
        <v>122259</v>
      </c>
      <c r="V140" s="509">
        <v>30370994</v>
      </c>
    </row>
    <row r="141" spans="1:22" x14ac:dyDescent="0.35">
      <c r="A141" s="205" t="s">
        <v>216</v>
      </c>
      <c r="B141" s="509">
        <v>195980</v>
      </c>
      <c r="C141" s="509">
        <v>44734</v>
      </c>
      <c r="D141" s="509">
        <v>2318735</v>
      </c>
      <c r="E141" s="509">
        <v>118623</v>
      </c>
      <c r="F141" s="509">
        <v>208474</v>
      </c>
      <c r="G141" s="509">
        <v>1333860</v>
      </c>
      <c r="H141" s="509">
        <v>4303657</v>
      </c>
      <c r="I141" s="509">
        <v>1399923</v>
      </c>
      <c r="J141" s="509">
        <v>2184221</v>
      </c>
      <c r="K141" s="509">
        <v>1275985</v>
      </c>
      <c r="L141" s="509">
        <v>1093668</v>
      </c>
      <c r="M141" s="509">
        <v>469393</v>
      </c>
      <c r="N141" s="509">
        <v>2477095</v>
      </c>
      <c r="O141" s="509">
        <v>2403988</v>
      </c>
      <c r="P141" s="509">
        <v>1577391</v>
      </c>
      <c r="Q141" s="509">
        <v>3172173</v>
      </c>
      <c r="R141" s="509">
        <v>4480951</v>
      </c>
      <c r="S141" s="509">
        <v>640513</v>
      </c>
      <c r="T141" s="509">
        <v>550933</v>
      </c>
      <c r="U141" s="509">
        <v>120970</v>
      </c>
      <c r="V141" s="509">
        <v>30371269</v>
      </c>
    </row>
    <row r="142" spans="1:22" x14ac:dyDescent="0.35">
      <c r="A142" s="205" t="s">
        <v>217</v>
      </c>
      <c r="B142" s="509">
        <v>196663</v>
      </c>
      <c r="C142" s="509">
        <v>44632</v>
      </c>
      <c r="D142" s="509">
        <v>2319472</v>
      </c>
      <c r="E142" s="509">
        <v>118926</v>
      </c>
      <c r="F142" s="509">
        <v>209404</v>
      </c>
      <c r="G142" s="509">
        <v>1333539</v>
      </c>
      <c r="H142" s="509">
        <v>4300317</v>
      </c>
      <c r="I142" s="509">
        <v>1400559</v>
      </c>
      <c r="J142" s="509">
        <v>2180646</v>
      </c>
      <c r="K142" s="509">
        <v>1274903</v>
      </c>
      <c r="L142" s="509">
        <v>1095649</v>
      </c>
      <c r="M142" s="509">
        <v>470155</v>
      </c>
      <c r="N142" s="509">
        <v>2479710</v>
      </c>
      <c r="O142" s="509">
        <v>2392876</v>
      </c>
      <c r="P142" s="509">
        <v>1571072</v>
      </c>
      <c r="Q142" s="509">
        <v>3171995</v>
      </c>
      <c r="R142" s="509">
        <v>4483565</v>
      </c>
      <c r="S142" s="509">
        <v>642256</v>
      </c>
      <c r="T142" s="509">
        <v>550535</v>
      </c>
      <c r="U142" s="509">
        <v>120298</v>
      </c>
      <c r="V142" s="509">
        <v>30357171</v>
      </c>
    </row>
    <row r="143" spans="1:22" x14ac:dyDescent="0.35">
      <c r="A143" s="205" t="s">
        <v>218</v>
      </c>
      <c r="B143" s="509">
        <v>196681</v>
      </c>
      <c r="C143" s="509">
        <v>44502</v>
      </c>
      <c r="D143" s="509">
        <v>2317491</v>
      </c>
      <c r="E143" s="509">
        <v>119251</v>
      </c>
      <c r="F143" s="509">
        <v>209944</v>
      </c>
      <c r="G143" s="509">
        <v>1332113</v>
      </c>
      <c r="H143" s="509">
        <v>4294422</v>
      </c>
      <c r="I143" s="509">
        <v>1402846</v>
      </c>
      <c r="J143" s="509">
        <v>2162987</v>
      </c>
      <c r="K143" s="509">
        <v>1272306</v>
      </c>
      <c r="L143" s="509">
        <v>1097213</v>
      </c>
      <c r="M143" s="509">
        <v>470408</v>
      </c>
      <c r="N143" s="509">
        <v>2474236</v>
      </c>
      <c r="O143" s="509">
        <v>2388421</v>
      </c>
      <c r="P143" s="509">
        <v>1575828</v>
      </c>
      <c r="Q143" s="509">
        <v>3175759</v>
      </c>
      <c r="R143" s="509">
        <v>4490909</v>
      </c>
      <c r="S143" s="509">
        <v>641033</v>
      </c>
      <c r="T143" s="509">
        <v>549306</v>
      </c>
      <c r="U143" s="509">
        <v>119612</v>
      </c>
      <c r="V143" s="509">
        <v>30335268</v>
      </c>
    </row>
    <row r="144" spans="1:22" x14ac:dyDescent="0.35">
      <c r="A144" s="205" t="s">
        <v>219</v>
      </c>
      <c r="B144" s="509">
        <v>196596</v>
      </c>
      <c r="C144" s="509">
        <v>44316</v>
      </c>
      <c r="D144" s="509">
        <v>2316844</v>
      </c>
      <c r="E144" s="509">
        <v>119623</v>
      </c>
      <c r="F144" s="509">
        <v>210695</v>
      </c>
      <c r="G144" s="509">
        <v>1331793</v>
      </c>
      <c r="H144" s="509">
        <v>4289944</v>
      </c>
      <c r="I144" s="509">
        <v>1401522</v>
      </c>
      <c r="J144" s="509">
        <v>2152234</v>
      </c>
      <c r="K144" s="509">
        <v>1269668</v>
      </c>
      <c r="L144" s="509">
        <v>1098545</v>
      </c>
      <c r="M144" s="509">
        <v>470442</v>
      </c>
      <c r="N144" s="509">
        <v>2468816</v>
      </c>
      <c r="O144" s="509">
        <v>2383281</v>
      </c>
      <c r="P144" s="509">
        <v>1583866</v>
      </c>
      <c r="Q144" s="509">
        <v>3179255</v>
      </c>
      <c r="R144" s="509">
        <v>4507491</v>
      </c>
      <c r="S144" s="509">
        <v>642675</v>
      </c>
      <c r="T144" s="509">
        <v>548613</v>
      </c>
      <c r="U144" s="509">
        <v>118950</v>
      </c>
      <c r="V144" s="509">
        <v>30335167</v>
      </c>
    </row>
    <row r="145" spans="1:44" x14ac:dyDescent="0.35">
      <c r="A145" s="205" t="s">
        <v>220</v>
      </c>
      <c r="B145" s="509">
        <v>196403</v>
      </c>
      <c r="C145" s="509">
        <v>44190</v>
      </c>
      <c r="D145" s="509">
        <v>2314393</v>
      </c>
      <c r="E145" s="509">
        <v>119764</v>
      </c>
      <c r="F145" s="509">
        <v>211204</v>
      </c>
      <c r="G145" s="509">
        <v>1329549</v>
      </c>
      <c r="H145" s="509">
        <v>4283369</v>
      </c>
      <c r="I145" s="509">
        <v>1401474</v>
      </c>
      <c r="J145" s="509">
        <v>2141704</v>
      </c>
      <c r="K145" s="509">
        <v>1266401</v>
      </c>
      <c r="L145" s="509">
        <v>1099508</v>
      </c>
      <c r="M145" s="509">
        <v>471071</v>
      </c>
      <c r="N145" s="509">
        <v>2467265</v>
      </c>
      <c r="O145" s="509">
        <v>2383387</v>
      </c>
      <c r="P145" s="509">
        <v>1589195</v>
      </c>
      <c r="Q145" s="509">
        <v>3196579</v>
      </c>
      <c r="R145" s="509">
        <v>4519418</v>
      </c>
      <c r="S145" s="509">
        <v>643714</v>
      </c>
      <c r="T145" s="509">
        <v>547407</v>
      </c>
      <c r="U145" s="509">
        <v>118187</v>
      </c>
      <c r="V145" s="509">
        <v>30344181</v>
      </c>
    </row>
    <row r="146" spans="1:44" x14ac:dyDescent="0.35">
      <c r="A146" s="205" t="s">
        <v>221</v>
      </c>
      <c r="B146" s="509">
        <v>196367</v>
      </c>
      <c r="C146" s="509">
        <v>44167</v>
      </c>
      <c r="D146" s="509">
        <v>2313126</v>
      </c>
      <c r="E146" s="509">
        <v>120088</v>
      </c>
      <c r="F146" s="509">
        <v>212052</v>
      </c>
      <c r="G146" s="509">
        <v>1329216</v>
      </c>
      <c r="H146" s="509">
        <v>4279907</v>
      </c>
      <c r="I146" s="509">
        <v>1404429</v>
      </c>
      <c r="J146" s="509">
        <v>2132140</v>
      </c>
      <c r="K146" s="509">
        <v>1263175</v>
      </c>
      <c r="L146" s="509">
        <v>1102269</v>
      </c>
      <c r="M146" s="509">
        <v>471798</v>
      </c>
      <c r="N146" s="509">
        <v>2466251</v>
      </c>
      <c r="O146" s="509">
        <v>2384910</v>
      </c>
      <c r="P146" s="509">
        <v>1594054</v>
      </c>
      <c r="Q146" s="509">
        <v>3190718</v>
      </c>
      <c r="R146" s="509">
        <v>4504161</v>
      </c>
      <c r="S146" s="509">
        <v>643786</v>
      </c>
      <c r="T146" s="509">
        <v>546396</v>
      </c>
      <c r="U146" s="509">
        <v>117361</v>
      </c>
      <c r="V146" s="509">
        <v>30316369</v>
      </c>
    </row>
    <row r="147" spans="1:44" x14ac:dyDescent="0.35">
      <c r="A147" s="205" t="s">
        <v>2231</v>
      </c>
      <c r="B147" s="509">
        <v>196406</v>
      </c>
      <c r="C147" s="509">
        <v>43921</v>
      </c>
      <c r="D147" s="509">
        <v>2313563</v>
      </c>
      <c r="E147" s="509">
        <v>120763</v>
      </c>
      <c r="F147" s="509">
        <v>213157</v>
      </c>
      <c r="G147" s="509">
        <v>1328437</v>
      </c>
      <c r="H147" s="509">
        <v>4274959</v>
      </c>
      <c r="I147" s="509">
        <v>1404657</v>
      </c>
      <c r="J147" s="509">
        <v>2130327</v>
      </c>
      <c r="K147" s="509">
        <v>1260205</v>
      </c>
      <c r="L147" s="509">
        <v>1102837</v>
      </c>
      <c r="M147" s="509">
        <v>471925</v>
      </c>
      <c r="N147" s="509">
        <v>2467324</v>
      </c>
      <c r="O147" s="509">
        <v>2377890</v>
      </c>
      <c r="P147" s="509">
        <v>1595635</v>
      </c>
      <c r="Q147" s="509">
        <v>3177250</v>
      </c>
      <c r="R147" s="509">
        <v>4506798</v>
      </c>
      <c r="S147" s="509">
        <v>645992</v>
      </c>
      <c r="T147" s="509">
        <v>545632</v>
      </c>
      <c r="U147" s="509">
        <v>116800</v>
      </c>
      <c r="V147" s="509">
        <v>30294478</v>
      </c>
      <c r="W147" s="205"/>
      <c r="X147" s="509"/>
      <c r="Y147" s="509"/>
      <c r="Z147" s="509"/>
      <c r="AA147" s="509"/>
      <c r="AB147" s="509"/>
      <c r="AC147" s="509"/>
      <c r="AD147" s="509"/>
      <c r="AE147" s="509"/>
      <c r="AF147" s="509"/>
      <c r="AG147" s="509"/>
      <c r="AH147" s="509"/>
      <c r="AI147" s="509"/>
      <c r="AJ147" s="509"/>
      <c r="AK147" s="509"/>
      <c r="AL147" s="509"/>
      <c r="AM147" s="509"/>
      <c r="AN147" s="509"/>
      <c r="AO147" s="509"/>
      <c r="AP147" s="509"/>
      <c r="AQ147" s="509"/>
      <c r="AR147" s="509"/>
    </row>
    <row r="148" spans="1:44" x14ac:dyDescent="0.35">
      <c r="A148" s="205" t="s">
        <v>2458</v>
      </c>
      <c r="B148" s="509">
        <v>195989</v>
      </c>
      <c r="C148" s="509">
        <v>43760</v>
      </c>
      <c r="D148" s="509">
        <v>2306827</v>
      </c>
      <c r="E148" s="509">
        <v>120635</v>
      </c>
      <c r="F148" s="509">
        <v>212659</v>
      </c>
      <c r="G148" s="509">
        <v>1325582</v>
      </c>
      <c r="H148" s="509">
        <v>4250774</v>
      </c>
      <c r="I148" s="509">
        <v>1407123</v>
      </c>
      <c r="J148" s="509">
        <v>2129683</v>
      </c>
      <c r="K148" s="509">
        <v>1257532</v>
      </c>
      <c r="L148" s="509">
        <v>1104923</v>
      </c>
      <c r="M148" s="509">
        <v>471901</v>
      </c>
      <c r="N148" s="509">
        <v>2463249</v>
      </c>
      <c r="O148" s="509">
        <v>2393911</v>
      </c>
      <c r="P148" s="509">
        <v>1594167</v>
      </c>
      <c r="Q148" s="509">
        <v>3160819</v>
      </c>
      <c r="R148" s="509">
        <v>4506248</v>
      </c>
      <c r="S148" s="509">
        <v>649500</v>
      </c>
      <c r="T148" s="509">
        <v>543816</v>
      </c>
      <c r="U148" s="509">
        <v>117385</v>
      </c>
      <c r="V148" s="509">
        <v>30256482</v>
      </c>
    </row>
  </sheetData>
  <conditionalFormatting sqref="B4:U4">
    <cfRule type="colorScale" priority="1">
      <colorScale>
        <cfvo type="min"/>
        <cfvo type="percentile" val="50"/>
        <cfvo type="max"/>
        <color rgb="FF63BE7B"/>
        <color rgb="FFFFEB84"/>
        <color rgb="FFF8696B"/>
      </colorScale>
    </cfRule>
  </conditionalFormatting>
  <conditionalFormatting sqref="B2:V2">
    <cfRule type="colorScale" priority="4">
      <colorScale>
        <cfvo type="min"/>
        <cfvo type="percentile" val="50"/>
        <cfvo type="max"/>
        <color rgb="FFF8696B"/>
        <color rgb="FFFFEB84"/>
        <color rgb="FF63BE7B"/>
      </colorScale>
    </cfRule>
  </conditionalFormatting>
  <conditionalFormatting sqref="B3:V3">
    <cfRule type="colorScale" priority="3">
      <colorScale>
        <cfvo type="min"/>
        <cfvo type="percentile" val="50"/>
        <cfvo type="max"/>
        <color rgb="FFF8696B"/>
        <color rgb="FFFFEB84"/>
        <color rgb="FF63BE7B"/>
      </colorScale>
    </cfRule>
  </conditionalFormatting>
  <hyperlinks>
    <hyperlink ref="A7" r:id="rId1" display="https://www.ons.gov.uk/employmentandlabourmarket/peopleinwork/earningsandworkinghours/datasets/realtimeinformationstatisticsreferencetableseasonallyadjusted" xr:uid="{9467F50D-BC9D-414B-8706-FDBE1079AD8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0B76-C628-443B-A11F-1A10975D540F}">
  <sheetPr>
    <tabColor rgb="FF00B0F0"/>
  </sheetPr>
  <dimension ref="A1:BN433"/>
  <sheetViews>
    <sheetView workbookViewId="0">
      <selection activeCell="D13" sqref="D13"/>
    </sheetView>
  </sheetViews>
  <sheetFormatPr defaultColWidth="14.1796875" defaultRowHeight="12.5" x14ac:dyDescent="0.25"/>
  <cols>
    <col min="1" max="1" width="29" style="123" customWidth="1"/>
    <col min="2" max="2" width="18.1796875" style="123" customWidth="1"/>
    <col min="3" max="3" width="10.453125" style="123" customWidth="1"/>
    <col min="4" max="4" width="12.81640625" style="123" customWidth="1"/>
    <col min="5" max="5" width="9.453125" style="123" customWidth="1"/>
    <col min="6" max="6" width="10.453125" style="123" bestFit="1" customWidth="1"/>
    <col min="7" max="7" width="11" style="123" customWidth="1"/>
    <col min="8" max="8" width="10.1796875" style="123" bestFit="1" customWidth="1"/>
    <col min="9" max="9" width="9.453125" style="123" customWidth="1"/>
    <col min="10" max="10" width="10.81640625" style="123" bestFit="1" customWidth="1"/>
    <col min="11" max="12" width="12.1796875" style="123" customWidth="1"/>
    <col min="13" max="13" width="9.453125" style="123" customWidth="1"/>
    <col min="14" max="14" width="10.1796875" style="123" bestFit="1" customWidth="1"/>
    <col min="15" max="15" width="7.453125" style="123" bestFit="1" customWidth="1"/>
    <col min="16" max="16" width="9.81640625" style="123" bestFit="1" customWidth="1"/>
    <col min="17" max="18" width="9.453125" style="123" customWidth="1"/>
    <col min="19" max="19" width="10.26953125" style="123" customWidth="1"/>
    <col min="20" max="63" width="9.453125" style="123" customWidth="1"/>
    <col min="64" max="64" width="11.81640625" style="123" customWidth="1"/>
    <col min="65" max="65" width="9.453125" style="123" customWidth="1"/>
    <col min="66" max="256" width="14.1796875" style="123"/>
    <col min="257" max="257" width="29" style="123" customWidth="1"/>
    <col min="258" max="258" width="10.1796875" style="123" customWidth="1"/>
    <col min="259" max="259" width="10.453125" style="123" customWidth="1"/>
    <col min="260" max="266" width="9.453125" style="123" customWidth="1"/>
    <col min="267" max="268" width="12.1796875" style="123" customWidth="1"/>
    <col min="269" max="321" width="9.453125" style="123" customWidth="1"/>
    <col min="322" max="512" width="14.1796875" style="123"/>
    <col min="513" max="513" width="29" style="123" customWidth="1"/>
    <col min="514" max="514" width="10.1796875" style="123" customWidth="1"/>
    <col min="515" max="515" width="10.453125" style="123" customWidth="1"/>
    <col min="516" max="522" width="9.453125" style="123" customWidth="1"/>
    <col min="523" max="524" width="12.1796875" style="123" customWidth="1"/>
    <col min="525" max="577" width="9.453125" style="123" customWidth="1"/>
    <col min="578" max="768" width="14.1796875" style="123"/>
    <col min="769" max="769" width="29" style="123" customWidth="1"/>
    <col min="770" max="770" width="10.1796875" style="123" customWidth="1"/>
    <col min="771" max="771" width="10.453125" style="123" customWidth="1"/>
    <col min="772" max="778" width="9.453125" style="123" customWidth="1"/>
    <col min="779" max="780" width="12.1796875" style="123" customWidth="1"/>
    <col min="781" max="833" width="9.453125" style="123" customWidth="1"/>
    <col min="834" max="1024" width="14.1796875" style="123"/>
    <col min="1025" max="1025" width="29" style="123" customWidth="1"/>
    <col min="1026" max="1026" width="10.1796875" style="123" customWidth="1"/>
    <col min="1027" max="1027" width="10.453125" style="123" customWidth="1"/>
    <col min="1028" max="1034" width="9.453125" style="123" customWidth="1"/>
    <col min="1035" max="1036" width="12.1796875" style="123" customWidth="1"/>
    <col min="1037" max="1089" width="9.453125" style="123" customWidth="1"/>
    <col min="1090" max="1280" width="14.1796875" style="123"/>
    <col min="1281" max="1281" width="29" style="123" customWidth="1"/>
    <col min="1282" max="1282" width="10.1796875" style="123" customWidth="1"/>
    <col min="1283" max="1283" width="10.453125" style="123" customWidth="1"/>
    <col min="1284" max="1290" width="9.453125" style="123" customWidth="1"/>
    <col min="1291" max="1292" width="12.1796875" style="123" customWidth="1"/>
    <col min="1293" max="1345" width="9.453125" style="123" customWidth="1"/>
    <col min="1346" max="1536" width="14.1796875" style="123"/>
    <col min="1537" max="1537" width="29" style="123" customWidth="1"/>
    <col min="1538" max="1538" width="10.1796875" style="123" customWidth="1"/>
    <col min="1539" max="1539" width="10.453125" style="123" customWidth="1"/>
    <col min="1540" max="1546" width="9.453125" style="123" customWidth="1"/>
    <col min="1547" max="1548" width="12.1796875" style="123" customWidth="1"/>
    <col min="1549" max="1601" width="9.453125" style="123" customWidth="1"/>
    <col min="1602" max="1792" width="14.1796875" style="123"/>
    <col min="1793" max="1793" width="29" style="123" customWidth="1"/>
    <col min="1794" max="1794" width="10.1796875" style="123" customWidth="1"/>
    <col min="1795" max="1795" width="10.453125" style="123" customWidth="1"/>
    <col min="1796" max="1802" width="9.453125" style="123" customWidth="1"/>
    <col min="1803" max="1804" width="12.1796875" style="123" customWidth="1"/>
    <col min="1805" max="1857" width="9.453125" style="123" customWidth="1"/>
    <col min="1858" max="2048" width="14.1796875" style="123"/>
    <col min="2049" max="2049" width="29" style="123" customWidth="1"/>
    <col min="2050" max="2050" width="10.1796875" style="123" customWidth="1"/>
    <col min="2051" max="2051" width="10.453125" style="123" customWidth="1"/>
    <col min="2052" max="2058" width="9.453125" style="123" customWidth="1"/>
    <col min="2059" max="2060" width="12.1796875" style="123" customWidth="1"/>
    <col min="2061" max="2113" width="9.453125" style="123" customWidth="1"/>
    <col min="2114" max="2304" width="14.1796875" style="123"/>
    <col min="2305" max="2305" width="29" style="123" customWidth="1"/>
    <col min="2306" max="2306" width="10.1796875" style="123" customWidth="1"/>
    <col min="2307" max="2307" width="10.453125" style="123" customWidth="1"/>
    <col min="2308" max="2314" width="9.453125" style="123" customWidth="1"/>
    <col min="2315" max="2316" width="12.1796875" style="123" customWidth="1"/>
    <col min="2317" max="2369" width="9.453125" style="123" customWidth="1"/>
    <col min="2370" max="2560" width="14.1796875" style="123"/>
    <col min="2561" max="2561" width="29" style="123" customWidth="1"/>
    <col min="2562" max="2562" width="10.1796875" style="123" customWidth="1"/>
    <col min="2563" max="2563" width="10.453125" style="123" customWidth="1"/>
    <col min="2564" max="2570" width="9.453125" style="123" customWidth="1"/>
    <col min="2571" max="2572" width="12.1796875" style="123" customWidth="1"/>
    <col min="2573" max="2625" width="9.453125" style="123" customWidth="1"/>
    <col min="2626" max="2816" width="14.1796875" style="123"/>
    <col min="2817" max="2817" width="29" style="123" customWidth="1"/>
    <col min="2818" max="2818" width="10.1796875" style="123" customWidth="1"/>
    <col min="2819" max="2819" width="10.453125" style="123" customWidth="1"/>
    <col min="2820" max="2826" width="9.453125" style="123" customWidth="1"/>
    <col min="2827" max="2828" width="12.1796875" style="123" customWidth="1"/>
    <col min="2829" max="2881" width="9.453125" style="123" customWidth="1"/>
    <col min="2882" max="3072" width="14.1796875" style="123"/>
    <col min="3073" max="3073" width="29" style="123" customWidth="1"/>
    <col min="3074" max="3074" width="10.1796875" style="123" customWidth="1"/>
    <col min="3075" max="3075" width="10.453125" style="123" customWidth="1"/>
    <col min="3076" max="3082" width="9.453125" style="123" customWidth="1"/>
    <col min="3083" max="3084" width="12.1796875" style="123" customWidth="1"/>
    <col min="3085" max="3137" width="9.453125" style="123" customWidth="1"/>
    <col min="3138" max="3328" width="14.1796875" style="123"/>
    <col min="3329" max="3329" width="29" style="123" customWidth="1"/>
    <col min="3330" max="3330" width="10.1796875" style="123" customWidth="1"/>
    <col min="3331" max="3331" width="10.453125" style="123" customWidth="1"/>
    <col min="3332" max="3338" width="9.453125" style="123" customWidth="1"/>
    <col min="3339" max="3340" width="12.1796875" style="123" customWidth="1"/>
    <col min="3341" max="3393" width="9.453125" style="123" customWidth="1"/>
    <col min="3394" max="3584" width="14.1796875" style="123"/>
    <col min="3585" max="3585" width="29" style="123" customWidth="1"/>
    <col min="3586" max="3586" width="10.1796875" style="123" customWidth="1"/>
    <col min="3587" max="3587" width="10.453125" style="123" customWidth="1"/>
    <col min="3588" max="3594" width="9.453125" style="123" customWidth="1"/>
    <col min="3595" max="3596" width="12.1796875" style="123" customWidth="1"/>
    <col min="3597" max="3649" width="9.453125" style="123" customWidth="1"/>
    <col min="3650" max="3840" width="14.1796875" style="123"/>
    <col min="3841" max="3841" width="29" style="123" customWidth="1"/>
    <col min="3842" max="3842" width="10.1796875" style="123" customWidth="1"/>
    <col min="3843" max="3843" width="10.453125" style="123" customWidth="1"/>
    <col min="3844" max="3850" width="9.453125" style="123" customWidth="1"/>
    <col min="3851" max="3852" width="12.1796875" style="123" customWidth="1"/>
    <col min="3853" max="3905" width="9.453125" style="123" customWidth="1"/>
    <col min="3906" max="4096" width="14.1796875" style="123"/>
    <col min="4097" max="4097" width="29" style="123" customWidth="1"/>
    <col min="4098" max="4098" width="10.1796875" style="123" customWidth="1"/>
    <col min="4099" max="4099" width="10.453125" style="123" customWidth="1"/>
    <col min="4100" max="4106" width="9.453125" style="123" customWidth="1"/>
    <col min="4107" max="4108" width="12.1796875" style="123" customWidth="1"/>
    <col min="4109" max="4161" width="9.453125" style="123" customWidth="1"/>
    <col min="4162" max="4352" width="14.1796875" style="123"/>
    <col min="4353" max="4353" width="29" style="123" customWidth="1"/>
    <col min="4354" max="4354" width="10.1796875" style="123" customWidth="1"/>
    <col min="4355" max="4355" width="10.453125" style="123" customWidth="1"/>
    <col min="4356" max="4362" width="9.453125" style="123" customWidth="1"/>
    <col min="4363" max="4364" width="12.1796875" style="123" customWidth="1"/>
    <col min="4365" max="4417" width="9.453125" style="123" customWidth="1"/>
    <col min="4418" max="4608" width="14.1796875" style="123"/>
    <col min="4609" max="4609" width="29" style="123" customWidth="1"/>
    <col min="4610" max="4610" width="10.1796875" style="123" customWidth="1"/>
    <col min="4611" max="4611" width="10.453125" style="123" customWidth="1"/>
    <col min="4612" max="4618" width="9.453125" style="123" customWidth="1"/>
    <col min="4619" max="4620" width="12.1796875" style="123" customWidth="1"/>
    <col min="4621" max="4673" width="9.453125" style="123" customWidth="1"/>
    <col min="4674" max="4864" width="14.1796875" style="123"/>
    <col min="4865" max="4865" width="29" style="123" customWidth="1"/>
    <col min="4866" max="4866" width="10.1796875" style="123" customWidth="1"/>
    <col min="4867" max="4867" width="10.453125" style="123" customWidth="1"/>
    <col min="4868" max="4874" width="9.453125" style="123" customWidth="1"/>
    <col min="4875" max="4876" width="12.1796875" style="123" customWidth="1"/>
    <col min="4877" max="4929" width="9.453125" style="123" customWidth="1"/>
    <col min="4930" max="5120" width="14.1796875" style="123"/>
    <col min="5121" max="5121" width="29" style="123" customWidth="1"/>
    <col min="5122" max="5122" width="10.1796875" style="123" customWidth="1"/>
    <col min="5123" max="5123" width="10.453125" style="123" customWidth="1"/>
    <col min="5124" max="5130" width="9.453125" style="123" customWidth="1"/>
    <col min="5131" max="5132" width="12.1796875" style="123" customWidth="1"/>
    <col min="5133" max="5185" width="9.453125" style="123" customWidth="1"/>
    <col min="5186" max="5376" width="14.1796875" style="123"/>
    <col min="5377" max="5377" width="29" style="123" customWidth="1"/>
    <col min="5378" max="5378" width="10.1796875" style="123" customWidth="1"/>
    <col min="5379" max="5379" width="10.453125" style="123" customWidth="1"/>
    <col min="5380" max="5386" width="9.453125" style="123" customWidth="1"/>
    <col min="5387" max="5388" width="12.1796875" style="123" customWidth="1"/>
    <col min="5389" max="5441" width="9.453125" style="123" customWidth="1"/>
    <col min="5442" max="5632" width="14.1796875" style="123"/>
    <col min="5633" max="5633" width="29" style="123" customWidth="1"/>
    <col min="5634" max="5634" width="10.1796875" style="123" customWidth="1"/>
    <col min="5635" max="5635" width="10.453125" style="123" customWidth="1"/>
    <col min="5636" max="5642" width="9.453125" style="123" customWidth="1"/>
    <col min="5643" max="5644" width="12.1796875" style="123" customWidth="1"/>
    <col min="5645" max="5697" width="9.453125" style="123" customWidth="1"/>
    <col min="5698" max="5888" width="14.1796875" style="123"/>
    <col min="5889" max="5889" width="29" style="123" customWidth="1"/>
    <col min="5890" max="5890" width="10.1796875" style="123" customWidth="1"/>
    <col min="5891" max="5891" width="10.453125" style="123" customWidth="1"/>
    <col min="5892" max="5898" width="9.453125" style="123" customWidth="1"/>
    <col min="5899" max="5900" width="12.1796875" style="123" customWidth="1"/>
    <col min="5901" max="5953" width="9.453125" style="123" customWidth="1"/>
    <col min="5954" max="6144" width="14.1796875" style="123"/>
    <col min="6145" max="6145" width="29" style="123" customWidth="1"/>
    <col min="6146" max="6146" width="10.1796875" style="123" customWidth="1"/>
    <col min="6147" max="6147" width="10.453125" style="123" customWidth="1"/>
    <col min="6148" max="6154" width="9.453125" style="123" customWidth="1"/>
    <col min="6155" max="6156" width="12.1796875" style="123" customWidth="1"/>
    <col min="6157" max="6209" width="9.453125" style="123" customWidth="1"/>
    <col min="6210" max="6400" width="14.1796875" style="123"/>
    <col min="6401" max="6401" width="29" style="123" customWidth="1"/>
    <col min="6402" max="6402" width="10.1796875" style="123" customWidth="1"/>
    <col min="6403" max="6403" width="10.453125" style="123" customWidth="1"/>
    <col min="6404" max="6410" width="9.453125" style="123" customWidth="1"/>
    <col min="6411" max="6412" width="12.1796875" style="123" customWidth="1"/>
    <col min="6413" max="6465" width="9.453125" style="123" customWidth="1"/>
    <col min="6466" max="6656" width="14.1796875" style="123"/>
    <col min="6657" max="6657" width="29" style="123" customWidth="1"/>
    <col min="6658" max="6658" width="10.1796875" style="123" customWidth="1"/>
    <col min="6659" max="6659" width="10.453125" style="123" customWidth="1"/>
    <col min="6660" max="6666" width="9.453125" style="123" customWidth="1"/>
    <col min="6667" max="6668" width="12.1796875" style="123" customWidth="1"/>
    <col min="6669" max="6721" width="9.453125" style="123" customWidth="1"/>
    <col min="6722" max="6912" width="14.1796875" style="123"/>
    <col min="6913" max="6913" width="29" style="123" customWidth="1"/>
    <col min="6914" max="6914" width="10.1796875" style="123" customWidth="1"/>
    <col min="6915" max="6915" width="10.453125" style="123" customWidth="1"/>
    <col min="6916" max="6922" width="9.453125" style="123" customWidth="1"/>
    <col min="6923" max="6924" width="12.1796875" style="123" customWidth="1"/>
    <col min="6925" max="6977" width="9.453125" style="123" customWidth="1"/>
    <col min="6978" max="7168" width="14.1796875" style="123"/>
    <col min="7169" max="7169" width="29" style="123" customWidth="1"/>
    <col min="7170" max="7170" width="10.1796875" style="123" customWidth="1"/>
    <col min="7171" max="7171" width="10.453125" style="123" customWidth="1"/>
    <col min="7172" max="7178" width="9.453125" style="123" customWidth="1"/>
    <col min="7179" max="7180" width="12.1796875" style="123" customWidth="1"/>
    <col min="7181" max="7233" width="9.453125" style="123" customWidth="1"/>
    <col min="7234" max="7424" width="14.1796875" style="123"/>
    <col min="7425" max="7425" width="29" style="123" customWidth="1"/>
    <col min="7426" max="7426" width="10.1796875" style="123" customWidth="1"/>
    <col min="7427" max="7427" width="10.453125" style="123" customWidth="1"/>
    <col min="7428" max="7434" width="9.453125" style="123" customWidth="1"/>
    <col min="7435" max="7436" width="12.1796875" style="123" customWidth="1"/>
    <col min="7437" max="7489" width="9.453125" style="123" customWidth="1"/>
    <col min="7490" max="7680" width="14.1796875" style="123"/>
    <col min="7681" max="7681" width="29" style="123" customWidth="1"/>
    <col min="7682" max="7682" width="10.1796875" style="123" customWidth="1"/>
    <col min="7683" max="7683" width="10.453125" style="123" customWidth="1"/>
    <col min="7684" max="7690" width="9.453125" style="123" customWidth="1"/>
    <col min="7691" max="7692" width="12.1796875" style="123" customWidth="1"/>
    <col min="7693" max="7745" width="9.453125" style="123" customWidth="1"/>
    <col min="7746" max="7936" width="14.1796875" style="123"/>
    <col min="7937" max="7937" width="29" style="123" customWidth="1"/>
    <col min="7938" max="7938" width="10.1796875" style="123" customWidth="1"/>
    <col min="7939" max="7939" width="10.453125" style="123" customWidth="1"/>
    <col min="7940" max="7946" width="9.453125" style="123" customWidth="1"/>
    <col min="7947" max="7948" width="12.1796875" style="123" customWidth="1"/>
    <col min="7949" max="8001" width="9.453125" style="123" customWidth="1"/>
    <col min="8002" max="8192" width="14.1796875" style="123"/>
    <col min="8193" max="8193" width="29" style="123" customWidth="1"/>
    <col min="8194" max="8194" width="10.1796875" style="123" customWidth="1"/>
    <col min="8195" max="8195" width="10.453125" style="123" customWidth="1"/>
    <col min="8196" max="8202" width="9.453125" style="123" customWidth="1"/>
    <col min="8203" max="8204" width="12.1796875" style="123" customWidth="1"/>
    <col min="8205" max="8257" width="9.453125" style="123" customWidth="1"/>
    <col min="8258" max="8448" width="14.1796875" style="123"/>
    <col min="8449" max="8449" width="29" style="123" customWidth="1"/>
    <col min="8450" max="8450" width="10.1796875" style="123" customWidth="1"/>
    <col min="8451" max="8451" width="10.453125" style="123" customWidth="1"/>
    <col min="8452" max="8458" width="9.453125" style="123" customWidth="1"/>
    <col min="8459" max="8460" width="12.1796875" style="123" customWidth="1"/>
    <col min="8461" max="8513" width="9.453125" style="123" customWidth="1"/>
    <col min="8514" max="8704" width="14.1796875" style="123"/>
    <col min="8705" max="8705" width="29" style="123" customWidth="1"/>
    <col min="8706" max="8706" width="10.1796875" style="123" customWidth="1"/>
    <col min="8707" max="8707" width="10.453125" style="123" customWidth="1"/>
    <col min="8708" max="8714" width="9.453125" style="123" customWidth="1"/>
    <col min="8715" max="8716" width="12.1796875" style="123" customWidth="1"/>
    <col min="8717" max="8769" width="9.453125" style="123" customWidth="1"/>
    <col min="8770" max="8960" width="14.1796875" style="123"/>
    <col min="8961" max="8961" width="29" style="123" customWidth="1"/>
    <col min="8962" max="8962" width="10.1796875" style="123" customWidth="1"/>
    <col min="8963" max="8963" width="10.453125" style="123" customWidth="1"/>
    <col min="8964" max="8970" width="9.453125" style="123" customWidth="1"/>
    <col min="8971" max="8972" width="12.1796875" style="123" customWidth="1"/>
    <col min="8973" max="9025" width="9.453125" style="123" customWidth="1"/>
    <col min="9026" max="9216" width="14.1796875" style="123"/>
    <col min="9217" max="9217" width="29" style="123" customWidth="1"/>
    <col min="9218" max="9218" width="10.1796875" style="123" customWidth="1"/>
    <col min="9219" max="9219" width="10.453125" style="123" customWidth="1"/>
    <col min="9220" max="9226" width="9.453125" style="123" customWidth="1"/>
    <col min="9227" max="9228" width="12.1796875" style="123" customWidth="1"/>
    <col min="9229" max="9281" width="9.453125" style="123" customWidth="1"/>
    <col min="9282" max="9472" width="14.1796875" style="123"/>
    <col min="9473" max="9473" width="29" style="123" customWidth="1"/>
    <col min="9474" max="9474" width="10.1796875" style="123" customWidth="1"/>
    <col min="9475" max="9475" width="10.453125" style="123" customWidth="1"/>
    <col min="9476" max="9482" width="9.453125" style="123" customWidth="1"/>
    <col min="9483" max="9484" width="12.1796875" style="123" customWidth="1"/>
    <col min="9485" max="9537" width="9.453125" style="123" customWidth="1"/>
    <col min="9538" max="9728" width="14.1796875" style="123"/>
    <col min="9729" max="9729" width="29" style="123" customWidth="1"/>
    <col min="9730" max="9730" width="10.1796875" style="123" customWidth="1"/>
    <col min="9731" max="9731" width="10.453125" style="123" customWidth="1"/>
    <col min="9732" max="9738" width="9.453125" style="123" customWidth="1"/>
    <col min="9739" max="9740" width="12.1796875" style="123" customWidth="1"/>
    <col min="9741" max="9793" width="9.453125" style="123" customWidth="1"/>
    <col min="9794" max="9984" width="14.1796875" style="123"/>
    <col min="9985" max="9985" width="29" style="123" customWidth="1"/>
    <col min="9986" max="9986" width="10.1796875" style="123" customWidth="1"/>
    <col min="9987" max="9987" width="10.453125" style="123" customWidth="1"/>
    <col min="9988" max="9994" width="9.453125" style="123" customWidth="1"/>
    <col min="9995" max="9996" width="12.1796875" style="123" customWidth="1"/>
    <col min="9997" max="10049" width="9.453125" style="123" customWidth="1"/>
    <col min="10050" max="10240" width="14.1796875" style="123"/>
    <col min="10241" max="10241" width="29" style="123" customWidth="1"/>
    <col min="10242" max="10242" width="10.1796875" style="123" customWidth="1"/>
    <col min="10243" max="10243" width="10.453125" style="123" customWidth="1"/>
    <col min="10244" max="10250" width="9.453125" style="123" customWidth="1"/>
    <col min="10251" max="10252" width="12.1796875" style="123" customWidth="1"/>
    <col min="10253" max="10305" width="9.453125" style="123" customWidth="1"/>
    <col min="10306" max="10496" width="14.1796875" style="123"/>
    <col min="10497" max="10497" width="29" style="123" customWidth="1"/>
    <col min="10498" max="10498" width="10.1796875" style="123" customWidth="1"/>
    <col min="10499" max="10499" width="10.453125" style="123" customWidth="1"/>
    <col min="10500" max="10506" width="9.453125" style="123" customWidth="1"/>
    <col min="10507" max="10508" width="12.1796875" style="123" customWidth="1"/>
    <col min="10509" max="10561" width="9.453125" style="123" customWidth="1"/>
    <col min="10562" max="10752" width="14.1796875" style="123"/>
    <col min="10753" max="10753" width="29" style="123" customWidth="1"/>
    <col min="10754" max="10754" width="10.1796875" style="123" customWidth="1"/>
    <col min="10755" max="10755" width="10.453125" style="123" customWidth="1"/>
    <col min="10756" max="10762" width="9.453125" style="123" customWidth="1"/>
    <col min="10763" max="10764" width="12.1796875" style="123" customWidth="1"/>
    <col min="10765" max="10817" width="9.453125" style="123" customWidth="1"/>
    <col min="10818" max="11008" width="14.1796875" style="123"/>
    <col min="11009" max="11009" width="29" style="123" customWidth="1"/>
    <col min="11010" max="11010" width="10.1796875" style="123" customWidth="1"/>
    <col min="11011" max="11011" width="10.453125" style="123" customWidth="1"/>
    <col min="11012" max="11018" width="9.453125" style="123" customWidth="1"/>
    <col min="11019" max="11020" width="12.1796875" style="123" customWidth="1"/>
    <col min="11021" max="11073" width="9.453125" style="123" customWidth="1"/>
    <col min="11074" max="11264" width="14.1796875" style="123"/>
    <col min="11265" max="11265" width="29" style="123" customWidth="1"/>
    <col min="11266" max="11266" width="10.1796875" style="123" customWidth="1"/>
    <col min="11267" max="11267" width="10.453125" style="123" customWidth="1"/>
    <col min="11268" max="11274" width="9.453125" style="123" customWidth="1"/>
    <col min="11275" max="11276" width="12.1796875" style="123" customWidth="1"/>
    <col min="11277" max="11329" width="9.453125" style="123" customWidth="1"/>
    <col min="11330" max="11520" width="14.1796875" style="123"/>
    <col min="11521" max="11521" width="29" style="123" customWidth="1"/>
    <col min="11522" max="11522" width="10.1796875" style="123" customWidth="1"/>
    <col min="11523" max="11523" width="10.453125" style="123" customWidth="1"/>
    <col min="11524" max="11530" width="9.453125" style="123" customWidth="1"/>
    <col min="11531" max="11532" width="12.1796875" style="123" customWidth="1"/>
    <col min="11533" max="11585" width="9.453125" style="123" customWidth="1"/>
    <col min="11586" max="11776" width="14.1796875" style="123"/>
    <col min="11777" max="11777" width="29" style="123" customWidth="1"/>
    <col min="11778" max="11778" width="10.1796875" style="123" customWidth="1"/>
    <col min="11779" max="11779" width="10.453125" style="123" customWidth="1"/>
    <col min="11780" max="11786" width="9.453125" style="123" customWidth="1"/>
    <col min="11787" max="11788" width="12.1796875" style="123" customWidth="1"/>
    <col min="11789" max="11841" width="9.453125" style="123" customWidth="1"/>
    <col min="11842" max="12032" width="14.1796875" style="123"/>
    <col min="12033" max="12033" width="29" style="123" customWidth="1"/>
    <col min="12034" max="12034" width="10.1796875" style="123" customWidth="1"/>
    <col min="12035" max="12035" width="10.453125" style="123" customWidth="1"/>
    <col min="12036" max="12042" width="9.453125" style="123" customWidth="1"/>
    <col min="12043" max="12044" width="12.1796875" style="123" customWidth="1"/>
    <col min="12045" max="12097" width="9.453125" style="123" customWidth="1"/>
    <col min="12098" max="12288" width="14.1796875" style="123"/>
    <col min="12289" max="12289" width="29" style="123" customWidth="1"/>
    <col min="12290" max="12290" width="10.1796875" style="123" customWidth="1"/>
    <col min="12291" max="12291" width="10.453125" style="123" customWidth="1"/>
    <col min="12292" max="12298" width="9.453125" style="123" customWidth="1"/>
    <col min="12299" max="12300" width="12.1796875" style="123" customWidth="1"/>
    <col min="12301" max="12353" width="9.453125" style="123" customWidth="1"/>
    <col min="12354" max="12544" width="14.1796875" style="123"/>
    <col min="12545" max="12545" width="29" style="123" customWidth="1"/>
    <col min="12546" max="12546" width="10.1796875" style="123" customWidth="1"/>
    <col min="12547" max="12547" width="10.453125" style="123" customWidth="1"/>
    <col min="12548" max="12554" width="9.453125" style="123" customWidth="1"/>
    <col min="12555" max="12556" width="12.1796875" style="123" customWidth="1"/>
    <col min="12557" max="12609" width="9.453125" style="123" customWidth="1"/>
    <col min="12610" max="12800" width="14.1796875" style="123"/>
    <col min="12801" max="12801" width="29" style="123" customWidth="1"/>
    <col min="12802" max="12802" width="10.1796875" style="123" customWidth="1"/>
    <col min="12803" max="12803" width="10.453125" style="123" customWidth="1"/>
    <col min="12804" max="12810" width="9.453125" style="123" customWidth="1"/>
    <col min="12811" max="12812" width="12.1796875" style="123" customWidth="1"/>
    <col min="12813" max="12865" width="9.453125" style="123" customWidth="1"/>
    <col min="12866" max="13056" width="14.1796875" style="123"/>
    <col min="13057" max="13057" width="29" style="123" customWidth="1"/>
    <col min="13058" max="13058" width="10.1796875" style="123" customWidth="1"/>
    <col min="13059" max="13059" width="10.453125" style="123" customWidth="1"/>
    <col min="13060" max="13066" width="9.453125" style="123" customWidth="1"/>
    <col min="13067" max="13068" width="12.1796875" style="123" customWidth="1"/>
    <col min="13069" max="13121" width="9.453125" style="123" customWidth="1"/>
    <col min="13122" max="13312" width="14.1796875" style="123"/>
    <col min="13313" max="13313" width="29" style="123" customWidth="1"/>
    <col min="13314" max="13314" width="10.1796875" style="123" customWidth="1"/>
    <col min="13315" max="13315" width="10.453125" style="123" customWidth="1"/>
    <col min="13316" max="13322" width="9.453125" style="123" customWidth="1"/>
    <col min="13323" max="13324" width="12.1796875" style="123" customWidth="1"/>
    <col min="13325" max="13377" width="9.453125" style="123" customWidth="1"/>
    <col min="13378" max="13568" width="14.1796875" style="123"/>
    <col min="13569" max="13569" width="29" style="123" customWidth="1"/>
    <col min="13570" max="13570" width="10.1796875" style="123" customWidth="1"/>
    <col min="13571" max="13571" width="10.453125" style="123" customWidth="1"/>
    <col min="13572" max="13578" width="9.453125" style="123" customWidth="1"/>
    <col min="13579" max="13580" width="12.1796875" style="123" customWidth="1"/>
    <col min="13581" max="13633" width="9.453125" style="123" customWidth="1"/>
    <col min="13634" max="13824" width="14.1796875" style="123"/>
    <col min="13825" max="13825" width="29" style="123" customWidth="1"/>
    <col min="13826" max="13826" width="10.1796875" style="123" customWidth="1"/>
    <col min="13827" max="13827" width="10.453125" style="123" customWidth="1"/>
    <col min="13828" max="13834" width="9.453125" style="123" customWidth="1"/>
    <col min="13835" max="13836" width="12.1796875" style="123" customWidth="1"/>
    <col min="13837" max="13889" width="9.453125" style="123" customWidth="1"/>
    <col min="13890" max="14080" width="14.1796875" style="123"/>
    <col min="14081" max="14081" width="29" style="123" customWidth="1"/>
    <col min="14082" max="14082" width="10.1796875" style="123" customWidth="1"/>
    <col min="14083" max="14083" width="10.453125" style="123" customWidth="1"/>
    <col min="14084" max="14090" width="9.453125" style="123" customWidth="1"/>
    <col min="14091" max="14092" width="12.1796875" style="123" customWidth="1"/>
    <col min="14093" max="14145" width="9.453125" style="123" customWidth="1"/>
    <col min="14146" max="14336" width="14.1796875" style="123"/>
    <col min="14337" max="14337" width="29" style="123" customWidth="1"/>
    <col min="14338" max="14338" width="10.1796875" style="123" customWidth="1"/>
    <col min="14339" max="14339" width="10.453125" style="123" customWidth="1"/>
    <col min="14340" max="14346" width="9.453125" style="123" customWidth="1"/>
    <col min="14347" max="14348" width="12.1796875" style="123" customWidth="1"/>
    <col min="14349" max="14401" width="9.453125" style="123" customWidth="1"/>
    <col min="14402" max="14592" width="14.1796875" style="123"/>
    <col min="14593" max="14593" width="29" style="123" customWidth="1"/>
    <col min="14594" max="14594" width="10.1796875" style="123" customWidth="1"/>
    <col min="14595" max="14595" width="10.453125" style="123" customWidth="1"/>
    <col min="14596" max="14602" width="9.453125" style="123" customWidth="1"/>
    <col min="14603" max="14604" width="12.1796875" style="123" customWidth="1"/>
    <col min="14605" max="14657" width="9.453125" style="123" customWidth="1"/>
    <col min="14658" max="14848" width="14.1796875" style="123"/>
    <col min="14849" max="14849" width="29" style="123" customWidth="1"/>
    <col min="14850" max="14850" width="10.1796875" style="123" customWidth="1"/>
    <col min="14851" max="14851" width="10.453125" style="123" customWidth="1"/>
    <col min="14852" max="14858" width="9.453125" style="123" customWidth="1"/>
    <col min="14859" max="14860" width="12.1796875" style="123" customWidth="1"/>
    <col min="14861" max="14913" width="9.453125" style="123" customWidth="1"/>
    <col min="14914" max="15104" width="14.1796875" style="123"/>
    <col min="15105" max="15105" width="29" style="123" customWidth="1"/>
    <col min="15106" max="15106" width="10.1796875" style="123" customWidth="1"/>
    <col min="15107" max="15107" width="10.453125" style="123" customWidth="1"/>
    <col min="15108" max="15114" width="9.453125" style="123" customWidth="1"/>
    <col min="15115" max="15116" width="12.1796875" style="123" customWidth="1"/>
    <col min="15117" max="15169" width="9.453125" style="123" customWidth="1"/>
    <col min="15170" max="15360" width="14.1796875" style="123"/>
    <col min="15361" max="15361" width="29" style="123" customWidth="1"/>
    <col min="15362" max="15362" width="10.1796875" style="123" customWidth="1"/>
    <col min="15363" max="15363" width="10.453125" style="123" customWidth="1"/>
    <col min="15364" max="15370" width="9.453125" style="123" customWidth="1"/>
    <col min="15371" max="15372" width="12.1796875" style="123" customWidth="1"/>
    <col min="15373" max="15425" width="9.453125" style="123" customWidth="1"/>
    <col min="15426" max="15616" width="14.1796875" style="123"/>
    <col min="15617" max="15617" width="29" style="123" customWidth="1"/>
    <col min="15618" max="15618" width="10.1796875" style="123" customWidth="1"/>
    <col min="15619" max="15619" width="10.453125" style="123" customWidth="1"/>
    <col min="15620" max="15626" width="9.453125" style="123" customWidth="1"/>
    <col min="15627" max="15628" width="12.1796875" style="123" customWidth="1"/>
    <col min="15629" max="15681" width="9.453125" style="123" customWidth="1"/>
    <col min="15682" max="15872" width="14.1796875" style="123"/>
    <col min="15873" max="15873" width="29" style="123" customWidth="1"/>
    <col min="15874" max="15874" width="10.1796875" style="123" customWidth="1"/>
    <col min="15875" max="15875" width="10.453125" style="123" customWidth="1"/>
    <col min="15876" max="15882" width="9.453125" style="123" customWidth="1"/>
    <col min="15883" max="15884" width="12.1796875" style="123" customWidth="1"/>
    <col min="15885" max="15937" width="9.453125" style="123" customWidth="1"/>
    <col min="15938" max="16128" width="14.1796875" style="123"/>
    <col min="16129" max="16129" width="29" style="123" customWidth="1"/>
    <col min="16130" max="16130" width="10.1796875" style="123" customWidth="1"/>
    <col min="16131" max="16131" width="10.453125" style="123" customWidth="1"/>
    <col min="16132" max="16138" width="9.453125" style="123" customWidth="1"/>
    <col min="16139" max="16140" width="12.1796875" style="123" customWidth="1"/>
    <col min="16141" max="16193" width="9.453125" style="123" customWidth="1"/>
    <col min="16194" max="16384" width="14.1796875" style="123"/>
  </cols>
  <sheetData>
    <row r="1" spans="1:65" ht="13" thickBot="1" x14ac:dyDescent="0.3"/>
    <row r="2" spans="1:65" ht="13" x14ac:dyDescent="0.3">
      <c r="B2" s="811" t="s">
        <v>267</v>
      </c>
      <c r="C2" s="812"/>
      <c r="D2" s="812"/>
      <c r="E2" s="812"/>
      <c r="F2" s="812"/>
      <c r="G2" s="812"/>
      <c r="H2" s="812"/>
      <c r="I2" s="813"/>
      <c r="J2" s="811" t="s">
        <v>268</v>
      </c>
      <c r="K2" s="814"/>
      <c r="L2" s="814"/>
      <c r="M2" s="814"/>
      <c r="N2" s="814"/>
      <c r="O2" s="814"/>
      <c r="P2" s="814"/>
      <c r="Q2" s="815"/>
      <c r="R2" s="811" t="s">
        <v>269</v>
      </c>
      <c r="S2" s="812"/>
      <c r="T2" s="812"/>
      <c r="U2" s="812"/>
      <c r="V2" s="812"/>
      <c r="W2" s="812"/>
      <c r="X2" s="812"/>
      <c r="Y2" s="813"/>
      <c r="Z2" s="811" t="s">
        <v>270</v>
      </c>
      <c r="AA2" s="814"/>
      <c r="AB2" s="814"/>
      <c r="AC2" s="814"/>
      <c r="AD2" s="814"/>
      <c r="AE2" s="814"/>
      <c r="AF2" s="814"/>
      <c r="AG2" s="815"/>
      <c r="AH2" s="811" t="s">
        <v>271</v>
      </c>
      <c r="AI2" s="812"/>
      <c r="AJ2" s="812"/>
      <c r="AK2" s="812"/>
      <c r="AL2" s="812"/>
      <c r="AM2" s="812"/>
      <c r="AN2" s="812"/>
      <c r="AO2" s="813"/>
      <c r="AP2" s="811" t="s">
        <v>272</v>
      </c>
      <c r="AQ2" s="812"/>
      <c r="AR2" s="812"/>
      <c r="AS2" s="812"/>
      <c r="AT2" s="812"/>
      <c r="AU2" s="812"/>
      <c r="AV2" s="812"/>
      <c r="AW2" s="813"/>
      <c r="AX2" s="811" t="s">
        <v>273</v>
      </c>
      <c r="AY2" s="812"/>
      <c r="AZ2" s="812"/>
      <c r="BA2" s="812"/>
      <c r="BB2" s="812"/>
      <c r="BC2" s="812"/>
      <c r="BD2" s="812"/>
      <c r="BE2" s="813"/>
      <c r="BF2" s="811" t="s">
        <v>274</v>
      </c>
      <c r="BG2" s="812"/>
      <c r="BH2" s="812"/>
      <c r="BI2" s="812"/>
      <c r="BJ2" s="812"/>
      <c r="BK2" s="812"/>
      <c r="BL2" s="812"/>
      <c r="BM2" s="813"/>
    </row>
    <row r="3" spans="1:65" x14ac:dyDescent="0.25">
      <c r="B3" s="808" t="s">
        <v>275</v>
      </c>
      <c r="C3" s="809"/>
      <c r="D3" s="809" t="s">
        <v>276</v>
      </c>
      <c r="E3" s="809"/>
      <c r="F3" s="809" t="s">
        <v>277</v>
      </c>
      <c r="G3" s="809"/>
      <c r="H3" s="809" t="s">
        <v>278</v>
      </c>
      <c r="I3" s="810"/>
      <c r="J3" s="808" t="s">
        <v>275</v>
      </c>
      <c r="K3" s="809"/>
      <c r="L3" s="809" t="s">
        <v>276</v>
      </c>
      <c r="M3" s="809"/>
      <c r="N3" s="809" t="s">
        <v>277</v>
      </c>
      <c r="O3" s="809"/>
      <c r="P3" s="809" t="s">
        <v>278</v>
      </c>
      <c r="Q3" s="810"/>
      <c r="R3" s="808" t="s">
        <v>275</v>
      </c>
      <c r="S3" s="809"/>
      <c r="T3" s="809" t="s">
        <v>276</v>
      </c>
      <c r="U3" s="809"/>
      <c r="V3" s="809" t="s">
        <v>277</v>
      </c>
      <c r="W3" s="809"/>
      <c r="X3" s="809" t="s">
        <v>278</v>
      </c>
      <c r="Y3" s="810"/>
      <c r="Z3" s="808" t="s">
        <v>275</v>
      </c>
      <c r="AA3" s="809"/>
      <c r="AB3" s="809" t="s">
        <v>276</v>
      </c>
      <c r="AC3" s="809"/>
      <c r="AD3" s="809" t="s">
        <v>277</v>
      </c>
      <c r="AE3" s="809"/>
      <c r="AF3" s="809" t="s">
        <v>278</v>
      </c>
      <c r="AG3" s="810"/>
      <c r="AH3" s="808" t="s">
        <v>275</v>
      </c>
      <c r="AI3" s="809"/>
      <c r="AJ3" s="809" t="s">
        <v>276</v>
      </c>
      <c r="AK3" s="809"/>
      <c r="AL3" s="809" t="s">
        <v>277</v>
      </c>
      <c r="AM3" s="809"/>
      <c r="AN3" s="809" t="s">
        <v>278</v>
      </c>
      <c r="AO3" s="810"/>
      <c r="AP3" s="808" t="s">
        <v>275</v>
      </c>
      <c r="AQ3" s="809"/>
      <c r="AR3" s="809" t="s">
        <v>276</v>
      </c>
      <c r="AS3" s="809"/>
      <c r="AT3" s="809" t="s">
        <v>277</v>
      </c>
      <c r="AU3" s="809"/>
      <c r="AV3" s="809" t="s">
        <v>278</v>
      </c>
      <c r="AW3" s="810"/>
      <c r="AX3" s="808" t="s">
        <v>275</v>
      </c>
      <c r="AY3" s="809"/>
      <c r="AZ3" s="809" t="s">
        <v>276</v>
      </c>
      <c r="BA3" s="809"/>
      <c r="BB3" s="809" t="s">
        <v>277</v>
      </c>
      <c r="BC3" s="809"/>
      <c r="BD3" s="809" t="s">
        <v>278</v>
      </c>
      <c r="BE3" s="810"/>
      <c r="BF3" s="808" t="s">
        <v>275</v>
      </c>
      <c r="BG3" s="809"/>
      <c r="BH3" s="809" t="s">
        <v>276</v>
      </c>
      <c r="BI3" s="809"/>
      <c r="BJ3" s="809" t="s">
        <v>277</v>
      </c>
      <c r="BK3" s="809"/>
      <c r="BL3" s="809" t="s">
        <v>278</v>
      </c>
      <c r="BM3" s="810"/>
    </row>
    <row r="4" spans="1:65" ht="13" thickBot="1" x14ac:dyDescent="0.3">
      <c r="B4" s="464" t="s">
        <v>279</v>
      </c>
      <c r="C4" s="465" t="s">
        <v>280</v>
      </c>
      <c r="D4" s="465" t="s">
        <v>279</v>
      </c>
      <c r="E4" s="465" t="s">
        <v>280</v>
      </c>
      <c r="F4" s="465" t="s">
        <v>279</v>
      </c>
      <c r="G4" s="465" t="s">
        <v>280</v>
      </c>
      <c r="H4" s="465" t="s">
        <v>279</v>
      </c>
      <c r="I4" s="466" t="s">
        <v>280</v>
      </c>
      <c r="J4" s="464" t="s">
        <v>279</v>
      </c>
      <c r="K4" s="465" t="s">
        <v>280</v>
      </c>
      <c r="L4" s="465" t="s">
        <v>279</v>
      </c>
      <c r="M4" s="465" t="s">
        <v>280</v>
      </c>
      <c r="N4" s="465" t="s">
        <v>279</v>
      </c>
      <c r="O4" s="465" t="s">
        <v>280</v>
      </c>
      <c r="P4" s="465" t="s">
        <v>279</v>
      </c>
      <c r="Q4" s="466" t="s">
        <v>280</v>
      </c>
      <c r="R4" s="464" t="s">
        <v>279</v>
      </c>
      <c r="S4" s="465" t="s">
        <v>280</v>
      </c>
      <c r="T4" s="465" t="s">
        <v>279</v>
      </c>
      <c r="U4" s="465" t="s">
        <v>280</v>
      </c>
      <c r="V4" s="465" t="s">
        <v>279</v>
      </c>
      <c r="W4" s="465" t="s">
        <v>280</v>
      </c>
      <c r="X4" s="465" t="s">
        <v>279</v>
      </c>
      <c r="Y4" s="466" t="s">
        <v>280</v>
      </c>
      <c r="Z4" s="464" t="s">
        <v>279</v>
      </c>
      <c r="AA4" s="465" t="s">
        <v>280</v>
      </c>
      <c r="AB4" s="465" t="s">
        <v>279</v>
      </c>
      <c r="AC4" s="465" t="s">
        <v>280</v>
      </c>
      <c r="AD4" s="465" t="s">
        <v>279</v>
      </c>
      <c r="AE4" s="465" t="s">
        <v>280</v>
      </c>
      <c r="AF4" s="465" t="s">
        <v>279</v>
      </c>
      <c r="AG4" s="466" t="s">
        <v>280</v>
      </c>
      <c r="AH4" s="464" t="s">
        <v>279</v>
      </c>
      <c r="AI4" s="465" t="s">
        <v>280</v>
      </c>
      <c r="AJ4" s="465" t="s">
        <v>279</v>
      </c>
      <c r="AK4" s="465" t="s">
        <v>280</v>
      </c>
      <c r="AL4" s="465" t="s">
        <v>279</v>
      </c>
      <c r="AM4" s="465" t="s">
        <v>280</v>
      </c>
      <c r="AN4" s="465" t="s">
        <v>279</v>
      </c>
      <c r="AO4" s="466" t="s">
        <v>280</v>
      </c>
      <c r="AP4" s="464" t="s">
        <v>279</v>
      </c>
      <c r="AQ4" s="465" t="s">
        <v>280</v>
      </c>
      <c r="AR4" s="465" t="s">
        <v>279</v>
      </c>
      <c r="AS4" s="465" t="s">
        <v>280</v>
      </c>
      <c r="AT4" s="465" t="s">
        <v>279</v>
      </c>
      <c r="AU4" s="465" t="s">
        <v>280</v>
      </c>
      <c r="AV4" s="465" t="s">
        <v>279</v>
      </c>
      <c r="AW4" s="466" t="s">
        <v>280</v>
      </c>
      <c r="AX4" s="464" t="s">
        <v>279</v>
      </c>
      <c r="AY4" s="465" t="s">
        <v>280</v>
      </c>
      <c r="AZ4" s="465" t="s">
        <v>279</v>
      </c>
      <c r="BA4" s="465" t="s">
        <v>280</v>
      </c>
      <c r="BB4" s="465" t="s">
        <v>279</v>
      </c>
      <c r="BC4" s="465" t="s">
        <v>280</v>
      </c>
      <c r="BD4" s="465" t="s">
        <v>279</v>
      </c>
      <c r="BE4" s="466" t="s">
        <v>280</v>
      </c>
      <c r="BF4" s="464" t="s">
        <v>279</v>
      </c>
      <c r="BG4" s="465" t="s">
        <v>280</v>
      </c>
      <c r="BH4" s="465" t="s">
        <v>279</v>
      </c>
      <c r="BI4" s="465" t="s">
        <v>280</v>
      </c>
      <c r="BJ4" s="465" t="s">
        <v>279</v>
      </c>
      <c r="BK4" s="465" t="s">
        <v>280</v>
      </c>
      <c r="BL4" s="465" t="s">
        <v>279</v>
      </c>
      <c r="BM4" s="466" t="s">
        <v>280</v>
      </c>
    </row>
    <row r="5" spans="1:65" ht="13.5" thickBot="1" x14ac:dyDescent="0.35">
      <c r="A5" s="399" t="s">
        <v>40</v>
      </c>
      <c r="B5" s="585" cm="1">
        <f t="array" ref="B5">INDEX(B$18:B$1048576,COUNTA(B$18:B$1048576))</f>
        <v>34226339.854533024</v>
      </c>
      <c r="C5" s="468" cm="1">
        <f t="array" ref="C5">INDEX(C$18:C$1048576,COUNTA(C$18:C$1048576))</f>
        <v>60.689871072688803</v>
      </c>
      <c r="D5" s="470" cm="1">
        <f t="array" ref="D5">INDEX(D$18:D$1048576,COUNTA(D$18:D$1048576))</f>
        <v>1831890.1015072563</v>
      </c>
      <c r="E5" s="475" cm="1">
        <f t="array" ref="E5">INDEX(E$18:E$1048576,COUNTA(E$18:E$1048576))</f>
        <v>5.080366129287464</v>
      </c>
      <c r="F5" s="474" cm="1">
        <f t="array" ref="F5">INDEX(F$18:F$1048576,COUNTA(F$18:F$1048576))</f>
        <v>36058229.956040278</v>
      </c>
      <c r="G5" s="468" cm="1">
        <f t="array" ref="G5">INDEX(G$18:G$1048576,COUNTA(G$18:G$1048576))</f>
        <v>63.938163894893265</v>
      </c>
      <c r="H5" s="468" cm="1">
        <f t="array" ref="H5">INDEX(H$18:H$1048576,COUNTA(H$18:H$1048576))</f>
        <v>20337243.043959729</v>
      </c>
      <c r="I5" s="559" cm="1">
        <f t="array" ref="I5">INDEX(I$18:I$1048576,COUNTA(I$18:I$1048576))</f>
        <v>36.061836105106735</v>
      </c>
      <c r="J5" s="473" cm="1">
        <f t="array" ref="J5">INDEX(J$18:J$1048576,COUNTA(J$18:J$1048576))</f>
        <v>32486777.994326435</v>
      </c>
      <c r="K5" s="475" cm="1">
        <f t="array" ref="K5">INDEX(K$18:K$1048576,COUNTA(K$18:K$1048576))</f>
        <v>74.915830656196405</v>
      </c>
      <c r="L5" s="474" cm="1">
        <f t="array" ref="L5">INDEX(L$18:L$1048576,COUNTA(L$18:L$1048576))</f>
        <v>1778933.6709772842</v>
      </c>
      <c r="M5" s="468" cm="1">
        <f t="array" ref="M5">INDEX(M$18:M$1048576,COUNTA(M$18:M$1048576))</f>
        <v>5.191585361930688</v>
      </c>
      <c r="N5" s="468" cm="1">
        <f t="array" ref="N5">INDEX(N$18:N$1048576,COUNTA(N$18:N$1048576))</f>
        <v>34265711.665303722</v>
      </c>
      <c r="O5" s="579" cm="1">
        <f t="array" ref="O5">INDEX(O$18:O$1048576,COUNTA(O$18:O$1048576))</f>
        <v>79.018124015876907</v>
      </c>
      <c r="P5" s="470" cm="1">
        <f t="array" ref="P5">INDEX(P$18:P$1048576,COUNTA(P$18:P$1048576))</f>
        <v>9098658.3346962892</v>
      </c>
      <c r="Q5" s="475" cm="1">
        <f t="array" ref="Q5">INDEX(Q$18:Q$1048576,COUNTA(Q$18:Q$1048576))</f>
        <v>20.981875984123093</v>
      </c>
      <c r="R5" s="467" cm="1">
        <f t="array" ref="R5">INDEX(R$18:R$1048576,COUNTA(R$18:R$1048576))</f>
        <v>325541.93455959798</v>
      </c>
      <c r="S5" s="579" cm="1">
        <f t="array" ref="S5">INDEX(S$18:S$1048576,COUNTA(S$18:S$1048576))</f>
        <v>19.941935984499239</v>
      </c>
      <c r="T5" s="468" cm="1">
        <f t="array" ref="T5">INDEX(T$18:T$1048576,COUNTA(T$18:T$1048576))</f>
        <v>188250.06365474657</v>
      </c>
      <c r="U5" s="468" cm="1">
        <f t="array" ref="U5">INDEX(U$18:U$1048576,COUNTA(U$18:U$1048576))</f>
        <v>36.6393529500263</v>
      </c>
      <c r="V5" s="468" cm="1">
        <f t="array" ref="V5">INDEX(V$18:V$1048576,COUNTA(V$18:V$1048576))</f>
        <v>513791.99821434461</v>
      </c>
      <c r="W5" s="468" cm="1">
        <f t="array" ref="W5">INDEX(W$18:W$1048576,COUNTA(W$18:W$1048576))</f>
        <v>31.473693708921051</v>
      </c>
      <c r="X5" s="468" cm="1">
        <f t="array" ref="X5">INDEX(X$18:X$1048576,COUNTA(X$18:X$1048576))</f>
        <v>1118657.0017856557</v>
      </c>
      <c r="Y5" s="470" cm="1">
        <f t="array" ref="Y5">INDEX(Y$18:Y$1048576,COUNTA(Y$18:Y$1048576))</f>
        <v>68.526306291078953</v>
      </c>
      <c r="Z5" s="467" cm="1">
        <f t="array" ref="Z5">INDEX(Z$18:Z$1048576,COUNTA(Z$18:Z$1048576))</f>
        <v>3529344.5287926132</v>
      </c>
      <c r="AA5" s="593" cm="1">
        <f t="array" ref="AA5">INDEX(AA$18:AA$1048576,COUNTA(AA$18:AA$1048576))</f>
        <v>60.50724308135095</v>
      </c>
      <c r="AB5" s="468" cm="1">
        <f t="array" ref="AB5">INDEX(AB$18:AB$1048576,COUNTA(AB$18:AB$1048576))</f>
        <v>546361.34129543998</v>
      </c>
      <c r="AC5" s="600" cm="1">
        <f t="array" ref="AC5">INDEX(AC$18:AC$1048576,COUNTA(AC$18:AC$1048576))</f>
        <v>0.67176539925510248</v>
      </c>
      <c r="AD5" s="468" cm="1">
        <f t="array" ref="AD5">INDEX(AD$18:AD$1048576,COUNTA(AD$18:AD$1048576))</f>
        <v>4075705.8700880529</v>
      </c>
      <c r="AE5" s="590" cm="1">
        <f t="array" ref="AE5">INDEX(AE$18:AE$1048576,COUNTA(AE$18:AE$1048576))</f>
        <v>69.87408675963745</v>
      </c>
      <c r="AF5" s="468" cm="1">
        <f t="array" ref="AF5">INDEX(AF$18:AF$1048576,COUNTA(AF$18:AF$1048576))</f>
        <v>1757223.129911948</v>
      </c>
      <c r="AG5" s="470" cm="1">
        <f t="array" ref="AG5">INDEX(AG$18:AG$1048576,COUNTA(AG$18:AG$1048576))</f>
        <v>30.12591324036255</v>
      </c>
      <c r="AH5" s="467" cm="1">
        <f t="array" ref="AH5">INDEX(AH$18:AH$1048576,COUNTA(AH$18:AH$1048576))</f>
        <v>7675153.8730409965</v>
      </c>
      <c r="AI5" s="468" cm="1">
        <f t="array" ref="AI5">INDEX(AI$18:AI$1048576,COUNTA(AI$18:AI$1048576))</f>
        <v>83.820727418722797</v>
      </c>
      <c r="AJ5" s="468" cm="1">
        <f t="array" ref="AJ5">INDEX(AJ$18:AJ$1048576,COUNTA(AJ$18:AJ$1048576))</f>
        <v>368725.43217043061</v>
      </c>
      <c r="AK5" s="468" cm="1">
        <f t="array" ref="AK5">INDEX(AK$18:AK$1048576,COUNTA(AK$18:AK$1048576))</f>
        <v>4.5839254690400768</v>
      </c>
      <c r="AL5" s="468" cm="1">
        <f t="array" ref="AL5">INDEX(AL$18:AL$1048576,COUNTA(AL$18:AL$1048576))</f>
        <v>8043879.3052114267</v>
      </c>
      <c r="AM5" s="468" cm="1">
        <f t="array" ref="AM5">INDEX(AM$18:AM$1048576,COUNTA(AM$18:AM$1048576))</f>
        <v>87.847595733489584</v>
      </c>
      <c r="AN5" s="468" cm="1">
        <f t="array" ref="AN5">INDEX(AN$18:AN$1048576,COUNTA(AN$18:AN$1048576))</f>
        <v>1112750.6947885733</v>
      </c>
      <c r="AO5" s="470" cm="1">
        <f t="array" ref="AO5">INDEX(AO$18:AO$1048576,COUNTA(AO$18:AO$1048576))</f>
        <v>12.152404266510416</v>
      </c>
      <c r="AP5" s="467" cm="1">
        <f t="array" ref="AP5">INDEX(AP$18:AP$1048576,COUNTA(AP$18:AP$1048576))</f>
        <v>11485218.425892442</v>
      </c>
      <c r="AQ5" s="468" cm="1">
        <f t="array" ref="AQ5">INDEX(AQ$18:AQ$1048576,COUNTA(AQ$18:AQ$1048576))</f>
        <v>85.005301357434789</v>
      </c>
      <c r="AR5" s="468" cm="1">
        <f t="array" ref="AR5">INDEX(AR$18:AR$1048576,COUNTA(AR$18:AR$1048576))</f>
        <v>373494.60422347696</v>
      </c>
      <c r="AS5" s="468" cm="1">
        <f t="array" ref="AS5">INDEX(AS$18:AS$1048576,COUNTA(AS$18:AS$1048576))</f>
        <v>3.1495374183940932</v>
      </c>
      <c r="AT5" s="468" cm="1">
        <f t="array" ref="AT5">INDEX(AT$18:AT$1048576,COUNTA(AT$18:AT$1048576))</f>
        <v>11858713.030115921</v>
      </c>
      <c r="AU5" s="468" cm="1">
        <f t="array" ref="AU5">INDEX(AU$18:AU$1048576,COUNTA(AU$18:AU$1048576))</f>
        <v>87.76963897907001</v>
      </c>
      <c r="AV5" s="468" cm="1">
        <f t="array" ref="AV5">INDEX(AV$18:AV$1048576,COUNTA(AV$18:AV$1048576))</f>
        <v>1652465.9698840824</v>
      </c>
      <c r="AW5" s="470" cm="1">
        <f t="array" ref="AW5">INDEX(AW$18:AW$1048576,COUNTA(AW$18:AW$1048576))</f>
        <v>12.23036102092999</v>
      </c>
      <c r="AX5" s="467" cm="1">
        <f t="array" ref="AX5">INDEX(AX$18:AX$1048576,COUNTA(AX$18:AX$1048576))</f>
        <v>9471519.2320407834</v>
      </c>
      <c r="AY5" s="468" cm="1">
        <f t="array" ref="AY5">INDEX(AY$18:AY$1048576,COUNTA(AY$18:AY$1048576))</f>
        <v>71.5848252725458</v>
      </c>
      <c r="AZ5" s="468" cm="1">
        <f t="array" ref="AZ5">INDEX(AZ$18:AZ$1048576,COUNTA(AZ$18:AZ$1048576))</f>
        <v>302102.22963319015</v>
      </c>
      <c r="BA5" s="468" cm="1">
        <f t="array" ref="BA5">INDEX(BA$18:BA$1048576,COUNTA(BA$18:BA$1048576))</f>
        <v>3.0909958076220363</v>
      </c>
      <c r="BB5" s="468" cm="1">
        <f t="array" ref="BB5">INDEX(BB$18:BB$1048576,COUNTA(BB$18:BB$1048576))</f>
        <v>9773621.461673975</v>
      </c>
      <c r="BC5" s="579" cm="1">
        <f t="array" ref="BC5">INDEX(BC$18:BC$1048576,COUNTA(BC$18:BC$1048576))</f>
        <v>73.868084672957622</v>
      </c>
      <c r="BD5" s="468" cm="1">
        <f t="array" ref="BD5">INDEX(BD$18:BD$1048576,COUNTA(BD$18:BD$1048576))</f>
        <v>3457561.5383260287</v>
      </c>
      <c r="BE5" s="559" cm="1">
        <f t="array" ref="BE5">INDEX(BE$18:BE$1048576,COUNTA(BE$18:BE$1048576))</f>
        <v>26.131915327042378</v>
      </c>
      <c r="BF5" s="467" cm="1">
        <f t="array" ref="BF5">INDEX(BF$18:BF$1048576,COUNTA(BF$18:BF$1048576))</f>
        <v>1739561.86020659</v>
      </c>
      <c r="BG5" s="468" cm="1">
        <f t="array" ref="BG5">INDEX(BG$18:BG$1048576,COUNTA(BG$18:BG$1048576))</f>
        <v>13.349306349635867</v>
      </c>
      <c r="BH5" s="468" cm="1">
        <f t="array" ref="BH5">INDEX(BH$18:BH$1048576,COUNTA(BH$18:BH$1048576))</f>
        <v>52956.430529972233</v>
      </c>
      <c r="BI5" s="468" cm="1">
        <f t="array" ref="BI5">INDEX(BI$18:BI$1048576,COUNTA(BI$18:BI$1048576))</f>
        <v>2.9543034960168773</v>
      </c>
      <c r="BJ5" s="468" cm="1">
        <f t="array" ref="BJ5">INDEX(BJ$18:BJ$1048576,COUNTA(BJ$18:BJ$1048576))</f>
        <v>1792518.2907365623</v>
      </c>
      <c r="BK5" s="468" cm="1">
        <f t="array" ref="BK5">INDEX(BK$18:BK$1048576,COUNTA(BK$18:BK$1048576))</f>
        <v>13.755691216135444</v>
      </c>
      <c r="BL5" s="468" cm="1">
        <f t="array" ref="BL5">INDEX(BL$18:BL$1048576,COUNTA(BL$18:BL$1048576))</f>
        <v>11238584.709263438</v>
      </c>
      <c r="BM5" s="469" cm="1">
        <f t="array" ref="BM5">INDEX(BM$18:BM$1048576,COUNTA(BM$18:BM$1048576))</f>
        <v>86.244308783864554</v>
      </c>
    </row>
    <row r="6" spans="1:65" ht="13.5" thickBot="1" x14ac:dyDescent="0.35">
      <c r="A6" s="399" t="s">
        <v>281</v>
      </c>
      <c r="B6" s="585" cm="1">
        <f t="array" ref="B6">INDEX(B$18:B$1048576,COUNTA(B$18:B$1048576))-INDEX(B$18:B$1048576,COUNTA(B$18:B$1048576)-3)</f>
        <v>-16220.426025651395</v>
      </c>
      <c r="C6" s="402" cm="1">
        <f t="array" ref="C6">INDEX(C$18:C$1048576,COUNTA(C$18:C$1048576))-INDEX(C$18:C$1048576,COUNTA(C$18:C$1048576)-3)</f>
        <v>-0.17271674143958649</v>
      </c>
      <c r="D6" s="471" cm="1">
        <f t="array" ref="D6">INDEX(D$18:D$1048576,COUNTA(D$18:D$1048576))-INDEX(D$18:D$1048576,COUNTA(D$18:D$1048576)-3)</f>
        <v>157870.54178443365</v>
      </c>
      <c r="E6" s="475" cm="1">
        <f t="array" ref="E6">INDEX(E$18:E$1048576,COUNTA(E$18:E$1048576))-INDEX(E$18:E$1048576,COUNTA(E$18:E$1048576)-3)</f>
        <v>0.41951154021726289</v>
      </c>
      <c r="F6" s="463" cm="1">
        <f t="array" ref="F6">INDEX(F$18:F$1048576,COUNTA(F$18:F$1048576))-INDEX(F$18:F$1048576,COUNTA(F$18:F$1048576)-3)</f>
        <v>141650.11575878412</v>
      </c>
      <c r="G6" s="557" cm="1">
        <f t="array" ref="G6">INDEX(G$18:G$1048576,COUNTA(G$18:G$1048576))-INDEX(G$18:G$1048576,COUNTA(G$18:G$1048576)-3)</f>
        <v>0.10018050223845876</v>
      </c>
      <c r="H6" s="402" cm="1">
        <f t="array" ref="H6">INDEX(H$18:H$1048576,COUNTA(H$18:H$1048576))-INDEX(H$18:H$1048576,COUNTA(H$18:H$1048576)-3)</f>
        <v>-8261.1157587766647</v>
      </c>
      <c r="I6" s="560" cm="1">
        <f t="array" ref="I6">INDEX(I$18:I$1048576,COUNTA(I$18:I$1048576))-INDEX(I$18:I$1048576,COUNTA(I$18:I$1048576)-3)</f>
        <v>-0.10018050223845876</v>
      </c>
      <c r="J6" s="476" cm="1">
        <f t="array" ref="J6">INDEX(J$18:J$1048576,COUNTA(J$18:J$1048576))-INDEX(J$18:J$1048576,COUNTA(J$18:J$1048576)-3)</f>
        <v>-60087.846388917416</v>
      </c>
      <c r="K6" s="475" cm="1">
        <f t="array" ref="K6">INDEX(K$18:K$1048576,COUNTA(K$18:K$1048576))-INDEX(K$18:K$1048576,COUNTA(K$18:K$1048576)-3)</f>
        <v>-0.25826284220822515</v>
      </c>
      <c r="L6" s="463" cm="1">
        <f t="array" ref="L6">INDEX(L$18:L$1048576,COUNTA(L$18:L$1048576))-INDEX(L$18:L$1048576,COUNTA(L$18:L$1048576)-3)</f>
        <v>154751.79069731035</v>
      </c>
      <c r="M6" s="402" cm="1">
        <f t="array" ref="M6">INDEX(M$18:M$1048576,COUNTA(M$18:M$1048576))-INDEX(M$18:M$1048576,COUNTA(M$18:M$1048576)-3)</f>
        <v>0.43849176778242782</v>
      </c>
      <c r="N6" s="402" cm="1">
        <f t="array" ref="N6">INDEX(N$18:N$1048576,COUNTA(N$18:N$1048576))-INDEX(N$18:N$1048576,COUNTA(N$18:N$1048576)-3)</f>
        <v>94663.944308400154</v>
      </c>
      <c r="O6" s="557" cm="1">
        <f t="array" ref="O6">INDEX(O$18:O$1048576,COUNTA(O$18:O$1048576))-INDEX(O$18:O$1048576,COUNTA(O$18:O$1048576)-3)</f>
        <v>9.262781331875658E-2</v>
      </c>
      <c r="P6" s="471" cm="1">
        <f t="array" ref="P6">INDEX(P$18:P$1048576,COUNTA(P$18:P$1048576))-INDEX(P$18:P$1048576,COUNTA(P$18:P$1048576)-3)</f>
        <v>-25615.94430838339</v>
      </c>
      <c r="Q6" s="475" cm="1">
        <f t="array" ref="Q6">INDEX(Q$18:Q$1048576,COUNTA(Q$18:Q$1048576))-INDEX(Q$18:Q$1048576,COUNTA(Q$18:Q$1048576)-3)</f>
        <v>-9.262781331875658E-2</v>
      </c>
      <c r="R6" s="401" cm="1">
        <f t="array" ref="R6">INDEX(R$18:R$1048576,COUNTA(R$18:R$1048576))-INDEX(R$18:R$1048576,COUNTA(R$18:R$1048576)-3)</f>
        <v>-12816.792768708256</v>
      </c>
      <c r="S6" s="557" cm="1">
        <f t="array" ref="S6">INDEX(S$18:S$1048576,COUNTA(S$18:S$1048576))-INDEX(S$18:S$1048576,COUNTA(S$18:S$1048576)-3)</f>
        <v>-0.79437416461977151</v>
      </c>
      <c r="T6" s="402" cm="1">
        <f t="array" ref="T6">INDEX(T$18:T$1048576,COUNTA(T$18:T$1048576))-INDEX(T$18:T$1048576,COUNTA(T$18:T$1048576)-3)</f>
        <v>28267.665484300145</v>
      </c>
      <c r="U6" s="402" cm="1">
        <f t="array" ref="U6">INDEX(U$18:U$1048576,COUNTA(U$18:U$1048576))-INDEX(U$18:U$1048576,COUNTA(U$18:U$1048576)-3)</f>
        <v>4.5363636552270989</v>
      </c>
      <c r="V6" s="402" cm="1">
        <f t="array" ref="V6">INDEX(V$18:V$1048576,COUNTA(V$18:V$1048576))-INDEX(V$18:V$1048576,COUNTA(V$18:V$1048576)-3)</f>
        <v>15450.872715591919</v>
      </c>
      <c r="W6" s="402" cm="1">
        <f t="array" ref="W6">INDEX(W$18:W$1048576,COUNTA(W$18:W$1048576))-INDEX(W$18:W$1048576,COUNTA(W$18:W$1048576)-3)</f>
        <v>0.9328643944271704</v>
      </c>
      <c r="X6" s="402" cm="1">
        <f t="array" ref="X6">INDEX(X$18:X$1048576,COUNTA(X$18:X$1048576))-INDEX(X$18:X$1048576,COUNTA(X$18:X$1048576)-3)</f>
        <v>-14722.872715591686</v>
      </c>
      <c r="Y6" s="471" cm="1">
        <f t="array" ref="Y6">INDEX(Y$18:Y$1048576,COUNTA(Y$18:Y$1048576))-INDEX(Y$18:Y$1048576,COUNTA(Y$18:Y$1048576)-3)</f>
        <v>-0.9328643944271704</v>
      </c>
      <c r="Z6" s="401" cm="1">
        <f t="array" ref="Z6">INDEX(Z$18:Z$1048576,COUNTA(Z$18:Z$1048576))-INDEX(Z$18:Z$1048576,COUNTA(Z$18:Z$1048576)-3)</f>
        <v>1932.8106569079682</v>
      </c>
      <c r="AA6" s="592" cm="1">
        <f t="array" ref="AA6">INDEX(AA$18:AA$1048576,COUNTA(AA$18:AA$1048576))-INDEX(AA$18:AA$1048576,COUNTA(AA$18:AA$1048576)-3)</f>
        <v>-0.2380495897454864</v>
      </c>
      <c r="AB6" s="402" cm="1">
        <f t="array" ref="AB6">INDEX(AB$18:AB$1048576,COUNTA(AB$18:AB$1048576))-INDEX(AB$18:AB$1048576,COUNTA(AB$18:AB$1048576)-3)</f>
        <v>85080.101702533197</v>
      </c>
      <c r="AC6" s="592" cm="1">
        <f t="array" ref="AC6">INDEX(AC$18:AC$1048576,COUNTA(AC$18:AC$1048576))-INDEX(AC$18:AC$1048576,COUNTA(AC$18:AC$1048576)-3)</f>
        <v>-11.993321033457985</v>
      </c>
      <c r="AD6" s="402" cm="1">
        <f t="array" ref="AD6">INDEX(AD$18:AD$1048576,COUNTA(AD$18:AD$1048576))-INDEX(AD$18:AD$1048576,COUNTA(AD$18:AD$1048576)-3)</f>
        <v>87012.912359441165</v>
      </c>
      <c r="AE6" s="589" cm="1">
        <f t="array" ref="AE6">INDEX(AE$18:AE$1048576,COUNTA(AE$18:AE$1048576))-INDEX(AE$18:AE$1048576,COUNTA(AE$18:AE$1048576)-3)</f>
        <v>1.185104453817388</v>
      </c>
      <c r="AF6" s="402" cm="1">
        <f t="array" ref="AF6">INDEX(AF$18:AF$1048576,COUNTA(AF$18:AF$1048576))-INDEX(AF$18:AF$1048576,COUNTA(AF$18:AF$1048576)-3)</f>
        <v>-60972.912359440001</v>
      </c>
      <c r="AG6" s="639" cm="1">
        <f t="array" ref="AG6">INDEX(AG$18:AG$1048576,COUNTA(AG$18:AG$1048576))-INDEX(AG$18:AG$1048576,COUNTA(AG$18:AG$1048576)-3)</f>
        <v>-1.185104453817388</v>
      </c>
      <c r="AH6" s="401" cm="1">
        <f t="array" ref="AH6">INDEX(AH$18:AH$1048576,COUNTA(AH$18:AH$1048576))-INDEX(AH$18:AH$1048576,COUNTA(AH$18:AH$1048576)-3)</f>
        <v>-38600.514703583904</v>
      </c>
      <c r="AI6" s="402" cm="1">
        <f t="array" ref="AI6">INDEX(AI$18:AI$1048576,COUNTA(AI$18:AI$1048576))-INDEX(AI$18:AI$1048576,COUNTA(AI$18:AI$1048576)-3)</f>
        <v>-0.42732697514951212</v>
      </c>
      <c r="AJ6" s="402" cm="1">
        <f t="array" ref="AJ6">INDEX(AJ$18:AJ$1048576,COUNTA(AJ$18:AJ$1048576))-INDEX(AJ$18:AJ$1048576,COUNTA(AJ$18:AJ$1048576)-3)</f>
        <v>46896.32555060531</v>
      </c>
      <c r="AK6" s="402" cm="1">
        <f t="array" ref="AK6">INDEX(AK$18:AK$1048576,COUNTA(AK$18:AK$1048576))-INDEX(AK$18:AK$1048576,COUNTA(AK$18:AK$1048576)-3)</f>
        <v>0.57887584388798086</v>
      </c>
      <c r="AL6" s="402" cm="1">
        <f t="array" ref="AL6">INDEX(AL$18:AL$1048576,COUNTA(AL$18:AL$1048576))-INDEX(AL$18:AL$1048576,COUNTA(AL$18:AL$1048576)-3)</f>
        <v>8295.8108470216393</v>
      </c>
      <c r="AM6" s="402" cm="1">
        <f t="array" ref="AM6">INDEX(AM$18:AM$1048576,COUNTA(AM$18:AM$1048576))-INDEX(AM$18:AM$1048576,COUNTA(AM$18:AM$1048576)-3)</f>
        <v>8.4589382744567843E-2</v>
      </c>
      <c r="AN6" s="402" cm="1">
        <f t="array" ref="AN6">INDEX(AN$18:AN$1048576,COUNTA(AN$18:AN$1048576))-INDEX(AN$18:AN$1048576,COUNTA(AN$18:AN$1048576)-3)</f>
        <v>-7668.8108470202424</v>
      </c>
      <c r="AO6" s="471" cm="1">
        <f t="array" ref="AO6">INDEX(AO$18:AO$1048576,COUNTA(AO$18:AO$1048576))-INDEX(AO$18:AO$1048576,COUNTA(AO$18:AO$1048576)-3)</f>
        <v>-8.4589382744567843E-2</v>
      </c>
      <c r="AP6" s="401" cm="1">
        <f t="array" ref="AP6">INDEX(AP$18:AP$1048576,COUNTA(AP$18:AP$1048576))-INDEX(AP$18:AP$1048576,COUNTA(AP$18:AP$1048576)-3)</f>
        <v>-19783.235571272671</v>
      </c>
      <c r="AQ6" s="402" cm="1">
        <f t="array" ref="AQ6">INDEX(AQ$18:AQ$1048576,COUNTA(AQ$18:AQ$1048576))-INDEX(AQ$18:AQ$1048576,COUNTA(AQ$18:AQ$1048576)-3)</f>
        <v>-0.51820397337138502</v>
      </c>
      <c r="AR6" s="402" cm="1">
        <f t="array" ref="AR6">INDEX(AR$18:AR$1048576,COUNTA(AR$18:AR$1048576))-INDEX(AR$18:AR$1048576,COUNTA(AR$18:AR$1048576)-3)</f>
        <v>10511.257026931853</v>
      </c>
      <c r="AS6" s="402" cm="1">
        <f t="array" ref="AS6">INDEX(AS$18:AS$1048576,COUNTA(AS$18:AS$1048576))-INDEX(AS$18:AS$1048576,COUNTA(AS$18:AS$1048576)-3)</f>
        <v>9.1028775758715152E-2</v>
      </c>
      <c r="AT6" s="402" cm="1">
        <f t="array" ref="AT6">INDEX(AT$18:AT$1048576,COUNTA(AT$18:AT$1048576))-INDEX(AT$18:AT$1048576,COUNTA(AT$18:AT$1048576)-3)</f>
        <v>-9271.9785443395376</v>
      </c>
      <c r="AU6" s="402" cm="1">
        <f t="array" ref="AU6">INDEX(AU$18:AU$1048576,COUNTA(AU$18:AU$1048576))-INDEX(AU$18:AU$1048576,COUNTA(AU$18:AU$1048576)-3)</f>
        <v>-0.45213699457657697</v>
      </c>
      <c r="AV6" s="402" cm="1">
        <f t="array" ref="AV6">INDEX(AV$18:AV$1048576,COUNTA(AV$18:AV$1048576))-INDEX(AV$18:AV$1048576,COUNTA(AV$18:AV$1048576)-3)</f>
        <v>68006.978544340935</v>
      </c>
      <c r="AW6" s="471" cm="1">
        <f t="array" ref="AW6">INDEX(AW$18:AW$1048576,COUNTA(AW$18:AW$1048576))-INDEX(AW$18:AW$1048576,COUNTA(AW$18:AW$1048576)-3)</f>
        <v>0.45213699457657697</v>
      </c>
      <c r="AX6" s="401" cm="1">
        <f t="array" ref="AX6">INDEX(AX$18:AX$1048576,COUNTA(AX$18:AX$1048576))-INDEX(AX$18:AX$1048576,COUNTA(AX$18:AX$1048576)-3)</f>
        <v>9179.8859977368265</v>
      </c>
      <c r="AY6" s="402" cm="1">
        <f t="array" ref="AY6">INDEX(AY$18:AY$1048576,COUNTA(AY$18:AY$1048576))-INDEX(AY$18:AY$1048576,COUNTA(AY$18:AY$1048576)-3)</f>
        <v>0.16159101475395232</v>
      </c>
      <c r="AZ6" s="402" cm="1">
        <f t="array" ref="AZ6">INDEX(AZ$18:AZ$1048576,COUNTA(AZ$18:AZ$1048576))-INDEX(AZ$18:AZ$1048576,COUNTA(AZ$18:AZ$1048576)-3)</f>
        <v>-16003.559067060065</v>
      </c>
      <c r="BA6" s="402" cm="1">
        <f t="array" ref="BA6">INDEX(BA$18:BA$1048576,COUNTA(BA$18:BA$1048576))-INDEX(BA$18:BA$1048576,COUNTA(BA$18:BA$1048576)-3)</f>
        <v>-0.16147158335831735</v>
      </c>
      <c r="BB6" s="402" cm="1">
        <f t="array" ref="BB6">INDEX(BB$18:BB$1048576,COUNTA(BB$18:BB$1048576))-INDEX(BB$18:BB$1048576,COUNTA(BB$18:BB$1048576)-3)</f>
        <v>-6823.6730693206191</v>
      </c>
      <c r="BC6" s="557" cm="1">
        <f t="array" ref="BC6">INDEX(BC$18:BC$1048576,COUNTA(BC$18:BC$1048576))-INDEX(BC$18:BC$1048576,COUNTA(BC$18:BC$1048576)-3)</f>
        <v>4.3737600014139844E-2</v>
      </c>
      <c r="BD6" s="402" cm="1">
        <f t="array" ref="BD6">INDEX(BD$18:BD$1048576,COUNTA(BD$18:BD$1048576))-INDEX(BD$18:BD$1048576,COUNTA(BD$18:BD$1048576)-3)</f>
        <v>-10258.326930673793</v>
      </c>
      <c r="BE6" s="787" cm="1">
        <f t="array" ref="BE6">INDEX(BE$18:BE$1048576,COUNTA(BE$18:BE$1048576))-INDEX(BE$18:BE$1048576,COUNTA(BE$18:BE$1048576)-3)</f>
        <v>-4.3737600014139844E-2</v>
      </c>
      <c r="BF6" s="401" cm="1">
        <f t="array" ref="BF6">INDEX(BF$18:BF$1048576,COUNTA(BF$18:BF$1048576))-INDEX(BF$18:BF$1048576,COUNTA(BF$18:BF$1048576)-3)</f>
        <v>43867.420363270212</v>
      </c>
      <c r="BG6" s="402" cm="1">
        <f t="array" ref="BG6">INDEX(BG$18:BG$1048576,COUNTA(BG$18:BG$1048576))-INDEX(BG$18:BG$1048576,COUNTA(BG$18:BG$1048576)-3)</f>
        <v>0.27206748427133043</v>
      </c>
      <c r="BH6" s="402" cm="1">
        <f t="array" ref="BH6">INDEX(BH$18:BH$1048576,COUNTA(BH$18:BH$1048576))-INDEX(BH$18:BH$1048576,COUNTA(BH$18:BH$1048576)-3)</f>
        <v>3118.7510871233826</v>
      </c>
      <c r="BI6" s="402" cm="1">
        <f t="array" ref="BI6">INDEX(BI$18:BI$1048576,COUNTA(BI$18:BI$1048576))-INDEX(BI$18:BI$1048576,COUNTA(BI$18:BI$1048576)-3)</f>
        <v>9.9146670645490875E-2</v>
      </c>
      <c r="BJ6" s="402" cm="1">
        <f t="array" ref="BJ6">INDEX(BJ$18:BJ$1048576,COUNTA(BJ$18:BJ$1048576))-INDEX(BJ$18:BJ$1048576,COUNTA(BJ$18:BJ$1048576)-3)</f>
        <v>46986.17145039374</v>
      </c>
      <c r="BK6" s="402" cm="1">
        <f t="array" ref="BK6">INDEX(BK$18:BK$1048576,COUNTA(BK$18:BK$1048576))-INDEX(BK$18:BK$1048576,COUNTA(BK$18:BK$1048576)-3)</f>
        <v>0.29410289295831937</v>
      </c>
      <c r="BL6" s="402" cm="1">
        <f t="array" ref="BL6">INDEX(BL$18:BL$1048576,COUNTA(BL$18:BL$1048576))-INDEX(BL$18:BL$1048576,COUNTA(BL$18:BL$1048576)-3)</f>
        <v>17354.828549606726</v>
      </c>
      <c r="BM6" s="403" cm="1">
        <f t="array" ref="BM6">INDEX(BM$18:BM$1048576,COUNTA(BM$18:BM$1048576))-INDEX(BM$18:BM$1048576,COUNTA(BM$18:BM$1048576)-3)</f>
        <v>-0.29410289295832115</v>
      </c>
    </row>
    <row r="7" spans="1:65" ht="13.5" thickBot="1" x14ac:dyDescent="0.35">
      <c r="A7" s="399" t="s">
        <v>73</v>
      </c>
      <c r="B7" s="585" cm="1">
        <f t="array" ref="B7">INDEX(B$18:B$1048576,COUNTA(B$18:B$1048576))-INDEX(B$18:B$1048576,COUNTA(B$18:B$1048576)-12)</f>
        <v>448105.34227591008</v>
      </c>
      <c r="C7" s="402" cm="1">
        <f t="array" ref="C7">INDEX(C$18:C$1048576,COUNTA(C$18:C$1048576))-INDEX(C$18:C$1048576,COUNTA(C$18:C$1048576)-12)</f>
        <v>0.17645126563080282</v>
      </c>
      <c r="D7" s="471" cm="1">
        <f t="array" ref="D7">INDEX(D$18:D$1048576,COUNTA(D$18:D$1048576))-INDEX(D$18:D$1048576,COUNTA(D$18:D$1048576)-12)</f>
        <v>326867.79033457534</v>
      </c>
      <c r="E7" s="475" cm="1">
        <f t="array" ref="E7">INDEX(E$18:E$1048576,COUNTA(E$18:E$1048576))-INDEX(E$18:E$1048576,COUNTA(E$18:E$1048576)-12)</f>
        <v>0.81482364066642177</v>
      </c>
      <c r="F7" s="463" cm="1">
        <f t="array" ref="F7">INDEX(F$18:F$1048576,COUNTA(F$18:F$1048576))-INDEX(F$18:F$1048576,COUNTA(F$18:F$1048576)-12)</f>
        <v>774973.13261048496</v>
      </c>
      <c r="G7" s="557" cm="1">
        <f t="array" ref="G7">INDEX(G$18:G$1048576,COUNTA(G$18:G$1048576))-INDEX(G$18:G$1048576,COUNTA(G$18:G$1048576)-12)</f>
        <v>0.72850941926686374</v>
      </c>
      <c r="H7" s="402" cm="1">
        <f t="array" ref="H7">INDEX(H$18:H$1048576,COUNTA(H$18:H$1048576))-INDEX(H$18:H$1048576,COUNTA(H$18:H$1048576)-12)</f>
        <v>-198911.13261048496</v>
      </c>
      <c r="I7" s="560" cm="1">
        <f t="array" ref="I7">INDEX(I$18:I$1048576,COUNTA(I$18:I$1048576))-INDEX(I$18:I$1048576,COUNTA(I$18:I$1048576)-12)</f>
        <v>-0.72850941926686374</v>
      </c>
      <c r="J7" s="476" cm="1">
        <f t="array" ref="J7">INDEX(J$18:J$1048576,COUNTA(J$18:J$1048576))-INDEX(J$18:J$1048576,COUNTA(J$18:J$1048576)-12)</f>
        <v>255911.4732536301</v>
      </c>
      <c r="K7" s="777" cm="1">
        <f t="array" ref="K7">INDEX(K$18:K$1048576,COUNTA(K$18:K$1048576))-INDEX(K$18:K$1048576,COUNTA(K$18:K$1048576)-12)</f>
        <v>1.3358069409235895E-2</v>
      </c>
      <c r="L7" s="463" cm="1">
        <f t="array" ref="L7">INDEX(L$18:L$1048576,COUNTA(L$18:L$1048576))-INDEX(L$18:L$1048576,COUNTA(L$18:L$1048576)-12)</f>
        <v>312350.80502504343</v>
      </c>
      <c r="M7" s="402" cm="1">
        <f t="array" ref="M7">INDEX(M$18:M$1048576,COUNTA(M$18:M$1048576))-INDEX(M$18:M$1048576,COUNTA(M$18:M$1048576)-12)</f>
        <v>0.83937802092956826</v>
      </c>
      <c r="N7" s="402" cm="1">
        <f t="array" ref="N7">INDEX(N$18:N$1048576,COUNTA(N$18:N$1048576))-INDEX(N$18:N$1048576,COUNTA(N$18:N$1048576)-12)</f>
        <v>568262.27827867866</v>
      </c>
      <c r="O7" s="557" cm="1">
        <f t="array" ref="O7">INDEX(O$18:O$1048576,COUNTA(O$18:O$1048576))-INDEX(O$18:O$1048576,COUNTA(O$18:O$1048576)-12)</f>
        <v>0.70740663860550512</v>
      </c>
      <c r="P7" s="471" cm="1">
        <f t="array" ref="P7">INDEX(P$18:P$1048576,COUNTA(P$18:P$1048576))-INDEX(P$18:P$1048576,COUNTA(P$18:P$1048576)-12)</f>
        <v>-234336.27827867121</v>
      </c>
      <c r="Q7" s="475" cm="1">
        <f t="array" ref="Q7">INDEX(Q$18:Q$1048576,COUNTA(Q$18:Q$1048576))-INDEX(Q$18:Q$1048576,COUNTA(Q$18:Q$1048576)-12)</f>
        <v>-0.70740663860550512</v>
      </c>
      <c r="R7" s="401" cm="1">
        <f t="array" ref="R7">INDEX(R$18:R$1048576,COUNTA(R$18:R$1048576))-INDEX(R$18:R$1048576,COUNTA(R$18:R$1048576)-12)</f>
        <v>-35904.642965428182</v>
      </c>
      <c r="S7" s="557" cm="1">
        <f t="array" ref="S7">INDEX(S$18:S$1048576,COUNTA(S$18:S$1048576))-INDEX(S$18:S$1048576,COUNTA(S$18:S$1048576)-12)</f>
        <v>-2.5436920840156212</v>
      </c>
      <c r="T7" s="402" cm="1">
        <f t="array" ref="T7">INDEX(T$18:T$1048576,COUNTA(T$18:T$1048576))-INDEX(T$18:T$1048576,COUNTA(T$18:T$1048576)-12)</f>
        <v>74093.283929381767</v>
      </c>
      <c r="U7" s="402" cm="1">
        <f t="array" ref="U7">INDEX(U$18:U$1048576,COUNTA(U$18:U$1048576))-INDEX(U$18:U$1048576,COUNTA(U$18:U$1048576)-12)</f>
        <v>12.636835308994453</v>
      </c>
      <c r="V7" s="402" cm="1">
        <f t="array" ref="V7">INDEX(V$18:V$1048576,COUNTA(V$18:V$1048576))-INDEX(V$18:V$1048576,COUNTA(V$18:V$1048576)-12)</f>
        <v>38188.640963953687</v>
      </c>
      <c r="W7" s="402" cm="1">
        <f t="array" ref="W7">INDEX(W$18:W$1048576,COUNTA(W$18:W$1048576))-INDEX(W$18:W$1048576,COUNTA(W$18:W$1048576)-12)</f>
        <v>1.8863608518854029</v>
      </c>
      <c r="X7" s="402" cm="1">
        <f t="array" ref="X7">INDEX(X$18:X$1048576,COUNTA(X$18:X$1048576))-INDEX(X$18:X$1048576,COUNTA(X$18:X$1048576)-12)</f>
        <v>-13195.640963953687</v>
      </c>
      <c r="Y7" s="471" cm="1">
        <f t="array" ref="Y7">INDEX(Y$18:Y$1048576,COUNTA(Y$18:Y$1048576))-INDEX(Y$18:Y$1048576,COUNTA(Y$18:Y$1048576)-12)</f>
        <v>-1.8863608518853994</v>
      </c>
      <c r="Z7" s="401" cm="1">
        <f t="array" ref="Z7">INDEX(Z$18:Z$1048576,COUNTA(Z$18:Z$1048576))-INDEX(Z$18:Z$1048576,COUNTA(Z$18:Z$1048576)-12)</f>
        <v>156017.24326528143</v>
      </c>
      <c r="AA7" s="592" cm="1">
        <f t="array" ref="AA7">INDEX(AA$18:AA$1048576,COUNTA(AA$18:AA$1048576))-INDEX(AA$18:AA$1048576,COUNTA(AA$18:AA$1048576)-12)</f>
        <v>1.7241991587096024</v>
      </c>
      <c r="AB7" s="402" cm="1">
        <f t="array" ref="AB7">INDEX(AB$18:AB$1048576,COUNTA(AB$18:AB$1048576))-INDEX(AB$18:AB$1048576,COUNTA(AB$18:AB$1048576)-12)</f>
        <v>53698.118627575517</v>
      </c>
      <c r="AC7" s="592" cm="1">
        <f t="array" ref="AC7">INDEX(AC$18:AC$1048576,COUNTA(AC$18:AC$1048576))-INDEX(AC$18:AC$1048576,COUNTA(AC$18:AC$1048576)-12)</f>
        <v>-12.083124646848734</v>
      </c>
      <c r="AD7" s="402" cm="1">
        <f t="array" ref="AD7">INDEX(AD$18:AD$1048576,COUNTA(AD$18:AD$1048576))-INDEX(AD$18:AD$1048576,COUNTA(AD$18:AD$1048576)-12)</f>
        <v>209715.36189285666</v>
      </c>
      <c r="AE7" s="589" cm="1">
        <f t="array" ref="AE7">INDEX(AE$18:AE$1048576,COUNTA(AE$18:AE$1048576))-INDEX(AE$18:AE$1048576,COUNTA(AE$18:AE$1048576)-12)</f>
        <v>2.5059749186224707</v>
      </c>
      <c r="AF7" s="402" cm="1">
        <f t="array" ref="AF7">INDEX(AF$18:AF$1048576,COUNTA(AF$18:AF$1048576))-INDEX(AF$18:AF$1048576,COUNTA(AF$18:AF$1048576)-12)</f>
        <v>-115392.36189285666</v>
      </c>
      <c r="AG7" s="639" cm="1">
        <f t="array" ref="AG7">INDEX(AG$18:AG$1048576,COUNTA(AG$18:AG$1048576))-INDEX(AG$18:AG$1048576,COUNTA(AG$18:AG$1048576)-12)</f>
        <v>-2.5059749186224707</v>
      </c>
      <c r="AH7" s="401" cm="1">
        <f t="array" ref="AH7">INDEX(AH$18:AH$1048576,COUNTA(AH$18:AH$1048576))-INDEX(AH$18:AH$1048576,COUNTA(AH$18:AH$1048576)-12)</f>
        <v>29256.938775909133</v>
      </c>
      <c r="AI7" s="402" cm="1">
        <f t="array" ref="AI7">INDEX(AI$18:AI$1048576,COUNTA(AI$18:AI$1048576))-INDEX(AI$18:AI$1048576,COUNTA(AI$18:AI$1048576)-12)</f>
        <v>6.5680010765177599E-2</v>
      </c>
      <c r="AJ7" s="402" cm="1">
        <f t="array" ref="AJ7">INDEX(AJ$18:AJ$1048576,COUNTA(AJ$18:AJ$1048576))-INDEX(AJ$18:AJ$1048576,COUNTA(AJ$18:AJ$1048576)-12)</f>
        <v>47427.406470002898</v>
      </c>
      <c r="AK7" s="402" cm="1">
        <f t="array" ref="AK7">INDEX(AK$18:AK$1048576,COUNTA(AK$18:AK$1048576))-INDEX(AK$18:AK$1048576,COUNTA(AK$18:AK$1048576)-12)</f>
        <v>0.55116328216096466</v>
      </c>
      <c r="AL7" s="402" cm="1">
        <f t="array" ref="AL7">INDEX(AL$18:AL$1048576,COUNTA(AL$18:AL$1048576))-INDEX(AL$18:AL$1048576,COUNTA(AL$18:AL$1048576)-12)</f>
        <v>76684.34524591174</v>
      </c>
      <c r="AM7" s="402" cm="1">
        <f t="array" ref="AM7">INDEX(AM$18:AM$1048576,COUNTA(AM$18:AM$1048576))-INDEX(AM$18:AM$1048576,COUNTA(AM$18:AM$1048576)-12)</f>
        <v>0.5729702294653265</v>
      </c>
      <c r="AN7" s="402" cm="1">
        <f t="array" ref="AN7">INDEX(AN$18:AN$1048576,COUNTA(AN$18:AN$1048576))-INDEX(AN$18:AN$1048576,COUNTA(AN$18:AN$1048576)-12)</f>
        <v>-48933.345245912438</v>
      </c>
      <c r="AO7" s="471" cm="1">
        <f t="array" ref="AO7">INDEX(AO$18:AO$1048576,COUNTA(AO$18:AO$1048576))-INDEX(AO$18:AO$1048576,COUNTA(AO$18:AO$1048576)-12)</f>
        <v>-0.5729702294653265</v>
      </c>
      <c r="AP7" s="401" cm="1">
        <f t="array" ref="AP7">INDEX(AP$18:AP$1048576,COUNTA(AP$18:AP$1048576))-INDEX(AP$18:AP$1048576,COUNTA(AP$18:AP$1048576)-12)</f>
        <v>95864.599787255749</v>
      </c>
      <c r="AQ7" s="402" cm="1">
        <f t="array" ref="AQ7">INDEX(AQ$18:AQ$1048576,COUNTA(AQ$18:AQ$1048576))-INDEX(AQ$18:AQ$1048576,COUNTA(AQ$18:AQ$1048576)-12)</f>
        <v>-0.68371447889296633</v>
      </c>
      <c r="AR7" s="402" cm="1">
        <f t="array" ref="AR7">INDEX(AR$18:AR$1048576,COUNTA(AR$18:AR$1048576))-INDEX(AR$18:AR$1048576,COUNTA(AR$18:AR$1048576)-12)</f>
        <v>89902.031342957227</v>
      </c>
      <c r="AS7" s="402" cm="1">
        <f t="array" ref="AS7">INDEX(AS$18:AS$1048576,COUNTA(AS$18:AS$1048576))-INDEX(AS$18:AS$1048576,COUNTA(AS$18:AS$1048576)-12)</f>
        <v>0.72005163830722596</v>
      </c>
      <c r="AT7" s="402" cm="1">
        <f t="array" ref="AT7">INDEX(AT$18:AT$1048576,COUNTA(AT$18:AT$1048576))-INDEX(AT$18:AT$1048576,COUNTA(AT$18:AT$1048576)-12)</f>
        <v>185766.63113021478</v>
      </c>
      <c r="AU7" s="402" cm="1">
        <f t="array" ref="AU7">INDEX(AU$18:AU$1048576,COUNTA(AU$18:AU$1048576))-INDEX(AU$18:AU$1048576,COUNTA(AU$18:AU$1048576)-12)</f>
        <v>-5.3015765983602137E-2</v>
      </c>
      <c r="AV7" s="402" cm="1">
        <f t="array" ref="AV7">INDEX(AV$18:AV$1048576,COUNTA(AV$18:AV$1048576))-INDEX(AV$18:AV$1048576,COUNTA(AV$18:AV$1048576)-12)</f>
        <v>33914.368869785918</v>
      </c>
      <c r="AW7" s="471" cm="1">
        <f t="array" ref="AW7">INDEX(AW$18:AW$1048576,COUNTA(AW$18:AW$1048576))-INDEX(AW$18:AW$1048576,COUNTA(AW$18:AW$1048576)-12)</f>
        <v>5.3015765983602137E-2</v>
      </c>
      <c r="AX7" s="401" cm="1">
        <f t="array" ref="AX7">INDEX(AX$18:AX$1048576,COUNTA(AX$18:AX$1048576))-INDEX(AX$18:AX$1048576,COUNTA(AX$18:AX$1048576)-12)</f>
        <v>10677.334390610456</v>
      </c>
      <c r="AY7" s="402" cm="1">
        <f t="array" ref="AY7">INDEX(AY$18:AY$1048576,COUNTA(AY$18:AY$1048576))-INDEX(AY$18:AY$1048576,COUNTA(AY$18:AY$1048576)-12)</f>
        <v>0.25763640575803493</v>
      </c>
      <c r="AZ7" s="402" cm="1">
        <f t="array" ref="AZ7">INDEX(AZ$18:AZ$1048576,COUNTA(AZ$18:AZ$1048576))-INDEX(AZ$18:AZ$1048576,COUNTA(AZ$18:AZ$1048576)-12)</f>
        <v>47229.964655126096</v>
      </c>
      <c r="BA7" s="402" cm="1">
        <f t="array" ref="BA7">INDEX(BA$18:BA$1048576,COUNTA(BA$18:BA$1048576))-INDEX(BA$18:BA$1048576,COUNTA(BA$18:BA$1048576)-12)</f>
        <v>0.46769647304056772</v>
      </c>
      <c r="BB7" s="402" cm="1">
        <f t="array" ref="BB7">INDEX(BB$18:BB$1048576,COUNTA(BB$18:BB$1048576))-INDEX(BB$18:BB$1048576,COUNTA(BB$18:BB$1048576)-12)</f>
        <v>57907.299045737833</v>
      </c>
      <c r="BC7" s="557" cm="1">
        <f t="array" ref="BC7">INDEX(BC$18:BC$1048576,COUNTA(BC$18:BC$1048576))-INDEX(BC$18:BC$1048576,COUNTA(BC$18:BC$1048576)-12)</f>
        <v>0.61936256656338173</v>
      </c>
      <c r="BD7" s="402" cm="1">
        <f t="array" ref="BD7">INDEX(BD$18:BD$1048576,COUNTA(BD$18:BD$1048576))-INDEX(BD$18:BD$1048576,COUNTA(BD$18:BD$1048576)-12)</f>
        <v>-90729.299045735039</v>
      </c>
      <c r="BE7" s="560" cm="1">
        <f t="array" ref="BE7">INDEX(BE$18:BE$1048576,COUNTA(BE$18:BE$1048576))-INDEX(BE$18:BE$1048576,COUNTA(BE$18:BE$1048576)-12)</f>
        <v>-0.61936256656338173</v>
      </c>
      <c r="BF7" s="401" cm="1">
        <f t="array" ref="BF7">INDEX(BF$18:BF$1048576,COUNTA(BF$18:BF$1048576))-INDEX(BF$18:BF$1048576,COUNTA(BF$18:BF$1048576)-12)</f>
        <v>192193.86902228184</v>
      </c>
      <c r="BG7" s="402" cm="1">
        <f t="array" ref="BG7">INDEX(BG$18:BG$1048576,COUNTA(BG$18:BG$1048576))-INDEX(BG$18:BG$1048576,COUNTA(BG$18:BG$1048576)-12)</f>
        <v>1.2500649395649184</v>
      </c>
      <c r="BH7" s="402" cm="1">
        <f t="array" ref="BH7">INDEX(BH$18:BH$1048576,COUNTA(BH$18:BH$1048576))-INDEX(BH$18:BH$1048576,COUNTA(BH$18:BH$1048576)-12)</f>
        <v>14516.985309531992</v>
      </c>
      <c r="BI7" s="402" cm="1">
        <f t="array" ref="BI7">INDEX(BI$18:BI$1048576,COUNTA(BI$18:BI$1048576))-INDEX(BI$18:BI$1048576,COUNTA(BI$18:BI$1048576)-12)</f>
        <v>0.53033673069586529</v>
      </c>
      <c r="BJ7" s="402" cm="1">
        <f t="array" ref="BJ7">INDEX(BJ$18:BJ$1048576,COUNTA(BJ$18:BJ$1048576))-INDEX(BJ$18:BJ$1048576,COUNTA(BJ$18:BJ$1048576)-12)</f>
        <v>206710.85433181399</v>
      </c>
      <c r="BK7" s="402" cm="1">
        <f t="array" ref="BK7">INDEX(BK$18:BK$1048576,COUNTA(BK$18:BK$1048576))-INDEX(BK$18:BK$1048576,COUNTA(BK$18:BK$1048576)-12)</f>
        <v>1.3558825654074518</v>
      </c>
      <c r="BL7" s="402" cm="1">
        <f t="array" ref="BL7">INDEX(BL$18:BL$1048576,COUNTA(BL$18:BL$1048576))-INDEX(BL$18:BL$1048576,COUNTA(BL$18:BL$1048576)-12)</f>
        <v>35425.145668186247</v>
      </c>
      <c r="BM7" s="403" cm="1">
        <f t="array" ref="BM7">INDEX(BM$18:BM$1048576,COUNTA(BM$18:BM$1048576))-INDEX(BM$18:BM$1048576,COUNTA(BM$18:BM$1048576)-12)</f>
        <v>-1.3558825654074553</v>
      </c>
    </row>
    <row r="8" spans="1:65" ht="13.5" thickBot="1" x14ac:dyDescent="0.35">
      <c r="A8" s="400" t="s">
        <v>282</v>
      </c>
      <c r="B8" s="585" cm="1">
        <f t="array" ref="B8">INDEX(B$18:B$1048576,COUNTA(B$18:B$1048576))-B$351</f>
        <v>1045032.0407977886</v>
      </c>
      <c r="C8" s="557" cm="1">
        <f t="array" ref="C8">INDEX(C$18:C$1048576,COUNTA(C$18:C$1048576))-C$351</f>
        <v>-1.329602674005983</v>
      </c>
      <c r="D8" s="471" cm="1">
        <f t="array" ref="D8">INDEX(D$18:D$1048576,COUNTA(D$18:D$1048576))-D$351</f>
        <v>468168.16990672145</v>
      </c>
      <c r="E8" s="475" cm="1">
        <f t="array" ref="E8">INDEX(E$18:E$1048576,COUNTA(E$18:E$1048576))-E$351</f>
        <v>1.1327014676738409</v>
      </c>
      <c r="F8" s="463" cm="1">
        <f t="array" ref="F8">INDEX(F$18:F$1048576,COUNTA(F$18:F$1048576))-F$351</f>
        <v>1513200.2107045054</v>
      </c>
      <c r="G8" s="557" cm="1">
        <f t="array" ref="G8">INDEX(G$18:G$1048576,COUNTA(G$18:G$1048576))-G$351</f>
        <v>-0.63025448681922569</v>
      </c>
      <c r="H8" s="402" cm="1">
        <f t="array" ref="H8">INDEX(H$18:H$1048576,COUNTA(H$18:H$1048576))-H$351</f>
        <v>1380838.7892954946</v>
      </c>
      <c r="I8" s="560" cm="1">
        <f t="array" ref="I8">INDEX(I$18:I$1048576,COUNTA(I$18:I$1048576))-I$351</f>
        <v>0.63025448681922569</v>
      </c>
      <c r="J8" s="476" cm="1">
        <f t="array" ref="J8">INDEX(J$18:J$1048576,COUNTA(J$18:J$1048576))-J$351</f>
        <v>672666.10477380827</v>
      </c>
      <c r="K8" s="475" cm="1">
        <f t="array" ref="K8">INDEX(K$18:K$1048576,COUNTA(K$18:K$1048576))-K$351</f>
        <v>-1.5750360806903387</v>
      </c>
      <c r="L8" s="463" cm="1">
        <f t="array" ref="L8">INDEX(L$18:L$1048576,COUNTA(L$18:L$1048576))-L$351</f>
        <v>446796.03575163009</v>
      </c>
      <c r="M8" s="402" cm="1">
        <f t="array" ref="M8">INDEX(M$18:M$1048576,COUNTA(M$18:M$1048576))-M$351</f>
        <v>1.1726159330370134</v>
      </c>
      <c r="N8" s="402" cm="1">
        <f t="array" ref="N8">INDEX(N$18:N$1048576,COUNTA(N$18:N$1048576))-N$351</f>
        <v>1119462.1405254379</v>
      </c>
      <c r="O8" s="557" cm="1">
        <f t="array" ref="O8">INDEX(O$18:O$1048576,COUNTA(O$18:O$1048576))-O$351</f>
        <v>-0.67560950808173459</v>
      </c>
      <c r="P8" s="471" cm="1">
        <f t="array" ref="P8">INDEX(P$18:P$1048576,COUNTA(P$18:P$1048576))-P$351</f>
        <v>652867.8594745677</v>
      </c>
      <c r="Q8" s="475" cm="1">
        <f t="array" ref="Q8">INDEX(Q$18:Q$1048576,COUNTA(Q$18:Q$1048576))-Q$351</f>
        <v>0.67560950808173459</v>
      </c>
      <c r="R8" s="401" cm="1">
        <f t="array" ref="R8">INDEX(R$18:R$1048576,COUNTA(R$18:R$1048576))-R$351</f>
        <v>-19302.633644159767</v>
      </c>
      <c r="S8" s="557" cm="1">
        <f t="array" ref="S8">INDEX(S$18:S$1048576,COUNTA(S$18:S$1048576))-S$351</f>
        <v>-3.9105249146774987</v>
      </c>
      <c r="T8" s="402" cm="1">
        <f t="array" ref="T8">INDEX(T$18:T$1048576,COUNTA(T$18:T$1048576))-T$351</f>
        <v>82031.041281940008</v>
      </c>
      <c r="U8" s="402" cm="1">
        <f t="array" ref="U8">INDEX(U$18:U$1048576,COUNTA(U$18:U$1048576))-U$351</f>
        <v>13.090783614817063</v>
      </c>
      <c r="V8" s="402" cm="1">
        <f t="array" ref="V8">INDEX(V$18:V$1048576,COUNTA(V$18:V$1048576))-V$351</f>
        <v>62728.407637780299</v>
      </c>
      <c r="W8" s="402" cm="1">
        <f t="array" ref="W8">INDEX(W$18:W$1048576,COUNTA(W$18:W$1048576))-W$351</f>
        <v>0.27419790908399122</v>
      </c>
      <c r="X8" s="402" cm="1">
        <f t="array" ref="X8">INDEX(X$18:X$1048576,COUNTA(X$18:X$1048576))-X$351</f>
        <v>123980.59236221993</v>
      </c>
      <c r="Y8" s="471" cm="1">
        <f t="array" ref="Y8">INDEX(Y$18:Y$1048576,COUNTA(Y$18:Y$1048576))-Y$351</f>
        <v>-0.27419790908399477</v>
      </c>
      <c r="Z8" s="401" cm="1">
        <f t="array" ref="Z8">INDEX(Z$18:Z$1048576,COUNTA(Z$18:Z$1048576))-Z$351</f>
        <v>22342.837961683981</v>
      </c>
      <c r="AA8" s="592" cm="1">
        <f t="array" ref="AA8">INDEX(AA$18:AA$1048576,COUNTA(AA$18:AA$1048576))-AA$351</f>
        <v>-3.0079410760269809</v>
      </c>
      <c r="AB8" s="402" cm="1">
        <f t="array" ref="AB8">INDEX(AB$18:AB$1048576,COUNTA(AB$18:AB$1048576))-AB$351</f>
        <v>135303.29809750221</v>
      </c>
      <c r="AC8" s="589" cm="1">
        <f t="array" ref="AC8">INDEX(AC$18:AC$1048576,COUNTA(AC$18:AC$1048576))-AC$351</f>
        <v>-9.8196020402926987</v>
      </c>
      <c r="AD8" s="402" cm="1">
        <f t="array" ref="AD8">INDEX(AD$18:AD$1048576,COUNTA(AD$18:AD$1048576))-AD$351</f>
        <v>157646.13605918596</v>
      </c>
      <c r="AE8" s="589" cm="1">
        <f t="array" ref="AE8">INDEX(AE$18:AE$1048576,COUNTA(AE$18:AE$1048576))-AE$351</f>
        <v>-1.085755146651465</v>
      </c>
      <c r="AF8" s="402" cm="1">
        <f t="array" ref="AF8">INDEX(AF$18:AF$1048576,COUNTA(AF$18:AF$1048576))-AF$351</f>
        <v>153765.86394081428</v>
      </c>
      <c r="AG8" s="639" cm="1">
        <f t="array" ref="AG8">INDEX(AG$18:AG$1048576,COUNTA(AG$18:AG$1048576))-AG$351</f>
        <v>1.085755146651465</v>
      </c>
      <c r="AH8" s="401" cm="1">
        <f t="array" ref="AH8">INDEX(AH$18:AH$1048576,COUNTA(AH$18:AH$1048576))-AH$351</f>
        <v>93467.743886226788</v>
      </c>
      <c r="AI8" s="402" cm="1">
        <f t="array" ref="AI8">INDEX(AI$18:AI$1048576,COUNTA(AI$18:AI$1048576))-AI$351</f>
        <v>-1.3639432129975688</v>
      </c>
      <c r="AJ8" s="402" cm="1">
        <f t="array" ref="AJ8">INDEX(AJ$18:AJ$1048576,COUNTA(AJ$18:AJ$1048576))-AJ$351</f>
        <v>112143.51514220354</v>
      </c>
      <c r="AK8" s="402" cm="1">
        <f t="array" ref="AK8">INDEX(AK$18:AK$1048576,COUNTA(AK$18:AK$1048576))-AK$351</f>
        <v>1.3104737891989564</v>
      </c>
      <c r="AL8" s="402" cm="1">
        <f t="array" ref="AL8">INDEX(AL$18:AL$1048576,COUNTA(AL$18:AL$1048576))-AL$351</f>
        <v>205611.2590284301</v>
      </c>
      <c r="AM8" s="402" cm="1">
        <f t="array" ref="AM8">INDEX(AM$18:AM$1048576,COUNTA(AM$18:AM$1048576))-AM$351</f>
        <v>-0.21992255504106595</v>
      </c>
      <c r="AN8" s="402" cm="1">
        <f t="array" ref="AN8">INDEX(AN$18:AN$1048576,COUNTA(AN$18:AN$1048576))-AN$351</f>
        <v>50724.740971569903</v>
      </c>
      <c r="AO8" s="471" cm="1">
        <f t="array" ref="AO8">INDEX(AO$18:AO$1048576,COUNTA(AO$18:AO$1048576))-AO$351</f>
        <v>0.21992255504106595</v>
      </c>
      <c r="AP8" s="401" cm="1">
        <f t="array" ref="AP8">INDEX(AP$18:AP$1048576,COUNTA(AP$18:AP$1048576))-AP$351</f>
        <v>454924.36689444259</v>
      </c>
      <c r="AQ8" s="402" cm="1">
        <f t="array" ref="AQ8">INDEX(AQ$18:AQ$1048576,COUNTA(AQ$18:AQ$1048576))-AQ$351</f>
        <v>-0.74936317932316854</v>
      </c>
      <c r="AR8" s="402" cm="1">
        <f t="array" ref="AR8">INDEX(AR$18:AR$1048576,COUNTA(AR$18:AR$1048576))-AR$351</f>
        <v>97156.316641420475</v>
      </c>
      <c r="AS8" s="402" cm="1">
        <f t="array" ref="AS8">INDEX(AS$18:AS$1048576,COUNTA(AS$18:AS$1048576))-AS$351</f>
        <v>0.7055003336856549</v>
      </c>
      <c r="AT8" s="402" cm="1">
        <f t="array" ref="AT8">INDEX(AT$18:AT$1048576,COUNTA(AT$18:AT$1048576))-AT$351</f>
        <v>552080.68353586458</v>
      </c>
      <c r="AU8" s="402" cm="1">
        <f t="array" ref="AU8">INDEX(AU$18:AU$1048576,COUNTA(AU$18:AU$1048576))-AU$351</f>
        <v>-0.13340864008911524</v>
      </c>
      <c r="AV8" s="402" cm="1">
        <f t="array" ref="AV8">INDEX(AV$18:AV$1048576,COUNTA(AV$18:AV$1048576))-AV$351</f>
        <v>96481.31646413845</v>
      </c>
      <c r="AW8" s="471" cm="1">
        <f t="array" ref="AW8">INDEX(AW$18:AW$1048576,COUNTA(AW$18:AW$1048576))-AW$351</f>
        <v>0.13340864008911524</v>
      </c>
      <c r="AX8" s="401" cm="1">
        <f t="array" ref="AX8">INDEX(AX$18:AX$1048576,COUNTA(AX$18:AX$1048576))-AX$351</f>
        <v>121233.789675612</v>
      </c>
      <c r="AY8" s="402" cm="1">
        <f t="array" ref="AY8">INDEX(AY$18:AY$1048576,COUNTA(AY$18:AY$1048576))-AY$351</f>
        <v>-1.1128772264774511</v>
      </c>
      <c r="AZ8" s="402" cm="1">
        <f t="array" ref="AZ8">INDEX(AZ$18:AZ$1048576,COUNTA(AZ$18:AZ$1048576))-AZ$351</f>
        <v>20161.864588563971</v>
      </c>
      <c r="BA8" s="402" cm="1">
        <f t="array" ref="BA8">INDEX(BA$18:BA$1048576,COUNTA(BA$18:BA$1048576))-BA$351</f>
        <v>0.16394269776099568</v>
      </c>
      <c r="BB8" s="402" cm="1">
        <f t="array" ref="BB8">INDEX(BB$18:BB$1048576,COUNTA(BB$18:BB$1048576))-BB$351</f>
        <v>141395.65426417813</v>
      </c>
      <c r="BC8" s="557" cm="1">
        <f t="array" ref="BC8">INDEX(BC$18:BC$1048576,COUNTA(BC$18:BC$1048576))-BC$351</f>
        <v>-1.0216810424047793</v>
      </c>
      <c r="BD8" s="402" cm="1">
        <f t="array" ref="BD8">INDEX(BD$18:BD$1048576,COUNTA(BD$18:BD$1048576))-BD$351</f>
        <v>227915.34573582374</v>
      </c>
      <c r="BE8" s="560" cm="1">
        <f t="array" ref="BE8">INDEX(BE$18:BE$1048576,COUNTA(BE$18:BE$1048576))-BE$351</f>
        <v>1.0216810424047793</v>
      </c>
      <c r="BF8" s="401" cm="1">
        <f t="array" ref="BF8">INDEX(BF$18:BF$1048576,COUNTA(BF$18:BF$1048576))-BF$351</f>
        <v>372365.93602398201</v>
      </c>
      <c r="BG8" s="402" cm="1">
        <f t="array" ref="BG8">INDEX(BG$18:BG$1048576,COUNTA(BG$18:BG$1048576))-BG$351</f>
        <v>1.8693274003911942</v>
      </c>
      <c r="BH8" s="402" cm="1">
        <f t="array" ref="BH8">INDEX(BH$18:BH$1048576,COUNTA(BH$18:BH$1048576))-BH$351</f>
        <v>21372.134155091353</v>
      </c>
      <c r="BI8" s="402" cm="1">
        <f t="array" ref="BI8">INDEX(BI$18:BI$1048576,COUNTA(BI$18:BI$1048576))-BI$351</f>
        <v>0.69631500642464905</v>
      </c>
      <c r="BJ8" s="402" cm="1">
        <f t="array" ref="BJ8">INDEX(BJ$18:BJ$1048576,COUNTA(BJ$18:BJ$1048576))-BJ$351</f>
        <v>393738.07017907337</v>
      </c>
      <c r="BK8" s="402" cm="1">
        <f t="array" ref="BK8">INDEX(BK$18:BK$1048576,COUNTA(BK$18:BK$1048576))-BK$351</f>
        <v>2.0105073675073015</v>
      </c>
      <c r="BL8" s="402" cm="1">
        <f t="array" ref="BL8">INDEX(BL$18:BL$1048576,COUNTA(BL$18:BL$1048576))-BL$351</f>
        <v>727970.92982092686</v>
      </c>
      <c r="BM8" s="403" cm="1">
        <f t="array" ref="BM8">INDEX(BM$18:BM$1048576,COUNTA(BM$18:BM$1048576))-BM$351</f>
        <v>-2.0105073675073015</v>
      </c>
    </row>
    <row r="9" spans="1:65" ht="13.5" thickBot="1" x14ac:dyDescent="0.35">
      <c r="A9" s="399" t="s">
        <v>283</v>
      </c>
      <c r="B9" s="404" cm="1">
        <f t="array" ref="B9">INDEX(B$18:B$1048576,COUNTA(B$18:B$1048576))-B$233</f>
        <v>5178741.802201353</v>
      </c>
      <c r="C9" s="405" cm="1">
        <f t="array" ref="C9">INDEX(C$18:C$1048576,COUNTA(C$18:C$1048576))-C$233</f>
        <v>2.6872425229805117</v>
      </c>
      <c r="D9" s="405" cm="1">
        <f t="array" ref="D9">INDEX(D$18:D$1048576,COUNTA(D$18:D$1048576))-D$233</f>
        <v>-677652.16785649164</v>
      </c>
      <c r="E9" s="488" cm="1">
        <f t="array" ref="E9">INDEX(E$18:E$1048576,COUNTA(E$18:E$1048576))-E$233</f>
        <v>-2.8720092880707648</v>
      </c>
      <c r="F9" s="405" cm="1">
        <f t="array" ref="F9">INDEX(F$18:F$1048576,COUNTA(F$18:F$1048576))-F$233</f>
        <v>4501089.6343448609</v>
      </c>
      <c r="G9" s="558" cm="1">
        <f t="array" ref="G9">INDEX(G$18:G$1048576,COUNTA(G$18:G$1048576))-G$233</f>
        <v>0.92444810081251916</v>
      </c>
      <c r="H9" s="405" cm="1">
        <f t="array" ref="H9">INDEX(H$18:H$1048576,COUNTA(H$18:H$1048576))-H$233</f>
        <v>1814587.3656551465</v>
      </c>
      <c r="I9" s="561" cm="1">
        <f t="array" ref="I9">INDEX(I$18:I$1048576,COUNTA(I$18:I$1048576))-I$233</f>
        <v>-0.92444810081251916</v>
      </c>
      <c r="J9" s="404" cm="1">
        <f t="array" ref="J9">INDEX(J$18:J$1048576,COUNTA(J$18:J$1048576))-J$233</f>
        <v>4233200.0412044525</v>
      </c>
      <c r="K9" s="477" cm="1">
        <f t="array" ref="K9">INDEX(K$18:K$1048576,COUNTA(K$18:K$1048576))-K$233</f>
        <v>4.7022474745416929</v>
      </c>
      <c r="L9" s="405" cm="1">
        <f t="array" ref="L9">INDEX(L$18:L$1048576,COUNTA(L$18:L$1048576))-L$233</f>
        <v>-707864.53063648939</v>
      </c>
      <c r="M9" s="405" cm="1">
        <f t="array" ref="M9">INDEX(M$18:M$1048576,COUNTA(M$18:M$1048576))-M$233</f>
        <v>-2.8980950931689691</v>
      </c>
      <c r="N9" s="405" cm="1">
        <f t="array" ref="N9">INDEX(N$18:N$1048576,COUNTA(N$18:N$1048576))-N$233</f>
        <v>3525335.5105679706</v>
      </c>
      <c r="O9" s="558" cm="1">
        <f t="array" ref="O9">INDEX(O$18:O$1048576,COUNTA(O$18:O$1048576))-O$233</f>
        <v>2.6245443511323856</v>
      </c>
      <c r="P9" s="405" cm="1">
        <f t="array" ref="P9">INDEX(P$18:P$1048576,COUNTA(P$18:P$1048576))-P$233</f>
        <v>-400441.51056795567</v>
      </c>
      <c r="Q9" s="487" cm="1">
        <f t="array" ref="Q9">INDEX(Q$18:Q$1048576,COUNTA(Q$18:Q$1048576))-Q$233</f>
        <v>-2.6245443511323856</v>
      </c>
      <c r="R9" s="404" cm="1">
        <f t="array" ref="R9">INDEX(R$18:R$1048576,COUNTA(R$18:R$1048576))-R$233</f>
        <v>-52956.964194788714</v>
      </c>
      <c r="S9" s="558" cm="1">
        <f t="array" ref="S9">INDEX(S$18:S$1048576,COUNTA(S$18:S$1048576))-S$233</f>
        <v>-4.4985716275552718</v>
      </c>
      <c r="T9" s="405" cm="1">
        <f t="array" ref="T9">INDEX(T$18:T$1048576,COUNTA(T$18:T$1048576))-T$233</f>
        <v>-29071.411382856779</v>
      </c>
      <c r="U9" s="405" cm="1">
        <f t="array" ref="U9">INDEX(U$18:U$1048576,COUNTA(U$18:U$1048576))-U$233</f>
        <v>0.16502535117290051</v>
      </c>
      <c r="V9" s="405" cm="1">
        <f t="array" ref="V9">INDEX(V$18:V$1048576,COUNTA(V$18:V$1048576))-V$233</f>
        <v>-82028.375577645493</v>
      </c>
      <c r="W9" s="405" cm="1">
        <f t="array" ref="W9">INDEX(W$18:W$1048576,COUNTA(W$18:W$1048576))-W$233</f>
        <v>-6.9997402403013176</v>
      </c>
      <c r="X9" s="405" cm="1">
        <f t="array" ref="X9">INDEX(X$18:X$1048576,COUNTA(X$18:X$1048576))-X$233</f>
        <v>165823.37557764596</v>
      </c>
      <c r="Y9" s="472" cm="1">
        <f t="array" ref="Y9">INDEX(Y$18:Y$1048576,COUNTA(Y$18:Y$1048576))-Y$233</f>
        <v>6.9997402403013211</v>
      </c>
      <c r="Z9" s="404" cm="1">
        <f t="array" ref="Z9">INDEX(Z$18:Z$1048576,COUNTA(Z$18:Z$1048576))-Z$233</f>
        <v>194689.38899149559</v>
      </c>
      <c r="AA9" s="591" cm="1">
        <f t="array" ref="AA9">INDEX(AA$18:AA$1048576,COUNTA(AA$18:AA$1048576))-AA$233</f>
        <v>2.4926681772916197</v>
      </c>
      <c r="AB9" s="405" cm="1">
        <f t="array" ref="AB9">INDEX(AB$18:AB$1048576,COUNTA(AB$18:AB$1048576))-AB$233</f>
        <v>-175065.17591801973</v>
      </c>
      <c r="AC9" s="588" cm="1">
        <f t="array" ref="AC9">INDEX(AC$18:AC$1048576,COUNTA(AC$18:AC$1048576))-AC$233</f>
        <v>-17.114526352683043</v>
      </c>
      <c r="AD9" s="405" cm="1">
        <f t="array" ref="AD9">INDEX(AD$18:AD$1048576,COUNTA(AD$18:AD$1048576))-AD$233</f>
        <v>19624.213073475752</v>
      </c>
      <c r="AE9" s="588" cm="1">
        <f t="array" ref="AE9">INDEX(AE$18:AE$1048576,COUNTA(AE$18:AE$1048576))-AE$233</f>
        <v>-0.69148696319361136</v>
      </c>
      <c r="AF9" s="405" cm="1">
        <f t="array" ref="AF9">INDEX(AF$18:AF$1048576,COUNTA(AF$18:AF$1048576))-AF$233</f>
        <v>65343.786926525179</v>
      </c>
      <c r="AG9" s="640" cm="1">
        <f t="array" ref="AG9">INDEX(AG$18:AG$1048576,COUNTA(AG$18:AG$1048576))-AG$233</f>
        <v>0.69148696319361136</v>
      </c>
      <c r="AH9" s="404" cm="1">
        <f t="array" ref="AH9">INDEX(AH$18:AH$1048576,COUNTA(AH$18:AH$1048576))-AH$233</f>
        <v>1313640.4841183461</v>
      </c>
      <c r="AI9" s="405" cm="1">
        <f t="array" ref="AI9">INDEX(AI$18:AI$1048576,COUNTA(AI$18:AI$1048576))-AI$233</f>
        <v>6.3582924631934219</v>
      </c>
      <c r="AJ9" s="405" cm="1">
        <f t="array" ref="AJ9">INDEX(AJ$18:AJ$1048576,COUNTA(AJ$18:AJ$1048576))-AJ$233</f>
        <v>-177435.63036931196</v>
      </c>
      <c r="AK9" s="405" cm="1">
        <f t="array" ref="AK9">INDEX(AK$18:AK$1048576,COUNTA(AK$18:AK$1048576))-AK$233</f>
        <v>-3.3226582354672658</v>
      </c>
      <c r="AL9" s="405" cm="1">
        <f t="array" ref="AL9">INDEX(AL$18:AL$1048576,COUNTA(AL$18:AL$1048576))-AL$233</f>
        <v>1136204.8537490331</v>
      </c>
      <c r="AM9" s="405" cm="1">
        <f t="array" ref="AM9">INDEX(AM$18:AM$1048576,COUNTA(AM$18:AM$1048576))-AM$233</f>
        <v>3.7347046371467485</v>
      </c>
      <c r="AN9" s="405" cm="1">
        <f t="array" ref="AN9">INDEX(AN$18:AN$1048576,COUNTA(AN$18:AN$1048576))-AN$233</f>
        <v>-191959.85374903423</v>
      </c>
      <c r="AO9" s="472" cm="1">
        <f t="array" ref="AO9">INDEX(AO$18:AO$1048576,COUNTA(AO$18:AO$1048576))-AO$233</f>
        <v>-3.7347046371467485</v>
      </c>
      <c r="AP9" s="404" cm="1">
        <f t="array" ref="AP9">INDEX(AP$18:AP$1048576,COUNTA(AP$18:AP$1048576))-AP$233</f>
        <v>617383.5158566758</v>
      </c>
      <c r="AQ9" s="405" cm="1">
        <f t="array" ref="AQ9">INDEX(AQ$18:AQ$1048576,COUNTA(AQ$18:AQ$1048576))-AQ$233</f>
        <v>4.2403163934476282</v>
      </c>
      <c r="AR9" s="405" cm="1">
        <f t="array" ref="AR9">INDEX(AR$18:AR$1048576,COUNTA(AR$18:AR$1048576))-AR$233</f>
        <v>-276136.42482734588</v>
      </c>
      <c r="AS9" s="405" cm="1">
        <f t="array" ref="AS9">INDEX(AS$18:AS$1048576,COUNTA(AS$18:AS$1048576))-AS$233</f>
        <v>-2.4908615416426221</v>
      </c>
      <c r="AT9" s="405" cm="1">
        <f t="array" ref="AT9">INDEX(AT$18:AT$1048576,COUNTA(AT$18:AT$1048576))-AT$233</f>
        <v>341247.09102933295</v>
      </c>
      <c r="AU9" s="405" cm="1">
        <f t="array" ref="AU9">INDEX(AU$18:AU$1048576,COUNTA(AU$18:AU$1048576))-AU$233</f>
        <v>2.1768809832180978</v>
      </c>
      <c r="AV9" s="405" cm="1">
        <f t="array" ref="AV9">INDEX(AV$18:AV$1048576,COUNTA(AV$18:AV$1048576))-AV$233</f>
        <v>-286190.0910293276</v>
      </c>
      <c r="AW9" s="472" cm="1">
        <f t="array" ref="AW9">INDEX(AW$18:AW$1048576,COUNTA(AW$18:AW$1048576))-AW$233</f>
        <v>-2.1768809832180978</v>
      </c>
      <c r="AX9" s="404" cm="1">
        <f t="array" ref="AX9">INDEX(AX$18:AX$1048576,COUNTA(AX$18:AX$1048576))-AX$233</f>
        <v>2160443.6164327236</v>
      </c>
      <c r="AY9" s="405" cm="1">
        <f t="array" ref="AY9">INDEX(AY$18:AY$1048576,COUNTA(AY$18:AY$1048576))-AY$233</f>
        <v>6.7378671620584072</v>
      </c>
      <c r="AZ9" s="405" cm="1">
        <f t="array" ref="AZ9">INDEX(AZ$18:AZ$1048576,COUNTA(AZ$18:AZ$1048576))-AZ$233</f>
        <v>-50155.888138954586</v>
      </c>
      <c r="BA9" s="405" cm="1">
        <f t="array" ref="BA9">INDEX(BA$18:BA$1048576,COUNTA(BA$18:BA$1048576))-BA$233</f>
        <v>-1.5056736058183198</v>
      </c>
      <c r="BB9" s="405" cm="1">
        <f t="array" ref="BB9">INDEX(BB$18:BB$1048576,COUNTA(BB$18:BB$1048576))-BB$233</f>
        <v>2110287.7282937709</v>
      </c>
      <c r="BC9" s="558" cm="1">
        <f t="array" ref="BC9">INDEX(BC$18:BC$1048576,COUNTA(BC$18:BC$1048576))-BC$233</f>
        <v>5.8967070367737335</v>
      </c>
      <c r="BD9" s="405" cm="1">
        <f t="array" ref="BD9">INDEX(BD$18:BD$1048576,COUNTA(BD$18:BD$1048576))-BD$233</f>
        <v>-153458.7282937672</v>
      </c>
      <c r="BE9" s="561" cm="1">
        <f t="array" ref="BE9">INDEX(BE$18:BE$1048576,COUNTA(BE$18:BE$1048576))-BE$233</f>
        <v>-5.8967070367737335</v>
      </c>
      <c r="BF9" s="404" cm="1">
        <f t="array" ref="BF9">INDEX(BF$18:BF$1048576,COUNTA(BF$18:BF$1048576))-BF$233</f>
        <v>945541.76099689933</v>
      </c>
      <c r="BG9" s="405" cm="1">
        <f t="array" ref="BG9">INDEX(BG$18:BG$1048576,COUNTA(BG$18:BG$1048576))-BG$233</f>
        <v>5.2802588063680602</v>
      </c>
      <c r="BH9" s="405" cm="1">
        <f t="array" ref="BH9">INDEX(BH$18:BH$1048576,COUNTA(BH$18:BH$1048576))-BH$233</f>
        <v>30212.362779997398</v>
      </c>
      <c r="BI9" s="405" cm="1">
        <f t="array" ref="BI9">INDEX(BI$18:BI$1048576,COUNTA(BI$18:BI$1048576))-BI$233</f>
        <v>0.16964806302479651</v>
      </c>
      <c r="BJ9" s="405" cm="1">
        <f t="array" ref="BJ9">INDEX(BJ$18:BJ$1048576,COUNTA(BJ$18:BJ$1048576))-BJ$233</f>
        <v>975754.12377689686</v>
      </c>
      <c r="BK9" s="405" cm="1">
        <f t="array" ref="BK9">INDEX(BK$18:BK$1048576,COUNTA(BK$18:BK$1048576))-BK$233</f>
        <v>5.455512289437273</v>
      </c>
      <c r="BL9" s="405" cm="1">
        <f t="array" ref="BL9">INDEX(BL$18:BL$1048576,COUNTA(BL$18:BL$1048576))-BL$233</f>
        <v>2215028.8762231041</v>
      </c>
      <c r="BM9" s="406" cm="1">
        <f t="array" ref="BM9">INDEX(BM$18:BM$1048576,COUNTA(BM$18:BM$1048576))-BM$233</f>
        <v>-5.4555122894372801</v>
      </c>
    </row>
    <row r="10" spans="1:65" ht="13.5" thickBot="1" x14ac:dyDescent="0.35">
      <c r="A10" s="399" t="s">
        <v>2237</v>
      </c>
      <c r="B10" s="404" cm="1">
        <f t="array" ref="B10">INDEX(B$18:B$1048576,COUNTA(B$18:B$1048576))-B$403</f>
        <v>737154.91739099845</v>
      </c>
      <c r="C10" s="558" cm="1">
        <f t="array" ref="C10">INDEX(C$18:C$1048576,COUNTA(C$18:C$1048576))-C$403</f>
        <v>0.47639708882035592</v>
      </c>
      <c r="D10" s="405" cm="1">
        <f t="array" ref="D10">INDEX(D$18:D$1048576,COUNTA(D$18:D$1048576))-D$403</f>
        <v>365071.27516655764</v>
      </c>
      <c r="E10" s="477" cm="1">
        <f t="array" ref="E10">INDEX(E$18:E$1048576,COUNTA(E$18:E$1048576))-E$403</f>
        <v>0.88418044323077716</v>
      </c>
      <c r="F10" s="405" cm="1">
        <f t="array" ref="F10">INDEX(F$18:F$1048576,COUNTA(F$18:F$1048576))-F$403</f>
        <v>1102226.1925575584</v>
      </c>
      <c r="G10" s="558" cm="1">
        <f t="array" ref="G10">INDEX(G$18:G$1048576,COUNTA(G$18:G$1048576))-G$403</f>
        <v>1.087353188596623</v>
      </c>
      <c r="H10" s="405" cm="1">
        <f t="array" ref="H10">INDEX(H$18:H$1048576,COUNTA(H$18:H$1048576))-H$403</f>
        <v>-324180.19255753979</v>
      </c>
      <c r="I10" s="561" cm="1">
        <f t="array" ref="I10">INDEX(I$18:I$1048576,COUNTA(I$18:I$1048576))-I$403</f>
        <v>-1.087353188596623</v>
      </c>
      <c r="J10" s="404" cm="1">
        <f t="array" ref="J10">INDEX(J$18:J$1048576,COUNTA(J$18:J$1048576))-J$403</f>
        <v>489271.95420987159</v>
      </c>
      <c r="K10" s="786" cm="1">
        <f t="array" ref="K10">INDEX(K$18:K$1048576,COUNTA(K$18:K$1048576))-K$403</f>
        <v>0.3414335990462547</v>
      </c>
      <c r="L10" s="784" cm="1">
        <f t="array" ref="L10">INDEX(L$18:L$1048576,COUNTA(L$18:L$1048576))-L$403</f>
        <v>346935.54856692092</v>
      </c>
      <c r="M10" s="784" cm="1">
        <f t="array" ref="M10">INDEX(M$18:M$1048576,COUNTA(M$18:M$1048576))-M$403</f>
        <v>0.90794981816580833</v>
      </c>
      <c r="N10" s="784" cm="1">
        <f t="array" ref="N10">INDEX(N$18:N$1048576,COUNTA(N$18:N$1048576))-N$403</f>
        <v>836207.50277679786</v>
      </c>
      <c r="O10" s="784" cm="1">
        <f t="array" ref="O10">INDEX(O$18:O$1048576,COUNTA(O$18:O$1048576))-O$403</f>
        <v>1.1062669569429886</v>
      </c>
      <c r="P10" s="784" cm="1">
        <f t="array" ref="P10">INDEX(P$18:P$1048576,COUNTA(P$18:P$1048576))-P$403</f>
        <v>-378662.5027767811</v>
      </c>
      <c r="Q10" s="785" cm="1">
        <f t="array" ref="Q10">INDEX(Q$18:Q$1048576,COUNTA(Q$18:Q$1048576))-Q$403</f>
        <v>-1.1062669569429886</v>
      </c>
      <c r="R10" s="784" cm="1">
        <f t="array" ref="R10">INDEX(R$18:R$1048576,COUNTA(R$18:R$1048576))-R$403</f>
        <v>-21992.086316528963</v>
      </c>
      <c r="S10" s="784" cm="1">
        <f t="array" ref="S10">INDEX(S$18:S$1048576,COUNTA(S$18:S$1048576))-S$403</f>
        <v>-1.8526468751672311</v>
      </c>
      <c r="T10" s="784" cm="1">
        <f t="array" ref="T10">INDEX(T$18:T$1048576,COUNTA(T$18:T$1048576))-T$403</f>
        <v>74531.849932258338</v>
      </c>
      <c r="U10" s="784" cm="1">
        <f t="array" ref="U10">INDEX(U$18:U$1048576,COUNTA(U$18:U$1048576))-U$403</f>
        <v>11.98511711278497</v>
      </c>
      <c r="V10" s="784" cm="1">
        <f t="array" ref="V10">INDEX(V$18:V$1048576,COUNTA(V$18:V$1048576))-V$403</f>
        <v>52539.763615729462</v>
      </c>
      <c r="W10" s="784" cm="1">
        <f t="array" ref="W10">INDEX(W$18:W$1048576,COUNTA(W$18:W$1048576))-W$403</f>
        <v>2.5476046290004462</v>
      </c>
      <c r="X10" s="784" cm="1">
        <f t="array" ref="X10">INDEX(X$18:X$1048576,COUNTA(X$18:X$1048576))-X$403</f>
        <v>-14679.763615728822</v>
      </c>
      <c r="Y10" s="784" cm="1">
        <f t="array" ref="Y10">INDEX(Y$18:Y$1048576,COUNTA(Y$18:Y$1048576))-Y$403</f>
        <v>-2.5476046290004462</v>
      </c>
      <c r="Z10" s="784" cm="1">
        <f t="array" ref="Z10">INDEX(Z$18:Z$1048576,COUNTA(Z$18:Z$1048576))-Z$403</f>
        <v>163163.62113006134</v>
      </c>
      <c r="AA10" s="784" cm="1">
        <f t="array" ref="AA10">INDEX(AA$18:AA$1048576,COUNTA(AA$18:AA$1048576))-AA$403</f>
        <v>1.5450840741994654</v>
      </c>
      <c r="AB10" s="784" cm="1">
        <f t="array" ref="AB10">INDEX(AB$18:AB$1048576,COUNTA(AB$18:AB$1048576))-AB$403</f>
        <v>85379.095250457467</v>
      </c>
      <c r="AC10" s="784" cm="1">
        <f t="array" ref="AC10">INDEX(AC$18:AC$1048576,COUNTA(AC$18:AC$1048576))-AC$403</f>
        <v>-11.373246206754159</v>
      </c>
      <c r="AD10" s="784" cm="1">
        <f t="array" ref="AD10">INDEX(AD$18:AD$1048576,COUNTA(AD$18:AD$1048576))-AD$403</f>
        <v>248542.71638051886</v>
      </c>
      <c r="AE10" s="784" cm="1">
        <f t="array" ref="AE10">INDEX(AE$18:AE$1048576,COUNTA(AE$18:AE$1048576))-AE$403</f>
        <v>2.837344348811456</v>
      </c>
      <c r="AF10" s="784" cm="1">
        <f t="array" ref="AF10">INDEX(AF$18:AF$1048576,COUNTA(AF$18:AF$1048576))-AF$403</f>
        <v>-124666.71638051677</v>
      </c>
      <c r="AG10" s="784" cm="1">
        <f t="array" ref="AG10">INDEX(AG$18:AG$1048576,COUNTA(AG$18:AG$1048576))-AG$403</f>
        <v>-2.837344348811456</v>
      </c>
      <c r="AH10" s="784" cm="1">
        <f t="array" ref="AH10">INDEX(AH$18:AH$1048576,COUNTA(AH$18:AH$1048576))-AH$403</f>
        <v>53632.015887962654</v>
      </c>
      <c r="AI10" s="784" cm="1">
        <f t="array" ref="AI10">INDEX(AI$18:AI$1048576,COUNTA(AI$18:AI$1048576))-AI$403</f>
        <v>0.18770282034688535</v>
      </c>
      <c r="AJ10" s="784" cm="1">
        <f t="array" ref="AJ10">INDEX(AJ$18:AJ$1048576,COUNTA(AJ$18:AJ$1048576))-AJ$403</f>
        <v>66417.738517583639</v>
      </c>
      <c r="AK10" s="784" cm="1">
        <f t="array" ref="AK10">INDEX(AK$18:AK$1048576,COUNTA(AK$18:AK$1048576))-AK$403</f>
        <v>0.76875388168429826</v>
      </c>
      <c r="AL10" s="784" cm="1">
        <f t="array" ref="AL10">INDEX(AL$18:AL$1048576,COUNTA(AL$18:AL$1048576))-AL$403</f>
        <v>120049.754405546</v>
      </c>
      <c r="AM10" s="784" cm="1">
        <f t="array" ref="AM10">INDEX(AM$18:AM$1048576,COUNTA(AM$18:AM$1048576))-AM$403</f>
        <v>0.89726689412168525</v>
      </c>
      <c r="AN10" s="784" cm="1">
        <f t="array" ref="AN10">INDEX(AN$18:AN$1048576,COUNTA(AN$18:AN$1048576))-AN$403</f>
        <v>-76472.754405544605</v>
      </c>
      <c r="AO10" s="784" cm="1">
        <f t="array" ref="AO10">INDEX(AO$18:AO$1048576,COUNTA(AO$18:AO$1048576))-AO$403</f>
        <v>-0.89726689412168525</v>
      </c>
      <c r="AP10" s="784" cm="1">
        <f t="array" ref="AP10">INDEX(AP$18:AP$1048576,COUNTA(AP$18:AP$1048576))-AP$403</f>
        <v>225070.60841264948</v>
      </c>
      <c r="AQ10" s="784" cm="1">
        <f t="array" ref="AQ10">INDEX(AQ$18:AQ$1048576,COUNTA(AQ$18:AQ$1048576))-AQ$403</f>
        <v>-0.16015167318492729</v>
      </c>
      <c r="AR10" s="784" cm="1">
        <f t="array" ref="AR10">INDEX(AR$18:AR$1048576,COUNTA(AR$18:AR$1048576))-AR$403</f>
        <v>58425.632569487265</v>
      </c>
      <c r="AS10" s="784" cm="1">
        <f t="array" ref="AS10">INDEX(AS$18:AS$1048576,COUNTA(AS$18:AS$1048576))-AS$403</f>
        <v>0.4276102407557425</v>
      </c>
      <c r="AT10" s="784" cm="1">
        <f t="array" ref="AT10">INDEX(AT$18:AT$1048576,COUNTA(AT$18:AT$1048576))-AT$403</f>
        <v>283496.24098213762</v>
      </c>
      <c r="AU10" s="784" cm="1">
        <f t="array" ref="AU10">INDEX(AU$18:AU$1048576,COUNTA(AU$18:AU$1048576))-AU$403</f>
        <v>0.22118066808009473</v>
      </c>
      <c r="AV10" s="784" cm="1">
        <f t="array" ref="AV10">INDEX(AV$18:AV$1048576,COUNTA(AV$18:AV$1048576))-AV$403</f>
        <v>6185.7590178677347</v>
      </c>
      <c r="AW10" s="784" cm="1">
        <f t="array" ref="AW10">INDEX(AW$18:AW$1048576,COUNTA(AW$18:AW$1048576))-AW$403</f>
        <v>-0.22118066808009473</v>
      </c>
      <c r="AX10" s="784" cm="1">
        <f t="array" ref="AX10">INDEX(AX$18:AX$1048576,COUNTA(AX$18:AX$1048576))-AX$403</f>
        <v>69397.79509572871</v>
      </c>
      <c r="AY10" s="784" cm="1">
        <f t="array" ref="AY10">INDEX(AY$18:AY$1048576,COUNTA(AY$18:AY$1048576))-AY$403</f>
        <v>0.7250657408362855</v>
      </c>
      <c r="AZ10" s="784" cm="1">
        <f t="array" ref="AZ10">INDEX(AZ$18:AZ$1048576,COUNTA(AZ$18:AZ$1048576))-AZ$403</f>
        <v>62181.232297134353</v>
      </c>
      <c r="BA10" s="784" cm="1">
        <f t="array" ref="BA10">INDEX(BA$18:BA$1048576,COUNTA(BA$18:BA$1048576))-BA$403</f>
        <v>0.60271597509354802</v>
      </c>
      <c r="BB10" s="784" cm="1">
        <f t="array" ref="BB10">INDEX(BB$18:BB$1048576,COUNTA(BB$18:BB$1048576))-BB$403</f>
        <v>131579.02739286423</v>
      </c>
      <c r="BC10" s="784" cm="1">
        <f t="array" ref="BC10">INDEX(BC$18:BC$1048576,COUNTA(BC$18:BC$1048576))-BC$403</f>
        <v>1.2001434141925955</v>
      </c>
      <c r="BD10" s="784" cm="1">
        <f t="array" ref="BD10">INDEX(BD$18:BD$1048576,COUNTA(BD$18:BD$1048576))-BD$403</f>
        <v>-169029.02739285957</v>
      </c>
      <c r="BE10" s="785" cm="1">
        <f t="array" ref="BE10">INDEX(BE$18:BE$1048576,COUNTA(BE$18:BE$1048576))-BE$403</f>
        <v>-1.2001434141925955</v>
      </c>
      <c r="BF10" s="784" cm="1">
        <f t="array" ref="BF10">INDEX(BF$18:BF$1048576,COUNTA(BF$18:BF$1048576))-BF$403</f>
        <v>247882.963181125</v>
      </c>
      <c r="BG10" s="784" cm="1">
        <f t="array" ref="BG10">INDEX(BG$18:BG$1048576,COUNTA(BG$18:BG$1048576))-BG$403</f>
        <v>1.6136002278843957</v>
      </c>
      <c r="BH10" s="784" cm="1">
        <f t="array" ref="BH10">INDEX(BH$18:BH$1048576,COUNTA(BH$18:BH$1048576))-BH$403</f>
        <v>18135.726599636808</v>
      </c>
      <c r="BI10" s="784" cm="1">
        <f t="array" ref="BI10">INDEX(BI$18:BI$1048576,COUNTA(BI$18:BI$1048576))-BI$403</f>
        <v>0.67322173821406928</v>
      </c>
      <c r="BJ10" s="784" cm="1">
        <f t="array" ref="BJ10">INDEX(BJ$18:BJ$1048576,COUNTA(BJ$18:BJ$1048576))-BJ$403</f>
        <v>266018.68978076172</v>
      </c>
      <c r="BK10" s="784" cm="1">
        <f t="array" ref="BK10">INDEX(BK$18:BK$1048576,COUNTA(BK$18:BK$1048576))-BK$403</f>
        <v>1.7460350176658466</v>
      </c>
      <c r="BL10" s="784" cm="1">
        <f t="array" ref="BL10">INDEX(BL$18:BL$1048576,COUNTA(BL$18:BL$1048576))-BL$403</f>
        <v>54482.310219239444</v>
      </c>
      <c r="BM10" s="784" cm="1">
        <f t="array" ref="BM10">INDEX(BM$18:BM$1048576,COUNTA(BM$18:BM$1048576))-BM$403</f>
        <v>-1.7460350176658466</v>
      </c>
    </row>
    <row r="11" spans="1:65" s="11" customFormat="1" ht="19.5" customHeight="1" x14ac:dyDescent="0.35">
      <c r="A11" s="183" t="s">
        <v>284</v>
      </c>
      <c r="F11" s="181"/>
      <c r="G11" s="12"/>
      <c r="H11" s="12"/>
      <c r="J11" s="642">
        <f>J418-J402</f>
        <v>624421.87480317056</v>
      </c>
    </row>
    <row r="12" spans="1:65" s="11" customFormat="1" ht="19.5" customHeight="1" x14ac:dyDescent="0.35">
      <c r="A12" s="13" t="s">
        <v>285</v>
      </c>
      <c r="B12" s="816">
        <v>45335</v>
      </c>
      <c r="C12" s="817"/>
      <c r="D12" s="577"/>
      <c r="E12" s="13"/>
      <c r="F12" s="13"/>
      <c r="G12" s="13" t="s">
        <v>286</v>
      </c>
      <c r="H12" s="13"/>
      <c r="I12" s="202"/>
      <c r="J12" s="816">
        <v>45363</v>
      </c>
      <c r="K12" s="817"/>
      <c r="L12" s="578"/>
      <c r="M12" s="826" t="s">
        <v>287</v>
      </c>
      <c r="N12" s="827"/>
      <c r="O12" s="827"/>
      <c r="P12" s="828"/>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row>
    <row r="13" spans="1:65" s="176" customFormat="1" ht="19.5" customHeight="1" x14ac:dyDescent="0.35">
      <c r="A13" s="15" t="s">
        <v>288</v>
      </c>
      <c r="B13" s="178" t="s">
        <v>289</v>
      </c>
      <c r="C13" s="15"/>
      <c r="D13" s="16"/>
      <c r="E13" s="16"/>
      <c r="F13" s="16"/>
      <c r="G13" s="17" t="s">
        <v>290</v>
      </c>
      <c r="H13" s="16"/>
      <c r="I13" s="16"/>
      <c r="J13" s="577">
        <f>K414-K417</f>
        <v>0.17762781344667644</v>
      </c>
      <c r="L13" s="16"/>
      <c r="M13" s="16"/>
      <c r="N13" s="16"/>
      <c r="O13" s="16"/>
      <c r="P13" s="641"/>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row>
    <row r="14" spans="1:65" s="130" customFormat="1" ht="30" customHeight="1" thickBot="1" x14ac:dyDescent="0.4">
      <c r="A14" s="818" t="s">
        <v>291</v>
      </c>
      <c r="B14" s="819"/>
      <c r="C14" s="819"/>
      <c r="D14" s="819"/>
      <c r="E14" s="819"/>
      <c r="F14" s="819"/>
      <c r="G14" s="819"/>
      <c r="H14" s="820"/>
      <c r="I14" s="820"/>
      <c r="J14" s="820"/>
      <c r="K14" s="820"/>
      <c r="L14" s="820"/>
      <c r="M14" s="820"/>
      <c r="N14" s="820"/>
      <c r="O14" s="820"/>
      <c r="P14" s="820"/>
      <c r="Q14" s="820"/>
      <c r="R14" s="820"/>
      <c r="S14" s="820"/>
      <c r="T14" s="820"/>
      <c r="U14" s="820"/>
      <c r="V14" s="820"/>
      <c r="W14" s="820"/>
      <c r="X14" s="820"/>
      <c r="Y14" s="820"/>
      <c r="Z14" s="820"/>
      <c r="AA14" s="820"/>
      <c r="AB14" s="820"/>
      <c r="AC14" s="820"/>
      <c r="AD14" s="820"/>
      <c r="AE14" s="820"/>
      <c r="AF14" s="820"/>
      <c r="AG14" s="820"/>
      <c r="AH14" s="820"/>
      <c r="AI14" s="820"/>
      <c r="AJ14" s="820"/>
      <c r="AK14" s="820"/>
      <c r="AL14" s="820"/>
      <c r="AM14" s="820"/>
      <c r="AN14" s="820"/>
      <c r="AO14" s="820"/>
      <c r="AP14" s="820"/>
      <c r="AQ14" s="820"/>
      <c r="AR14" s="820"/>
      <c r="AS14" s="820"/>
      <c r="AT14" s="820"/>
      <c r="AU14" s="820"/>
      <c r="AV14" s="820"/>
      <c r="AW14" s="820"/>
      <c r="AX14" s="820"/>
      <c r="AY14" s="820"/>
      <c r="AZ14" s="820"/>
      <c r="BA14" s="820"/>
      <c r="BB14" s="820"/>
      <c r="BC14" s="820"/>
      <c r="BD14" s="820"/>
      <c r="BE14" s="820"/>
      <c r="BF14" s="820"/>
      <c r="BG14" s="820"/>
      <c r="BH14" s="820"/>
      <c r="BI14" s="820"/>
      <c r="BJ14" s="820"/>
      <c r="BK14" s="820"/>
      <c r="BL14" s="820"/>
      <c r="BM14" s="820"/>
    </row>
    <row r="15" spans="1:65" x14ac:dyDescent="0.25">
      <c r="B15" s="821" t="s">
        <v>267</v>
      </c>
      <c r="C15" s="821"/>
      <c r="D15" s="821"/>
      <c r="E15" s="821"/>
      <c r="F15" s="821"/>
      <c r="G15" s="821"/>
      <c r="H15" s="821"/>
      <c r="I15" s="822"/>
      <c r="J15" s="823" t="s">
        <v>268</v>
      </c>
      <c r="K15" s="824"/>
      <c r="L15" s="824"/>
      <c r="M15" s="824"/>
      <c r="N15" s="824"/>
      <c r="O15" s="824"/>
      <c r="P15" s="824"/>
      <c r="Q15" s="825"/>
      <c r="R15" s="823" t="s">
        <v>269</v>
      </c>
      <c r="S15" s="821"/>
      <c r="T15" s="821"/>
      <c r="U15" s="821"/>
      <c r="V15" s="821"/>
      <c r="W15" s="821"/>
      <c r="X15" s="821"/>
      <c r="Y15" s="822"/>
      <c r="Z15" s="823" t="s">
        <v>270</v>
      </c>
      <c r="AA15" s="824"/>
      <c r="AB15" s="824"/>
      <c r="AC15" s="824"/>
      <c r="AD15" s="824"/>
      <c r="AE15" s="824"/>
      <c r="AF15" s="824"/>
      <c r="AG15" s="825"/>
      <c r="AH15" s="823" t="s">
        <v>271</v>
      </c>
      <c r="AI15" s="821"/>
      <c r="AJ15" s="821"/>
      <c r="AK15" s="821"/>
      <c r="AL15" s="821"/>
      <c r="AM15" s="821"/>
      <c r="AN15" s="821"/>
      <c r="AO15" s="822"/>
      <c r="AP15" s="823" t="s">
        <v>272</v>
      </c>
      <c r="AQ15" s="821"/>
      <c r="AR15" s="821"/>
      <c r="AS15" s="821"/>
      <c r="AT15" s="821"/>
      <c r="AU15" s="821"/>
      <c r="AV15" s="821"/>
      <c r="AW15" s="822"/>
      <c r="AX15" s="823" t="s">
        <v>273</v>
      </c>
      <c r="AY15" s="821"/>
      <c r="AZ15" s="821"/>
      <c r="BA15" s="821"/>
      <c r="BB15" s="821"/>
      <c r="BC15" s="821"/>
      <c r="BD15" s="821"/>
      <c r="BE15" s="822"/>
      <c r="BF15" s="823" t="s">
        <v>274</v>
      </c>
      <c r="BG15" s="821"/>
      <c r="BH15" s="821"/>
      <c r="BI15" s="821"/>
      <c r="BJ15" s="821"/>
      <c r="BK15" s="821"/>
      <c r="BL15" s="821"/>
      <c r="BM15" s="822"/>
    </row>
    <row r="16" spans="1:65" x14ac:dyDescent="0.25">
      <c r="B16" s="829" t="s">
        <v>275</v>
      </c>
      <c r="C16" s="829"/>
      <c r="D16" s="829" t="s">
        <v>276</v>
      </c>
      <c r="E16" s="829"/>
      <c r="F16" s="829" t="s">
        <v>277</v>
      </c>
      <c r="G16" s="829"/>
      <c r="H16" s="829" t="s">
        <v>278</v>
      </c>
      <c r="I16" s="830"/>
      <c r="J16" s="831" t="s">
        <v>275</v>
      </c>
      <c r="K16" s="829"/>
      <c r="L16" s="829" t="s">
        <v>276</v>
      </c>
      <c r="M16" s="829"/>
      <c r="N16" s="829" t="s">
        <v>277</v>
      </c>
      <c r="O16" s="829"/>
      <c r="P16" s="829" t="s">
        <v>278</v>
      </c>
      <c r="Q16" s="830"/>
      <c r="R16" s="831" t="s">
        <v>275</v>
      </c>
      <c r="S16" s="829"/>
      <c r="T16" s="829" t="s">
        <v>276</v>
      </c>
      <c r="U16" s="829"/>
      <c r="V16" s="829" t="s">
        <v>277</v>
      </c>
      <c r="W16" s="829"/>
      <c r="X16" s="829" t="s">
        <v>278</v>
      </c>
      <c r="Y16" s="830"/>
      <c r="Z16" s="831" t="s">
        <v>275</v>
      </c>
      <c r="AA16" s="829"/>
      <c r="AB16" s="829" t="s">
        <v>276</v>
      </c>
      <c r="AC16" s="829"/>
      <c r="AD16" s="829" t="s">
        <v>277</v>
      </c>
      <c r="AE16" s="829"/>
      <c r="AF16" s="829" t="s">
        <v>278</v>
      </c>
      <c r="AG16" s="830"/>
      <c r="AH16" s="831" t="s">
        <v>275</v>
      </c>
      <c r="AI16" s="829"/>
      <c r="AJ16" s="829" t="s">
        <v>276</v>
      </c>
      <c r="AK16" s="829"/>
      <c r="AL16" s="829" t="s">
        <v>277</v>
      </c>
      <c r="AM16" s="829"/>
      <c r="AN16" s="829" t="s">
        <v>278</v>
      </c>
      <c r="AO16" s="830"/>
      <c r="AP16" s="831" t="s">
        <v>275</v>
      </c>
      <c r="AQ16" s="829"/>
      <c r="AR16" s="829" t="s">
        <v>276</v>
      </c>
      <c r="AS16" s="829"/>
      <c r="AT16" s="829" t="s">
        <v>277</v>
      </c>
      <c r="AU16" s="829"/>
      <c r="AV16" s="829" t="s">
        <v>278</v>
      </c>
      <c r="AW16" s="830"/>
      <c r="AX16" s="831" t="s">
        <v>275</v>
      </c>
      <c r="AY16" s="829"/>
      <c r="AZ16" s="829" t="s">
        <v>276</v>
      </c>
      <c r="BA16" s="829"/>
      <c r="BB16" s="829" t="s">
        <v>277</v>
      </c>
      <c r="BC16" s="829"/>
      <c r="BD16" s="829" t="s">
        <v>278</v>
      </c>
      <c r="BE16" s="830"/>
      <c r="BF16" s="831" t="s">
        <v>275</v>
      </c>
      <c r="BG16" s="829"/>
      <c r="BH16" s="829" t="s">
        <v>276</v>
      </c>
      <c r="BI16" s="829"/>
      <c r="BJ16" s="829" t="s">
        <v>277</v>
      </c>
      <c r="BK16" s="829"/>
      <c r="BL16" s="829" t="s">
        <v>278</v>
      </c>
      <c r="BM16" s="830"/>
    </row>
    <row r="17" spans="1:65" s="125" customFormat="1" x14ac:dyDescent="0.25">
      <c r="B17" s="128" t="s">
        <v>279</v>
      </c>
      <c r="C17" s="128" t="s">
        <v>280</v>
      </c>
      <c r="D17" s="128" t="s">
        <v>279</v>
      </c>
      <c r="E17" s="128" t="s">
        <v>280</v>
      </c>
      <c r="F17" s="128" t="s">
        <v>279</v>
      </c>
      <c r="G17" s="128" t="s">
        <v>280</v>
      </c>
      <c r="H17" s="128" t="s">
        <v>279</v>
      </c>
      <c r="I17" s="127" t="s">
        <v>280</v>
      </c>
      <c r="J17" s="129" t="s">
        <v>279</v>
      </c>
      <c r="K17" s="128" t="s">
        <v>280</v>
      </c>
      <c r="L17" s="128" t="s">
        <v>279</v>
      </c>
      <c r="M17" s="128" t="s">
        <v>280</v>
      </c>
      <c r="N17" s="128" t="s">
        <v>279</v>
      </c>
      <c r="O17" s="128" t="s">
        <v>280</v>
      </c>
      <c r="P17" s="128" t="s">
        <v>279</v>
      </c>
      <c r="Q17" s="127" t="s">
        <v>280</v>
      </c>
      <c r="R17" s="129" t="s">
        <v>279</v>
      </c>
      <c r="S17" s="128" t="s">
        <v>280</v>
      </c>
      <c r="T17" s="128" t="s">
        <v>279</v>
      </c>
      <c r="U17" s="128" t="s">
        <v>280</v>
      </c>
      <c r="V17" s="128" t="s">
        <v>279</v>
      </c>
      <c r="W17" s="128" t="s">
        <v>280</v>
      </c>
      <c r="X17" s="128" t="s">
        <v>279</v>
      </c>
      <c r="Y17" s="127" t="s">
        <v>280</v>
      </c>
      <c r="Z17" s="129" t="s">
        <v>279</v>
      </c>
      <c r="AA17" s="128" t="s">
        <v>280</v>
      </c>
      <c r="AB17" s="128" t="s">
        <v>279</v>
      </c>
      <c r="AC17" s="128" t="s">
        <v>280</v>
      </c>
      <c r="AD17" s="128" t="s">
        <v>279</v>
      </c>
      <c r="AE17" s="128" t="s">
        <v>280</v>
      </c>
      <c r="AF17" s="128" t="s">
        <v>279</v>
      </c>
      <c r="AG17" s="127" t="s">
        <v>280</v>
      </c>
      <c r="AH17" s="129" t="s">
        <v>279</v>
      </c>
      <c r="AI17" s="128" t="s">
        <v>280</v>
      </c>
      <c r="AJ17" s="128" t="s">
        <v>279</v>
      </c>
      <c r="AK17" s="128" t="s">
        <v>280</v>
      </c>
      <c r="AL17" s="128" t="s">
        <v>279</v>
      </c>
      <c r="AM17" s="128" t="s">
        <v>280</v>
      </c>
      <c r="AN17" s="128" t="s">
        <v>279</v>
      </c>
      <c r="AO17" s="127" t="s">
        <v>280</v>
      </c>
      <c r="AP17" s="129" t="s">
        <v>279</v>
      </c>
      <c r="AQ17" s="128" t="s">
        <v>280</v>
      </c>
      <c r="AR17" s="128" t="s">
        <v>279</v>
      </c>
      <c r="AS17" s="128" t="s">
        <v>280</v>
      </c>
      <c r="AT17" s="128" t="s">
        <v>279</v>
      </c>
      <c r="AU17" s="128" t="s">
        <v>280</v>
      </c>
      <c r="AV17" s="128" t="s">
        <v>279</v>
      </c>
      <c r="AW17" s="127" t="s">
        <v>280</v>
      </c>
      <c r="AX17" s="129" t="s">
        <v>279</v>
      </c>
      <c r="AY17" s="128" t="s">
        <v>280</v>
      </c>
      <c r="AZ17" s="128" t="s">
        <v>279</v>
      </c>
      <c r="BA17" s="128" t="s">
        <v>280</v>
      </c>
      <c r="BB17" s="128" t="s">
        <v>279</v>
      </c>
      <c r="BC17" s="128" t="s">
        <v>280</v>
      </c>
      <c r="BD17" s="128" t="s">
        <v>279</v>
      </c>
      <c r="BE17" s="127" t="s">
        <v>280</v>
      </c>
      <c r="BF17" s="129" t="s">
        <v>279</v>
      </c>
      <c r="BG17" s="128" t="s">
        <v>280</v>
      </c>
      <c r="BH17" s="128" t="s">
        <v>279</v>
      </c>
      <c r="BI17" s="128" t="s">
        <v>280</v>
      </c>
      <c r="BJ17" s="128" t="s">
        <v>279</v>
      </c>
      <c r="BK17" s="128" t="s">
        <v>280</v>
      </c>
      <c r="BL17" s="128" t="s">
        <v>279</v>
      </c>
      <c r="BM17" s="127" t="s">
        <v>280</v>
      </c>
    </row>
    <row r="18" spans="1:65" x14ac:dyDescent="0.25">
      <c r="A18" s="722" t="s">
        <v>292</v>
      </c>
      <c r="B18" s="721">
        <v>25635937.039723113</v>
      </c>
      <c r="C18" s="720">
        <v>56.978873489883036</v>
      </c>
      <c r="D18" s="721">
        <v>2795738.3616648186</v>
      </c>
      <c r="E18" s="720">
        <v>9.8331819078391032</v>
      </c>
      <c r="F18" s="721">
        <v>28431675.40138793</v>
      </c>
      <c r="G18" s="720">
        <v>63.192729537870619</v>
      </c>
      <c r="H18" s="721">
        <v>16560328.59861207</v>
      </c>
      <c r="I18" s="719">
        <v>36.807270462129381</v>
      </c>
      <c r="J18" s="718">
        <v>25157591.098221622</v>
      </c>
      <c r="K18" s="720">
        <v>69.194504072199393</v>
      </c>
      <c r="L18" s="721">
        <v>2771842.3063387317</v>
      </c>
      <c r="M18" s="720">
        <v>9.9244487569380553</v>
      </c>
      <c r="N18" s="721">
        <v>27929433.40456035</v>
      </c>
      <c r="O18" s="720">
        <v>76.818296549174974</v>
      </c>
      <c r="P18" s="721">
        <v>8428354.5954396483</v>
      </c>
      <c r="Q18" s="719">
        <v>23.181703450825026</v>
      </c>
      <c r="R18" s="718">
        <v>672842.9821555994</v>
      </c>
      <c r="S18" s="720">
        <v>48.815634962153574</v>
      </c>
      <c r="T18" s="721">
        <v>148298.60452458047</v>
      </c>
      <c r="U18" s="720">
        <v>18.06005284961169</v>
      </c>
      <c r="V18" s="721">
        <v>821141.58668017981</v>
      </c>
      <c r="W18" s="720">
        <v>59.574891929768874</v>
      </c>
      <c r="X18" s="721">
        <v>557193.41331982031</v>
      </c>
      <c r="Y18" s="719">
        <v>40.425108070231126</v>
      </c>
      <c r="Z18" s="718">
        <v>3807969.0823910306</v>
      </c>
      <c r="AA18" s="720">
        <v>65.851182423800253</v>
      </c>
      <c r="AB18" s="721">
        <v>711645.67197971535</v>
      </c>
      <c r="AC18" s="720">
        <v>15.745715302206015</v>
      </c>
      <c r="AD18" s="721">
        <v>4519614.7543707462</v>
      </c>
      <c r="AE18" s="720">
        <v>78.157665998824186</v>
      </c>
      <c r="AF18" s="721">
        <v>1263074.2456292536</v>
      </c>
      <c r="AG18" s="719">
        <v>21.842334001175814</v>
      </c>
      <c r="AH18" s="718">
        <v>6569244.9999346267</v>
      </c>
      <c r="AI18" s="720">
        <v>73.761625106342095</v>
      </c>
      <c r="AJ18" s="721">
        <v>766486.7554906978</v>
      </c>
      <c r="AK18" s="720">
        <v>10.448674802262545</v>
      </c>
      <c r="AL18" s="721">
        <v>7335731.7554253247</v>
      </c>
      <c r="AM18" s="720">
        <v>82.367988350222319</v>
      </c>
      <c r="AN18" s="721">
        <v>1570315.2445746751</v>
      </c>
      <c r="AO18" s="719">
        <v>17.632011649777681</v>
      </c>
      <c r="AP18" s="718">
        <v>9130969.3318065349</v>
      </c>
      <c r="AQ18" s="720">
        <v>79.563994917215481</v>
      </c>
      <c r="AR18" s="721">
        <v>715160.3682469714</v>
      </c>
      <c r="AS18" s="720">
        <v>7.2633653022373359</v>
      </c>
      <c r="AT18" s="721">
        <v>9846129.7000535056</v>
      </c>
      <c r="AU18" s="720">
        <v>85.795646107411542</v>
      </c>
      <c r="AV18" s="721">
        <v>1630128.2999464949</v>
      </c>
      <c r="AW18" s="719">
        <v>14.204353892588458</v>
      </c>
      <c r="AX18" s="718">
        <v>4976564.7019338291</v>
      </c>
      <c r="AY18" s="720">
        <v>56.459105453140452</v>
      </c>
      <c r="AZ18" s="721">
        <v>430250.90609676647</v>
      </c>
      <c r="BA18" s="720">
        <v>7.957565733473996</v>
      </c>
      <c r="BB18" s="721">
        <v>5406815.6080305967</v>
      </c>
      <c r="BC18" s="720">
        <v>61.340300159438002</v>
      </c>
      <c r="BD18" s="721">
        <v>3407643.3919694046</v>
      </c>
      <c r="BE18" s="719">
        <v>38.659699840561998</v>
      </c>
      <c r="BF18" s="718">
        <v>478345.94150148949</v>
      </c>
      <c r="BG18" s="720">
        <v>5.5401201626353744</v>
      </c>
      <c r="BH18" s="717">
        <v>23896.055326086935</v>
      </c>
      <c r="BI18" s="716">
        <v>4.7578767759420639</v>
      </c>
      <c r="BJ18" s="721">
        <v>502241.99682757637</v>
      </c>
      <c r="BK18" s="720">
        <v>5.8168801524953322</v>
      </c>
      <c r="BL18" s="721">
        <v>8131974.0031724237</v>
      </c>
      <c r="BM18" s="719">
        <v>94.18311984750467</v>
      </c>
    </row>
    <row r="19" spans="1:65" x14ac:dyDescent="0.25">
      <c r="A19" s="722" t="s">
        <v>293</v>
      </c>
      <c r="B19" s="721">
        <v>25605420.665676929</v>
      </c>
      <c r="C19" s="720">
        <v>56.906189045355426</v>
      </c>
      <c r="D19" s="721">
        <v>2777367.6537507586</v>
      </c>
      <c r="E19" s="720">
        <v>9.7853939595134261</v>
      </c>
      <c r="F19" s="721">
        <v>28382788.319427684</v>
      </c>
      <c r="G19" s="720">
        <v>63.078687080689598</v>
      </c>
      <c r="H19" s="721">
        <v>16613056.763905641</v>
      </c>
      <c r="I19" s="719">
        <v>36.921312919310402</v>
      </c>
      <c r="J19" s="718">
        <v>25121755.10712168</v>
      </c>
      <c r="K19" s="720">
        <v>69.09527377876968</v>
      </c>
      <c r="L19" s="721">
        <v>2755380.3232226521</v>
      </c>
      <c r="M19" s="720">
        <v>9.8840152716100587</v>
      </c>
      <c r="N19" s="721">
        <v>27877135.430344332</v>
      </c>
      <c r="O19" s="720">
        <v>76.673715531182623</v>
      </c>
      <c r="P19" s="721">
        <v>8481002.7363223303</v>
      </c>
      <c r="Q19" s="719">
        <v>23.326284468817377</v>
      </c>
      <c r="R19" s="718">
        <v>664951.74945643474</v>
      </c>
      <c r="S19" s="720">
        <v>48.40496783521715</v>
      </c>
      <c r="T19" s="721">
        <v>154422.89529805063</v>
      </c>
      <c r="U19" s="720">
        <v>18.84643322644202</v>
      </c>
      <c r="V19" s="721">
        <v>819374.64475448546</v>
      </c>
      <c r="W19" s="720">
        <v>59.646137267485827</v>
      </c>
      <c r="X19" s="721">
        <v>554351.60524551419</v>
      </c>
      <c r="Y19" s="719">
        <v>40.353862732514173</v>
      </c>
      <c r="Z19" s="718">
        <v>3773820.3228135183</v>
      </c>
      <c r="AA19" s="720">
        <v>65.449360451292307</v>
      </c>
      <c r="AB19" s="721">
        <v>703256.66893074382</v>
      </c>
      <c r="AC19" s="720">
        <v>15.70794226294411</v>
      </c>
      <c r="AD19" s="721">
        <v>4477076.9917442622</v>
      </c>
      <c r="AE19" s="720">
        <v>77.645939852907304</v>
      </c>
      <c r="AF19" s="721">
        <v>1288938.5915890697</v>
      </c>
      <c r="AG19" s="719">
        <v>22.354060147092696</v>
      </c>
      <c r="AH19" s="718">
        <v>6562285.8336529639</v>
      </c>
      <c r="AI19" s="720">
        <v>73.607934134121166</v>
      </c>
      <c r="AJ19" s="721">
        <v>774481.14176183031</v>
      </c>
      <c r="AK19" s="720">
        <v>10.556163830159591</v>
      </c>
      <c r="AL19" s="721">
        <v>7336766.9754147949</v>
      </c>
      <c r="AM19" s="720">
        <v>82.295144401399284</v>
      </c>
      <c r="AN19" s="721">
        <v>1578421.1912518681</v>
      </c>
      <c r="AO19" s="719">
        <v>17.704855598600716</v>
      </c>
      <c r="AP19" s="718">
        <v>9154912.8542283569</v>
      </c>
      <c r="AQ19" s="720">
        <v>79.68874802790252</v>
      </c>
      <c r="AR19" s="721">
        <v>691103.9622819795</v>
      </c>
      <c r="AS19" s="720">
        <v>7.0191223025650205</v>
      </c>
      <c r="AT19" s="721">
        <v>9846016.8165103365</v>
      </c>
      <c r="AU19" s="720">
        <v>85.70444805566818</v>
      </c>
      <c r="AV19" s="721">
        <v>1642321.35015633</v>
      </c>
      <c r="AW19" s="719">
        <v>14.29555194433182</v>
      </c>
      <c r="AX19" s="718">
        <v>4965784.3469704026</v>
      </c>
      <c r="AY19" s="720">
        <v>56.334175625623551</v>
      </c>
      <c r="AZ19" s="721">
        <v>432115.65495004749</v>
      </c>
      <c r="BA19" s="720">
        <v>8.0052549101745232</v>
      </c>
      <c r="BB19" s="721">
        <v>5397900.0019204505</v>
      </c>
      <c r="BC19" s="720">
        <v>61.236297323958844</v>
      </c>
      <c r="BD19" s="721">
        <v>3416969.9980795477</v>
      </c>
      <c r="BE19" s="719">
        <v>38.763702676041156</v>
      </c>
      <c r="BF19" s="718">
        <v>483665.55855524738</v>
      </c>
      <c r="BG19" s="720">
        <v>5.5994671180843483</v>
      </c>
      <c r="BH19" s="717">
        <v>21987.330528106606</v>
      </c>
      <c r="BI19" s="716">
        <v>4.3483051323933237</v>
      </c>
      <c r="BJ19" s="721">
        <v>505652.88908335404</v>
      </c>
      <c r="BK19" s="720">
        <v>5.8540176688292638</v>
      </c>
      <c r="BL19" s="721">
        <v>8132054.0275833113</v>
      </c>
      <c r="BM19" s="719">
        <v>94.145982331170742</v>
      </c>
    </row>
    <row r="20" spans="1:65" x14ac:dyDescent="0.25">
      <c r="A20" s="722" t="s">
        <v>294</v>
      </c>
      <c r="B20" s="721">
        <v>25541631.024142519</v>
      </c>
      <c r="C20" s="720">
        <v>56.759881143293043</v>
      </c>
      <c r="D20" s="721">
        <v>2802624.9090812695</v>
      </c>
      <c r="E20" s="720">
        <v>9.8878055422727318</v>
      </c>
      <c r="F20" s="721">
        <v>28344255.933223791</v>
      </c>
      <c r="G20" s="720">
        <v>62.988013425774248</v>
      </c>
      <c r="H20" s="721">
        <v>16655188.23344288</v>
      </c>
      <c r="I20" s="719">
        <v>37.011986574225752</v>
      </c>
      <c r="J20" s="718">
        <v>25071012.340475909</v>
      </c>
      <c r="K20" s="720">
        <v>68.95566992438664</v>
      </c>
      <c r="L20" s="721">
        <v>2780378.7135647647</v>
      </c>
      <c r="M20" s="720">
        <v>9.9829078848160009</v>
      </c>
      <c r="N20" s="721">
        <v>27851391.054040674</v>
      </c>
      <c r="O20" s="720">
        <v>76.602863194194725</v>
      </c>
      <c r="P20" s="721">
        <v>8506768.2792926598</v>
      </c>
      <c r="Q20" s="719">
        <v>23.397136805805275</v>
      </c>
      <c r="R20" s="718">
        <v>657021.66002400569</v>
      </c>
      <c r="S20" s="720">
        <v>47.988417425868242</v>
      </c>
      <c r="T20" s="721">
        <v>160526.32880980265</v>
      </c>
      <c r="U20" s="720">
        <v>19.635095554303238</v>
      </c>
      <c r="V20" s="721">
        <v>817547.98883380834</v>
      </c>
      <c r="W20" s="720">
        <v>59.713151850126835</v>
      </c>
      <c r="X20" s="721">
        <v>551577.51116619166</v>
      </c>
      <c r="Y20" s="719">
        <v>40.286848149873165</v>
      </c>
      <c r="Z20" s="718">
        <v>3732657.6488832608</v>
      </c>
      <c r="AA20" s="720">
        <v>64.922411047514629</v>
      </c>
      <c r="AB20" s="721">
        <v>704380.24849057198</v>
      </c>
      <c r="AC20" s="720">
        <v>15.875010869469389</v>
      </c>
      <c r="AD20" s="721">
        <v>4437037.8973738328</v>
      </c>
      <c r="AE20" s="720">
        <v>77.173752672679996</v>
      </c>
      <c r="AF20" s="721">
        <v>1312375.2692928347</v>
      </c>
      <c r="AG20" s="719">
        <v>22.826247327320004</v>
      </c>
      <c r="AH20" s="718">
        <v>6563532.7093057632</v>
      </c>
      <c r="AI20" s="720">
        <v>73.546748362896096</v>
      </c>
      <c r="AJ20" s="721">
        <v>774921.4221932207</v>
      </c>
      <c r="AK20" s="720">
        <v>10.559736537249869</v>
      </c>
      <c r="AL20" s="721">
        <v>7338454.1314989831</v>
      </c>
      <c r="AM20" s="720">
        <v>82.23002204541433</v>
      </c>
      <c r="AN20" s="721">
        <v>1585846.2018343501</v>
      </c>
      <c r="AO20" s="719">
        <v>17.76997795458567</v>
      </c>
      <c r="AP20" s="718">
        <v>9147971.2941278294</v>
      </c>
      <c r="AQ20" s="720">
        <v>79.549054469051114</v>
      </c>
      <c r="AR20" s="721">
        <v>702795.55628534965</v>
      </c>
      <c r="AS20" s="720">
        <v>7.1344248316654824</v>
      </c>
      <c r="AT20" s="721">
        <v>9850766.8504131809</v>
      </c>
      <c r="AU20" s="720">
        <v>85.660433723535405</v>
      </c>
      <c r="AV20" s="721">
        <v>1649019.4829201542</v>
      </c>
      <c r="AW20" s="719">
        <v>14.339566276464595</v>
      </c>
      <c r="AX20" s="718">
        <v>4969829.0281350538</v>
      </c>
      <c r="AY20" s="720">
        <v>56.375813741232854</v>
      </c>
      <c r="AZ20" s="721">
        <v>437755.15778581967</v>
      </c>
      <c r="BA20" s="720">
        <v>8.095207448190159</v>
      </c>
      <c r="BB20" s="721">
        <v>5407584.1859208737</v>
      </c>
      <c r="BC20" s="720">
        <v>61.341538537777453</v>
      </c>
      <c r="BD20" s="721">
        <v>3407949.8140791291</v>
      </c>
      <c r="BE20" s="719">
        <v>38.658461462222547</v>
      </c>
      <c r="BF20" s="718">
        <v>470618.68366660998</v>
      </c>
      <c r="BG20" s="720">
        <v>5.446165619390551</v>
      </c>
      <c r="BH20" s="717">
        <v>22246.195516504933</v>
      </c>
      <c r="BI20" s="716">
        <v>4.5136499791537732</v>
      </c>
      <c r="BJ20" s="721">
        <v>492864.87918311486</v>
      </c>
      <c r="BK20" s="720">
        <v>5.7036064507665891</v>
      </c>
      <c r="BL20" s="721">
        <v>8148419.9541502194</v>
      </c>
      <c r="BM20" s="719">
        <v>94.296393549233414</v>
      </c>
    </row>
    <row r="21" spans="1:65" x14ac:dyDescent="0.25">
      <c r="A21" s="722" t="s">
        <v>295</v>
      </c>
      <c r="B21" s="721">
        <v>25525069.839521334</v>
      </c>
      <c r="C21" s="720">
        <v>56.721622078224506</v>
      </c>
      <c r="D21" s="721">
        <v>2816125.8391764089</v>
      </c>
      <c r="E21" s="720">
        <v>9.9365103402927719</v>
      </c>
      <c r="F21" s="721">
        <v>28341195.678697743</v>
      </c>
      <c r="G21" s="720">
        <v>62.979596163261633</v>
      </c>
      <c r="H21" s="721">
        <v>16659403.571302261</v>
      </c>
      <c r="I21" s="719">
        <v>37.020403836738367</v>
      </c>
      <c r="J21" s="718">
        <v>25060700.484546877</v>
      </c>
      <c r="K21" s="720">
        <v>68.931148810273996</v>
      </c>
      <c r="L21" s="721">
        <v>2794467.2976237172</v>
      </c>
      <c r="M21" s="720">
        <v>10.032132347852476</v>
      </c>
      <c r="N21" s="721">
        <v>27855167.782170594</v>
      </c>
      <c r="O21" s="720">
        <v>76.61751979805716</v>
      </c>
      <c r="P21" s="721">
        <v>8500965.7178294081</v>
      </c>
      <c r="Q21" s="719">
        <v>23.38248020194284</v>
      </c>
      <c r="R21" s="718">
        <v>655096.25007220998</v>
      </c>
      <c r="S21" s="720">
        <v>48.013864811884581</v>
      </c>
      <c r="T21" s="721">
        <v>155254.85969079012</v>
      </c>
      <c r="U21" s="720">
        <v>19.158961815477348</v>
      </c>
      <c r="V21" s="721">
        <v>810351.10976300016</v>
      </c>
      <c r="W21" s="720">
        <v>59.392934442889221</v>
      </c>
      <c r="X21" s="721">
        <v>554038.64023699996</v>
      </c>
      <c r="Y21" s="719">
        <v>40.607065557110779</v>
      </c>
      <c r="Z21" s="718">
        <v>3719998.3126891898</v>
      </c>
      <c r="AA21" s="720">
        <v>64.885010891820727</v>
      </c>
      <c r="AB21" s="721">
        <v>714329.98982000642</v>
      </c>
      <c r="AC21" s="720">
        <v>16.109091187853586</v>
      </c>
      <c r="AD21" s="721">
        <v>4434328.3025091961</v>
      </c>
      <c r="AE21" s="720">
        <v>77.344508255495413</v>
      </c>
      <c r="AF21" s="721">
        <v>1298888.4474908048</v>
      </c>
      <c r="AG21" s="719">
        <v>22.655491744504587</v>
      </c>
      <c r="AH21" s="718">
        <v>6566665.2065281756</v>
      </c>
      <c r="AI21" s="720">
        <v>73.542226601101063</v>
      </c>
      <c r="AJ21" s="721">
        <v>775662.24352141214</v>
      </c>
      <c r="AK21" s="720">
        <v>10.564255664137855</v>
      </c>
      <c r="AL21" s="721">
        <v>7342327.4500495885</v>
      </c>
      <c r="AM21" s="720">
        <v>82.229121194457306</v>
      </c>
      <c r="AN21" s="721">
        <v>1586781.0499504127</v>
      </c>
      <c r="AO21" s="719">
        <v>17.770878805542694</v>
      </c>
      <c r="AP21" s="718">
        <v>9143812.7171361595</v>
      </c>
      <c r="AQ21" s="720">
        <v>79.452506080045595</v>
      </c>
      <c r="AR21" s="721">
        <v>703958.07709165872</v>
      </c>
      <c r="AS21" s="720">
        <v>7.1484003009521428</v>
      </c>
      <c r="AT21" s="721">
        <v>9847770.7942278199</v>
      </c>
      <c r="AU21" s="720">
        <v>85.569345426000623</v>
      </c>
      <c r="AV21" s="721">
        <v>1660755.705772182</v>
      </c>
      <c r="AW21" s="719">
        <v>14.430654573999377</v>
      </c>
      <c r="AX21" s="718">
        <v>4975127.9981211424</v>
      </c>
      <c r="AY21" s="720">
        <v>56.40164280575187</v>
      </c>
      <c r="AZ21" s="721">
        <v>445262.12749984994</v>
      </c>
      <c r="BA21" s="720">
        <v>8.2145771278564208</v>
      </c>
      <c r="BB21" s="721">
        <v>5420390.1256209919</v>
      </c>
      <c r="BC21" s="720">
        <v>61.449455742355674</v>
      </c>
      <c r="BD21" s="721">
        <v>3400501.8743790081</v>
      </c>
      <c r="BE21" s="719">
        <v>38.550544257644326</v>
      </c>
      <c r="BF21" s="718">
        <v>464369.35497445706</v>
      </c>
      <c r="BG21" s="720">
        <v>5.3718687586269516</v>
      </c>
      <c r="BH21" s="717">
        <v>21658.541552691218</v>
      </c>
      <c r="BI21" s="716">
        <v>4.4562342424065831</v>
      </c>
      <c r="BJ21" s="721">
        <v>486027.89652714826</v>
      </c>
      <c r="BK21" s="720">
        <v>5.6224168223137241</v>
      </c>
      <c r="BL21" s="721">
        <v>8158437.8534728521</v>
      </c>
      <c r="BM21" s="719">
        <v>94.377583177686276</v>
      </c>
    </row>
    <row r="22" spans="1:65" x14ac:dyDescent="0.25">
      <c r="A22" s="722" t="s">
        <v>296</v>
      </c>
      <c r="B22" s="721">
        <v>25509004.982815851</v>
      </c>
      <c r="C22" s="720">
        <v>56.682282553414709</v>
      </c>
      <c r="D22" s="721">
        <v>2814524.8374732952</v>
      </c>
      <c r="E22" s="720">
        <v>9.9370553576170142</v>
      </c>
      <c r="F22" s="721">
        <v>28323529.820289146</v>
      </c>
      <c r="G22" s="720">
        <v>62.93629725131197</v>
      </c>
      <c r="H22" s="721">
        <v>16679959.513044182</v>
      </c>
      <c r="I22" s="719">
        <v>37.06370274868803</v>
      </c>
      <c r="J22" s="718">
        <v>25051021.951368682</v>
      </c>
      <c r="K22" s="720">
        <v>68.904267384984465</v>
      </c>
      <c r="L22" s="721">
        <v>2793342.4271240402</v>
      </c>
      <c r="M22" s="720">
        <v>10.031984889845956</v>
      </c>
      <c r="N22" s="721">
        <v>27844364.378492724</v>
      </c>
      <c r="O22" s="720">
        <v>76.587515352673094</v>
      </c>
      <c r="P22" s="721">
        <v>8511906.2881739382</v>
      </c>
      <c r="Q22" s="719">
        <v>23.412484647326906</v>
      </c>
      <c r="R22" s="718">
        <v>648817.44868987356</v>
      </c>
      <c r="S22" s="720">
        <v>47.720183130094576</v>
      </c>
      <c r="T22" s="721">
        <v>146301.3687860322</v>
      </c>
      <c r="U22" s="720">
        <v>18.39993791751326</v>
      </c>
      <c r="V22" s="721">
        <v>795118.81747590564</v>
      </c>
      <c r="W22" s="720">
        <v>58.480572088114165</v>
      </c>
      <c r="X22" s="721">
        <v>564510.18252409389</v>
      </c>
      <c r="Y22" s="719">
        <v>41.519427911885835</v>
      </c>
      <c r="Z22" s="718">
        <v>3700258.3900528168</v>
      </c>
      <c r="AA22" s="720">
        <v>64.724227112055942</v>
      </c>
      <c r="AB22" s="721">
        <v>723869.60927116638</v>
      </c>
      <c r="AC22" s="720">
        <v>16.361859543434893</v>
      </c>
      <c r="AD22" s="721">
        <v>4424127.9993239827</v>
      </c>
      <c r="AE22" s="720">
        <v>77.386018817178822</v>
      </c>
      <c r="AF22" s="721">
        <v>1292832.3340093479</v>
      </c>
      <c r="AG22" s="719">
        <v>22.613981182821178</v>
      </c>
      <c r="AH22" s="718">
        <v>6586437.235234363</v>
      </c>
      <c r="AI22" s="720">
        <v>73.720371449086997</v>
      </c>
      <c r="AJ22" s="721">
        <v>762085.42592977639</v>
      </c>
      <c r="AK22" s="720">
        <v>10.370593669898927</v>
      </c>
      <c r="AL22" s="721">
        <v>7348522.6611641394</v>
      </c>
      <c r="AM22" s="720">
        <v>82.250206118266803</v>
      </c>
      <c r="AN22" s="721">
        <v>1585829.0055025253</v>
      </c>
      <c r="AO22" s="719">
        <v>17.749793881733197</v>
      </c>
      <c r="AP22" s="718">
        <v>9154876.4697433226</v>
      </c>
      <c r="AQ22" s="720">
        <v>79.480524054823647</v>
      </c>
      <c r="AR22" s="721">
        <v>712240.97565582267</v>
      </c>
      <c r="AS22" s="720">
        <v>7.2183287530232789</v>
      </c>
      <c r="AT22" s="721">
        <v>9867117.4453991465</v>
      </c>
      <c r="AU22" s="720">
        <v>85.664035780572902</v>
      </c>
      <c r="AV22" s="721">
        <v>1651272.2212675184</v>
      </c>
      <c r="AW22" s="719">
        <v>14.335964219427098</v>
      </c>
      <c r="AX22" s="718">
        <v>4960632.4076483054</v>
      </c>
      <c r="AY22" s="720">
        <v>56.198777919055814</v>
      </c>
      <c r="AZ22" s="721">
        <v>448845.0474812421</v>
      </c>
      <c r="BA22" s="720">
        <v>8.2973827177267179</v>
      </c>
      <c r="BB22" s="721">
        <v>5409477.455129547</v>
      </c>
      <c r="BC22" s="720">
        <v>61.283722956421443</v>
      </c>
      <c r="BD22" s="721">
        <v>3417462.5448704516</v>
      </c>
      <c r="BE22" s="719">
        <v>38.716277043578557</v>
      </c>
      <c r="BF22" s="718">
        <v>457983.03144716617</v>
      </c>
      <c r="BG22" s="720">
        <v>5.2963045009212149</v>
      </c>
      <c r="BH22" s="717">
        <v>21182.410349255111</v>
      </c>
      <c r="BI22" s="716">
        <v>4.4206882428417469</v>
      </c>
      <c r="BJ22" s="721">
        <v>479165.44179642131</v>
      </c>
      <c r="BK22" s="720">
        <v>5.5412666230300172</v>
      </c>
      <c r="BL22" s="721">
        <v>8168053.224870244</v>
      </c>
      <c r="BM22" s="719">
        <v>94.458733376969988</v>
      </c>
    </row>
    <row r="23" spans="1:65" x14ac:dyDescent="0.25">
      <c r="A23" s="722" t="s">
        <v>297</v>
      </c>
      <c r="B23" s="721">
        <v>25454432.116793375</v>
      </c>
      <c r="C23" s="720">
        <v>56.557810351631971</v>
      </c>
      <c r="D23" s="721">
        <v>2849869.0811370304</v>
      </c>
      <c r="E23" s="720">
        <v>10.068678471190843</v>
      </c>
      <c r="F23" s="721">
        <v>28304301.197930403</v>
      </c>
      <c r="G23" s="720">
        <v>62.890002493195752</v>
      </c>
      <c r="H23" s="721">
        <v>16701741.218736267</v>
      </c>
      <c r="I23" s="719">
        <v>37.109997506804248</v>
      </c>
      <c r="J23" s="718">
        <v>24999843.444950819</v>
      </c>
      <c r="K23" s="720">
        <v>68.764541720543036</v>
      </c>
      <c r="L23" s="721">
        <v>2829973.0207997421</v>
      </c>
      <c r="M23" s="720">
        <v>10.168852619931997</v>
      </c>
      <c r="N23" s="721">
        <v>27829816.465750564</v>
      </c>
      <c r="O23" s="720">
        <v>76.548662380550567</v>
      </c>
      <c r="P23" s="721">
        <v>8525902.3675827757</v>
      </c>
      <c r="Q23" s="719">
        <v>23.451337619449433</v>
      </c>
      <c r="R23" s="718">
        <v>628524.21237384528</v>
      </c>
      <c r="S23" s="720">
        <v>46.391088557903153</v>
      </c>
      <c r="T23" s="721">
        <v>135175.20707905269</v>
      </c>
      <c r="U23" s="720">
        <v>17.700053664554314</v>
      </c>
      <c r="V23" s="721">
        <v>763699.41945289797</v>
      </c>
      <c r="W23" s="720">
        <v>56.368309608390369</v>
      </c>
      <c r="X23" s="721">
        <v>591138.83054710226</v>
      </c>
      <c r="Y23" s="719">
        <v>43.631690391609631</v>
      </c>
      <c r="Z23" s="718">
        <v>3693704.7694693296</v>
      </c>
      <c r="AA23" s="720">
        <v>64.794222845113211</v>
      </c>
      <c r="AB23" s="721">
        <v>740436.81744343624</v>
      </c>
      <c r="AC23" s="720">
        <v>16.698537990505603</v>
      </c>
      <c r="AD23" s="721">
        <v>4434141.5869127661</v>
      </c>
      <c r="AE23" s="720">
        <v>77.782815909915485</v>
      </c>
      <c r="AF23" s="721">
        <v>1266528.329753902</v>
      </c>
      <c r="AG23" s="719">
        <v>22.217184090084515</v>
      </c>
      <c r="AH23" s="718">
        <v>6575853.7480018921</v>
      </c>
      <c r="AI23" s="720">
        <v>73.560217698810021</v>
      </c>
      <c r="AJ23" s="721">
        <v>775080.18691546179</v>
      </c>
      <c r="AK23" s="720">
        <v>10.543968885828054</v>
      </c>
      <c r="AL23" s="721">
        <v>7350933.934917355</v>
      </c>
      <c r="AM23" s="720">
        <v>82.230584995354604</v>
      </c>
      <c r="AN23" s="721">
        <v>1588481.8984159804</v>
      </c>
      <c r="AO23" s="719">
        <v>17.769415004645396</v>
      </c>
      <c r="AP23" s="718">
        <v>9157510.7311681584</v>
      </c>
      <c r="AQ23" s="720">
        <v>79.437957823328418</v>
      </c>
      <c r="AR23" s="721">
        <v>727787.20807802631</v>
      </c>
      <c r="AS23" s="720">
        <v>7.3623194015083442</v>
      </c>
      <c r="AT23" s="721">
        <v>9885297.9392461833</v>
      </c>
      <c r="AU23" s="720">
        <v>85.751237844162773</v>
      </c>
      <c r="AV23" s="721">
        <v>1642579.8940871507</v>
      </c>
      <c r="AW23" s="719">
        <v>14.248762155837227</v>
      </c>
      <c r="AX23" s="718">
        <v>4944249.983937595</v>
      </c>
      <c r="AY23" s="720">
        <v>55.975279558696123</v>
      </c>
      <c r="AZ23" s="721">
        <v>451493.60128376517</v>
      </c>
      <c r="BA23" s="720">
        <v>8.3675881581990055</v>
      </c>
      <c r="BB23" s="721">
        <v>5395743.5852213614</v>
      </c>
      <c r="BC23" s="720">
        <v>61.086768790212346</v>
      </c>
      <c r="BD23" s="721">
        <v>3437173.4147786396</v>
      </c>
      <c r="BE23" s="719">
        <v>38.913231209787654</v>
      </c>
      <c r="BF23" s="718">
        <v>454588.67184255423</v>
      </c>
      <c r="BG23" s="720">
        <v>5.2551637804441782</v>
      </c>
      <c r="BH23" s="717">
        <v>19896.060337288407</v>
      </c>
      <c r="BI23" s="716">
        <v>4.1931929497253577</v>
      </c>
      <c r="BJ23" s="721">
        <v>474484.73217984266</v>
      </c>
      <c r="BK23" s="720">
        <v>5.4851674345921264</v>
      </c>
      <c r="BL23" s="721">
        <v>8175838.8511534911</v>
      </c>
      <c r="BM23" s="719">
        <v>94.514832565407872</v>
      </c>
    </row>
    <row r="24" spans="1:65" x14ac:dyDescent="0.25">
      <c r="A24" s="722" t="s">
        <v>298</v>
      </c>
      <c r="B24" s="721">
        <v>25406419.098583229</v>
      </c>
      <c r="C24" s="720">
        <v>56.44960629533869</v>
      </c>
      <c r="D24" s="721">
        <v>2898811.3351645404</v>
      </c>
      <c r="E24" s="720">
        <v>10.241256795098705</v>
      </c>
      <c r="F24" s="721">
        <v>28305230.433747772</v>
      </c>
      <c r="G24" s="720">
        <v>62.890370653336255</v>
      </c>
      <c r="H24" s="721">
        <v>16702026.066252224</v>
      </c>
      <c r="I24" s="719">
        <v>37.109629346663745</v>
      </c>
      <c r="J24" s="718">
        <v>24962923.297701463</v>
      </c>
      <c r="K24" s="720">
        <v>68.66612795843244</v>
      </c>
      <c r="L24" s="721">
        <v>2880096.3396179932</v>
      </c>
      <c r="M24" s="720">
        <v>10.344051676627954</v>
      </c>
      <c r="N24" s="721">
        <v>27843019.637319453</v>
      </c>
      <c r="O24" s="720">
        <v>76.588479897359065</v>
      </c>
      <c r="P24" s="721">
        <v>8511037.3626805395</v>
      </c>
      <c r="Q24" s="719">
        <v>23.411520102640935</v>
      </c>
      <c r="R24" s="718">
        <v>623263.77769636456</v>
      </c>
      <c r="S24" s="720">
        <v>46.162438396550058</v>
      </c>
      <c r="T24" s="721">
        <v>136924.83105434262</v>
      </c>
      <c r="U24" s="720">
        <v>18.01195512247476</v>
      </c>
      <c r="V24" s="721">
        <v>760188.60875070724</v>
      </c>
      <c r="W24" s="720">
        <v>56.303865356843296</v>
      </c>
      <c r="X24" s="721">
        <v>589964.89124929241</v>
      </c>
      <c r="Y24" s="719">
        <v>43.696134643156704</v>
      </c>
      <c r="Z24" s="718">
        <v>3682049.9852603013</v>
      </c>
      <c r="AA24" s="720">
        <v>64.774537887537861</v>
      </c>
      <c r="AB24" s="721">
        <v>750677.64929294412</v>
      </c>
      <c r="AC24" s="720">
        <v>16.934892264559391</v>
      </c>
      <c r="AD24" s="721">
        <v>4432727.6345532453</v>
      </c>
      <c r="AE24" s="720">
        <v>77.980441672142817</v>
      </c>
      <c r="AF24" s="721">
        <v>1251681.865446754</v>
      </c>
      <c r="AG24" s="719">
        <v>22.019558327857183</v>
      </c>
      <c r="AH24" s="718">
        <v>6571774.9209897127</v>
      </c>
      <c r="AI24" s="720">
        <v>73.475120138951354</v>
      </c>
      <c r="AJ24" s="721">
        <v>787965.68264784082</v>
      </c>
      <c r="AK24" s="720">
        <v>10.70643280903662</v>
      </c>
      <c r="AL24" s="721">
        <v>7359740.6036375538</v>
      </c>
      <c r="AM24" s="720">
        <v>82.284897389996004</v>
      </c>
      <c r="AN24" s="721">
        <v>1584477.3963624458</v>
      </c>
      <c r="AO24" s="719">
        <v>17.715102610003996</v>
      </c>
      <c r="AP24" s="718">
        <v>9161864.5412192103</v>
      </c>
      <c r="AQ24" s="720">
        <v>79.41539059756424</v>
      </c>
      <c r="AR24" s="721">
        <v>730505.38363401964</v>
      </c>
      <c r="AS24" s="720">
        <v>7.3845336272628108</v>
      </c>
      <c r="AT24" s="721">
        <v>9892369.9248532299</v>
      </c>
      <c r="AU24" s="720">
        <v>85.747439070221418</v>
      </c>
      <c r="AV24" s="721">
        <v>1644266.0751467685</v>
      </c>
      <c r="AW24" s="719">
        <v>14.252560929778582</v>
      </c>
      <c r="AX24" s="718">
        <v>4923970.0725358734</v>
      </c>
      <c r="AY24" s="720">
        <v>55.709589626185405</v>
      </c>
      <c r="AZ24" s="721">
        <v>474022.79298884585</v>
      </c>
      <c r="BA24" s="720">
        <v>8.7814638662507356</v>
      </c>
      <c r="BB24" s="721">
        <v>5397992.8655247185</v>
      </c>
      <c r="BC24" s="720">
        <v>61.072663503940866</v>
      </c>
      <c r="BD24" s="721">
        <v>3440647.1344752796</v>
      </c>
      <c r="BE24" s="719">
        <v>38.927336496059134</v>
      </c>
      <c r="BF24" s="718">
        <v>443495.80088176776</v>
      </c>
      <c r="BG24" s="720">
        <v>5.1252233452119969</v>
      </c>
      <c r="BH24" s="717">
        <v>18714.995546547354</v>
      </c>
      <c r="BI24" s="716">
        <v>4.0490173944800718</v>
      </c>
      <c r="BJ24" s="721">
        <v>462210.79642831511</v>
      </c>
      <c r="BK24" s="720">
        <v>5.3415016772503066</v>
      </c>
      <c r="BL24" s="721">
        <v>8190988.7035716856</v>
      </c>
      <c r="BM24" s="719">
        <v>94.658498322749693</v>
      </c>
    </row>
    <row r="25" spans="1:65" x14ac:dyDescent="0.25">
      <c r="A25" s="722" t="s">
        <v>299</v>
      </c>
      <c r="B25" s="721">
        <v>25335707.760362431</v>
      </c>
      <c r="C25" s="720">
        <v>56.289377290257114</v>
      </c>
      <c r="D25" s="721">
        <v>2931640.3105759639</v>
      </c>
      <c r="E25" s="720">
        <v>10.37111901413199</v>
      </c>
      <c r="F25" s="721">
        <v>28267348.070938393</v>
      </c>
      <c r="G25" s="720">
        <v>62.802722371522613</v>
      </c>
      <c r="H25" s="721">
        <v>16742401.512394929</v>
      </c>
      <c r="I25" s="719">
        <v>37.197277628477387</v>
      </c>
      <c r="J25" s="718">
        <v>24904857.806714475</v>
      </c>
      <c r="K25" s="720">
        <v>68.507651094096005</v>
      </c>
      <c r="L25" s="721">
        <v>2912254.1853543478</v>
      </c>
      <c r="M25" s="720">
        <v>10.469290220295642</v>
      </c>
      <c r="N25" s="721">
        <v>27817111.992068827</v>
      </c>
      <c r="O25" s="720">
        <v>76.518606032123685</v>
      </c>
      <c r="P25" s="721">
        <v>8536284.1745978352</v>
      </c>
      <c r="Q25" s="719">
        <v>23.481393967876315</v>
      </c>
      <c r="R25" s="718">
        <v>613179.30149600841</v>
      </c>
      <c r="S25" s="720">
        <v>45.576196670752218</v>
      </c>
      <c r="T25" s="721">
        <v>143304.85205624276</v>
      </c>
      <c r="U25" s="720">
        <v>18.943536541158299</v>
      </c>
      <c r="V25" s="721">
        <v>756484.15355225117</v>
      </c>
      <c r="W25" s="720">
        <v>56.227714269688789</v>
      </c>
      <c r="X25" s="721">
        <v>588909.5964477486</v>
      </c>
      <c r="Y25" s="719">
        <v>43.772285730311211</v>
      </c>
      <c r="Z25" s="718">
        <v>3657106.4302267754</v>
      </c>
      <c r="AA25" s="720">
        <v>64.520168387271497</v>
      </c>
      <c r="AB25" s="721">
        <v>749834.87994682346</v>
      </c>
      <c r="AC25" s="720">
        <v>17.014859676388241</v>
      </c>
      <c r="AD25" s="721">
        <v>4406941.310173599</v>
      </c>
      <c r="AE25" s="720">
        <v>77.749062224473434</v>
      </c>
      <c r="AF25" s="721">
        <v>1261218.773159734</v>
      </c>
      <c r="AG25" s="719">
        <v>22.250937775526566</v>
      </c>
      <c r="AH25" s="718">
        <v>6566330.444857005</v>
      </c>
      <c r="AI25" s="720">
        <v>73.371467472534007</v>
      </c>
      <c r="AJ25" s="721">
        <v>796807.58432585723</v>
      </c>
      <c r="AK25" s="720">
        <v>10.821576088453206</v>
      </c>
      <c r="AL25" s="721">
        <v>7363138.0291828616</v>
      </c>
      <c r="AM25" s="720">
        <v>82.274909394349478</v>
      </c>
      <c r="AN25" s="721">
        <v>1586295.1374838033</v>
      </c>
      <c r="AO25" s="719">
        <v>17.725090605650522</v>
      </c>
      <c r="AP25" s="718">
        <v>9151189.4202533141</v>
      </c>
      <c r="AQ25" s="720">
        <v>79.257563897175785</v>
      </c>
      <c r="AR25" s="721">
        <v>741700.08990370668</v>
      </c>
      <c r="AS25" s="720">
        <v>7.4973048990611248</v>
      </c>
      <c r="AT25" s="721">
        <v>9892889.5101570226</v>
      </c>
      <c r="AU25" s="720">
        <v>85.681356430415363</v>
      </c>
      <c r="AV25" s="721">
        <v>1653250.6565096444</v>
      </c>
      <c r="AW25" s="719">
        <v>14.318643569584637</v>
      </c>
      <c r="AX25" s="718">
        <v>4917052.2098813755</v>
      </c>
      <c r="AY25" s="720">
        <v>55.595914256807156</v>
      </c>
      <c r="AZ25" s="721">
        <v>480606.77912171767</v>
      </c>
      <c r="BA25" s="720">
        <v>8.9039856000699675</v>
      </c>
      <c r="BB25" s="721">
        <v>5397658.9890030939</v>
      </c>
      <c r="BC25" s="720">
        <v>61.03001829775976</v>
      </c>
      <c r="BD25" s="721">
        <v>3446610.0109969047</v>
      </c>
      <c r="BE25" s="719">
        <v>38.96998170224024</v>
      </c>
      <c r="BF25" s="718">
        <v>430849.95364795474</v>
      </c>
      <c r="BG25" s="720">
        <v>4.9772685206961391</v>
      </c>
      <c r="BH25" s="717">
        <v>19386.125221616112</v>
      </c>
      <c r="BI25" s="716">
        <v>4.3057689357747115</v>
      </c>
      <c r="BJ25" s="721">
        <v>450236.07886957086</v>
      </c>
      <c r="BK25" s="720">
        <v>5.2012210823405223</v>
      </c>
      <c r="BL25" s="721">
        <v>8206117.3377970941</v>
      </c>
      <c r="BM25" s="719">
        <v>94.798778917659476</v>
      </c>
    </row>
    <row r="26" spans="1:65" x14ac:dyDescent="0.25">
      <c r="A26" s="722" t="s">
        <v>300</v>
      </c>
      <c r="B26" s="721">
        <v>25301163.589961484</v>
      </c>
      <c r="C26" s="720">
        <v>56.210097586968139</v>
      </c>
      <c r="D26" s="721">
        <v>2982756.2984845517</v>
      </c>
      <c r="E26" s="720">
        <v>10.545767030343649</v>
      </c>
      <c r="F26" s="721">
        <v>28283919.888446033</v>
      </c>
      <c r="G26" s="720">
        <v>62.83671070773709</v>
      </c>
      <c r="H26" s="721">
        <v>16727856.778220635</v>
      </c>
      <c r="I26" s="719">
        <v>37.16328929226291</v>
      </c>
      <c r="J26" s="718">
        <v>24869382.745849162</v>
      </c>
      <c r="K26" s="720">
        <v>68.41149708596329</v>
      </c>
      <c r="L26" s="721">
        <v>2964559.6135131344</v>
      </c>
      <c r="M26" s="720">
        <v>10.650879330128266</v>
      </c>
      <c r="N26" s="721">
        <v>27833942.359362297</v>
      </c>
      <c r="O26" s="720">
        <v>76.566502919184799</v>
      </c>
      <c r="P26" s="721">
        <v>8518693.9739710409</v>
      </c>
      <c r="Q26" s="719">
        <v>23.433497080815201</v>
      </c>
      <c r="R26" s="718">
        <v>601737.21697768779</v>
      </c>
      <c r="S26" s="720">
        <v>44.888945855932164</v>
      </c>
      <c r="T26" s="721">
        <v>148625.81936907003</v>
      </c>
      <c r="U26" s="720">
        <v>19.807188276847238</v>
      </c>
      <c r="V26" s="721">
        <v>750363.0363467579</v>
      </c>
      <c r="W26" s="720">
        <v>55.976271303344411</v>
      </c>
      <c r="X26" s="721">
        <v>590138.96365324222</v>
      </c>
      <c r="Y26" s="719">
        <v>44.023728696655589</v>
      </c>
      <c r="Z26" s="718">
        <v>3642900.0753559805</v>
      </c>
      <c r="AA26" s="720">
        <v>64.453284601334332</v>
      </c>
      <c r="AB26" s="721">
        <v>758732.77220176766</v>
      </c>
      <c r="AC26" s="720">
        <v>17.237529764045437</v>
      </c>
      <c r="AD26" s="721">
        <v>4401632.8475577487</v>
      </c>
      <c r="AE26" s="720">
        <v>77.877429730624272</v>
      </c>
      <c r="AF26" s="721">
        <v>1250367.8191089183</v>
      </c>
      <c r="AG26" s="719">
        <v>22.122570269375728</v>
      </c>
      <c r="AH26" s="718">
        <v>6577421.707824979</v>
      </c>
      <c r="AI26" s="720">
        <v>73.455902345445892</v>
      </c>
      <c r="AJ26" s="721">
        <v>802411.96975100972</v>
      </c>
      <c r="AK26" s="720">
        <v>10.873035962709844</v>
      </c>
      <c r="AL26" s="721">
        <v>7379833.6775759887</v>
      </c>
      <c r="AM26" s="720">
        <v>82.41714854632815</v>
      </c>
      <c r="AN26" s="721">
        <v>1574411.6557573443</v>
      </c>
      <c r="AO26" s="719">
        <v>17.58285145367185</v>
      </c>
      <c r="AP26" s="718">
        <v>9134290.6031871494</v>
      </c>
      <c r="AQ26" s="720">
        <v>79.048594125474509</v>
      </c>
      <c r="AR26" s="721">
        <v>755263.86202878086</v>
      </c>
      <c r="AS26" s="720">
        <v>7.6369857174581064</v>
      </c>
      <c r="AT26" s="721">
        <v>9889554.4652159289</v>
      </c>
      <c r="AU26" s="720">
        <v>85.584684236984629</v>
      </c>
      <c r="AV26" s="721">
        <v>1665730.8681174039</v>
      </c>
      <c r="AW26" s="719">
        <v>14.415315763015371</v>
      </c>
      <c r="AX26" s="718">
        <v>4913033.1425033621</v>
      </c>
      <c r="AY26" s="720">
        <v>55.510716529747889</v>
      </c>
      <c r="AZ26" s="721">
        <v>499525.19016250601</v>
      </c>
      <c r="BA26" s="720">
        <v>9.2290033559134503</v>
      </c>
      <c r="BB26" s="721">
        <v>5412558.3326658681</v>
      </c>
      <c r="BC26" s="720">
        <v>61.154684405863279</v>
      </c>
      <c r="BD26" s="721">
        <v>3438044.6673341319</v>
      </c>
      <c r="BE26" s="719">
        <v>38.845315594136721</v>
      </c>
      <c r="BF26" s="718">
        <v>431780.8441123229</v>
      </c>
      <c r="BG26" s="720">
        <v>4.9864169824131848</v>
      </c>
      <c r="BH26" s="717">
        <v>18196.684971417373</v>
      </c>
      <c r="BI26" s="716">
        <v>4.0439097055513171</v>
      </c>
      <c r="BJ26" s="721">
        <v>449977.52908374026</v>
      </c>
      <c r="BK26" s="720">
        <v>5.1965612261941665</v>
      </c>
      <c r="BL26" s="721">
        <v>8209162.804249594</v>
      </c>
      <c r="BM26" s="719">
        <v>94.803438773805837</v>
      </c>
    </row>
    <row r="27" spans="1:65" x14ac:dyDescent="0.25">
      <c r="A27" s="722" t="s">
        <v>301</v>
      </c>
      <c r="B27" s="721">
        <v>25274285.849734027</v>
      </c>
      <c r="C27" s="720">
        <v>56.147416000931806</v>
      </c>
      <c r="D27" s="721">
        <v>3023283.1779395961</v>
      </c>
      <c r="E27" s="720">
        <v>10.683897174993989</v>
      </c>
      <c r="F27" s="721">
        <v>28297569.027673624</v>
      </c>
      <c r="G27" s="720">
        <v>62.863710154191942</v>
      </c>
      <c r="H27" s="721">
        <v>16716587.722326377</v>
      </c>
      <c r="I27" s="719">
        <v>37.136289845808058</v>
      </c>
      <c r="J27" s="718">
        <v>24839004.259665228</v>
      </c>
      <c r="K27" s="720">
        <v>68.329654281320103</v>
      </c>
      <c r="L27" s="721">
        <v>3005600.8225813294</v>
      </c>
      <c r="M27" s="720">
        <v>10.794194472155292</v>
      </c>
      <c r="N27" s="721">
        <v>27844605.082246557</v>
      </c>
      <c r="O27" s="720">
        <v>76.59776611735397</v>
      </c>
      <c r="P27" s="721">
        <v>8507114.4177534413</v>
      </c>
      <c r="Q27" s="719">
        <v>23.40223388264603</v>
      </c>
      <c r="R27" s="718">
        <v>589709.18679124105</v>
      </c>
      <c r="S27" s="720">
        <v>44.143799858950217</v>
      </c>
      <c r="T27" s="721">
        <v>147847.44829685095</v>
      </c>
      <c r="U27" s="720">
        <v>20.045572267029016</v>
      </c>
      <c r="V27" s="721">
        <v>737556.63508809195</v>
      </c>
      <c r="W27" s="720">
        <v>55.211201068663947</v>
      </c>
      <c r="X27" s="721">
        <v>598325.61491190805</v>
      </c>
      <c r="Y27" s="719">
        <v>44.788798931336053</v>
      </c>
      <c r="Z27" s="718">
        <v>3626688.3678466221</v>
      </c>
      <c r="AA27" s="720">
        <v>64.350811932727169</v>
      </c>
      <c r="AB27" s="721">
        <v>774878.07875293959</v>
      </c>
      <c r="AC27" s="720">
        <v>17.604598002867206</v>
      </c>
      <c r="AD27" s="721">
        <v>4401566.4465995617</v>
      </c>
      <c r="AE27" s="720">
        <v>78.10000360817034</v>
      </c>
      <c r="AF27" s="721">
        <v>1234241.8034004385</v>
      </c>
      <c r="AG27" s="719">
        <v>21.89999639182966</v>
      </c>
      <c r="AH27" s="718">
        <v>6573950.2418938177</v>
      </c>
      <c r="AI27" s="720">
        <v>73.372981628029947</v>
      </c>
      <c r="AJ27" s="721">
        <v>815460.81405189331</v>
      </c>
      <c r="AK27" s="720">
        <v>11.035531896628656</v>
      </c>
      <c r="AL27" s="721">
        <v>7389411.0559457112</v>
      </c>
      <c r="AM27" s="720">
        <v>82.474479072673134</v>
      </c>
      <c r="AN27" s="721">
        <v>1570222.4440542886</v>
      </c>
      <c r="AO27" s="719">
        <v>17.525520927326866</v>
      </c>
      <c r="AP27" s="718">
        <v>9123860.8330327179</v>
      </c>
      <c r="AQ27" s="720">
        <v>78.895396011015237</v>
      </c>
      <c r="AR27" s="721">
        <v>770251.41066246107</v>
      </c>
      <c r="AS27" s="720">
        <v>7.7849471654547688</v>
      </c>
      <c r="AT27" s="721">
        <v>9894112.243695179</v>
      </c>
      <c r="AU27" s="720">
        <v>85.555875733836558</v>
      </c>
      <c r="AV27" s="721">
        <v>1670391.2563048215</v>
      </c>
      <c r="AW27" s="719">
        <v>14.444124266163442</v>
      </c>
      <c r="AX27" s="718">
        <v>4924795.6301008305</v>
      </c>
      <c r="AY27" s="720">
        <v>55.610384929048706</v>
      </c>
      <c r="AZ27" s="721">
        <v>497163.07081718434</v>
      </c>
      <c r="BA27" s="720">
        <v>9.1694366969819878</v>
      </c>
      <c r="BB27" s="721">
        <v>5421958.7009180151</v>
      </c>
      <c r="BC27" s="720">
        <v>61.224309204742056</v>
      </c>
      <c r="BD27" s="721">
        <v>3433933.2990819858</v>
      </c>
      <c r="BE27" s="719">
        <v>38.775690795257944</v>
      </c>
      <c r="BF27" s="718">
        <v>435281.59006879723</v>
      </c>
      <c r="BG27" s="720">
        <v>5.0249321005909424</v>
      </c>
      <c r="BH27" s="717">
        <v>17682.355358266999</v>
      </c>
      <c r="BI27" s="716">
        <v>3.9037004019372206</v>
      </c>
      <c r="BJ27" s="721">
        <v>452963.9454270642</v>
      </c>
      <c r="BK27" s="720">
        <v>5.22905889363948</v>
      </c>
      <c r="BL27" s="721">
        <v>8209473.3045729361</v>
      </c>
      <c r="BM27" s="719">
        <v>94.770941106360524</v>
      </c>
    </row>
    <row r="28" spans="1:65" x14ac:dyDescent="0.25">
      <c r="A28" s="722" t="s">
        <v>302</v>
      </c>
      <c r="B28" s="721">
        <v>25282289.152509775</v>
      </c>
      <c r="C28" s="720">
        <v>56.163388776215328</v>
      </c>
      <c r="D28" s="721">
        <v>3003526.8293518117</v>
      </c>
      <c r="E28" s="720">
        <v>10.618491017822635</v>
      </c>
      <c r="F28" s="721">
        <v>28285815.981861584</v>
      </c>
      <c r="G28" s="720">
        <v>62.835579098820396</v>
      </c>
      <c r="H28" s="721">
        <v>16729788.851471744</v>
      </c>
      <c r="I28" s="719">
        <v>37.164420901179604</v>
      </c>
      <c r="J28" s="718">
        <v>24847112.938892823</v>
      </c>
      <c r="K28" s="720">
        <v>68.354167683588699</v>
      </c>
      <c r="L28" s="721">
        <v>2984739.7941448884</v>
      </c>
      <c r="M28" s="720">
        <v>10.724186502330342</v>
      </c>
      <c r="N28" s="721">
        <v>27831852.73303771</v>
      </c>
      <c r="O28" s="720">
        <v>76.565158026113011</v>
      </c>
      <c r="P28" s="721">
        <v>8518692.933628954</v>
      </c>
      <c r="Q28" s="719">
        <v>23.434841973886989</v>
      </c>
      <c r="R28" s="718">
        <v>587790.98722662451</v>
      </c>
      <c r="S28" s="720">
        <v>44.156249052171695</v>
      </c>
      <c r="T28" s="721">
        <v>143512.74668990914</v>
      </c>
      <c r="U28" s="720">
        <v>19.62423272766836</v>
      </c>
      <c r="V28" s="721">
        <v>731303.73391653365</v>
      </c>
      <c r="W28" s="720">
        <v>54.937265982867864</v>
      </c>
      <c r="X28" s="721">
        <v>599857.76608346612</v>
      </c>
      <c r="Y28" s="719">
        <v>45.062734017132136</v>
      </c>
      <c r="Z28" s="718">
        <v>3602671.4530002284</v>
      </c>
      <c r="AA28" s="720">
        <v>64.109928920112964</v>
      </c>
      <c r="AB28" s="721">
        <v>780912.52451684582</v>
      </c>
      <c r="AC28" s="720">
        <v>17.814476203080886</v>
      </c>
      <c r="AD28" s="721">
        <v>4383583.977517074</v>
      </c>
      <c r="AE28" s="720">
        <v>78.006351919747985</v>
      </c>
      <c r="AF28" s="721">
        <v>1235937.8558162579</v>
      </c>
      <c r="AG28" s="719">
        <v>21.993648080252015</v>
      </c>
      <c r="AH28" s="718">
        <v>6591842.3794451784</v>
      </c>
      <c r="AI28" s="720">
        <v>73.534332993090828</v>
      </c>
      <c r="AJ28" s="721">
        <v>802247.85339783155</v>
      </c>
      <c r="AK28" s="720">
        <v>10.849852086392097</v>
      </c>
      <c r="AL28" s="721">
        <v>7394090.2328430098</v>
      </c>
      <c r="AM28" s="720">
        <v>82.483691518212865</v>
      </c>
      <c r="AN28" s="721">
        <v>1570215.4338236558</v>
      </c>
      <c r="AO28" s="719">
        <v>17.516308481787135</v>
      </c>
      <c r="AP28" s="718">
        <v>9128037.69969761</v>
      </c>
      <c r="AQ28" s="720">
        <v>78.867686290998066</v>
      </c>
      <c r="AR28" s="721">
        <v>765601.85065097781</v>
      </c>
      <c r="AS28" s="720">
        <v>7.7383236649651641</v>
      </c>
      <c r="AT28" s="721">
        <v>9893639.5503485873</v>
      </c>
      <c r="AU28" s="720">
        <v>85.482607106120142</v>
      </c>
      <c r="AV28" s="721">
        <v>1680223.1163180806</v>
      </c>
      <c r="AW28" s="719">
        <v>14.517392893879858</v>
      </c>
      <c r="AX28" s="718">
        <v>4936770.4195231814</v>
      </c>
      <c r="AY28" s="720">
        <v>55.709105048348334</v>
      </c>
      <c r="AZ28" s="721">
        <v>492464.81888932461</v>
      </c>
      <c r="BA28" s="720">
        <v>9.0706111867298667</v>
      </c>
      <c r="BB28" s="721">
        <v>5429235.238412505</v>
      </c>
      <c r="BC28" s="720">
        <v>61.266336192747183</v>
      </c>
      <c r="BD28" s="721">
        <v>3432458.7615874936</v>
      </c>
      <c r="BE28" s="719">
        <v>38.733663807252817</v>
      </c>
      <c r="BF28" s="718">
        <v>435176.21361695242</v>
      </c>
      <c r="BG28" s="720">
        <v>5.0221955239615399</v>
      </c>
      <c r="BH28" s="717">
        <v>18787.035206922897</v>
      </c>
      <c r="BI28" s="716">
        <v>4.1384484879769916</v>
      </c>
      <c r="BJ28" s="721">
        <v>453963.24882387533</v>
      </c>
      <c r="BK28" s="720">
        <v>5.2390092218898143</v>
      </c>
      <c r="BL28" s="721">
        <v>8211095.9178427905</v>
      </c>
      <c r="BM28" s="719">
        <v>94.760990778110184</v>
      </c>
    </row>
    <row r="29" spans="1:65" x14ac:dyDescent="0.25">
      <c r="A29" s="722" t="s">
        <v>303</v>
      </c>
      <c r="B29" s="721">
        <v>25258217.386197217</v>
      </c>
      <c r="C29" s="720">
        <v>56.106289945544084</v>
      </c>
      <c r="D29" s="721">
        <v>2988474.5949988961</v>
      </c>
      <c r="E29" s="720">
        <v>10.579910019156687</v>
      </c>
      <c r="F29" s="721">
        <v>28246691.981196113</v>
      </c>
      <c r="G29" s="720">
        <v>62.744613607036037</v>
      </c>
      <c r="H29" s="721">
        <v>16771820.935470555</v>
      </c>
      <c r="I29" s="719">
        <v>37.255386392963963</v>
      </c>
      <c r="J29" s="718">
        <v>24824126.461603045</v>
      </c>
      <c r="K29" s="720">
        <v>68.291867387418094</v>
      </c>
      <c r="L29" s="721">
        <v>2969360.9462717758</v>
      </c>
      <c r="M29" s="720">
        <v>10.683657299625009</v>
      </c>
      <c r="N29" s="721">
        <v>27793487.407874819</v>
      </c>
      <c r="O29" s="720">
        <v>76.460662542479326</v>
      </c>
      <c r="P29" s="721">
        <v>8556560.4254585151</v>
      </c>
      <c r="Q29" s="719">
        <v>23.539337457520674</v>
      </c>
      <c r="R29" s="718">
        <v>576754.25446396274</v>
      </c>
      <c r="S29" s="720">
        <v>43.483965766022763</v>
      </c>
      <c r="T29" s="721">
        <v>140457.65743060136</v>
      </c>
      <c r="U29" s="720">
        <v>19.583843366400998</v>
      </c>
      <c r="V29" s="721">
        <v>717211.91189456405</v>
      </c>
      <c r="W29" s="720">
        <v>54.073668260657143</v>
      </c>
      <c r="X29" s="721">
        <v>609148.83810543595</v>
      </c>
      <c r="Y29" s="719">
        <v>45.926331739342857</v>
      </c>
      <c r="Z29" s="718">
        <v>3566918.860465568</v>
      </c>
      <c r="AA29" s="720">
        <v>63.6572920713337</v>
      </c>
      <c r="AB29" s="721">
        <v>773854.38733221008</v>
      </c>
      <c r="AC29" s="720">
        <v>17.827569954841866</v>
      </c>
      <c r="AD29" s="721">
        <v>4340773.2477977779</v>
      </c>
      <c r="AE29" s="720">
        <v>77.467943976283294</v>
      </c>
      <c r="AF29" s="721">
        <v>1262542.1688688886</v>
      </c>
      <c r="AG29" s="719">
        <v>22.532056023716706</v>
      </c>
      <c r="AH29" s="718">
        <v>6606869.7913608029</v>
      </c>
      <c r="AI29" s="720">
        <v>73.659732319331923</v>
      </c>
      <c r="AJ29" s="721">
        <v>795947.05989877437</v>
      </c>
      <c r="AK29" s="720">
        <v>10.751948560815</v>
      </c>
      <c r="AL29" s="721">
        <v>7402816.8512595762</v>
      </c>
      <c r="AM29" s="720">
        <v>82.533714889590385</v>
      </c>
      <c r="AN29" s="721">
        <v>1566628.9820737573</v>
      </c>
      <c r="AO29" s="719">
        <v>17.466285110409615</v>
      </c>
      <c r="AP29" s="718">
        <v>9125446.3749586232</v>
      </c>
      <c r="AQ29" s="720">
        <v>78.780012475196472</v>
      </c>
      <c r="AR29" s="721">
        <v>765785.88227091217</v>
      </c>
      <c r="AS29" s="720">
        <v>7.7420675438209106</v>
      </c>
      <c r="AT29" s="721">
        <v>9891232.2572295349</v>
      </c>
      <c r="AU29" s="720">
        <v>85.391044843342428</v>
      </c>
      <c r="AV29" s="721">
        <v>1692221.5761037997</v>
      </c>
      <c r="AW29" s="719">
        <v>14.608955156657572</v>
      </c>
      <c r="AX29" s="718">
        <v>4948137.1803540895</v>
      </c>
      <c r="AY29" s="720">
        <v>55.800990184734609</v>
      </c>
      <c r="AZ29" s="721">
        <v>493315.95933927788</v>
      </c>
      <c r="BA29" s="720">
        <v>9.0658863850305416</v>
      </c>
      <c r="BB29" s="721">
        <v>5441453.1396933673</v>
      </c>
      <c r="BC29" s="720">
        <v>61.364198721951055</v>
      </c>
      <c r="BD29" s="721">
        <v>3426018.8603066327</v>
      </c>
      <c r="BE29" s="719">
        <v>38.635801278048945</v>
      </c>
      <c r="BF29" s="718">
        <v>434090.92459417414</v>
      </c>
      <c r="BG29" s="720">
        <v>5.0077022912486688</v>
      </c>
      <c r="BH29" s="717">
        <v>19113.648727120293</v>
      </c>
      <c r="BI29" s="716">
        <v>4.217443920975148</v>
      </c>
      <c r="BJ29" s="721">
        <v>453204.57332129451</v>
      </c>
      <c r="BK29" s="720">
        <v>5.2281986368343443</v>
      </c>
      <c r="BL29" s="721">
        <v>8215260.5100120408</v>
      </c>
      <c r="BM29" s="719">
        <v>94.77180136316565</v>
      </c>
    </row>
    <row r="30" spans="1:65" x14ac:dyDescent="0.25">
      <c r="A30" s="722" t="s">
        <v>304</v>
      </c>
      <c r="B30" s="721">
        <v>25285871.461230151</v>
      </c>
      <c r="C30" s="720">
        <v>56.165559704398198</v>
      </c>
      <c r="D30" s="721">
        <v>2952045.22199257</v>
      </c>
      <c r="E30" s="720">
        <v>10.454189149677953</v>
      </c>
      <c r="F30" s="721">
        <v>28237916.683222722</v>
      </c>
      <c r="G30" s="720">
        <v>62.722710499858302</v>
      </c>
      <c r="H30" s="721">
        <v>16782326.316777278</v>
      </c>
      <c r="I30" s="719">
        <v>37.277289500141698</v>
      </c>
      <c r="J30" s="718">
        <v>24859657.884790719</v>
      </c>
      <c r="K30" s="720">
        <v>68.391255649896209</v>
      </c>
      <c r="L30" s="721">
        <v>2932579.0479146531</v>
      </c>
      <c r="M30" s="720">
        <v>10.551792052634848</v>
      </c>
      <c r="N30" s="721">
        <v>27792236.932705373</v>
      </c>
      <c r="O30" s="720">
        <v>76.459056273257403</v>
      </c>
      <c r="P30" s="721">
        <v>8556939.0672946274</v>
      </c>
      <c r="Q30" s="719">
        <v>23.540943726742597</v>
      </c>
      <c r="R30" s="718">
        <v>575351.74566942663</v>
      </c>
      <c r="S30" s="720">
        <v>43.533759703563241</v>
      </c>
      <c r="T30" s="721">
        <v>136604.53088541489</v>
      </c>
      <c r="U30" s="720">
        <v>19.187207892378535</v>
      </c>
      <c r="V30" s="721">
        <v>711956.27655484155</v>
      </c>
      <c r="W30" s="720">
        <v>53.869886893139004</v>
      </c>
      <c r="X30" s="721">
        <v>609665.72344515822</v>
      </c>
      <c r="Y30" s="719">
        <v>46.130113106860996</v>
      </c>
      <c r="Z30" s="718">
        <v>3570707.8521560384</v>
      </c>
      <c r="AA30" s="720">
        <v>63.909014685349668</v>
      </c>
      <c r="AB30" s="721">
        <v>770435.55812148214</v>
      </c>
      <c r="AC30" s="720">
        <v>17.74729570779671</v>
      </c>
      <c r="AD30" s="721">
        <v>4341143.4102775203</v>
      </c>
      <c r="AE30" s="720">
        <v>77.698375068997677</v>
      </c>
      <c r="AF30" s="721">
        <v>1246030.5897224795</v>
      </c>
      <c r="AG30" s="719">
        <v>22.301624931002323</v>
      </c>
      <c r="AH30" s="718">
        <v>6631712.4907316333</v>
      </c>
      <c r="AI30" s="720">
        <v>73.894874309549735</v>
      </c>
      <c r="AJ30" s="721">
        <v>782443.38721302547</v>
      </c>
      <c r="AK30" s="720">
        <v>10.553371146951569</v>
      </c>
      <c r="AL30" s="721">
        <v>7414155.8779446594</v>
      </c>
      <c r="AM30" s="720">
        <v>82.613369846449316</v>
      </c>
      <c r="AN30" s="721">
        <v>1560367.122055342</v>
      </c>
      <c r="AO30" s="719">
        <v>17.386630153550684</v>
      </c>
      <c r="AP30" s="718">
        <v>9147484.838175524</v>
      </c>
      <c r="AQ30" s="720">
        <v>78.908952747071481</v>
      </c>
      <c r="AR30" s="721">
        <v>746294.25409035117</v>
      </c>
      <c r="AS30" s="720">
        <v>7.543065669151046</v>
      </c>
      <c r="AT30" s="721">
        <v>9893779.0922658741</v>
      </c>
      <c r="AU30" s="720">
        <v>85.346711220926665</v>
      </c>
      <c r="AV30" s="721">
        <v>1698675.9077341256</v>
      </c>
      <c r="AW30" s="719">
        <v>14.653288779073335</v>
      </c>
      <c r="AX30" s="718">
        <v>4934400.9580580965</v>
      </c>
      <c r="AY30" s="720">
        <v>55.608896768771395</v>
      </c>
      <c r="AZ30" s="721">
        <v>496801.31760437961</v>
      </c>
      <c r="BA30" s="720">
        <v>9.1471702284146978</v>
      </c>
      <c r="BB30" s="721">
        <v>5431202.2756624762</v>
      </c>
      <c r="BC30" s="720">
        <v>61.207666187810219</v>
      </c>
      <c r="BD30" s="721">
        <v>3442199.7243375224</v>
      </c>
      <c r="BE30" s="719">
        <v>38.792333812189781</v>
      </c>
      <c r="BF30" s="718">
        <v>426213.5764394328</v>
      </c>
      <c r="BG30" s="720">
        <v>4.9153532828132089</v>
      </c>
      <c r="BH30" s="717">
        <v>19466.174077916978</v>
      </c>
      <c r="BI30" s="716">
        <v>4.3677492763179027</v>
      </c>
      <c r="BJ30" s="721">
        <v>445679.75051734981</v>
      </c>
      <c r="BK30" s="720">
        <v>5.1398490003289083</v>
      </c>
      <c r="BL30" s="721">
        <v>8225387.2494826503</v>
      </c>
      <c r="BM30" s="719">
        <v>94.860150999671092</v>
      </c>
    </row>
    <row r="31" spans="1:65" x14ac:dyDescent="0.25">
      <c r="A31" s="722" t="s">
        <v>305</v>
      </c>
      <c r="B31" s="721">
        <v>25292830.156229567</v>
      </c>
      <c r="C31" s="720">
        <v>56.178824865077218</v>
      </c>
      <c r="D31" s="721">
        <v>2930980.8022586056</v>
      </c>
      <c r="E31" s="720">
        <v>10.384780448570597</v>
      </c>
      <c r="F31" s="721">
        <v>28223810.958488174</v>
      </c>
      <c r="G31" s="720">
        <v>62.68893291371861</v>
      </c>
      <c r="H31" s="721">
        <v>16798188.374845166</v>
      </c>
      <c r="I31" s="719">
        <v>37.31106708628139</v>
      </c>
      <c r="J31" s="718">
        <v>24872033.240063049</v>
      </c>
      <c r="K31" s="720">
        <v>68.427931918910787</v>
      </c>
      <c r="L31" s="721">
        <v>2910828.1035340247</v>
      </c>
      <c r="M31" s="720">
        <v>10.477063782362587</v>
      </c>
      <c r="N31" s="721">
        <v>27782861.343597077</v>
      </c>
      <c r="O31" s="720">
        <v>76.436201503218157</v>
      </c>
      <c r="P31" s="721">
        <v>8564917.3230695948</v>
      </c>
      <c r="Q31" s="719">
        <v>23.563798496781843</v>
      </c>
      <c r="R31" s="718">
        <v>574870.81081354734</v>
      </c>
      <c r="S31" s="720">
        <v>43.650890872942981</v>
      </c>
      <c r="T31" s="721">
        <v>137667.35220447823</v>
      </c>
      <c r="U31" s="720">
        <v>19.320698784942916</v>
      </c>
      <c r="V31" s="721">
        <v>712538.16301802557</v>
      </c>
      <c r="W31" s="720">
        <v>54.104200477131137</v>
      </c>
      <c r="X31" s="721">
        <v>604435.67031530815</v>
      </c>
      <c r="Y31" s="719">
        <v>45.895799522868863</v>
      </c>
      <c r="Z31" s="718">
        <v>3552352.2617520215</v>
      </c>
      <c r="AA31" s="720">
        <v>63.768184379699754</v>
      </c>
      <c r="AB31" s="721">
        <v>765299.76052738237</v>
      </c>
      <c r="AC31" s="720">
        <v>17.72490595764501</v>
      </c>
      <c r="AD31" s="721">
        <v>4317652.0222794041</v>
      </c>
      <c r="AE31" s="720">
        <v>77.506060761075616</v>
      </c>
      <c r="AF31" s="721">
        <v>1253076.2277205973</v>
      </c>
      <c r="AG31" s="719">
        <v>22.493939238924384</v>
      </c>
      <c r="AH31" s="718">
        <v>6647952.9863069532</v>
      </c>
      <c r="AI31" s="720">
        <v>74.034930910110774</v>
      </c>
      <c r="AJ31" s="721">
        <v>771750.63635356491</v>
      </c>
      <c r="AK31" s="720">
        <v>10.401367434631231</v>
      </c>
      <c r="AL31" s="721">
        <v>7419703.6226605177</v>
      </c>
      <c r="AM31" s="720">
        <v>82.629532159541455</v>
      </c>
      <c r="AN31" s="721">
        <v>1559777.9606728172</v>
      </c>
      <c r="AO31" s="719">
        <v>17.370467840458545</v>
      </c>
      <c r="AP31" s="718">
        <v>9158080.6205083393</v>
      </c>
      <c r="AQ31" s="720">
        <v>78.936631347068214</v>
      </c>
      <c r="AR31" s="721">
        <v>751056.97965979157</v>
      </c>
      <c r="AS31" s="720">
        <v>7.5794383927724267</v>
      </c>
      <c r="AT31" s="721">
        <v>9909137.6001681313</v>
      </c>
      <c r="AU31" s="720">
        <v>85.410248514325346</v>
      </c>
      <c r="AV31" s="721">
        <v>1692675.7331652034</v>
      </c>
      <c r="AW31" s="719">
        <v>14.589751485674654</v>
      </c>
      <c r="AX31" s="718">
        <v>4938776.5606821906</v>
      </c>
      <c r="AY31" s="720">
        <v>55.624484823449201</v>
      </c>
      <c r="AZ31" s="721">
        <v>485053.37478880771</v>
      </c>
      <c r="BA31" s="720">
        <v>8.9430048611339128</v>
      </c>
      <c r="BB31" s="721">
        <v>5423829.9354709983</v>
      </c>
      <c r="BC31" s="720">
        <v>61.087547133110768</v>
      </c>
      <c r="BD31" s="721">
        <v>3454951.7311956696</v>
      </c>
      <c r="BE31" s="719">
        <v>38.912452866889232</v>
      </c>
      <c r="BF31" s="718">
        <v>420796.91616651637</v>
      </c>
      <c r="BG31" s="720">
        <v>4.851120721237316</v>
      </c>
      <c r="BH31" s="717">
        <v>20152.698724580638</v>
      </c>
      <c r="BI31" s="716">
        <v>4.5702951185381639</v>
      </c>
      <c r="BJ31" s="721">
        <v>440949.61489109701</v>
      </c>
      <c r="BK31" s="720">
        <v>5.0834493591519996</v>
      </c>
      <c r="BL31" s="721">
        <v>8233271.051775571</v>
      </c>
      <c r="BM31" s="719">
        <v>94.916550640848001</v>
      </c>
    </row>
    <row r="32" spans="1:65" x14ac:dyDescent="0.25">
      <c r="A32" s="722" t="s">
        <v>306</v>
      </c>
      <c r="B32" s="721">
        <v>25293401.338799637</v>
      </c>
      <c r="C32" s="720">
        <v>56.177260677534967</v>
      </c>
      <c r="D32" s="721">
        <v>2927004.4340417888</v>
      </c>
      <c r="E32" s="720">
        <v>10.371943116631797</v>
      </c>
      <c r="F32" s="721">
        <v>28220405.772841424</v>
      </c>
      <c r="G32" s="720">
        <v>62.678208845515506</v>
      </c>
      <c r="H32" s="721">
        <v>16803863.893825233</v>
      </c>
      <c r="I32" s="719">
        <v>37.321791154484494</v>
      </c>
      <c r="J32" s="718">
        <v>24872003.673954956</v>
      </c>
      <c r="K32" s="720">
        <v>68.428897938496164</v>
      </c>
      <c r="L32" s="721">
        <v>2909937.1443449184</v>
      </c>
      <c r="M32" s="720">
        <v>10.474203956363453</v>
      </c>
      <c r="N32" s="721">
        <v>27781940.818299875</v>
      </c>
      <c r="O32" s="720">
        <v>76.434838853756347</v>
      </c>
      <c r="P32" s="721">
        <v>8565281.51503345</v>
      </c>
      <c r="Q32" s="719">
        <v>23.565161146243653</v>
      </c>
      <c r="R32" s="718">
        <v>576392.38312998717</v>
      </c>
      <c r="S32" s="720">
        <v>43.923485693941871</v>
      </c>
      <c r="T32" s="721">
        <v>137089.05431315137</v>
      </c>
      <c r="U32" s="720">
        <v>19.214102444547031</v>
      </c>
      <c r="V32" s="721">
        <v>713481.43744313857</v>
      </c>
      <c r="W32" s="720">
        <v>54.370239142038315</v>
      </c>
      <c r="X32" s="721">
        <v>598783.22922352771</v>
      </c>
      <c r="Y32" s="719">
        <v>45.629760857961685</v>
      </c>
      <c r="Z32" s="718">
        <v>3536935.1266427003</v>
      </c>
      <c r="AA32" s="720">
        <v>63.680754378585888</v>
      </c>
      <c r="AB32" s="721">
        <v>761571.42065651622</v>
      </c>
      <c r="AC32" s="720">
        <v>17.717116684049653</v>
      </c>
      <c r="AD32" s="721">
        <v>4298506.5472992165</v>
      </c>
      <c r="AE32" s="720">
        <v>77.3924682902325</v>
      </c>
      <c r="AF32" s="721">
        <v>1255659.9527007819</v>
      </c>
      <c r="AG32" s="719">
        <v>22.6075317097675</v>
      </c>
      <c r="AH32" s="718">
        <v>6648501.0558730196</v>
      </c>
      <c r="AI32" s="720">
        <v>73.998020997504355</v>
      </c>
      <c r="AJ32" s="721">
        <v>773351.82220239448</v>
      </c>
      <c r="AK32" s="720">
        <v>10.419929294030077</v>
      </c>
      <c r="AL32" s="721">
        <v>7421852.8780754143</v>
      </c>
      <c r="AM32" s="720">
        <v>82.605450536413656</v>
      </c>
      <c r="AN32" s="721">
        <v>1562848.2885912519</v>
      </c>
      <c r="AO32" s="719">
        <v>17.394549463586344</v>
      </c>
      <c r="AP32" s="718">
        <v>9170518.8654584307</v>
      </c>
      <c r="AQ32" s="720">
        <v>78.98034421187586</v>
      </c>
      <c r="AR32" s="721">
        <v>751010.67494718917</v>
      </c>
      <c r="AS32" s="720">
        <v>7.5695050031215816</v>
      </c>
      <c r="AT32" s="721">
        <v>9921529.5404056199</v>
      </c>
      <c r="AU32" s="720">
        <v>85.448362268906166</v>
      </c>
      <c r="AV32" s="721">
        <v>1689611.1262610443</v>
      </c>
      <c r="AW32" s="719">
        <v>14.551637731093834</v>
      </c>
      <c r="AX32" s="718">
        <v>4939656.2428508215</v>
      </c>
      <c r="AY32" s="720">
        <v>55.595772778567209</v>
      </c>
      <c r="AZ32" s="721">
        <v>486914.17222566716</v>
      </c>
      <c r="BA32" s="720">
        <v>8.9727790295116634</v>
      </c>
      <c r="BB32" s="721">
        <v>5426570.4150764886</v>
      </c>
      <c r="BC32" s="720">
        <v>61.075986046626369</v>
      </c>
      <c r="BD32" s="721">
        <v>3458378.9182568439</v>
      </c>
      <c r="BE32" s="719">
        <v>38.924013953373631</v>
      </c>
      <c r="BF32" s="718">
        <v>421397.66484468034</v>
      </c>
      <c r="BG32" s="720">
        <v>4.8564638252676007</v>
      </c>
      <c r="BH32" s="717">
        <v>17067.289696870073</v>
      </c>
      <c r="BI32" s="716">
        <v>3.8925094286532578</v>
      </c>
      <c r="BJ32" s="721">
        <v>438464.95454155048</v>
      </c>
      <c r="BK32" s="720">
        <v>5.0531584961760476</v>
      </c>
      <c r="BL32" s="721">
        <v>8238582.3787917821</v>
      </c>
      <c r="BM32" s="719">
        <v>94.946841503823947</v>
      </c>
    </row>
    <row r="33" spans="1:65" x14ac:dyDescent="0.25">
      <c r="A33" s="722" t="s">
        <v>307</v>
      </c>
      <c r="B33" s="721">
        <v>25278198.838828988</v>
      </c>
      <c r="C33" s="720">
        <v>56.13809008480051</v>
      </c>
      <c r="D33" s="721">
        <v>2906235.0430102288</v>
      </c>
      <c r="E33" s="720">
        <v>10.311489864207903</v>
      </c>
      <c r="F33" s="721">
        <v>28184433.881839216</v>
      </c>
      <c r="G33" s="720">
        <v>62.592287462245871</v>
      </c>
      <c r="H33" s="721">
        <v>16844171.118160781</v>
      </c>
      <c r="I33" s="719">
        <v>37.407712537754129</v>
      </c>
      <c r="J33" s="718">
        <v>24853560.271043573</v>
      </c>
      <c r="K33" s="720">
        <v>68.373562603064428</v>
      </c>
      <c r="L33" s="721">
        <v>2889977.1559021585</v>
      </c>
      <c r="M33" s="720">
        <v>10.416758005398718</v>
      </c>
      <c r="N33" s="721">
        <v>27743537.426945731</v>
      </c>
      <c r="O33" s="720">
        <v>76.324054678870567</v>
      </c>
      <c r="P33" s="721">
        <v>8606126.5730542652</v>
      </c>
      <c r="Q33" s="719">
        <v>23.675945321129433</v>
      </c>
      <c r="R33" s="718">
        <v>571271.48994608736</v>
      </c>
      <c r="S33" s="720">
        <v>43.583574889487835</v>
      </c>
      <c r="T33" s="721">
        <v>143385.12959552696</v>
      </c>
      <c r="U33" s="720">
        <v>20.063499822823324</v>
      </c>
      <c r="V33" s="721">
        <v>714656.61954161432</v>
      </c>
      <c r="W33" s="720">
        <v>54.522745920682354</v>
      </c>
      <c r="X33" s="721">
        <v>596092.88045838557</v>
      </c>
      <c r="Y33" s="719">
        <v>45.477254079317646</v>
      </c>
      <c r="Z33" s="718">
        <v>3516460.1918754494</v>
      </c>
      <c r="AA33" s="720">
        <v>63.512568200820638</v>
      </c>
      <c r="AB33" s="721">
        <v>745488.82930210279</v>
      </c>
      <c r="AC33" s="720">
        <v>17.491735016016882</v>
      </c>
      <c r="AD33" s="721">
        <v>4261949.0211775526</v>
      </c>
      <c r="AE33" s="720">
        <v>76.9772194496515</v>
      </c>
      <c r="AF33" s="721">
        <v>1274687.7288224474</v>
      </c>
      <c r="AG33" s="719">
        <v>23.0227805503485</v>
      </c>
      <c r="AH33" s="718">
        <v>6650326.8273127489</v>
      </c>
      <c r="AI33" s="720">
        <v>73.980361707952937</v>
      </c>
      <c r="AJ33" s="721">
        <v>772464.92567661405</v>
      </c>
      <c r="AK33" s="720">
        <v>10.406663037064472</v>
      </c>
      <c r="AL33" s="721">
        <v>7422791.7529893629</v>
      </c>
      <c r="AM33" s="720">
        <v>82.573508494898874</v>
      </c>
      <c r="AN33" s="721">
        <v>1566521.9970106357</v>
      </c>
      <c r="AO33" s="719">
        <v>17.426491505101126</v>
      </c>
      <c r="AP33" s="718">
        <v>9180497.9958317317</v>
      </c>
      <c r="AQ33" s="720">
        <v>79.007693071519355</v>
      </c>
      <c r="AR33" s="721">
        <v>750622.0222834216</v>
      </c>
      <c r="AS33" s="720">
        <v>7.5582816531693044</v>
      </c>
      <c r="AT33" s="721">
        <v>9931120.0181151517</v>
      </c>
      <c r="AU33" s="720">
        <v>85.467572957797657</v>
      </c>
      <c r="AV33" s="721">
        <v>1688631.981884846</v>
      </c>
      <c r="AW33" s="719">
        <v>14.532427042202343</v>
      </c>
      <c r="AX33" s="718">
        <v>4935003.7660775548</v>
      </c>
      <c r="AY33" s="720">
        <v>55.491803929531365</v>
      </c>
      <c r="AZ33" s="721">
        <v>478016.24904449302</v>
      </c>
      <c r="BA33" s="720">
        <v>8.830860549362205</v>
      </c>
      <c r="BB33" s="721">
        <v>5413020.0151220476</v>
      </c>
      <c r="BC33" s="720">
        <v>60.866872566650244</v>
      </c>
      <c r="BD33" s="721">
        <v>3480191.9848779514</v>
      </c>
      <c r="BE33" s="719">
        <v>39.133127433349756</v>
      </c>
      <c r="BF33" s="718">
        <v>424638.56778541487</v>
      </c>
      <c r="BG33" s="720">
        <v>4.8927463360496963</v>
      </c>
      <c r="BH33" s="717">
        <v>16257.887108070336</v>
      </c>
      <c r="BI33" s="716">
        <v>3.6874615179199002</v>
      </c>
      <c r="BJ33" s="721">
        <v>440896.45489348518</v>
      </c>
      <c r="BK33" s="720">
        <v>5.0800720375156967</v>
      </c>
      <c r="BL33" s="721">
        <v>8238044.5451065153</v>
      </c>
      <c r="BM33" s="719">
        <v>94.919927962484309</v>
      </c>
    </row>
    <row r="34" spans="1:65" x14ac:dyDescent="0.25">
      <c r="A34" s="722" t="s">
        <v>308</v>
      </c>
      <c r="B34" s="721">
        <v>25315638.578033619</v>
      </c>
      <c r="C34" s="720">
        <v>56.215965279388449</v>
      </c>
      <c r="D34" s="721">
        <v>2890124.4196563703</v>
      </c>
      <c r="E34" s="720">
        <v>10.246574148315249</v>
      </c>
      <c r="F34" s="721">
        <v>28205762.997689985</v>
      </c>
      <c r="G34" s="720">
        <v>62.633782216050328</v>
      </c>
      <c r="H34" s="721">
        <v>16827064.335643351</v>
      </c>
      <c r="I34" s="719">
        <v>37.366217783949672</v>
      </c>
      <c r="J34" s="718">
        <v>24892766.284426674</v>
      </c>
      <c r="K34" s="720">
        <v>68.476589187094874</v>
      </c>
      <c r="L34" s="721">
        <v>2876141.4233635152</v>
      </c>
      <c r="M34" s="720">
        <v>10.35741648043525</v>
      </c>
      <c r="N34" s="721">
        <v>27768907.707790188</v>
      </c>
      <c r="O34" s="720">
        <v>76.388460147570001</v>
      </c>
      <c r="P34" s="721">
        <v>8583320.9588764776</v>
      </c>
      <c r="Q34" s="719">
        <v>23.611539852429999</v>
      </c>
      <c r="R34" s="718">
        <v>569119.05726961198</v>
      </c>
      <c r="S34" s="720">
        <v>43.469875511945752</v>
      </c>
      <c r="T34" s="721">
        <v>143706.98548260459</v>
      </c>
      <c r="U34" s="720">
        <v>20.160176096786937</v>
      </c>
      <c r="V34" s="721">
        <v>712826.04275221657</v>
      </c>
      <c r="W34" s="720">
        <v>54.446356951692067</v>
      </c>
      <c r="X34" s="721">
        <v>596400.29058111669</v>
      </c>
      <c r="Y34" s="719">
        <v>45.553643048307933</v>
      </c>
      <c r="Z34" s="718">
        <v>3519147.6375572942</v>
      </c>
      <c r="AA34" s="720">
        <v>63.763220937761886</v>
      </c>
      <c r="AB34" s="721">
        <v>731008.96538220253</v>
      </c>
      <c r="AC34" s="720">
        <v>17.199577184441193</v>
      </c>
      <c r="AD34" s="721">
        <v>4250156.6029394967</v>
      </c>
      <c r="AE34" s="720">
        <v>77.008327698757</v>
      </c>
      <c r="AF34" s="721">
        <v>1268930.3970605033</v>
      </c>
      <c r="AG34" s="719">
        <v>22.991672301243</v>
      </c>
      <c r="AH34" s="718">
        <v>6666690.924638642</v>
      </c>
      <c r="AI34" s="720">
        <v>74.127819965514121</v>
      </c>
      <c r="AJ34" s="721">
        <v>767081.02622168313</v>
      </c>
      <c r="AK34" s="720">
        <v>10.318866805335713</v>
      </c>
      <c r="AL34" s="721">
        <v>7433771.9508603252</v>
      </c>
      <c r="AM34" s="720">
        <v>82.657095561683263</v>
      </c>
      <c r="AN34" s="721">
        <v>1559735.382473008</v>
      </c>
      <c r="AO34" s="719">
        <v>17.342904438316737</v>
      </c>
      <c r="AP34" s="718">
        <v>9200766.6105105039</v>
      </c>
      <c r="AQ34" s="720">
        <v>79.121555128227612</v>
      </c>
      <c r="AR34" s="721">
        <v>746789.38725079969</v>
      </c>
      <c r="AS34" s="720">
        <v>7.5072649746215525</v>
      </c>
      <c r="AT34" s="721">
        <v>9947555.9977613017</v>
      </c>
      <c r="AU34" s="720">
        <v>85.543534966846835</v>
      </c>
      <c r="AV34" s="721">
        <v>1681091.3355720309</v>
      </c>
      <c r="AW34" s="719">
        <v>14.456465033153165</v>
      </c>
      <c r="AX34" s="718">
        <v>4937042.0544506218</v>
      </c>
      <c r="AY34" s="720">
        <v>55.461410830081725</v>
      </c>
      <c r="AZ34" s="721">
        <v>487555.05902622541</v>
      </c>
      <c r="BA34" s="720">
        <v>8.9878575095456519</v>
      </c>
      <c r="BB34" s="721">
        <v>5424597.1134768464</v>
      </c>
      <c r="BC34" s="720">
        <v>60.938474045810636</v>
      </c>
      <c r="BD34" s="721">
        <v>3477163.5531898192</v>
      </c>
      <c r="BE34" s="719">
        <v>39.061525954189364</v>
      </c>
      <c r="BF34" s="718">
        <v>422872.29360694165</v>
      </c>
      <c r="BG34" s="720">
        <v>4.8714646287100347</v>
      </c>
      <c r="BH34" s="717">
        <v>13982.99629285507</v>
      </c>
      <c r="BI34" s="716">
        <v>3.2008302557266521</v>
      </c>
      <c r="BJ34" s="721">
        <v>436855.28989979671</v>
      </c>
      <c r="BK34" s="720">
        <v>5.0325479459995384</v>
      </c>
      <c r="BL34" s="721">
        <v>8243743.3767668717</v>
      </c>
      <c r="BM34" s="719">
        <v>94.967452054000461</v>
      </c>
    </row>
    <row r="35" spans="1:65" x14ac:dyDescent="0.25">
      <c r="A35" s="722" t="s">
        <v>309</v>
      </c>
      <c r="B35" s="721">
        <v>25319688.359921604</v>
      </c>
      <c r="C35" s="720">
        <v>56.21997286913637</v>
      </c>
      <c r="D35" s="721">
        <v>2891900.4717580564</v>
      </c>
      <c r="E35" s="720">
        <v>10.250753649545084</v>
      </c>
      <c r="F35" s="721">
        <v>28211588.831679665</v>
      </c>
      <c r="G35" s="720">
        <v>62.641164305277101</v>
      </c>
      <c r="H35" s="721">
        <v>16825231.834987003</v>
      </c>
      <c r="I35" s="719">
        <v>37.358835694722899</v>
      </c>
      <c r="J35" s="718">
        <v>24893092.873209834</v>
      </c>
      <c r="K35" s="720">
        <v>68.473280239893441</v>
      </c>
      <c r="L35" s="721">
        <v>2875030.7792576705</v>
      </c>
      <c r="M35" s="720">
        <v>10.35370922155265</v>
      </c>
      <c r="N35" s="721">
        <v>27768123.652467504</v>
      </c>
      <c r="O35" s="720">
        <v>76.381610042426544</v>
      </c>
      <c r="P35" s="721">
        <v>8586338.6808658261</v>
      </c>
      <c r="Q35" s="719">
        <v>23.618389957573456</v>
      </c>
      <c r="R35" s="718">
        <v>572157.10626211949</v>
      </c>
      <c r="S35" s="720">
        <v>43.751455433404942</v>
      </c>
      <c r="T35" s="721">
        <v>148819.36651099479</v>
      </c>
      <c r="U35" s="720">
        <v>20.641362392670906</v>
      </c>
      <c r="V35" s="721">
        <v>720976.47277311422</v>
      </c>
      <c r="W35" s="720">
        <v>55.131308642027783</v>
      </c>
      <c r="X35" s="721">
        <v>586767.69389355206</v>
      </c>
      <c r="Y35" s="719">
        <v>44.868691357972217</v>
      </c>
      <c r="Z35" s="718">
        <v>3508469.8451759089</v>
      </c>
      <c r="AA35" s="720">
        <v>63.773440568080346</v>
      </c>
      <c r="AB35" s="721">
        <v>723371.03021586291</v>
      </c>
      <c r="AC35" s="720">
        <v>17.093530960067</v>
      </c>
      <c r="AD35" s="721">
        <v>4231840.875391772</v>
      </c>
      <c r="AE35" s="720">
        <v>76.922152525109979</v>
      </c>
      <c r="AF35" s="721">
        <v>1269618.3746082271</v>
      </c>
      <c r="AG35" s="719">
        <v>23.077847474890021</v>
      </c>
      <c r="AH35" s="718">
        <v>6669063.2603524681</v>
      </c>
      <c r="AI35" s="720">
        <v>74.113978216032876</v>
      </c>
      <c r="AJ35" s="721">
        <v>775384.16568648454</v>
      </c>
      <c r="AK35" s="720">
        <v>10.415604024206958</v>
      </c>
      <c r="AL35" s="721">
        <v>7444447.4260389535</v>
      </c>
      <c r="AM35" s="720">
        <v>82.730901301226055</v>
      </c>
      <c r="AN35" s="721">
        <v>1553940.4906277126</v>
      </c>
      <c r="AO35" s="719">
        <v>17.269098698773945</v>
      </c>
      <c r="AP35" s="718">
        <v>9196817.5416766666</v>
      </c>
      <c r="AQ35" s="720">
        <v>79.033398224341454</v>
      </c>
      <c r="AR35" s="721">
        <v>740288.37919250038</v>
      </c>
      <c r="AS35" s="720">
        <v>7.4497382345276408</v>
      </c>
      <c r="AT35" s="721">
        <v>9937105.9208691679</v>
      </c>
      <c r="AU35" s="720">
        <v>85.395110415372557</v>
      </c>
      <c r="AV35" s="721">
        <v>1699515.7457974993</v>
      </c>
      <c r="AW35" s="719">
        <v>14.604889584627443</v>
      </c>
      <c r="AX35" s="718">
        <v>4946585.1197426701</v>
      </c>
      <c r="AY35" s="720">
        <v>55.515675652727744</v>
      </c>
      <c r="AZ35" s="721">
        <v>487167.83765182761</v>
      </c>
      <c r="BA35" s="720">
        <v>8.9655867955658071</v>
      </c>
      <c r="BB35" s="721">
        <v>5433752.9573944975</v>
      </c>
      <c r="BC35" s="720">
        <v>60.983175151639941</v>
      </c>
      <c r="BD35" s="721">
        <v>3476496.3759388346</v>
      </c>
      <c r="BE35" s="719">
        <v>39.016824848360059</v>
      </c>
      <c r="BF35" s="718">
        <v>426595.48671177105</v>
      </c>
      <c r="BG35" s="720">
        <v>4.9133596003977917</v>
      </c>
      <c r="BH35" s="717">
        <v>16869.692500386042</v>
      </c>
      <c r="BI35" s="716">
        <v>3.8040624813781498</v>
      </c>
      <c r="BJ35" s="721">
        <v>443465.17921215709</v>
      </c>
      <c r="BK35" s="720">
        <v>5.1076581060885768</v>
      </c>
      <c r="BL35" s="721">
        <v>8238893.1541211763</v>
      </c>
      <c r="BM35" s="719">
        <v>94.892341893911421</v>
      </c>
    </row>
    <row r="36" spans="1:65" x14ac:dyDescent="0.25">
      <c r="A36" s="722" t="s">
        <v>310</v>
      </c>
      <c r="B36" s="721">
        <v>25319175.86501772</v>
      </c>
      <c r="C36" s="720">
        <v>56.21326645413361</v>
      </c>
      <c r="D36" s="721">
        <v>2885450.0054422794</v>
      </c>
      <c r="E36" s="720">
        <v>10.230414041635431</v>
      </c>
      <c r="F36" s="721">
        <v>28204625.870460004</v>
      </c>
      <c r="G36" s="720">
        <v>62.619500640456913</v>
      </c>
      <c r="H36" s="721">
        <v>16836656.12954</v>
      </c>
      <c r="I36" s="719">
        <v>37.380499359543087</v>
      </c>
      <c r="J36" s="718">
        <v>24899821.988606438</v>
      </c>
      <c r="K36" s="720">
        <v>68.48735407339548</v>
      </c>
      <c r="L36" s="721">
        <v>2867655.4194106236</v>
      </c>
      <c r="M36" s="720">
        <v>10.327389043207324</v>
      </c>
      <c r="N36" s="721">
        <v>27767477.408017062</v>
      </c>
      <c r="O36" s="720">
        <v>76.374885645289197</v>
      </c>
      <c r="P36" s="721">
        <v>8589339.5919829402</v>
      </c>
      <c r="Q36" s="719">
        <v>23.625114354710803</v>
      </c>
      <c r="R36" s="718">
        <v>579112.86309098138</v>
      </c>
      <c r="S36" s="720">
        <v>44.336341065363939</v>
      </c>
      <c r="T36" s="721">
        <v>142287.17114868274</v>
      </c>
      <c r="U36" s="720">
        <v>19.723754421310712</v>
      </c>
      <c r="V36" s="721">
        <v>721400.03423966409</v>
      </c>
      <c r="W36" s="720">
        <v>55.229714276938957</v>
      </c>
      <c r="X36" s="721">
        <v>584780.96576033602</v>
      </c>
      <c r="Y36" s="719">
        <v>44.770285723061043</v>
      </c>
      <c r="Z36" s="718">
        <v>3488062.3412473798</v>
      </c>
      <c r="AA36" s="720">
        <v>63.604839046389031</v>
      </c>
      <c r="AB36" s="721">
        <v>727825.99925116263</v>
      </c>
      <c r="AC36" s="720">
        <v>17.26388225844461</v>
      </c>
      <c r="AD36" s="721">
        <v>4215888.3404985424</v>
      </c>
      <c r="AE36" s="720">
        <v>76.876750786244102</v>
      </c>
      <c r="AF36" s="721">
        <v>1268069.1595014585</v>
      </c>
      <c r="AG36" s="719">
        <v>23.123249213755898</v>
      </c>
      <c r="AH36" s="718">
        <v>6677966.8891243087</v>
      </c>
      <c r="AI36" s="720">
        <v>74.180258690486539</v>
      </c>
      <c r="AJ36" s="721">
        <v>764202.06425699056</v>
      </c>
      <c r="AK36" s="720">
        <v>10.268539575546459</v>
      </c>
      <c r="AL36" s="721">
        <v>7442168.9533813</v>
      </c>
      <c r="AM36" s="720">
        <v>82.669175715623382</v>
      </c>
      <c r="AN36" s="721">
        <v>1560181.546618701</v>
      </c>
      <c r="AO36" s="719">
        <v>17.330824284376618</v>
      </c>
      <c r="AP36" s="718">
        <v>9183248.0552967079</v>
      </c>
      <c r="AQ36" s="720">
        <v>78.853630348637395</v>
      </c>
      <c r="AR36" s="721">
        <v>748450.4458300916</v>
      </c>
      <c r="AS36" s="720">
        <v>7.5359763060183127</v>
      </c>
      <c r="AT36" s="721">
        <v>9931698.5011267997</v>
      </c>
      <c r="AU36" s="720">
        <v>85.280336284748799</v>
      </c>
      <c r="AV36" s="721">
        <v>1714243.4988732005</v>
      </c>
      <c r="AW36" s="719">
        <v>14.719663715251201</v>
      </c>
      <c r="AX36" s="718">
        <v>4971431.8398470609</v>
      </c>
      <c r="AY36" s="720">
        <v>55.743627152346413</v>
      </c>
      <c r="AZ36" s="721">
        <v>484889.73892369575</v>
      </c>
      <c r="BA36" s="720">
        <v>8.8867514849250426</v>
      </c>
      <c r="BB36" s="721">
        <v>5456321.5787707567</v>
      </c>
      <c r="BC36" s="720">
        <v>61.180594546712342</v>
      </c>
      <c r="BD36" s="721">
        <v>3462064.4212292442</v>
      </c>
      <c r="BE36" s="719">
        <v>38.819405453287658</v>
      </c>
      <c r="BF36" s="718">
        <v>419353.8764112831</v>
      </c>
      <c r="BG36" s="720">
        <v>4.8287819273989028</v>
      </c>
      <c r="BH36" s="717">
        <v>17794.586031656283</v>
      </c>
      <c r="BI36" s="716">
        <v>4.0706047396836027</v>
      </c>
      <c r="BJ36" s="721">
        <v>437148.4624429394</v>
      </c>
      <c r="BK36" s="720">
        <v>5.0336832774723534</v>
      </c>
      <c r="BL36" s="721">
        <v>8247316.5375570608</v>
      </c>
      <c r="BM36" s="719">
        <v>94.966316722527651</v>
      </c>
    </row>
    <row r="37" spans="1:65" x14ac:dyDescent="0.25">
      <c r="A37" s="722" t="s">
        <v>311</v>
      </c>
      <c r="B37" s="721">
        <v>25320371.44924596</v>
      </c>
      <c r="C37" s="720">
        <v>56.209993865784334</v>
      </c>
      <c r="D37" s="721">
        <v>2892462.8216691259</v>
      </c>
      <c r="E37" s="720">
        <v>10.252294377424523</v>
      </c>
      <c r="F37" s="721">
        <v>28212834.270915084</v>
      </c>
      <c r="G37" s="720">
        <v>62.631120735464307</v>
      </c>
      <c r="H37" s="721">
        <v>16833197.062418252</v>
      </c>
      <c r="I37" s="719">
        <v>37.368879264535693</v>
      </c>
      <c r="J37" s="718">
        <v>24898801.708743446</v>
      </c>
      <c r="K37" s="720">
        <v>68.478600265829229</v>
      </c>
      <c r="L37" s="721">
        <v>2875819.3788527483</v>
      </c>
      <c r="M37" s="720">
        <v>10.354126415560909</v>
      </c>
      <c r="N37" s="721">
        <v>27774621.087596193</v>
      </c>
      <c r="O37" s="720">
        <v>76.387899997792957</v>
      </c>
      <c r="P37" s="721">
        <v>8585353.579070475</v>
      </c>
      <c r="Q37" s="719">
        <v>23.612100002207043</v>
      </c>
      <c r="R37" s="718">
        <v>576650.78141135024</v>
      </c>
      <c r="S37" s="720">
        <v>44.197762183533079</v>
      </c>
      <c r="T37" s="721">
        <v>146329.2759838202</v>
      </c>
      <c r="U37" s="720">
        <v>20.23973890940103</v>
      </c>
      <c r="V37" s="721">
        <v>722980.05739517044</v>
      </c>
      <c r="W37" s="720">
        <v>55.413261665893046</v>
      </c>
      <c r="X37" s="721">
        <v>581725.77593816281</v>
      </c>
      <c r="Y37" s="719">
        <v>44.586738334106954</v>
      </c>
      <c r="Z37" s="718">
        <v>3464377.4223848488</v>
      </c>
      <c r="AA37" s="720">
        <v>63.37539997836523</v>
      </c>
      <c r="AB37" s="721">
        <v>732285.02093619376</v>
      </c>
      <c r="AC37" s="720">
        <v>17.449223777852808</v>
      </c>
      <c r="AD37" s="721">
        <v>4196662.4433210418</v>
      </c>
      <c r="AE37" s="720">
        <v>76.771416186105483</v>
      </c>
      <c r="AF37" s="721">
        <v>1269776.3066789585</v>
      </c>
      <c r="AG37" s="719">
        <v>23.228583813894517</v>
      </c>
      <c r="AH37" s="718">
        <v>6668053.9838587549</v>
      </c>
      <c r="AI37" s="720">
        <v>74.031307641960908</v>
      </c>
      <c r="AJ37" s="721">
        <v>776798.93722219474</v>
      </c>
      <c r="AK37" s="720">
        <v>10.434040073815293</v>
      </c>
      <c r="AL37" s="721">
        <v>7444852.9210809497</v>
      </c>
      <c r="AM37" s="720">
        <v>82.655629106161996</v>
      </c>
      <c r="AN37" s="721">
        <v>1562220.1622523849</v>
      </c>
      <c r="AO37" s="719">
        <v>17.344370893838004</v>
      </c>
      <c r="AP37" s="718">
        <v>9200243.1822423581</v>
      </c>
      <c r="AQ37" s="720">
        <v>78.939070763337156</v>
      </c>
      <c r="AR37" s="721">
        <v>735882.12514571799</v>
      </c>
      <c r="AS37" s="720">
        <v>7.4061276642570881</v>
      </c>
      <c r="AT37" s="721">
        <v>9936125.3073880766</v>
      </c>
      <c r="AU37" s="720">
        <v>85.253018123171472</v>
      </c>
      <c r="AV37" s="721">
        <v>1718741.0259452572</v>
      </c>
      <c r="AW37" s="719">
        <v>14.746981876828528</v>
      </c>
      <c r="AX37" s="718">
        <v>4989476.338846134</v>
      </c>
      <c r="AY37" s="720">
        <v>55.892656526835481</v>
      </c>
      <c r="AZ37" s="721">
        <v>484524.01956482138</v>
      </c>
      <c r="BA37" s="720">
        <v>8.8513698911315686</v>
      </c>
      <c r="BB37" s="721">
        <v>5474000.3584109554</v>
      </c>
      <c r="BC37" s="720">
        <v>61.320347283417192</v>
      </c>
      <c r="BD37" s="721">
        <v>3452890.3082557106</v>
      </c>
      <c r="BE37" s="719">
        <v>38.679652716582808</v>
      </c>
      <c r="BF37" s="718">
        <v>421569.7405025136</v>
      </c>
      <c r="BG37" s="720">
        <v>4.8534076702529019</v>
      </c>
      <c r="BH37" s="717">
        <v>16643.44281637801</v>
      </c>
      <c r="BI37" s="716">
        <v>3.79802421513787</v>
      </c>
      <c r="BJ37" s="721">
        <v>438213.18331889168</v>
      </c>
      <c r="BK37" s="720">
        <v>5.0450187022215101</v>
      </c>
      <c r="BL37" s="721">
        <v>8247843.4833477754</v>
      </c>
      <c r="BM37" s="719">
        <v>94.954981297778488</v>
      </c>
    </row>
    <row r="38" spans="1:65" x14ac:dyDescent="0.25">
      <c r="A38" s="722" t="s">
        <v>312</v>
      </c>
      <c r="B38" s="721">
        <v>25321620.580596611</v>
      </c>
      <c r="C38" s="720">
        <v>56.206395425463519</v>
      </c>
      <c r="D38" s="721">
        <v>2892170.0178706073</v>
      </c>
      <c r="E38" s="720">
        <v>10.250909064405304</v>
      </c>
      <c r="F38" s="721">
        <v>28213790.598467216</v>
      </c>
      <c r="G38" s="720">
        <v>62.626144554264151</v>
      </c>
      <c r="H38" s="721">
        <v>16837347.068199452</v>
      </c>
      <c r="I38" s="719">
        <v>37.373855445735849</v>
      </c>
      <c r="J38" s="718">
        <v>24902570.987921223</v>
      </c>
      <c r="K38" s="720">
        <v>68.482961065968567</v>
      </c>
      <c r="L38" s="721">
        <v>2875340.2119733379</v>
      </c>
      <c r="M38" s="720">
        <v>10.351175044379335</v>
      </c>
      <c r="N38" s="721">
        <v>27777911.199894562</v>
      </c>
      <c r="O38" s="720">
        <v>76.390249509539075</v>
      </c>
      <c r="P38" s="721">
        <v>8585252.1334387735</v>
      </c>
      <c r="Q38" s="719">
        <v>23.609750490460925</v>
      </c>
      <c r="R38" s="718">
        <v>577562.10199074657</v>
      </c>
      <c r="S38" s="720">
        <v>44.317786798536758</v>
      </c>
      <c r="T38" s="721">
        <v>144047.97784885453</v>
      </c>
      <c r="U38" s="720">
        <v>19.962024072733769</v>
      </c>
      <c r="V38" s="721">
        <v>721610.07983960107</v>
      </c>
      <c r="W38" s="720">
        <v>55.370948959041812</v>
      </c>
      <c r="X38" s="721">
        <v>581618.5868270658</v>
      </c>
      <c r="Y38" s="719">
        <v>44.629051040958188</v>
      </c>
      <c r="Z38" s="718">
        <v>3444735.8813832863</v>
      </c>
      <c r="AA38" s="720">
        <v>63.219131583016221</v>
      </c>
      <c r="AB38" s="721">
        <v>729591.60449300753</v>
      </c>
      <c r="AC38" s="720">
        <v>17.478063399710681</v>
      </c>
      <c r="AD38" s="721">
        <v>4174327.4858762939</v>
      </c>
      <c r="AE38" s="720">
        <v>76.608880241420053</v>
      </c>
      <c r="AF38" s="721">
        <v>1274554.5141237061</v>
      </c>
      <c r="AG38" s="719">
        <v>23.391119758579947</v>
      </c>
      <c r="AH38" s="718">
        <v>6677631.9975388078</v>
      </c>
      <c r="AI38" s="720">
        <v>74.098564780382105</v>
      </c>
      <c r="AJ38" s="721">
        <v>777750.1415376456</v>
      </c>
      <c r="AK38" s="720">
        <v>10.432062730375222</v>
      </c>
      <c r="AL38" s="721">
        <v>7455382.1390764527</v>
      </c>
      <c r="AM38" s="720">
        <v>82.728895003269429</v>
      </c>
      <c r="AN38" s="721">
        <v>1556441.5275902129</v>
      </c>
      <c r="AO38" s="719">
        <v>17.271104996730571</v>
      </c>
      <c r="AP38" s="718">
        <v>9208809.1517875828</v>
      </c>
      <c r="AQ38" s="720">
        <v>78.955666577210351</v>
      </c>
      <c r="AR38" s="721">
        <v>733395.25751405326</v>
      </c>
      <c r="AS38" s="720">
        <v>7.3765859896011587</v>
      </c>
      <c r="AT38" s="721">
        <v>9942204.4093016386</v>
      </c>
      <c r="AU38" s="720">
        <v>85.243744706220838</v>
      </c>
      <c r="AV38" s="721">
        <v>1721061.2573650284</v>
      </c>
      <c r="AW38" s="719">
        <v>14.756255293779162</v>
      </c>
      <c r="AX38" s="718">
        <v>4993831.8552207965</v>
      </c>
      <c r="AY38" s="720">
        <v>55.884650249096026</v>
      </c>
      <c r="AZ38" s="721">
        <v>490555.23057977675</v>
      </c>
      <c r="BA38" s="720">
        <v>8.9445770859218783</v>
      </c>
      <c r="BB38" s="721">
        <v>5484387.0858005732</v>
      </c>
      <c r="BC38" s="720">
        <v>61.374323967316045</v>
      </c>
      <c r="BD38" s="721">
        <v>3451576.2475327607</v>
      </c>
      <c r="BE38" s="719">
        <v>38.625676032683955</v>
      </c>
      <c r="BF38" s="718">
        <v>419049.59267538588</v>
      </c>
      <c r="BG38" s="720">
        <v>4.8233290822189643</v>
      </c>
      <c r="BH38" s="717">
        <v>16829.805897269383</v>
      </c>
      <c r="BI38" s="716">
        <v>3.8611152425145145</v>
      </c>
      <c r="BJ38" s="721">
        <v>435879.39857265522</v>
      </c>
      <c r="BK38" s="720">
        <v>5.0170428899669695</v>
      </c>
      <c r="BL38" s="721">
        <v>8252094.9347606786</v>
      </c>
      <c r="BM38" s="719">
        <v>94.982957110033027</v>
      </c>
    </row>
    <row r="39" spans="1:65" x14ac:dyDescent="0.25">
      <c r="A39" s="722" t="s">
        <v>313</v>
      </c>
      <c r="B39" s="721">
        <v>25361991.805681404</v>
      </c>
      <c r="C39" s="720">
        <v>56.29235590684037</v>
      </c>
      <c r="D39" s="721">
        <v>2845123.1009252453</v>
      </c>
      <c r="E39" s="720">
        <v>10.08654415861178</v>
      </c>
      <c r="F39" s="721">
        <v>28207114.906606648</v>
      </c>
      <c r="G39" s="720">
        <v>62.607265375432647</v>
      </c>
      <c r="H39" s="721">
        <v>16846945.093393356</v>
      </c>
      <c r="I39" s="719">
        <v>37.392734624567353</v>
      </c>
      <c r="J39" s="718">
        <v>24948356.623675544</v>
      </c>
      <c r="K39" s="720">
        <v>68.606534317847988</v>
      </c>
      <c r="L39" s="721">
        <v>2829189.6893961243</v>
      </c>
      <c r="M39" s="720">
        <v>10.185167752073022</v>
      </c>
      <c r="N39" s="721">
        <v>27777546.313071668</v>
      </c>
      <c r="O39" s="720">
        <v>76.386641939568406</v>
      </c>
      <c r="P39" s="721">
        <v>8586856.6869283374</v>
      </c>
      <c r="Q39" s="719">
        <v>23.613358060431594</v>
      </c>
      <c r="R39" s="718">
        <v>585776.06316728541</v>
      </c>
      <c r="S39" s="720">
        <v>45.001558614642498</v>
      </c>
      <c r="T39" s="721">
        <v>143231.01163974789</v>
      </c>
      <c r="U39" s="720">
        <v>19.647410373577078</v>
      </c>
      <c r="V39" s="721">
        <v>729007.07480703341</v>
      </c>
      <c r="W39" s="720">
        <v>56.005112994944867</v>
      </c>
      <c r="X39" s="721">
        <v>572672.42519296659</v>
      </c>
      <c r="Y39" s="719">
        <v>43.994887005055133</v>
      </c>
      <c r="Z39" s="718">
        <v>3452018.0080745993</v>
      </c>
      <c r="AA39" s="720">
        <v>63.557200985934216</v>
      </c>
      <c r="AB39" s="721">
        <v>697915.71963448392</v>
      </c>
      <c r="AC39" s="720">
        <v>16.817514818959754</v>
      </c>
      <c r="AD39" s="721">
        <v>4149933.7277090829</v>
      </c>
      <c r="AE39" s="720">
        <v>76.406951352327198</v>
      </c>
      <c r="AF39" s="721">
        <v>1281422.5222909173</v>
      </c>
      <c r="AG39" s="719">
        <v>23.593048647672802</v>
      </c>
      <c r="AH39" s="718">
        <v>6701924.9057903569</v>
      </c>
      <c r="AI39" s="720">
        <v>74.333714433281358</v>
      </c>
      <c r="AJ39" s="721">
        <v>763410.80729903257</v>
      </c>
      <c r="AK39" s="720">
        <v>10.226074709011435</v>
      </c>
      <c r="AL39" s="721">
        <v>7465335.7130893888</v>
      </c>
      <c r="AM39" s="720">
        <v>82.801007299547052</v>
      </c>
      <c r="AN39" s="721">
        <v>1550660.5369106133</v>
      </c>
      <c r="AO39" s="719">
        <v>17.198992700452948</v>
      </c>
      <c r="AP39" s="718">
        <v>9203750.2094906326</v>
      </c>
      <c r="AQ39" s="720">
        <v>78.857118311769554</v>
      </c>
      <c r="AR39" s="721">
        <v>729606.19663092517</v>
      </c>
      <c r="AS39" s="720">
        <v>7.3450117644152595</v>
      </c>
      <c r="AT39" s="721">
        <v>9933356.4061215576</v>
      </c>
      <c r="AU39" s="720">
        <v>85.108335572033425</v>
      </c>
      <c r="AV39" s="721">
        <v>1738069.5938784434</v>
      </c>
      <c r="AW39" s="719">
        <v>14.891664427966575</v>
      </c>
      <c r="AX39" s="718">
        <v>5004887.4371526688</v>
      </c>
      <c r="AY39" s="720">
        <v>55.958387905478723</v>
      </c>
      <c r="AZ39" s="721">
        <v>495025.95419193502</v>
      </c>
      <c r="BA39" s="720">
        <v>9.0006136273159072</v>
      </c>
      <c r="BB39" s="721">
        <v>5499913.391344605</v>
      </c>
      <c r="BC39" s="720">
        <v>61.493148620039641</v>
      </c>
      <c r="BD39" s="721">
        <v>3444031.6086553978</v>
      </c>
      <c r="BE39" s="719">
        <v>38.506851379960359</v>
      </c>
      <c r="BF39" s="718">
        <v>413635.18200585985</v>
      </c>
      <c r="BG39" s="720">
        <v>4.760086410842912</v>
      </c>
      <c r="BH39" s="717">
        <v>15933.411529120822</v>
      </c>
      <c r="BI39" s="716">
        <v>3.7091658396165617</v>
      </c>
      <c r="BJ39" s="721">
        <v>429568.59353498067</v>
      </c>
      <c r="BK39" s="720">
        <v>4.9434470605109109</v>
      </c>
      <c r="BL39" s="721">
        <v>8260088.40646502</v>
      </c>
      <c r="BM39" s="719">
        <v>95.056552939489094</v>
      </c>
    </row>
    <row r="40" spans="1:65" x14ac:dyDescent="0.25">
      <c r="A40" s="722" t="s">
        <v>314</v>
      </c>
      <c r="B40" s="721">
        <v>25407613.345560946</v>
      </c>
      <c r="C40" s="720">
        <v>56.38772646698564</v>
      </c>
      <c r="D40" s="721">
        <v>2806083.6642833878</v>
      </c>
      <c r="E40" s="720">
        <v>9.9458205115915419</v>
      </c>
      <c r="F40" s="721">
        <v>28213697.009844337</v>
      </c>
      <c r="G40" s="720">
        <v>62.61533533181958</v>
      </c>
      <c r="H40" s="721">
        <v>16845068.323488999</v>
      </c>
      <c r="I40" s="719">
        <v>37.38466466818042</v>
      </c>
      <c r="J40" s="718">
        <v>24996954.103707299</v>
      </c>
      <c r="K40" s="720">
        <v>68.734697504285393</v>
      </c>
      <c r="L40" s="721">
        <v>2789855.9339504177</v>
      </c>
      <c r="M40" s="720">
        <v>10.040216671757216</v>
      </c>
      <c r="N40" s="721">
        <v>27786810.037657715</v>
      </c>
      <c r="O40" s="720">
        <v>76.406028295430758</v>
      </c>
      <c r="P40" s="721">
        <v>8580490.6290089525</v>
      </c>
      <c r="Q40" s="719">
        <v>23.593971704569242</v>
      </c>
      <c r="R40" s="718">
        <v>585561.82508307509</v>
      </c>
      <c r="S40" s="720">
        <v>45.038390122525975</v>
      </c>
      <c r="T40" s="721">
        <v>143276.13635327073</v>
      </c>
      <c r="U40" s="720">
        <v>19.6581605149808</v>
      </c>
      <c r="V40" s="721">
        <v>728837.96143634582</v>
      </c>
      <c r="W40" s="720">
        <v>56.058450256076078</v>
      </c>
      <c r="X40" s="721">
        <v>571301.37189698766</v>
      </c>
      <c r="Y40" s="719">
        <v>43.941549743923922</v>
      </c>
      <c r="Z40" s="718">
        <v>3445683.1546839075</v>
      </c>
      <c r="AA40" s="720">
        <v>63.646477887767929</v>
      </c>
      <c r="AB40" s="721">
        <v>682538.06225536251</v>
      </c>
      <c r="AC40" s="720">
        <v>16.533466265197081</v>
      </c>
      <c r="AD40" s="721">
        <v>4128221.2169392696</v>
      </c>
      <c r="AE40" s="720">
        <v>76.253888881969146</v>
      </c>
      <c r="AF40" s="721">
        <v>1285563.2830607304</v>
      </c>
      <c r="AG40" s="719">
        <v>23.746111118030854</v>
      </c>
      <c r="AH40" s="718">
        <v>6743623.2150383722</v>
      </c>
      <c r="AI40" s="720">
        <v>74.759237085458551</v>
      </c>
      <c r="AJ40" s="721">
        <v>750055.48786398442</v>
      </c>
      <c r="AK40" s="720">
        <v>10.009175968186126</v>
      </c>
      <c r="AL40" s="721">
        <v>7493678.7029023562</v>
      </c>
      <c r="AM40" s="720">
        <v>83.074288839748149</v>
      </c>
      <c r="AN40" s="721">
        <v>1526776.130430978</v>
      </c>
      <c r="AO40" s="719">
        <v>16.925711160251851</v>
      </c>
      <c r="AP40" s="718">
        <v>9220601.0824489221</v>
      </c>
      <c r="AQ40" s="720">
        <v>78.941486076045635</v>
      </c>
      <c r="AR40" s="721">
        <v>716226.38069035124</v>
      </c>
      <c r="AS40" s="720">
        <v>7.2077972909079655</v>
      </c>
      <c r="AT40" s="721">
        <v>9936827.4631392732</v>
      </c>
      <c r="AU40" s="720">
        <v>85.073404630269351</v>
      </c>
      <c r="AV40" s="721">
        <v>1743470.8701940591</v>
      </c>
      <c r="AW40" s="719">
        <v>14.926595369730649</v>
      </c>
      <c r="AX40" s="718">
        <v>5001484.8264530199</v>
      </c>
      <c r="AY40" s="720">
        <v>55.866135031176007</v>
      </c>
      <c r="AZ40" s="721">
        <v>497759.86678744864</v>
      </c>
      <c r="BA40" s="720">
        <v>9.0514224144141551</v>
      </c>
      <c r="BB40" s="721">
        <v>5499244.6932404684</v>
      </c>
      <c r="BC40" s="720">
        <v>61.426067910302372</v>
      </c>
      <c r="BD40" s="721">
        <v>3453378.9734261977</v>
      </c>
      <c r="BE40" s="719">
        <v>38.573932089697628</v>
      </c>
      <c r="BF40" s="718">
        <v>410659.24185364932</v>
      </c>
      <c r="BG40" s="720">
        <v>4.7248565990103089</v>
      </c>
      <c r="BH40" s="717">
        <v>16227.730332970195</v>
      </c>
      <c r="BI40" s="716">
        <v>3.8014114719518823</v>
      </c>
      <c r="BJ40" s="721">
        <v>426886.97218661953</v>
      </c>
      <c r="BK40" s="720">
        <v>4.9115654099568289</v>
      </c>
      <c r="BL40" s="721">
        <v>8264577.6944800476</v>
      </c>
      <c r="BM40" s="719">
        <v>95.088434590043164</v>
      </c>
    </row>
    <row r="41" spans="1:65" x14ac:dyDescent="0.25">
      <c r="A41" s="722" t="s">
        <v>315</v>
      </c>
      <c r="B41" s="721">
        <v>25450818.055275761</v>
      </c>
      <c r="C41" s="720">
        <v>56.477587359329583</v>
      </c>
      <c r="D41" s="721">
        <v>2769350.7089075325</v>
      </c>
      <c r="E41" s="720">
        <v>9.813374016467117</v>
      </c>
      <c r="F41" s="721">
        <v>28220168.76418329</v>
      </c>
      <c r="G41" s="720">
        <v>62.623018372637411</v>
      </c>
      <c r="H41" s="721">
        <v>16843402.902483374</v>
      </c>
      <c r="I41" s="719">
        <v>37.376981627362589</v>
      </c>
      <c r="J41" s="718">
        <v>25031189.762754835</v>
      </c>
      <c r="K41" s="720">
        <v>68.823501878954986</v>
      </c>
      <c r="L41" s="721">
        <v>2752677.9188985224</v>
      </c>
      <c r="M41" s="720">
        <v>9.9074684289409074</v>
      </c>
      <c r="N41" s="721">
        <v>27783867.681653358</v>
      </c>
      <c r="O41" s="720">
        <v>76.392016828466538</v>
      </c>
      <c r="P41" s="721">
        <v>8586251.6516799703</v>
      </c>
      <c r="Q41" s="719">
        <v>23.607983171533462</v>
      </c>
      <c r="R41" s="718">
        <v>589569.36436951766</v>
      </c>
      <c r="S41" s="720">
        <v>45.396985494528373</v>
      </c>
      <c r="T41" s="721">
        <v>145368.60913731882</v>
      </c>
      <c r="U41" s="720">
        <v>19.779711265112166</v>
      </c>
      <c r="V41" s="721">
        <v>734937.97350683657</v>
      </c>
      <c r="W41" s="720">
        <v>56.590404011828511</v>
      </c>
      <c r="X41" s="721">
        <v>563759.19315983006</v>
      </c>
      <c r="Y41" s="719">
        <v>43.409595988171489</v>
      </c>
      <c r="Z41" s="718">
        <v>3442632.5205750382</v>
      </c>
      <c r="AA41" s="720">
        <v>63.795306218886346</v>
      </c>
      <c r="AB41" s="721">
        <v>668262.59554404707</v>
      </c>
      <c r="AC41" s="720">
        <v>16.255890181283057</v>
      </c>
      <c r="AD41" s="721">
        <v>4110895.1161190849</v>
      </c>
      <c r="AE41" s="720">
        <v>76.178857661733701</v>
      </c>
      <c r="AF41" s="721">
        <v>1285477.6338809147</v>
      </c>
      <c r="AG41" s="719">
        <v>23.821142338266299</v>
      </c>
      <c r="AH41" s="718">
        <v>6724856.0653788829</v>
      </c>
      <c r="AI41" s="720">
        <v>74.512572118468697</v>
      </c>
      <c r="AJ41" s="721">
        <v>751280.7316066908</v>
      </c>
      <c r="AK41" s="720">
        <v>10.049050091079284</v>
      </c>
      <c r="AL41" s="721">
        <v>7476136.7969855741</v>
      </c>
      <c r="AM41" s="720">
        <v>82.836892988807733</v>
      </c>
      <c r="AN41" s="721">
        <v>1548992.6196810915</v>
      </c>
      <c r="AO41" s="719">
        <v>17.163107011192267</v>
      </c>
      <c r="AP41" s="718">
        <v>9248492.5319296867</v>
      </c>
      <c r="AQ41" s="720">
        <v>79.119899576316044</v>
      </c>
      <c r="AR41" s="721">
        <v>699752.23449128726</v>
      </c>
      <c r="AS41" s="720">
        <v>7.0339265963098461</v>
      </c>
      <c r="AT41" s="721">
        <v>9948244.7664209753</v>
      </c>
      <c r="AU41" s="720">
        <v>85.106207758986088</v>
      </c>
      <c r="AV41" s="721">
        <v>1740966.9002456926</v>
      </c>
      <c r="AW41" s="719">
        <v>14.893792241013912</v>
      </c>
      <c r="AX41" s="718">
        <v>5025639.2805017112</v>
      </c>
      <c r="AY41" s="720">
        <v>56.085290286780292</v>
      </c>
      <c r="AZ41" s="721">
        <v>488013.74811917823</v>
      </c>
      <c r="BA41" s="720">
        <v>8.8510057775841471</v>
      </c>
      <c r="BB41" s="721">
        <v>5513653.0286208894</v>
      </c>
      <c r="BC41" s="720">
        <v>61.531441751210778</v>
      </c>
      <c r="BD41" s="721">
        <v>3447055.3047124427</v>
      </c>
      <c r="BE41" s="719">
        <v>38.468558248789222</v>
      </c>
      <c r="BF41" s="718">
        <v>419628.29252092028</v>
      </c>
      <c r="BG41" s="720">
        <v>4.8269464929592836</v>
      </c>
      <c r="BH41" s="717">
        <v>16672.790009010168</v>
      </c>
      <c r="BI41" s="716">
        <v>3.8213955171349832</v>
      </c>
      <c r="BJ41" s="721">
        <v>436301.08252993051</v>
      </c>
      <c r="BK41" s="720">
        <v>5.018732096304479</v>
      </c>
      <c r="BL41" s="721">
        <v>8257151.2508034026</v>
      </c>
      <c r="BM41" s="719">
        <v>94.981267903695525</v>
      </c>
    </row>
    <row r="42" spans="1:65" x14ac:dyDescent="0.25">
      <c r="A42" s="722" t="s">
        <v>316</v>
      </c>
      <c r="B42" s="721">
        <v>25455374.68391858</v>
      </c>
      <c r="C42" s="720">
        <v>56.483321575859883</v>
      </c>
      <c r="D42" s="721">
        <v>2749738.1624632194</v>
      </c>
      <c r="E42" s="720">
        <v>9.7490769756518105</v>
      </c>
      <c r="F42" s="721">
        <v>28205112.846381798</v>
      </c>
      <c r="G42" s="720">
        <v>62.584757787598051</v>
      </c>
      <c r="H42" s="721">
        <v>16861951.153618205</v>
      </c>
      <c r="I42" s="719">
        <v>37.415242212401949</v>
      </c>
      <c r="J42" s="718">
        <v>25030015.17427139</v>
      </c>
      <c r="K42" s="720">
        <v>68.816662800430095</v>
      </c>
      <c r="L42" s="721">
        <v>2734640.0492306827</v>
      </c>
      <c r="M42" s="720">
        <v>9.8493571312777544</v>
      </c>
      <c r="N42" s="721">
        <v>27764655.22350207</v>
      </c>
      <c r="O42" s="720">
        <v>76.33518809249226</v>
      </c>
      <c r="P42" s="721">
        <v>8607371.776497934</v>
      </c>
      <c r="Q42" s="719">
        <v>23.66481190750774</v>
      </c>
      <c r="R42" s="718">
        <v>583787.91012977401</v>
      </c>
      <c r="S42" s="720">
        <v>45.00837738507893</v>
      </c>
      <c r="T42" s="721">
        <v>145615.09923016187</v>
      </c>
      <c r="U42" s="720">
        <v>19.963600007345967</v>
      </c>
      <c r="V42" s="721">
        <v>729403.00935993588</v>
      </c>
      <c r="W42" s="720">
        <v>56.234884863899325</v>
      </c>
      <c r="X42" s="721">
        <v>567661.99064006447</v>
      </c>
      <c r="Y42" s="719">
        <v>43.765115136100675</v>
      </c>
      <c r="Z42" s="718">
        <v>3421414.8710710108</v>
      </c>
      <c r="AA42" s="720">
        <v>63.610312416320767</v>
      </c>
      <c r="AB42" s="721">
        <v>667694.42422158364</v>
      </c>
      <c r="AC42" s="720">
        <v>16.328603028298541</v>
      </c>
      <c r="AD42" s="721">
        <v>4089109.295292594</v>
      </c>
      <c r="AE42" s="720">
        <v>76.023963646542711</v>
      </c>
      <c r="AF42" s="721">
        <v>1289601.7047074065</v>
      </c>
      <c r="AG42" s="719">
        <v>23.976036353457289</v>
      </c>
      <c r="AH42" s="718">
        <v>6730656.7406152263</v>
      </c>
      <c r="AI42" s="720">
        <v>74.540449704339466</v>
      </c>
      <c r="AJ42" s="721">
        <v>743459.93562102306</v>
      </c>
      <c r="AK42" s="720">
        <v>9.9471277720995932</v>
      </c>
      <c r="AL42" s="721">
        <v>7474116.6762362495</v>
      </c>
      <c r="AM42" s="720">
        <v>82.774094662629949</v>
      </c>
      <c r="AN42" s="721">
        <v>1555419.3237637514</v>
      </c>
      <c r="AO42" s="719">
        <v>17.225905337370051</v>
      </c>
      <c r="AP42" s="718">
        <v>9242313.2076561265</v>
      </c>
      <c r="AQ42" s="720">
        <v>79.010573633539337</v>
      </c>
      <c r="AR42" s="721">
        <v>706285.28436375549</v>
      </c>
      <c r="AS42" s="720">
        <v>7.0993445451667547</v>
      </c>
      <c r="AT42" s="721">
        <v>9948598.4920198806</v>
      </c>
      <c r="AU42" s="720">
        <v>85.048456597760989</v>
      </c>
      <c r="AV42" s="721">
        <v>1748966.5079801211</v>
      </c>
      <c r="AW42" s="719">
        <v>14.951543402239011</v>
      </c>
      <c r="AX42" s="718">
        <v>5051842.4447992519</v>
      </c>
      <c r="AY42" s="720">
        <v>56.324651107398715</v>
      </c>
      <c r="AZ42" s="721">
        <v>471585.30579415895</v>
      </c>
      <c r="BA42" s="720">
        <v>8.5379102812287915</v>
      </c>
      <c r="BB42" s="721">
        <v>5523427.7505934108</v>
      </c>
      <c r="BC42" s="720">
        <v>61.5825106124149</v>
      </c>
      <c r="BD42" s="721">
        <v>3445722.2494065911</v>
      </c>
      <c r="BE42" s="719">
        <v>38.4174893875851</v>
      </c>
      <c r="BF42" s="718">
        <v>425359.50964719424</v>
      </c>
      <c r="BG42" s="720">
        <v>4.8919804440992509</v>
      </c>
      <c r="BH42" s="717">
        <v>15098.113232536518</v>
      </c>
      <c r="BI42" s="716">
        <v>3.4278242555604805</v>
      </c>
      <c r="BJ42" s="721">
        <v>440457.62287973071</v>
      </c>
      <c r="BK42" s="720">
        <v>5.065621030476704</v>
      </c>
      <c r="BL42" s="721">
        <v>8254579.3771202704</v>
      </c>
      <c r="BM42" s="719">
        <v>94.934378969523294</v>
      </c>
    </row>
    <row r="43" spans="1:65" x14ac:dyDescent="0.25">
      <c r="A43" s="722" t="s">
        <v>317</v>
      </c>
      <c r="B43" s="721">
        <v>25451127.30303444</v>
      </c>
      <c r="C43" s="720">
        <v>56.468005185029639</v>
      </c>
      <c r="D43" s="721">
        <v>2735968.4604138164</v>
      </c>
      <c r="E43" s="720">
        <v>9.7064574632825273</v>
      </c>
      <c r="F43" s="721">
        <v>28187095.763448257</v>
      </c>
      <c r="G43" s="720">
        <v>62.538254230159566</v>
      </c>
      <c r="H43" s="721">
        <v>16884670.486551747</v>
      </c>
      <c r="I43" s="719">
        <v>37.461745769840434</v>
      </c>
      <c r="J43" s="718">
        <v>25028286.240156502</v>
      </c>
      <c r="K43" s="720">
        <v>68.806695199088239</v>
      </c>
      <c r="L43" s="721">
        <v>2720760.2524334495</v>
      </c>
      <c r="M43" s="720">
        <v>9.8048783519822766</v>
      </c>
      <c r="N43" s="721">
        <v>27749046.492589954</v>
      </c>
      <c r="O43" s="720">
        <v>76.286493040724736</v>
      </c>
      <c r="P43" s="721">
        <v>8625736.7574100513</v>
      </c>
      <c r="Q43" s="719">
        <v>23.713506959275264</v>
      </c>
      <c r="R43" s="718">
        <v>584058.88373730564</v>
      </c>
      <c r="S43" s="720">
        <v>45.077599263290104</v>
      </c>
      <c r="T43" s="721">
        <v>138879.16189094013</v>
      </c>
      <c r="U43" s="720">
        <v>19.210382235486264</v>
      </c>
      <c r="V43" s="721">
        <v>722938.0456282458</v>
      </c>
      <c r="W43" s="720">
        <v>55.796277430947477</v>
      </c>
      <c r="X43" s="721">
        <v>572736.28770508757</v>
      </c>
      <c r="Y43" s="719">
        <v>44.203722569052523</v>
      </c>
      <c r="Z43" s="718">
        <v>3400994.7736473666</v>
      </c>
      <c r="AA43" s="720">
        <v>63.439022843194891</v>
      </c>
      <c r="AB43" s="721">
        <v>673017.06803287752</v>
      </c>
      <c r="AC43" s="720">
        <v>16.519762194783048</v>
      </c>
      <c r="AD43" s="721">
        <v>4074011.8416802436</v>
      </c>
      <c r="AE43" s="720">
        <v>75.992863114760283</v>
      </c>
      <c r="AF43" s="721">
        <v>1287033.4916530894</v>
      </c>
      <c r="AG43" s="719">
        <v>24.007136885239717</v>
      </c>
      <c r="AH43" s="718">
        <v>6737861.9616658092</v>
      </c>
      <c r="AI43" s="720">
        <v>74.585512511598481</v>
      </c>
      <c r="AJ43" s="721">
        <v>733812.82701869879</v>
      </c>
      <c r="AK43" s="720">
        <v>9.8212629400040665</v>
      </c>
      <c r="AL43" s="721">
        <v>7471674.7886845078</v>
      </c>
      <c r="AM43" s="720">
        <v>82.708535230402177</v>
      </c>
      <c r="AN43" s="721">
        <v>1562066.1279821615</v>
      </c>
      <c r="AO43" s="719">
        <v>17.291464769597823</v>
      </c>
      <c r="AP43" s="718">
        <v>9246524.8725067656</v>
      </c>
      <c r="AQ43" s="720">
        <v>78.986407238905713</v>
      </c>
      <c r="AR43" s="721">
        <v>701027.98594482755</v>
      </c>
      <c r="AS43" s="720">
        <v>7.0472406220915262</v>
      </c>
      <c r="AT43" s="721">
        <v>9947552.8584515937</v>
      </c>
      <c r="AU43" s="720">
        <v>84.974784791249519</v>
      </c>
      <c r="AV43" s="721">
        <v>1758923.2248817401</v>
      </c>
      <c r="AW43" s="719">
        <v>15.025215208750481</v>
      </c>
      <c r="AX43" s="718">
        <v>5058845.7485992555</v>
      </c>
      <c r="AY43" s="720">
        <v>56.348097526979423</v>
      </c>
      <c r="AZ43" s="721">
        <v>474023.20954610582</v>
      </c>
      <c r="BA43" s="720">
        <v>8.5674035140170783</v>
      </c>
      <c r="BB43" s="721">
        <v>5532868.9581453614</v>
      </c>
      <c r="BC43" s="720">
        <v>61.628018554212076</v>
      </c>
      <c r="BD43" s="721">
        <v>3444977.6251879716</v>
      </c>
      <c r="BE43" s="719">
        <v>38.371981445787924</v>
      </c>
      <c r="BF43" s="718">
        <v>422841.06287793908</v>
      </c>
      <c r="BG43" s="720">
        <v>4.861928129305749</v>
      </c>
      <c r="BH43" s="717">
        <v>15208.207980366544</v>
      </c>
      <c r="BI43" s="716">
        <v>3.4718030578085117</v>
      </c>
      <c r="BJ43" s="721">
        <v>438049.27085830562</v>
      </c>
      <c r="BK43" s="720">
        <v>5.0367957584636605</v>
      </c>
      <c r="BL43" s="721">
        <v>8258933.7291416936</v>
      </c>
      <c r="BM43" s="719">
        <v>94.963204241536346</v>
      </c>
    </row>
    <row r="44" spans="1:65" x14ac:dyDescent="0.25">
      <c r="A44" s="722" t="s">
        <v>318</v>
      </c>
      <c r="B44" s="721">
        <v>25515526.454187684</v>
      </c>
      <c r="C44" s="720">
        <v>56.605991954367312</v>
      </c>
      <c r="D44" s="721">
        <v>2705398.8967254297</v>
      </c>
      <c r="E44" s="720">
        <v>9.5864996029901413</v>
      </c>
      <c r="F44" s="721">
        <v>28220925.350913115</v>
      </c>
      <c r="G44" s="720">
        <v>62.607897831416537</v>
      </c>
      <c r="H44" s="721">
        <v>16854738.149086885</v>
      </c>
      <c r="I44" s="719">
        <v>37.392102168583463</v>
      </c>
      <c r="J44" s="718">
        <v>25085724.754414894</v>
      </c>
      <c r="K44" s="720">
        <v>68.960196338905973</v>
      </c>
      <c r="L44" s="721">
        <v>2691656.7598505807</v>
      </c>
      <c r="M44" s="720">
        <v>9.6901025694889249</v>
      </c>
      <c r="N44" s="721">
        <v>27777381.514265478</v>
      </c>
      <c r="O44" s="720">
        <v>76.359511306019812</v>
      </c>
      <c r="P44" s="721">
        <v>8599725.9857345261</v>
      </c>
      <c r="Q44" s="719">
        <v>23.640488693980188</v>
      </c>
      <c r="R44" s="718">
        <v>573075.81166836026</v>
      </c>
      <c r="S44" s="720">
        <v>44.280324468354337</v>
      </c>
      <c r="T44" s="721">
        <v>137645.49674192187</v>
      </c>
      <c r="U44" s="720">
        <v>19.367014202768559</v>
      </c>
      <c r="V44" s="721">
        <v>710721.30841028213</v>
      </c>
      <c r="W44" s="720">
        <v>54.91589332894916</v>
      </c>
      <c r="X44" s="721">
        <v>583478.35825638461</v>
      </c>
      <c r="Y44" s="719">
        <v>45.08410667105084</v>
      </c>
      <c r="Z44" s="718">
        <v>3404363.7816314683</v>
      </c>
      <c r="AA44" s="720">
        <v>63.711998546323954</v>
      </c>
      <c r="AB44" s="721">
        <v>670055.79223532567</v>
      </c>
      <c r="AC44" s="720">
        <v>16.44542934490703</v>
      </c>
      <c r="AD44" s="721">
        <v>4074419.5738667939</v>
      </c>
      <c r="AE44" s="720">
        <v>76.251960900286747</v>
      </c>
      <c r="AF44" s="721">
        <v>1268944.0927998726</v>
      </c>
      <c r="AG44" s="719">
        <v>23.748039099713253</v>
      </c>
      <c r="AH44" s="718">
        <v>6761975.2292869855</v>
      </c>
      <c r="AI44" s="720">
        <v>74.813059097170779</v>
      </c>
      <c r="AJ44" s="721">
        <v>717960.6085571869</v>
      </c>
      <c r="AK44" s="720">
        <v>9.5984861918830795</v>
      </c>
      <c r="AL44" s="721">
        <v>7479935.8378441734</v>
      </c>
      <c r="AM44" s="720">
        <v>82.756422924472659</v>
      </c>
      <c r="AN44" s="721">
        <v>1558559.9954891622</v>
      </c>
      <c r="AO44" s="719">
        <v>17.243577075527341</v>
      </c>
      <c r="AP44" s="718">
        <v>9262162.5039211772</v>
      </c>
      <c r="AQ44" s="720">
        <v>79.06293854555949</v>
      </c>
      <c r="AR44" s="721">
        <v>700453.78403134283</v>
      </c>
      <c r="AS44" s="720">
        <v>7.0308216615587185</v>
      </c>
      <c r="AT44" s="721">
        <v>9962616.28795252</v>
      </c>
      <c r="AU44" s="720">
        <v>85.04209670192192</v>
      </c>
      <c r="AV44" s="721">
        <v>1752306.8787141456</v>
      </c>
      <c r="AW44" s="719">
        <v>14.95790329807808</v>
      </c>
      <c r="AX44" s="718">
        <v>5084147.4279069025</v>
      </c>
      <c r="AY44" s="720">
        <v>56.577749960195888</v>
      </c>
      <c r="AZ44" s="721">
        <v>465541.07828480331</v>
      </c>
      <c r="BA44" s="720">
        <v>8.3885983468334491</v>
      </c>
      <c r="BB44" s="721">
        <v>5549688.5061917054</v>
      </c>
      <c r="BC44" s="720">
        <v>61.758415371041615</v>
      </c>
      <c r="BD44" s="721">
        <v>3436436.6604749607</v>
      </c>
      <c r="BE44" s="719">
        <v>38.241584628958385</v>
      </c>
      <c r="BF44" s="718">
        <v>429801.69977279089</v>
      </c>
      <c r="BG44" s="720">
        <v>4.9410695266293727</v>
      </c>
      <c r="BH44" s="717">
        <v>13742.136874849022</v>
      </c>
      <c r="BI44" s="716">
        <v>3.0982590083347388</v>
      </c>
      <c r="BJ44" s="721">
        <v>443543.83664763992</v>
      </c>
      <c r="BK44" s="720">
        <v>5.0990513442419632</v>
      </c>
      <c r="BL44" s="721">
        <v>8255012.16335236</v>
      </c>
      <c r="BM44" s="719">
        <v>94.900948655758043</v>
      </c>
    </row>
    <row r="45" spans="1:65" x14ac:dyDescent="0.25">
      <c r="A45" s="722" t="s">
        <v>319</v>
      </c>
      <c r="B45" s="721">
        <v>25517447.600211244</v>
      </c>
      <c r="C45" s="720">
        <v>56.595101615887437</v>
      </c>
      <c r="D45" s="721">
        <v>2690974.1270217574</v>
      </c>
      <c r="E45" s="720">
        <v>9.5396125066573099</v>
      </c>
      <c r="F45" s="721">
        <v>28208421.727233</v>
      </c>
      <c r="G45" s="720">
        <v>62.563408342742811</v>
      </c>
      <c r="H45" s="721">
        <v>16879310.022767004</v>
      </c>
      <c r="I45" s="719">
        <v>37.436591657257189</v>
      </c>
      <c r="J45" s="718">
        <v>25087937.650584307</v>
      </c>
      <c r="K45" s="720">
        <v>68.950781923156796</v>
      </c>
      <c r="L45" s="721">
        <v>2675212.6003082767</v>
      </c>
      <c r="M45" s="720">
        <v>9.6358395071620837</v>
      </c>
      <c r="N45" s="721">
        <v>27763150.250892583</v>
      </c>
      <c r="O45" s="720">
        <v>76.303239632953478</v>
      </c>
      <c r="P45" s="721">
        <v>8622133.4991074223</v>
      </c>
      <c r="Q45" s="719">
        <v>23.696760367046522</v>
      </c>
      <c r="R45" s="718">
        <v>578628.46489220229</v>
      </c>
      <c r="S45" s="720">
        <v>44.523958335458545</v>
      </c>
      <c r="T45" s="721">
        <v>138968.51331120735</v>
      </c>
      <c r="U45" s="720">
        <v>19.365816402841013</v>
      </c>
      <c r="V45" s="721">
        <v>717596.97820340958</v>
      </c>
      <c r="W45" s="720">
        <v>55.217224692068768</v>
      </c>
      <c r="X45" s="721">
        <v>581992.02179659065</v>
      </c>
      <c r="Y45" s="719">
        <v>44.782775307931232</v>
      </c>
      <c r="Z45" s="718">
        <v>3379077.4681498967</v>
      </c>
      <c r="AA45" s="720">
        <v>63.437066262521626</v>
      </c>
      <c r="AB45" s="721">
        <v>680276.13162478269</v>
      </c>
      <c r="AC45" s="720">
        <v>16.758237854976283</v>
      </c>
      <c r="AD45" s="721">
        <v>4059353.5997746792</v>
      </c>
      <c r="AE45" s="720">
        <v>76.208221243564751</v>
      </c>
      <c r="AF45" s="721">
        <v>1267307.4002253218</v>
      </c>
      <c r="AG45" s="719">
        <v>23.791778756435249</v>
      </c>
      <c r="AH45" s="718">
        <v>6765583.3895704448</v>
      </c>
      <c r="AI45" s="720">
        <v>74.845593271186374</v>
      </c>
      <c r="AJ45" s="721">
        <v>720726.28195255599</v>
      </c>
      <c r="AK45" s="720">
        <v>9.6272571343676816</v>
      </c>
      <c r="AL45" s="721">
        <v>7486309.671523001</v>
      </c>
      <c r="AM45" s="720">
        <v>82.818769130940325</v>
      </c>
      <c r="AN45" s="721">
        <v>1553078.0784770006</v>
      </c>
      <c r="AO45" s="719">
        <v>17.181230869059675</v>
      </c>
      <c r="AP45" s="718">
        <v>9267944.1278618556</v>
      </c>
      <c r="AQ45" s="720">
        <v>79.041783406441709</v>
      </c>
      <c r="AR45" s="721">
        <v>679944.44443659834</v>
      </c>
      <c r="AS45" s="720">
        <v>6.8350629331536394</v>
      </c>
      <c r="AT45" s="721">
        <v>9947888.5722984523</v>
      </c>
      <c r="AU45" s="720">
        <v>84.840698544913721</v>
      </c>
      <c r="AV45" s="721">
        <v>1777484.6777015468</v>
      </c>
      <c r="AW45" s="719">
        <v>15.159301455086279</v>
      </c>
      <c r="AX45" s="718">
        <v>5096704.2001099065</v>
      </c>
      <c r="AY45" s="720">
        <v>56.666106774557242</v>
      </c>
      <c r="AZ45" s="721">
        <v>455297.22898313229</v>
      </c>
      <c r="BA45" s="720">
        <v>8.2005963938937345</v>
      </c>
      <c r="BB45" s="721">
        <v>5552001.4290930387</v>
      </c>
      <c r="BC45" s="720">
        <v>61.7281861848479</v>
      </c>
      <c r="BD45" s="721">
        <v>3442271.3209069632</v>
      </c>
      <c r="BE45" s="719">
        <v>38.2718138151521</v>
      </c>
      <c r="BF45" s="718">
        <v>429509.94962693728</v>
      </c>
      <c r="BG45" s="720">
        <v>4.9355072231047776</v>
      </c>
      <c r="BH45" s="717">
        <v>15761.526713480736</v>
      </c>
      <c r="BI45" s="716">
        <v>3.5397566543047021</v>
      </c>
      <c r="BJ45" s="721">
        <v>445271.47634041804</v>
      </c>
      <c r="BK45" s="720">
        <v>5.1166232345245612</v>
      </c>
      <c r="BL45" s="721">
        <v>8257176.5236595832</v>
      </c>
      <c r="BM45" s="719">
        <v>94.883376765475433</v>
      </c>
    </row>
    <row r="46" spans="1:65" x14ac:dyDescent="0.25">
      <c r="A46" s="722" t="s">
        <v>320</v>
      </c>
      <c r="B46" s="721">
        <v>25559033.908797558</v>
      </c>
      <c r="C46" s="720">
        <v>56.6732689133121</v>
      </c>
      <c r="D46" s="721">
        <v>2639303.730102255</v>
      </c>
      <c r="E46" s="720">
        <v>9.3597848351929667</v>
      </c>
      <c r="F46" s="721">
        <v>28198337.638899814</v>
      </c>
      <c r="G46" s="720">
        <v>62.525523367597522</v>
      </c>
      <c r="H46" s="721">
        <v>16900585.361100186</v>
      </c>
      <c r="I46" s="719">
        <v>37.474476632402478</v>
      </c>
      <c r="J46" s="718">
        <v>25127904.635452472</v>
      </c>
      <c r="K46" s="720">
        <v>69.046476400107466</v>
      </c>
      <c r="L46" s="721">
        <v>2622251.9407029646</v>
      </c>
      <c r="M46" s="720">
        <v>9.4495032253481313</v>
      </c>
      <c r="N46" s="721">
        <v>27750156.576155439</v>
      </c>
      <c r="O46" s="720">
        <v>76.251902374362132</v>
      </c>
      <c r="P46" s="721">
        <v>8642583.4238445591</v>
      </c>
      <c r="Q46" s="719">
        <v>23.748097625637868</v>
      </c>
      <c r="R46" s="718">
        <v>576648.1914864853</v>
      </c>
      <c r="S46" s="720">
        <v>44.189519709909646</v>
      </c>
      <c r="T46" s="721">
        <v>143354.79443033534</v>
      </c>
      <c r="U46" s="720">
        <v>19.910305545162924</v>
      </c>
      <c r="V46" s="721">
        <v>720002.98591682059</v>
      </c>
      <c r="W46" s="720">
        <v>55.175038449957256</v>
      </c>
      <c r="X46" s="721">
        <v>584940.3474165129</v>
      </c>
      <c r="Y46" s="719">
        <v>44.824961550042744</v>
      </c>
      <c r="Z46" s="718">
        <v>3380399.7888081428</v>
      </c>
      <c r="AA46" s="720">
        <v>63.658515384201365</v>
      </c>
      <c r="AB46" s="721">
        <v>660954.13406058657</v>
      </c>
      <c r="AC46" s="720">
        <v>16.354769878491918</v>
      </c>
      <c r="AD46" s="721">
        <v>4041353.9228687296</v>
      </c>
      <c r="AE46" s="720">
        <v>76.105374199732836</v>
      </c>
      <c r="AF46" s="721">
        <v>1268854.410464603</v>
      </c>
      <c r="AG46" s="719">
        <v>23.894625800267164</v>
      </c>
      <c r="AH46" s="718">
        <v>6776539.9601159655</v>
      </c>
      <c r="AI46" s="720">
        <v>74.95586584067874</v>
      </c>
      <c r="AJ46" s="721">
        <v>710714.6492744413</v>
      </c>
      <c r="AK46" s="720">
        <v>9.4923264447702014</v>
      </c>
      <c r="AL46" s="721">
        <v>7487254.6093904059</v>
      </c>
      <c r="AM46" s="720">
        <v>82.817139029586244</v>
      </c>
      <c r="AN46" s="721">
        <v>1553452.0572762601</v>
      </c>
      <c r="AO46" s="719">
        <v>17.182860970413756</v>
      </c>
      <c r="AP46" s="718">
        <v>9283883.8958778493</v>
      </c>
      <c r="AQ46" s="720">
        <v>79.113370626897918</v>
      </c>
      <c r="AR46" s="721">
        <v>668868.25460974511</v>
      </c>
      <c r="AS46" s="720">
        <v>6.7204351569930001</v>
      </c>
      <c r="AT46" s="721">
        <v>9952752.1504875943</v>
      </c>
      <c r="AU46" s="720">
        <v>84.813185781954161</v>
      </c>
      <c r="AV46" s="721">
        <v>1782159.1828457385</v>
      </c>
      <c r="AW46" s="719">
        <v>15.186814218045839</v>
      </c>
      <c r="AX46" s="718">
        <v>5110432.7991640344</v>
      </c>
      <c r="AY46" s="720">
        <v>56.77015819792971</v>
      </c>
      <c r="AZ46" s="721">
        <v>438360.10832785664</v>
      </c>
      <c r="BA46" s="720">
        <v>7.9000985554171592</v>
      </c>
      <c r="BB46" s="721">
        <v>5548792.9074918907</v>
      </c>
      <c r="BC46" s="720">
        <v>61.639759986158843</v>
      </c>
      <c r="BD46" s="721">
        <v>3453177.4258414442</v>
      </c>
      <c r="BE46" s="719">
        <v>38.360240013841157</v>
      </c>
      <c r="BF46" s="718">
        <v>431129.27334508428</v>
      </c>
      <c r="BG46" s="720">
        <v>4.9519895612702403</v>
      </c>
      <c r="BH46" s="717">
        <v>17051.789399290181</v>
      </c>
      <c r="BI46" s="716">
        <v>3.8046653053290371</v>
      </c>
      <c r="BJ46" s="721">
        <v>448181.0627443745</v>
      </c>
      <c r="BK46" s="720">
        <v>5.1478479460444895</v>
      </c>
      <c r="BL46" s="721">
        <v>8258001.9372556265</v>
      </c>
      <c r="BM46" s="719">
        <v>94.852152053955507</v>
      </c>
    </row>
    <row r="47" spans="1:65" x14ac:dyDescent="0.25">
      <c r="A47" s="722" t="s">
        <v>321</v>
      </c>
      <c r="B47" s="721">
        <v>25560955.219123229</v>
      </c>
      <c r="C47" s="720">
        <v>56.661489835748569</v>
      </c>
      <c r="D47" s="721">
        <v>2607866.1325672576</v>
      </c>
      <c r="E47" s="720">
        <v>9.2579881139071958</v>
      </c>
      <c r="F47" s="721">
        <v>28168821.351690486</v>
      </c>
      <c r="G47" s="720">
        <v>62.442399785972299</v>
      </c>
      <c r="H47" s="721">
        <v>16942867.898309514</v>
      </c>
      <c r="I47" s="719">
        <v>37.557600214027701</v>
      </c>
      <c r="J47" s="718">
        <v>25126431.41178038</v>
      </c>
      <c r="K47" s="720">
        <v>69.025672459153</v>
      </c>
      <c r="L47" s="721">
        <v>2593193.3796081147</v>
      </c>
      <c r="M47" s="720">
        <v>9.3550810991270268</v>
      </c>
      <c r="N47" s="721">
        <v>27719624.791388497</v>
      </c>
      <c r="O47" s="720">
        <v>76.149521998731956</v>
      </c>
      <c r="P47" s="721">
        <v>8681949.4586115051</v>
      </c>
      <c r="Q47" s="719">
        <v>23.850478001268044</v>
      </c>
      <c r="R47" s="718">
        <v>576329.47961401893</v>
      </c>
      <c r="S47" s="720">
        <v>43.982910371490362</v>
      </c>
      <c r="T47" s="721">
        <v>139899.83326477831</v>
      </c>
      <c r="U47" s="720">
        <v>19.532827091712821</v>
      </c>
      <c r="V47" s="721">
        <v>716229.3128787973</v>
      </c>
      <c r="W47" s="720">
        <v>54.659445313954414</v>
      </c>
      <c r="X47" s="721">
        <v>594119.35378786945</v>
      </c>
      <c r="Y47" s="719">
        <v>45.340554686045586</v>
      </c>
      <c r="Z47" s="718">
        <v>3354377.9099089708</v>
      </c>
      <c r="AA47" s="720">
        <v>63.36776080166937</v>
      </c>
      <c r="AB47" s="721">
        <v>655614.30138015514</v>
      </c>
      <c r="AC47" s="720">
        <v>16.349515580963917</v>
      </c>
      <c r="AD47" s="721">
        <v>4009992.2112891255</v>
      </c>
      <c r="AE47" s="720">
        <v>75.75301116516782</v>
      </c>
      <c r="AF47" s="721">
        <v>1283516.4553775403</v>
      </c>
      <c r="AG47" s="719">
        <v>24.24698883483218</v>
      </c>
      <c r="AH47" s="718">
        <v>6781473.2715648906</v>
      </c>
      <c r="AI47" s="720">
        <v>74.997285909961576</v>
      </c>
      <c r="AJ47" s="721">
        <v>709078.65718650923</v>
      </c>
      <c r="AK47" s="720">
        <v>9.4663072084823732</v>
      </c>
      <c r="AL47" s="721">
        <v>7490551.9287513997</v>
      </c>
      <c r="AM47" s="720">
        <v>82.839088517759322</v>
      </c>
      <c r="AN47" s="721">
        <v>1551739.6545819335</v>
      </c>
      <c r="AO47" s="719">
        <v>17.160911482240678</v>
      </c>
      <c r="AP47" s="718">
        <v>9292390.6674843505</v>
      </c>
      <c r="AQ47" s="720">
        <v>79.117011697792634</v>
      </c>
      <c r="AR47" s="721">
        <v>656147.69766453025</v>
      </c>
      <c r="AS47" s="720">
        <v>6.595418076318702</v>
      </c>
      <c r="AT47" s="721">
        <v>9948538.3651488796</v>
      </c>
      <c r="AU47" s="720">
        <v>84.703566001116826</v>
      </c>
      <c r="AV47" s="721">
        <v>1796585.0515177869</v>
      </c>
      <c r="AW47" s="719">
        <v>15.296433998883174</v>
      </c>
      <c r="AX47" s="718">
        <v>5121860.0832081502</v>
      </c>
      <c r="AY47" s="720">
        <v>56.844489014669634</v>
      </c>
      <c r="AZ47" s="721">
        <v>432452.89011214161</v>
      </c>
      <c r="BA47" s="720">
        <v>7.785893452338664</v>
      </c>
      <c r="BB47" s="721">
        <v>5554312.9733202923</v>
      </c>
      <c r="BC47" s="720">
        <v>61.644027299976351</v>
      </c>
      <c r="BD47" s="721">
        <v>3455988.9433463747</v>
      </c>
      <c r="BE47" s="719">
        <v>38.355972700023649</v>
      </c>
      <c r="BF47" s="718">
        <v>434523.80734284804</v>
      </c>
      <c r="BG47" s="720">
        <v>4.988726409959547</v>
      </c>
      <c r="BH47" s="717">
        <v>14672.752959142661</v>
      </c>
      <c r="BI47" s="716">
        <v>3.2664437477611812</v>
      </c>
      <c r="BJ47" s="721">
        <v>449196.56030199071</v>
      </c>
      <c r="BK47" s="720">
        <v>5.1571828879640593</v>
      </c>
      <c r="BL47" s="721">
        <v>8260918.4396980088</v>
      </c>
      <c r="BM47" s="719">
        <v>94.842817112035945</v>
      </c>
    </row>
    <row r="48" spans="1:65" x14ac:dyDescent="0.25">
      <c r="A48" s="722" t="s">
        <v>322</v>
      </c>
      <c r="B48" s="721">
        <v>25593847.797155134</v>
      </c>
      <c r="C48" s="720">
        <v>56.72095083609134</v>
      </c>
      <c r="D48" s="721">
        <v>2555635.7381248027</v>
      </c>
      <c r="E48" s="720">
        <v>9.0788015166310494</v>
      </c>
      <c r="F48" s="721">
        <v>28149483.535279937</v>
      </c>
      <c r="G48" s="720">
        <v>62.384737313451254</v>
      </c>
      <c r="H48" s="721">
        <v>16972904.964720063</v>
      </c>
      <c r="I48" s="719">
        <v>37.615262686548746</v>
      </c>
      <c r="J48" s="718">
        <v>25147260.2587623</v>
      </c>
      <c r="K48" s="720">
        <v>69.069036664073664</v>
      </c>
      <c r="L48" s="721">
        <v>2540205.0113380612</v>
      </c>
      <c r="M48" s="720">
        <v>9.1745668538362875</v>
      </c>
      <c r="N48" s="721">
        <v>27687465.270100359</v>
      </c>
      <c r="O48" s="720">
        <v>76.045920477937187</v>
      </c>
      <c r="P48" s="721">
        <v>8721411.2298996411</v>
      </c>
      <c r="Q48" s="719">
        <v>23.954079522062813</v>
      </c>
      <c r="R48" s="718">
        <v>572738.21175178071</v>
      </c>
      <c r="S48" s="720">
        <v>43.529707727568017</v>
      </c>
      <c r="T48" s="721">
        <v>136062.89272331298</v>
      </c>
      <c r="U48" s="720">
        <v>19.196202131213532</v>
      </c>
      <c r="V48" s="721">
        <v>708801.10447509366</v>
      </c>
      <c r="W48" s="720">
        <v>53.870868542904233</v>
      </c>
      <c r="X48" s="721">
        <v>606939.89552490646</v>
      </c>
      <c r="Y48" s="719">
        <v>46.129131457095767</v>
      </c>
      <c r="Z48" s="718">
        <v>3364542.265106027</v>
      </c>
      <c r="AA48" s="720">
        <v>63.7586782838723</v>
      </c>
      <c r="AB48" s="721">
        <v>626734.27653144801</v>
      </c>
      <c r="AC48" s="720">
        <v>15.70260216232278</v>
      </c>
      <c r="AD48" s="721">
        <v>3991276.5416374747</v>
      </c>
      <c r="AE48" s="720">
        <v>75.635405029519163</v>
      </c>
      <c r="AF48" s="721">
        <v>1285718.458362526</v>
      </c>
      <c r="AG48" s="719">
        <v>24.364594970480837</v>
      </c>
      <c r="AH48" s="718">
        <v>6797671.3291191887</v>
      </c>
      <c r="AI48" s="720">
        <v>75.167553394230566</v>
      </c>
      <c r="AJ48" s="721">
        <v>687293.92475082201</v>
      </c>
      <c r="AK48" s="720">
        <v>9.1823261890957344</v>
      </c>
      <c r="AL48" s="721">
        <v>7484965.2538700113</v>
      </c>
      <c r="AM48" s="720">
        <v>82.767538784070226</v>
      </c>
      <c r="AN48" s="721">
        <v>1558393.2461299882</v>
      </c>
      <c r="AO48" s="719">
        <v>17.232461215929774</v>
      </c>
      <c r="AP48" s="718">
        <v>9282166.9710993208</v>
      </c>
      <c r="AQ48" s="720">
        <v>78.964722971045902</v>
      </c>
      <c r="AR48" s="721">
        <v>666230.82023111789</v>
      </c>
      <c r="AS48" s="720">
        <v>6.6968655074459003</v>
      </c>
      <c r="AT48" s="721">
        <v>9948397.7913304381</v>
      </c>
      <c r="AU48" s="720">
        <v>84.632443915748127</v>
      </c>
      <c r="AV48" s="721">
        <v>1806429.708669561</v>
      </c>
      <c r="AW48" s="719">
        <v>15.367556084251873</v>
      </c>
      <c r="AX48" s="718">
        <v>5130141.4816859802</v>
      </c>
      <c r="AY48" s="720">
        <v>56.888083452694069</v>
      </c>
      <c r="AZ48" s="721">
        <v>423883.09710136027</v>
      </c>
      <c r="BA48" s="720">
        <v>7.6319989421780789</v>
      </c>
      <c r="BB48" s="721">
        <v>5554024.5787873399</v>
      </c>
      <c r="BC48" s="720">
        <v>61.588518535853559</v>
      </c>
      <c r="BD48" s="721">
        <v>3463929.9212126601</v>
      </c>
      <c r="BE48" s="719">
        <v>38.411481464146441</v>
      </c>
      <c r="BF48" s="718">
        <v>446587.53839283821</v>
      </c>
      <c r="BG48" s="720">
        <v>5.1252300839528111</v>
      </c>
      <c r="BH48" s="717">
        <v>15430.726786741961</v>
      </c>
      <c r="BI48" s="716">
        <v>3.3398521118519522</v>
      </c>
      <c r="BJ48" s="721">
        <v>462018.26517958019</v>
      </c>
      <c r="BK48" s="720">
        <v>5.3023197211363255</v>
      </c>
      <c r="BL48" s="721">
        <v>8251493.7348204199</v>
      </c>
      <c r="BM48" s="719">
        <v>94.697680278863672</v>
      </c>
    </row>
    <row r="49" spans="1:65" x14ac:dyDescent="0.25">
      <c r="A49" s="722" t="s">
        <v>323</v>
      </c>
      <c r="B49" s="721">
        <v>25599890.709056385</v>
      </c>
      <c r="C49" s="720">
        <v>56.719483626400233</v>
      </c>
      <c r="D49" s="721">
        <v>2520664.9215981308</v>
      </c>
      <c r="E49" s="720">
        <v>8.96378064041639</v>
      </c>
      <c r="F49" s="721">
        <v>28120555.630654518</v>
      </c>
      <c r="G49" s="720">
        <v>62.304304841970819</v>
      </c>
      <c r="H49" s="721">
        <v>17013654.119345479</v>
      </c>
      <c r="I49" s="719">
        <v>37.695695158029181</v>
      </c>
      <c r="J49" s="718">
        <v>25149479.145302624</v>
      </c>
      <c r="K49" s="720">
        <v>69.059776078999832</v>
      </c>
      <c r="L49" s="721">
        <v>2506626.9910062458</v>
      </c>
      <c r="M49" s="720">
        <v>9.0635571712511283</v>
      </c>
      <c r="N49" s="721">
        <v>27656106.136308871</v>
      </c>
      <c r="O49" s="720">
        <v>75.942904660404309</v>
      </c>
      <c r="P49" s="721">
        <v>8760865.6136911269</v>
      </c>
      <c r="Q49" s="719">
        <v>24.057095339595691</v>
      </c>
      <c r="R49" s="718">
        <v>578048.60282707249</v>
      </c>
      <c r="S49" s="720">
        <v>43.754391685477735</v>
      </c>
      <c r="T49" s="721">
        <v>127340.45913041051</v>
      </c>
      <c r="U49" s="720">
        <v>18.052513995189496</v>
      </c>
      <c r="V49" s="721">
        <v>705389.06195748295</v>
      </c>
      <c r="W49" s="720">
        <v>53.393208039242651</v>
      </c>
      <c r="X49" s="721">
        <v>615732.27137585008</v>
      </c>
      <c r="Y49" s="719">
        <v>46.606791960757349</v>
      </c>
      <c r="Z49" s="718">
        <v>3349479.380049089</v>
      </c>
      <c r="AA49" s="720">
        <v>63.67419535242535</v>
      </c>
      <c r="AB49" s="721">
        <v>627473.55528444762</v>
      </c>
      <c r="AC49" s="720">
        <v>15.777746568474866</v>
      </c>
      <c r="AD49" s="721">
        <v>3976952.9353335369</v>
      </c>
      <c r="AE49" s="720">
        <v>75.602578603758346</v>
      </c>
      <c r="AF49" s="721">
        <v>1283387.397999797</v>
      </c>
      <c r="AG49" s="719">
        <v>24.397421396241654</v>
      </c>
      <c r="AH49" s="718">
        <v>6808028.3585895468</v>
      </c>
      <c r="AI49" s="720">
        <v>75.271626240299142</v>
      </c>
      <c r="AJ49" s="721">
        <v>668336.32571675791</v>
      </c>
      <c r="AK49" s="720">
        <v>8.9393221697661165</v>
      </c>
      <c r="AL49" s="721">
        <v>7476364.684306304</v>
      </c>
      <c r="AM49" s="720">
        <v>82.660955347410692</v>
      </c>
      <c r="AN49" s="721">
        <v>1568249.7323603632</v>
      </c>
      <c r="AO49" s="719">
        <v>17.339044652589308</v>
      </c>
      <c r="AP49" s="718">
        <v>9293685.9037449919</v>
      </c>
      <c r="AQ49" s="720">
        <v>78.99716481979425</v>
      </c>
      <c r="AR49" s="721">
        <v>661808.43037462723</v>
      </c>
      <c r="AS49" s="720">
        <v>6.6476702026384311</v>
      </c>
      <c r="AT49" s="721">
        <v>9955494.3341196198</v>
      </c>
      <c r="AU49" s="720">
        <v>84.622595913002016</v>
      </c>
      <c r="AV49" s="721">
        <v>1809087.249213713</v>
      </c>
      <c r="AW49" s="719">
        <v>15.377404086997984</v>
      </c>
      <c r="AX49" s="718">
        <v>5120236.9000919256</v>
      </c>
      <c r="AY49" s="720">
        <v>56.72566734129277</v>
      </c>
      <c r="AZ49" s="721">
        <v>421668.22050000291</v>
      </c>
      <c r="BA49" s="720">
        <v>7.6087231976097893</v>
      </c>
      <c r="BB49" s="721">
        <v>5541905.1205919292</v>
      </c>
      <c r="BC49" s="720">
        <v>61.397211191939334</v>
      </c>
      <c r="BD49" s="721">
        <v>3484408.9627414038</v>
      </c>
      <c r="BE49" s="719">
        <v>38.602788808060666</v>
      </c>
      <c r="BF49" s="718">
        <v>450411.56375376106</v>
      </c>
      <c r="BG49" s="720">
        <v>5.1669068087135059</v>
      </c>
      <c r="BH49" s="717">
        <v>14037.930591885055</v>
      </c>
      <c r="BI49" s="716">
        <v>3.0224880773447329</v>
      </c>
      <c r="BJ49" s="721">
        <v>464449.49434564612</v>
      </c>
      <c r="BK49" s="720">
        <v>5.3279432584684061</v>
      </c>
      <c r="BL49" s="721">
        <v>8252788.5056543536</v>
      </c>
      <c r="BM49" s="719">
        <v>94.672056741531591</v>
      </c>
    </row>
    <row r="50" spans="1:65" x14ac:dyDescent="0.25">
      <c r="A50" s="722" t="s">
        <v>324</v>
      </c>
      <c r="B50" s="721">
        <v>25583136.630011</v>
      </c>
      <c r="C50" s="720">
        <v>56.667539899890606</v>
      </c>
      <c r="D50" s="721">
        <v>2497059.2345813457</v>
      </c>
      <c r="E50" s="720">
        <v>8.8925990638477206</v>
      </c>
      <c r="F50" s="721">
        <v>28080195.864592347</v>
      </c>
      <c r="G50" s="720">
        <v>62.198613194555953</v>
      </c>
      <c r="H50" s="721">
        <v>17065820.135407645</v>
      </c>
      <c r="I50" s="719">
        <v>37.801386805444047</v>
      </c>
      <c r="J50" s="718">
        <v>25136021.160271928</v>
      </c>
      <c r="K50" s="720">
        <v>69.007251686036398</v>
      </c>
      <c r="L50" s="721">
        <v>2483958.7058480927</v>
      </c>
      <c r="M50" s="720">
        <v>8.9933400309789313</v>
      </c>
      <c r="N50" s="721">
        <v>27619979.866120022</v>
      </c>
      <c r="O50" s="720">
        <v>75.826595228883988</v>
      </c>
      <c r="P50" s="721">
        <v>8805208.1338799726</v>
      </c>
      <c r="Q50" s="719">
        <v>24.173404771116012</v>
      </c>
      <c r="R50" s="718">
        <v>581306.45290157467</v>
      </c>
      <c r="S50" s="720">
        <v>43.82106605966132</v>
      </c>
      <c r="T50" s="721">
        <v>127880.08429111978</v>
      </c>
      <c r="U50" s="720">
        <v>18.031939071676604</v>
      </c>
      <c r="V50" s="721">
        <v>709186.53719269438</v>
      </c>
      <c r="W50" s="720">
        <v>53.461147626732867</v>
      </c>
      <c r="X50" s="721">
        <v>617359.12947397213</v>
      </c>
      <c r="Y50" s="719">
        <v>46.538852373267133</v>
      </c>
      <c r="Z50" s="718">
        <v>3333051.5859351102</v>
      </c>
      <c r="AA50" s="720">
        <v>63.561400690076638</v>
      </c>
      <c r="AB50" s="721">
        <v>622447.06299105426</v>
      </c>
      <c r="AC50" s="720">
        <v>15.736247645035494</v>
      </c>
      <c r="AD50" s="721">
        <v>3955498.648926164</v>
      </c>
      <c r="AE50" s="720">
        <v>75.431486153526166</v>
      </c>
      <c r="AF50" s="721">
        <v>1288331.0177405013</v>
      </c>
      <c r="AG50" s="719">
        <v>24.568513846473834</v>
      </c>
      <c r="AH50" s="718">
        <v>6802788.8390789684</v>
      </c>
      <c r="AI50" s="720">
        <v>75.201117433002835</v>
      </c>
      <c r="AJ50" s="721">
        <v>671358.15366096841</v>
      </c>
      <c r="AK50" s="720">
        <v>8.9824050063919891</v>
      </c>
      <c r="AL50" s="721">
        <v>7474146.9927399363</v>
      </c>
      <c r="AM50" s="720">
        <v>82.622615372647516</v>
      </c>
      <c r="AN50" s="721">
        <v>1571980.3405933951</v>
      </c>
      <c r="AO50" s="719">
        <v>17.377384627352484</v>
      </c>
      <c r="AP50" s="718">
        <v>9306158.6938514803</v>
      </c>
      <c r="AQ50" s="720">
        <v>79.036016208687414</v>
      </c>
      <c r="AR50" s="721">
        <v>654533.06829676288</v>
      </c>
      <c r="AS50" s="720">
        <v>6.5711607579712759</v>
      </c>
      <c r="AT50" s="721">
        <v>9960691.7621482424</v>
      </c>
      <c r="AU50" s="720">
        <v>84.594881890744134</v>
      </c>
      <c r="AV50" s="721">
        <v>1813887.9045184217</v>
      </c>
      <c r="AW50" s="719">
        <v>15.405118109255866</v>
      </c>
      <c r="AX50" s="718">
        <v>5112715.5885047968</v>
      </c>
      <c r="AY50" s="720">
        <v>56.593488909137868</v>
      </c>
      <c r="AZ50" s="721">
        <v>407740.33660818735</v>
      </c>
      <c r="BA50" s="720">
        <v>7.3859902540539224</v>
      </c>
      <c r="BB50" s="721">
        <v>5520455.9251129841</v>
      </c>
      <c r="BC50" s="720">
        <v>61.106833690045576</v>
      </c>
      <c r="BD50" s="721">
        <v>3513649.7415536819</v>
      </c>
      <c r="BE50" s="719">
        <v>38.893166309954424</v>
      </c>
      <c r="BF50" s="718">
        <v>447115.46973907243</v>
      </c>
      <c r="BG50" s="720">
        <v>5.1269841549342834</v>
      </c>
      <c r="BH50" s="717">
        <v>13100.528733253339</v>
      </c>
      <c r="BI50" s="716">
        <v>2.8466043720210035</v>
      </c>
      <c r="BJ50" s="721">
        <v>460215.99847232574</v>
      </c>
      <c r="BK50" s="720">
        <v>5.2772053120681397</v>
      </c>
      <c r="BL50" s="721">
        <v>8260612.0015276726</v>
      </c>
      <c r="BM50" s="719">
        <v>94.722794687931867</v>
      </c>
    </row>
    <row r="51" spans="1:65" x14ac:dyDescent="0.25">
      <c r="A51" s="722" t="s">
        <v>325</v>
      </c>
      <c r="B51" s="721">
        <v>25637642.645683646</v>
      </c>
      <c r="C51" s="720">
        <v>56.773879837229217</v>
      </c>
      <c r="D51" s="721">
        <v>2495887.7452766132</v>
      </c>
      <c r="E51" s="720">
        <v>8.8715767647795118</v>
      </c>
      <c r="F51" s="721">
        <v>28133530.390960261</v>
      </c>
      <c r="G51" s="720">
        <v>62.300957068778203</v>
      </c>
      <c r="H51" s="721">
        <v>17023930.609039742</v>
      </c>
      <c r="I51" s="719">
        <v>37.699042931221797</v>
      </c>
      <c r="J51" s="718">
        <v>25183351.464194037</v>
      </c>
      <c r="K51" s="720">
        <v>69.122109486855948</v>
      </c>
      <c r="L51" s="721">
        <v>2482375.2668609098</v>
      </c>
      <c r="M51" s="720">
        <v>8.9727455598497929</v>
      </c>
      <c r="N51" s="721">
        <v>27665726.731054947</v>
      </c>
      <c r="O51" s="720">
        <v>75.935619405398256</v>
      </c>
      <c r="P51" s="721">
        <v>8767408.2689450532</v>
      </c>
      <c r="Q51" s="719">
        <v>24.064380594601744</v>
      </c>
      <c r="R51" s="718">
        <v>594093.30524164671</v>
      </c>
      <c r="S51" s="720">
        <v>44.606522284489856</v>
      </c>
      <c r="T51" s="721">
        <v>138128.68089943126</v>
      </c>
      <c r="U51" s="720">
        <v>18.86431758589913</v>
      </c>
      <c r="V51" s="721">
        <v>732221.98614107794</v>
      </c>
      <c r="W51" s="720">
        <v>54.977687938614686</v>
      </c>
      <c r="X51" s="721">
        <v>599631.01385892206</v>
      </c>
      <c r="Y51" s="719">
        <v>45.022312061385314</v>
      </c>
      <c r="Z51" s="718">
        <v>3319530.4656892819</v>
      </c>
      <c r="AA51" s="720">
        <v>63.503826946902564</v>
      </c>
      <c r="AB51" s="721">
        <v>616270.62191408954</v>
      </c>
      <c r="AC51" s="720">
        <v>15.658073367964725</v>
      </c>
      <c r="AD51" s="721">
        <v>3935801.0876033716</v>
      </c>
      <c r="AE51" s="720">
        <v>75.293308420562155</v>
      </c>
      <c r="AF51" s="721">
        <v>1291490.9123966284</v>
      </c>
      <c r="AG51" s="719">
        <v>24.706691579437845</v>
      </c>
      <c r="AH51" s="718">
        <v>6826061.048752699</v>
      </c>
      <c r="AI51" s="720">
        <v>75.446755511843506</v>
      </c>
      <c r="AJ51" s="721">
        <v>673591.84283166006</v>
      </c>
      <c r="AK51" s="720">
        <v>8.9816402514778062</v>
      </c>
      <c r="AL51" s="721">
        <v>7499652.8915843591</v>
      </c>
      <c r="AM51" s="720">
        <v>82.891798666003197</v>
      </c>
      <c r="AN51" s="721">
        <v>1547868.10841564</v>
      </c>
      <c r="AO51" s="719">
        <v>17.108201333996803</v>
      </c>
      <c r="AP51" s="718">
        <v>9326204.0871872716</v>
      </c>
      <c r="AQ51" s="720">
        <v>79.138810111210859</v>
      </c>
      <c r="AR51" s="721">
        <v>652318.33411056781</v>
      </c>
      <c r="AS51" s="720">
        <v>6.5372237147884773</v>
      </c>
      <c r="AT51" s="721">
        <v>9978522.4212978408</v>
      </c>
      <c r="AU51" s="720">
        <v>84.674148636148416</v>
      </c>
      <c r="AV51" s="721">
        <v>1806092.5787021611</v>
      </c>
      <c r="AW51" s="719">
        <v>15.325851363851584</v>
      </c>
      <c r="AX51" s="718">
        <v>5117462.5573231373</v>
      </c>
      <c r="AY51" s="720">
        <v>56.597491591029204</v>
      </c>
      <c r="AZ51" s="721">
        <v>402065.78710516065</v>
      </c>
      <c r="BA51" s="720">
        <v>7.28442290745779</v>
      </c>
      <c r="BB51" s="721">
        <v>5519528.3444282981</v>
      </c>
      <c r="BC51" s="720">
        <v>61.044210008570126</v>
      </c>
      <c r="BD51" s="721">
        <v>3522325.6555717024</v>
      </c>
      <c r="BE51" s="719">
        <v>38.955789991429874</v>
      </c>
      <c r="BF51" s="718">
        <v>454291.18148960802</v>
      </c>
      <c r="BG51" s="720">
        <v>5.2071779698467022</v>
      </c>
      <c r="BH51" s="717">
        <v>13512.478415703878</v>
      </c>
      <c r="BI51" s="716">
        <v>2.8884935227823867</v>
      </c>
      <c r="BJ51" s="721">
        <v>467803.65990531188</v>
      </c>
      <c r="BK51" s="720">
        <v>5.3620607472177442</v>
      </c>
      <c r="BL51" s="721">
        <v>8256522.3400946874</v>
      </c>
      <c r="BM51" s="719">
        <v>94.63793925278226</v>
      </c>
    </row>
    <row r="52" spans="1:65" x14ac:dyDescent="0.25">
      <c r="A52" s="722" t="s">
        <v>326</v>
      </c>
      <c r="B52" s="721">
        <v>25670256.672605384</v>
      </c>
      <c r="C52" s="720">
        <v>56.831238441490456</v>
      </c>
      <c r="D52" s="721">
        <v>2497190.3470367752</v>
      </c>
      <c r="E52" s="720">
        <v>8.8655189279148949</v>
      </c>
      <c r="F52" s="721">
        <v>28167447.019642159</v>
      </c>
      <c r="G52" s="720">
        <v>62.359754258696391</v>
      </c>
      <c r="H52" s="721">
        <v>17001824.980357841</v>
      </c>
      <c r="I52" s="719">
        <v>37.640245741303609</v>
      </c>
      <c r="J52" s="718">
        <v>25220494.36940629</v>
      </c>
      <c r="K52" s="720">
        <v>69.208875920347609</v>
      </c>
      <c r="L52" s="721">
        <v>2484872.5070158886</v>
      </c>
      <c r="M52" s="720">
        <v>8.9689211411618786</v>
      </c>
      <c r="N52" s="721">
        <v>27705366.876422174</v>
      </c>
      <c r="O52" s="720">
        <v>76.027744357143987</v>
      </c>
      <c r="P52" s="721">
        <v>8735760.1235778239</v>
      </c>
      <c r="Q52" s="719">
        <v>23.972255642856013</v>
      </c>
      <c r="R52" s="718">
        <v>596181.35207402566</v>
      </c>
      <c r="S52" s="720">
        <v>44.58337337193251</v>
      </c>
      <c r="T52" s="721">
        <v>140031.65665091807</v>
      </c>
      <c r="U52" s="720">
        <v>19.020535496029961</v>
      </c>
      <c r="V52" s="721">
        <v>736213.00872494373</v>
      </c>
      <c r="W52" s="720">
        <v>55.055159533373789</v>
      </c>
      <c r="X52" s="721">
        <v>601014.99127505627</v>
      </c>
      <c r="Y52" s="719">
        <v>44.944840466626211</v>
      </c>
      <c r="Z52" s="718">
        <v>3314516.4966816874</v>
      </c>
      <c r="AA52" s="720">
        <v>63.61001996632087</v>
      </c>
      <c r="AB52" s="721">
        <v>613633.50912965904</v>
      </c>
      <c r="AC52" s="720">
        <v>15.621437781699861</v>
      </c>
      <c r="AD52" s="721">
        <v>3928150.0058113467</v>
      </c>
      <c r="AE52" s="720">
        <v>75.386470560794947</v>
      </c>
      <c r="AF52" s="721">
        <v>1282532.9941886535</v>
      </c>
      <c r="AG52" s="719">
        <v>24.613529439205053</v>
      </c>
      <c r="AH52" s="718">
        <v>6833293.4755032463</v>
      </c>
      <c r="AI52" s="720">
        <v>75.514282620849116</v>
      </c>
      <c r="AJ52" s="721">
        <v>686830.38628302386</v>
      </c>
      <c r="AK52" s="720">
        <v>9.1332323630089718</v>
      </c>
      <c r="AL52" s="721">
        <v>7520123.8617862705</v>
      </c>
      <c r="AM52" s="720">
        <v>83.104400634702387</v>
      </c>
      <c r="AN52" s="721">
        <v>1528884.1382137307</v>
      </c>
      <c r="AO52" s="719">
        <v>16.895599365297613</v>
      </c>
      <c r="AP52" s="718">
        <v>9333825.8922842965</v>
      </c>
      <c r="AQ52" s="720">
        <v>79.140064436546368</v>
      </c>
      <c r="AR52" s="721">
        <v>646892.81720783957</v>
      </c>
      <c r="AS52" s="720">
        <v>6.4814251962898615</v>
      </c>
      <c r="AT52" s="721">
        <v>9980718.7094921358</v>
      </c>
      <c r="AU52" s="720">
        <v>84.624968464988484</v>
      </c>
      <c r="AV52" s="721">
        <v>1813340.2905078654</v>
      </c>
      <c r="AW52" s="719">
        <v>15.375031535011516</v>
      </c>
      <c r="AX52" s="718">
        <v>5142677.1528630331</v>
      </c>
      <c r="AY52" s="720">
        <v>56.824226351002984</v>
      </c>
      <c r="AZ52" s="721">
        <v>397484.13774444815</v>
      </c>
      <c r="BA52" s="720">
        <v>7.174595050478465</v>
      </c>
      <c r="BB52" s="721">
        <v>5540161.2906074813</v>
      </c>
      <c r="BC52" s="720">
        <v>61.216243960264975</v>
      </c>
      <c r="BD52" s="721">
        <v>3509987.7093925187</v>
      </c>
      <c r="BE52" s="719">
        <v>38.783756039735025</v>
      </c>
      <c r="BF52" s="718">
        <v>449762.30319909612</v>
      </c>
      <c r="BG52" s="720">
        <v>5.1530113580731767</v>
      </c>
      <c r="BH52" s="717">
        <v>12317.840020886813</v>
      </c>
      <c r="BI52" s="716">
        <v>2.6657367129109999</v>
      </c>
      <c r="BJ52" s="721">
        <v>462080.14321998291</v>
      </c>
      <c r="BK52" s="720">
        <v>5.2941391695484308</v>
      </c>
      <c r="BL52" s="721">
        <v>8266064.8567800168</v>
      </c>
      <c r="BM52" s="719">
        <v>94.70586083045157</v>
      </c>
    </row>
    <row r="53" spans="1:65" x14ac:dyDescent="0.25">
      <c r="A53" s="722" t="s">
        <v>327</v>
      </c>
      <c r="B53" s="721">
        <v>25704882.005679622</v>
      </c>
      <c r="C53" s="720">
        <v>56.892365183686096</v>
      </c>
      <c r="D53" s="721">
        <v>2489847.0999408318</v>
      </c>
      <c r="E53" s="720">
        <v>8.8308956280927546</v>
      </c>
      <c r="F53" s="721">
        <v>28194729.105620451</v>
      </c>
      <c r="G53" s="720">
        <v>62.403119538834524</v>
      </c>
      <c r="H53" s="721">
        <v>16986872.894379549</v>
      </c>
      <c r="I53" s="719">
        <v>37.596880461165476</v>
      </c>
      <c r="J53" s="718">
        <v>25254276.271028236</v>
      </c>
      <c r="K53" s="720">
        <v>69.285805350137466</v>
      </c>
      <c r="L53" s="721">
        <v>2476469.9078568509</v>
      </c>
      <c r="M53" s="720">
        <v>8.9304120844122821</v>
      </c>
      <c r="N53" s="721">
        <v>27730746.178885087</v>
      </c>
      <c r="O53" s="720">
        <v>76.080069028486648</v>
      </c>
      <c r="P53" s="721">
        <v>8718676.8211149089</v>
      </c>
      <c r="Q53" s="719">
        <v>23.919930971513352</v>
      </c>
      <c r="R53" s="718">
        <v>593202.26439712662</v>
      </c>
      <c r="S53" s="720">
        <v>44.179576363058104</v>
      </c>
      <c r="T53" s="721">
        <v>146881.34686832706</v>
      </c>
      <c r="U53" s="720">
        <v>19.846588227670338</v>
      </c>
      <c r="V53" s="721">
        <v>740083.61126545374</v>
      </c>
      <c r="W53" s="720">
        <v>55.118772097371483</v>
      </c>
      <c r="X53" s="721">
        <v>602623.38873454626</v>
      </c>
      <c r="Y53" s="719">
        <v>44.881227902628517</v>
      </c>
      <c r="Z53" s="718">
        <v>3317691.0166914072</v>
      </c>
      <c r="AA53" s="720">
        <v>63.873890967460113</v>
      </c>
      <c r="AB53" s="721">
        <v>605598.57364088087</v>
      </c>
      <c r="AC53" s="720">
        <v>15.435989612726724</v>
      </c>
      <c r="AD53" s="721">
        <v>3923289.5903322883</v>
      </c>
      <c r="AE53" s="720">
        <v>75.533185660117439</v>
      </c>
      <c r="AF53" s="721">
        <v>1270837.4096677117</v>
      </c>
      <c r="AG53" s="719">
        <v>24.466814339882561</v>
      </c>
      <c r="AH53" s="718">
        <v>6830219.6442985795</v>
      </c>
      <c r="AI53" s="720">
        <v>75.471239689596445</v>
      </c>
      <c r="AJ53" s="721">
        <v>673213.61637391429</v>
      </c>
      <c r="AK53" s="720">
        <v>8.9720744222835638</v>
      </c>
      <c r="AL53" s="721">
        <v>7503433.2606724929</v>
      </c>
      <c r="AM53" s="720">
        <v>82.909985271675495</v>
      </c>
      <c r="AN53" s="721">
        <v>1546662.7393275059</v>
      </c>
      <c r="AO53" s="719">
        <v>17.090014728324505</v>
      </c>
      <c r="AP53" s="718">
        <v>9347326.9992784988</v>
      </c>
      <c r="AQ53" s="720">
        <v>79.184384468022714</v>
      </c>
      <c r="AR53" s="721">
        <v>654594.92198209953</v>
      </c>
      <c r="AS53" s="720">
        <v>6.5446913816699466</v>
      </c>
      <c r="AT53" s="721">
        <v>10001921.921260599</v>
      </c>
      <c r="AU53" s="720">
        <v>84.729680570004263</v>
      </c>
      <c r="AV53" s="721">
        <v>1802586.0787394019</v>
      </c>
      <c r="AW53" s="719">
        <v>15.270319429995737</v>
      </c>
      <c r="AX53" s="718">
        <v>5165836.3463626262</v>
      </c>
      <c r="AY53" s="720">
        <v>57.030745208372792</v>
      </c>
      <c r="AZ53" s="721">
        <v>396181.4489916293</v>
      </c>
      <c r="BA53" s="720">
        <v>7.1229806082703453</v>
      </c>
      <c r="BB53" s="721">
        <v>5562017.7953542545</v>
      </c>
      <c r="BC53" s="720">
        <v>61.404581652036896</v>
      </c>
      <c r="BD53" s="721">
        <v>3495967.2046457436</v>
      </c>
      <c r="BE53" s="719">
        <v>38.595418347963104</v>
      </c>
      <c r="BF53" s="718">
        <v>450605.73465138243</v>
      </c>
      <c r="BG53" s="720">
        <v>5.1602897129271215</v>
      </c>
      <c r="BH53" s="717">
        <v>13377.192083980672</v>
      </c>
      <c r="BI53" s="716">
        <v>2.8831216221907399</v>
      </c>
      <c r="BJ53" s="721">
        <v>463982.92673536309</v>
      </c>
      <c r="BK53" s="720">
        <v>5.3134839166187851</v>
      </c>
      <c r="BL53" s="721">
        <v>8268196.073264637</v>
      </c>
      <c r="BM53" s="719">
        <v>94.686516083381221</v>
      </c>
    </row>
    <row r="54" spans="1:65" x14ac:dyDescent="0.25">
      <c r="A54" s="722" t="s">
        <v>328</v>
      </c>
      <c r="B54" s="721">
        <v>25733377.102336276</v>
      </c>
      <c r="C54" s="720">
        <v>56.94094001853707</v>
      </c>
      <c r="D54" s="721">
        <v>2472717.2083903048</v>
      </c>
      <c r="E54" s="720">
        <v>8.766606184997217</v>
      </c>
      <c r="F54" s="721">
        <v>28206094.310726583</v>
      </c>
      <c r="G54" s="720">
        <v>62.412388312549524</v>
      </c>
      <c r="H54" s="721">
        <v>16987007.689273417</v>
      </c>
      <c r="I54" s="719">
        <v>37.587611687450476</v>
      </c>
      <c r="J54" s="718">
        <v>25287509.553420871</v>
      </c>
      <c r="K54" s="720">
        <v>69.362058710166195</v>
      </c>
      <c r="L54" s="721">
        <v>2460668.7616254091</v>
      </c>
      <c r="M54" s="720">
        <v>8.8678569587075433</v>
      </c>
      <c r="N54" s="721">
        <v>27748178.315046281</v>
      </c>
      <c r="O54" s="720">
        <v>76.111519377677624</v>
      </c>
      <c r="P54" s="721">
        <v>8709086.6849537194</v>
      </c>
      <c r="Q54" s="719">
        <v>23.888480622322376</v>
      </c>
      <c r="R54" s="718">
        <v>609015.13479839521</v>
      </c>
      <c r="S54" s="720">
        <v>45.177421553352183</v>
      </c>
      <c r="T54" s="721">
        <v>146266.1198471245</v>
      </c>
      <c r="U54" s="720">
        <v>19.365781812733111</v>
      </c>
      <c r="V54" s="721">
        <v>755281.25464551966</v>
      </c>
      <c r="W54" s="720">
        <v>56.027605362813873</v>
      </c>
      <c r="X54" s="721">
        <v>592770.74535448023</v>
      </c>
      <c r="Y54" s="719">
        <v>43.972394637186127</v>
      </c>
      <c r="Z54" s="718">
        <v>3316602.4539023219</v>
      </c>
      <c r="AA54" s="720">
        <v>64.059141070082418</v>
      </c>
      <c r="AB54" s="721">
        <v>606274.5259813423</v>
      </c>
      <c r="AC54" s="720">
        <v>15.454844214852788</v>
      </c>
      <c r="AD54" s="721">
        <v>3922876.9798836643</v>
      </c>
      <c r="AE54" s="720">
        <v>75.769144281754635</v>
      </c>
      <c r="AF54" s="721">
        <v>1254530.0201163357</v>
      </c>
      <c r="AG54" s="719">
        <v>24.230855718245365</v>
      </c>
      <c r="AH54" s="718">
        <v>6824153.1792215304</v>
      </c>
      <c r="AI54" s="720">
        <v>75.393619319838976</v>
      </c>
      <c r="AJ54" s="721">
        <v>670871.41738049127</v>
      </c>
      <c r="AK54" s="720">
        <v>8.950890136966871</v>
      </c>
      <c r="AL54" s="721">
        <v>7495024.5966020208</v>
      </c>
      <c r="AM54" s="720">
        <v>82.805443604286737</v>
      </c>
      <c r="AN54" s="721">
        <v>1556342.4033979783</v>
      </c>
      <c r="AO54" s="719">
        <v>17.194556395713263</v>
      </c>
      <c r="AP54" s="718">
        <v>9373633.2922321986</v>
      </c>
      <c r="AQ54" s="720">
        <v>79.339941802393994</v>
      </c>
      <c r="AR54" s="721">
        <v>646512.94530148176</v>
      </c>
      <c r="AS54" s="720">
        <v>6.4521308369708175</v>
      </c>
      <c r="AT54" s="721">
        <v>10020146.237533681</v>
      </c>
      <c r="AU54" s="720">
        <v>84.812131491873402</v>
      </c>
      <c r="AV54" s="721">
        <v>1794373.7624663194</v>
      </c>
      <c r="AW54" s="719">
        <v>15.187868508126598</v>
      </c>
      <c r="AX54" s="718">
        <v>5164105.493266426</v>
      </c>
      <c r="AY54" s="720">
        <v>56.96174313124159</v>
      </c>
      <c r="AZ54" s="721">
        <v>390743.753114969</v>
      </c>
      <c r="BA54" s="720">
        <v>7.0342818640760019</v>
      </c>
      <c r="BB54" s="721">
        <v>5554849.2463813955</v>
      </c>
      <c r="BC54" s="720">
        <v>61.271772297782455</v>
      </c>
      <c r="BD54" s="721">
        <v>3511069.7536186045</v>
      </c>
      <c r="BE54" s="719">
        <v>38.728227702217545</v>
      </c>
      <c r="BF54" s="718">
        <v>445867.54891540471</v>
      </c>
      <c r="BG54" s="720">
        <v>5.1038904333426167</v>
      </c>
      <c r="BH54" s="717">
        <v>12048.446764895889</v>
      </c>
      <c r="BI54" s="716">
        <v>2.6311478259230001</v>
      </c>
      <c r="BJ54" s="721">
        <v>457915.99568030058</v>
      </c>
      <c r="BK54" s="720">
        <v>5.2418102086875082</v>
      </c>
      <c r="BL54" s="721">
        <v>8277921.0043196995</v>
      </c>
      <c r="BM54" s="719">
        <v>94.758189791312489</v>
      </c>
    </row>
    <row r="55" spans="1:65" x14ac:dyDescent="0.25">
      <c r="A55" s="722" t="s">
        <v>329</v>
      </c>
      <c r="B55" s="721">
        <v>25770282.576558918</v>
      </c>
      <c r="C55" s="720">
        <v>57.008054918791998</v>
      </c>
      <c r="D55" s="721">
        <v>2444536.3705316409</v>
      </c>
      <c r="E55" s="720">
        <v>8.6640157965065221</v>
      </c>
      <c r="F55" s="721">
        <v>28214818.947090559</v>
      </c>
      <c r="G55" s="720">
        <v>62.415766815168901</v>
      </c>
      <c r="H55" s="721">
        <v>16989815.052909449</v>
      </c>
      <c r="I55" s="719">
        <v>37.584233184831099</v>
      </c>
      <c r="J55" s="718">
        <v>25317006.143464945</v>
      </c>
      <c r="K55" s="720">
        <v>69.427314178703753</v>
      </c>
      <c r="L55" s="721">
        <v>2431657.3277304051</v>
      </c>
      <c r="M55" s="720">
        <v>8.7631511703423115</v>
      </c>
      <c r="N55" s="721">
        <v>27748663.471195355</v>
      </c>
      <c r="O55" s="720">
        <v>76.095694962379639</v>
      </c>
      <c r="P55" s="721">
        <v>8716820.5288046487</v>
      </c>
      <c r="Q55" s="719">
        <v>23.904305037620361</v>
      </c>
      <c r="R55" s="718">
        <v>616653.47335054143</v>
      </c>
      <c r="S55" s="720">
        <v>45.562609784881367</v>
      </c>
      <c r="T55" s="721">
        <v>151440.77237848373</v>
      </c>
      <c r="U55" s="720">
        <v>19.716431052643284</v>
      </c>
      <c r="V55" s="721">
        <v>768094.24572902522</v>
      </c>
      <c r="W55" s="720">
        <v>56.752098072218907</v>
      </c>
      <c r="X55" s="721">
        <v>585325.75427097478</v>
      </c>
      <c r="Y55" s="719">
        <v>43.247901927781093</v>
      </c>
      <c r="Z55" s="718">
        <v>3301616.4200899038</v>
      </c>
      <c r="AA55" s="720">
        <v>63.974263548587309</v>
      </c>
      <c r="AB55" s="721">
        <v>587930.6462758932</v>
      </c>
      <c r="AC55" s="720">
        <v>15.115658359296496</v>
      </c>
      <c r="AD55" s="721">
        <v>3889547.0663657971</v>
      </c>
      <c r="AE55" s="720">
        <v>75.366389503703886</v>
      </c>
      <c r="AF55" s="721">
        <v>1271303.9336342027</v>
      </c>
      <c r="AG55" s="719">
        <v>24.633610496296114</v>
      </c>
      <c r="AH55" s="718">
        <v>6832711.3954012264</v>
      </c>
      <c r="AI55" s="720">
        <v>75.479273258454313</v>
      </c>
      <c r="AJ55" s="721">
        <v>656783.95408553933</v>
      </c>
      <c r="AK55" s="720">
        <v>8.769401988220034</v>
      </c>
      <c r="AL55" s="721">
        <v>7489495.3494867645</v>
      </c>
      <c r="AM55" s="720">
        <v>82.734603196077046</v>
      </c>
      <c r="AN55" s="721">
        <v>1562938.6505132357</v>
      </c>
      <c r="AO55" s="719">
        <v>17.265396803922954</v>
      </c>
      <c r="AP55" s="718">
        <v>9385228.3663557433</v>
      </c>
      <c r="AQ55" s="720">
        <v>79.371709062242005</v>
      </c>
      <c r="AR55" s="721">
        <v>650939.80020221451</v>
      </c>
      <c r="AS55" s="720">
        <v>6.4859395478370443</v>
      </c>
      <c r="AT55" s="721">
        <v>10036168.166557956</v>
      </c>
      <c r="AU55" s="720">
        <v>84.876764711595996</v>
      </c>
      <c r="AV55" s="721">
        <v>1788231.8334420426</v>
      </c>
      <c r="AW55" s="719">
        <v>15.123235288404004</v>
      </c>
      <c r="AX55" s="718">
        <v>5180796.4882675316</v>
      </c>
      <c r="AY55" s="720">
        <v>57.092573368023658</v>
      </c>
      <c r="AZ55" s="721">
        <v>384562.15478827432</v>
      </c>
      <c r="BA55" s="720">
        <v>6.9099258368211895</v>
      </c>
      <c r="BB55" s="721">
        <v>5565358.6430558059</v>
      </c>
      <c r="BC55" s="720">
        <v>61.330462867550565</v>
      </c>
      <c r="BD55" s="721">
        <v>3509020.3569441936</v>
      </c>
      <c r="BE55" s="719">
        <v>38.669537132449435</v>
      </c>
      <c r="BF55" s="718">
        <v>453276.43309396808</v>
      </c>
      <c r="BG55" s="720">
        <v>5.1867336422188437</v>
      </c>
      <c r="BH55" s="717">
        <v>12879.042801235741</v>
      </c>
      <c r="BI55" s="716">
        <v>2.7628213047380505</v>
      </c>
      <c r="BJ55" s="721">
        <v>466155.47589520388</v>
      </c>
      <c r="BK55" s="720">
        <v>5.3341054438384035</v>
      </c>
      <c r="BL55" s="721">
        <v>8272994.5241047973</v>
      </c>
      <c r="BM55" s="719">
        <v>94.665894556161589</v>
      </c>
    </row>
    <row r="56" spans="1:65" x14ac:dyDescent="0.25">
      <c r="A56" s="722" t="s">
        <v>330</v>
      </c>
      <c r="B56" s="721">
        <v>25790936.24014736</v>
      </c>
      <c r="C56" s="720">
        <v>57.039540015140609</v>
      </c>
      <c r="D56" s="721">
        <v>2447892.2048378093</v>
      </c>
      <c r="E56" s="720">
        <v>8.6685331496906404</v>
      </c>
      <c r="F56" s="721">
        <v>28238828.444985166</v>
      </c>
      <c r="G56" s="720">
        <v>62.453327404264058</v>
      </c>
      <c r="H56" s="721">
        <v>16977062.555014834</v>
      </c>
      <c r="I56" s="719">
        <v>37.546672595735942</v>
      </c>
      <c r="J56" s="718">
        <v>25346705.689936846</v>
      </c>
      <c r="K56" s="720">
        <v>69.494317998134747</v>
      </c>
      <c r="L56" s="721">
        <v>2435394.8403096469</v>
      </c>
      <c r="M56" s="720">
        <v>8.766057259271026</v>
      </c>
      <c r="N56" s="721">
        <v>27782100.530246496</v>
      </c>
      <c r="O56" s="720">
        <v>76.171560617111055</v>
      </c>
      <c r="P56" s="721">
        <v>8690961.4697535057</v>
      </c>
      <c r="Q56" s="719">
        <v>23.828439382888945</v>
      </c>
      <c r="R56" s="718">
        <v>620423.37641099282</v>
      </c>
      <c r="S56" s="720">
        <v>45.658040959032419</v>
      </c>
      <c r="T56" s="721">
        <v>147012.85127229255</v>
      </c>
      <c r="U56" s="720">
        <v>19.15636061592906</v>
      </c>
      <c r="V56" s="721">
        <v>767436.22768328537</v>
      </c>
      <c r="W56" s="720">
        <v>56.476973707381937</v>
      </c>
      <c r="X56" s="721">
        <v>591411.77231671452</v>
      </c>
      <c r="Y56" s="719">
        <v>43.523026292618063</v>
      </c>
      <c r="Z56" s="718">
        <v>3315433.420213602</v>
      </c>
      <c r="AA56" s="720">
        <v>64.449293399828321</v>
      </c>
      <c r="AB56" s="721">
        <v>591779.35905745649</v>
      </c>
      <c r="AC56" s="720">
        <v>15.145818579347004</v>
      </c>
      <c r="AD56" s="721">
        <v>3907212.7792710587</v>
      </c>
      <c r="AE56" s="720">
        <v>75.952996447316806</v>
      </c>
      <c r="AF56" s="721">
        <v>1237038.2207289417</v>
      </c>
      <c r="AG56" s="719">
        <v>24.047003552683194</v>
      </c>
      <c r="AH56" s="718">
        <v>6845261.2301993202</v>
      </c>
      <c r="AI56" s="720">
        <v>75.606056672218116</v>
      </c>
      <c r="AJ56" s="721">
        <v>662401.84782988601</v>
      </c>
      <c r="AK56" s="720">
        <v>8.8230097827427993</v>
      </c>
      <c r="AL56" s="721">
        <v>7507663.078029206</v>
      </c>
      <c r="AM56" s="720">
        <v>82.922299246842272</v>
      </c>
      <c r="AN56" s="721">
        <v>1546189.9219707928</v>
      </c>
      <c r="AO56" s="719">
        <v>17.077700753157728</v>
      </c>
      <c r="AP56" s="718">
        <v>9373860.4323579203</v>
      </c>
      <c r="AQ56" s="720">
        <v>79.211158954572227</v>
      </c>
      <c r="AR56" s="721">
        <v>651569.37293323106</v>
      </c>
      <c r="AS56" s="720">
        <v>6.4991664755295613</v>
      </c>
      <c r="AT56" s="721">
        <v>10025429.805291152</v>
      </c>
      <c r="AU56" s="720">
        <v>84.717061836503945</v>
      </c>
      <c r="AV56" s="721">
        <v>1808585.1947088484</v>
      </c>
      <c r="AW56" s="719">
        <v>15.282938163496055</v>
      </c>
      <c r="AX56" s="718">
        <v>5191727.2307550116</v>
      </c>
      <c r="AY56" s="720">
        <v>57.164423304920412</v>
      </c>
      <c r="AZ56" s="721">
        <v>382631.4092167808</v>
      </c>
      <c r="BA56" s="720">
        <v>6.8641333277888448</v>
      </c>
      <c r="BB56" s="721">
        <v>5574358.6399717927</v>
      </c>
      <c r="BC56" s="720">
        <v>61.377453549778906</v>
      </c>
      <c r="BD56" s="721">
        <v>3507736.3600282073</v>
      </c>
      <c r="BE56" s="719">
        <v>38.622546450221094</v>
      </c>
      <c r="BF56" s="718">
        <v>444230.55021050898</v>
      </c>
      <c r="BG56" s="720">
        <v>5.0810847405400361</v>
      </c>
      <c r="BH56" s="717">
        <v>12497.364528162459</v>
      </c>
      <c r="BI56" s="716">
        <v>2.7362821769528023</v>
      </c>
      <c r="BJ56" s="721">
        <v>456727.9147386715</v>
      </c>
      <c r="BK56" s="720">
        <v>5.2240289125942123</v>
      </c>
      <c r="BL56" s="721">
        <v>8286101.0852613281</v>
      </c>
      <c r="BM56" s="719">
        <v>94.775971087405793</v>
      </c>
    </row>
    <row r="57" spans="1:65" x14ac:dyDescent="0.25">
      <c r="A57" s="722" t="s">
        <v>331</v>
      </c>
      <c r="B57" s="721">
        <v>25837532.280971706</v>
      </c>
      <c r="C57" s="720">
        <v>57.127557436912426</v>
      </c>
      <c r="D57" s="721">
        <v>2438575.1944878697</v>
      </c>
      <c r="E57" s="720">
        <v>8.6241544972350734</v>
      </c>
      <c r="F57" s="721">
        <v>28276107.475459576</v>
      </c>
      <c r="G57" s="720">
        <v>62.519320201730778</v>
      </c>
      <c r="H57" s="721">
        <v>16951683.524540417</v>
      </c>
      <c r="I57" s="719">
        <v>37.480679798269222</v>
      </c>
      <c r="J57" s="718">
        <v>25398602.957430683</v>
      </c>
      <c r="K57" s="720">
        <v>69.619260261335157</v>
      </c>
      <c r="L57" s="721">
        <v>2426198.0447087968</v>
      </c>
      <c r="M57" s="720">
        <v>8.7195521884316225</v>
      </c>
      <c r="N57" s="721">
        <v>27824801.002139479</v>
      </c>
      <c r="O57" s="720">
        <v>76.269630496392011</v>
      </c>
      <c r="P57" s="721">
        <v>8657348.9978605155</v>
      </c>
      <c r="Q57" s="719">
        <v>23.730369503607989</v>
      </c>
      <c r="R57" s="718">
        <v>622648.74164806609</v>
      </c>
      <c r="S57" s="720">
        <v>45.597153780442369</v>
      </c>
      <c r="T57" s="721">
        <v>143768.7457676988</v>
      </c>
      <c r="U57" s="720">
        <v>18.758541934170058</v>
      </c>
      <c r="V57" s="721">
        <v>766417.48741576495</v>
      </c>
      <c r="W57" s="720">
        <v>56.12547443879577</v>
      </c>
      <c r="X57" s="721">
        <v>599125.5125842347</v>
      </c>
      <c r="Y57" s="719">
        <v>43.87452556120423</v>
      </c>
      <c r="Z57" s="718">
        <v>3348516.6264001224</v>
      </c>
      <c r="AA57" s="720">
        <v>65.306798570729683</v>
      </c>
      <c r="AB57" s="721">
        <v>587694.23585794307</v>
      </c>
      <c r="AC57" s="720">
        <v>14.930456127058285</v>
      </c>
      <c r="AD57" s="721">
        <v>3936210.8622580655</v>
      </c>
      <c r="AE57" s="720">
        <v>76.76871838912254</v>
      </c>
      <c r="AF57" s="721">
        <v>1191152.137741934</v>
      </c>
      <c r="AG57" s="719">
        <v>23.23128161087746</v>
      </c>
      <c r="AH57" s="718">
        <v>6859983.8995576371</v>
      </c>
      <c r="AI57" s="720">
        <v>75.777373282289574</v>
      </c>
      <c r="AJ57" s="721">
        <v>651127.99543827202</v>
      </c>
      <c r="AK57" s="720">
        <v>8.6688629398807091</v>
      </c>
      <c r="AL57" s="721">
        <v>7511111.8949959092</v>
      </c>
      <c r="AM57" s="720">
        <v>82.969922111457606</v>
      </c>
      <c r="AN57" s="721">
        <v>1541701.1050040885</v>
      </c>
      <c r="AO57" s="719">
        <v>17.030077888542394</v>
      </c>
      <c r="AP57" s="718">
        <v>9369239.6633929238</v>
      </c>
      <c r="AQ57" s="720">
        <v>79.095403241949967</v>
      </c>
      <c r="AR57" s="721">
        <v>652018.48520109069</v>
      </c>
      <c r="AS57" s="720">
        <v>6.5063535489560174</v>
      </c>
      <c r="AT57" s="721">
        <v>10021258.148594014</v>
      </c>
      <c r="AU57" s="720">
        <v>84.599762919041396</v>
      </c>
      <c r="AV57" s="721">
        <v>1824233.8514059857</v>
      </c>
      <c r="AW57" s="719">
        <v>15.400237080958604</v>
      </c>
      <c r="AX57" s="718">
        <v>5198214.026431933</v>
      </c>
      <c r="AY57" s="720">
        <v>57.180166168004568</v>
      </c>
      <c r="AZ57" s="721">
        <v>391588.58244379237</v>
      </c>
      <c r="BA57" s="720">
        <v>7.0054098479615616</v>
      </c>
      <c r="BB57" s="721">
        <v>5589802.6088757254</v>
      </c>
      <c r="BC57" s="720">
        <v>61.487626403342112</v>
      </c>
      <c r="BD57" s="721">
        <v>3501136.3911242727</v>
      </c>
      <c r="BE57" s="719">
        <v>38.512373596657888</v>
      </c>
      <c r="BF57" s="718">
        <v>438929.32354102482</v>
      </c>
      <c r="BG57" s="720">
        <v>5.018835366567469</v>
      </c>
      <c r="BH57" s="717">
        <v>12377.14977907285</v>
      </c>
      <c r="BI57" s="716">
        <v>2.7425154547460089</v>
      </c>
      <c r="BJ57" s="721">
        <v>451306.47332009766</v>
      </c>
      <c r="BK57" s="720">
        <v>5.1603590099353225</v>
      </c>
      <c r="BL57" s="721">
        <v>8294334.5266798995</v>
      </c>
      <c r="BM57" s="719">
        <v>94.83964099006468</v>
      </c>
    </row>
    <row r="58" spans="1:65" x14ac:dyDescent="0.25">
      <c r="A58" s="722" t="s">
        <v>332</v>
      </c>
      <c r="B58" s="721">
        <v>25852195.553784505</v>
      </c>
      <c r="C58" s="720">
        <v>57.141950551731078</v>
      </c>
      <c r="D58" s="721">
        <v>2447352.6401065248</v>
      </c>
      <c r="E58" s="720">
        <v>8.6480272523744048</v>
      </c>
      <c r="F58" s="721">
        <v>28299548.193891026</v>
      </c>
      <c r="G58" s="720">
        <v>62.551413869949833</v>
      </c>
      <c r="H58" s="721">
        <v>16942511.80610897</v>
      </c>
      <c r="I58" s="719">
        <v>37.448586130050167</v>
      </c>
      <c r="J58" s="718">
        <v>25413496.241998773</v>
      </c>
      <c r="K58" s="720">
        <v>69.63810360510179</v>
      </c>
      <c r="L58" s="721">
        <v>2433615.1959991376</v>
      </c>
      <c r="M58" s="720">
        <v>8.7392015556716718</v>
      </c>
      <c r="N58" s="721">
        <v>27847111.437997911</v>
      </c>
      <c r="O58" s="720">
        <v>76.306699910787017</v>
      </c>
      <c r="P58" s="721">
        <v>8646553.5620020889</v>
      </c>
      <c r="Q58" s="719">
        <v>23.693300089212983</v>
      </c>
      <c r="R58" s="718">
        <v>633220.78958376218</v>
      </c>
      <c r="S58" s="720">
        <v>46.139868695415615</v>
      </c>
      <c r="T58" s="721">
        <v>145129.13174802379</v>
      </c>
      <c r="U58" s="720">
        <v>18.645743742056585</v>
      </c>
      <c r="V58" s="721">
        <v>778349.92133178585</v>
      </c>
      <c r="W58" s="720">
        <v>56.714756938006573</v>
      </c>
      <c r="X58" s="721">
        <v>594044.07866821392</v>
      </c>
      <c r="Y58" s="719">
        <v>43.285243061993427</v>
      </c>
      <c r="Z58" s="718">
        <v>3336925.2331977254</v>
      </c>
      <c r="AA58" s="720">
        <v>65.291322500725911</v>
      </c>
      <c r="AB58" s="721">
        <v>584973.05743972631</v>
      </c>
      <c r="AC58" s="720">
        <v>14.915559101473967</v>
      </c>
      <c r="AD58" s="721">
        <v>3921898.2906374512</v>
      </c>
      <c r="AE58" s="720">
        <v>76.737088251651173</v>
      </c>
      <c r="AF58" s="721">
        <v>1188926.7093625483</v>
      </c>
      <c r="AG58" s="719">
        <v>23.262911748348827</v>
      </c>
      <c r="AH58" s="718">
        <v>6856016.6628941903</v>
      </c>
      <c r="AI58" s="720">
        <v>75.738921225573293</v>
      </c>
      <c r="AJ58" s="721">
        <v>651689.95550246804</v>
      </c>
      <c r="AK58" s="720">
        <v>8.6802799926356542</v>
      </c>
      <c r="AL58" s="721">
        <v>7507706.6183966585</v>
      </c>
      <c r="AM58" s="720">
        <v>82.938188180455924</v>
      </c>
      <c r="AN58" s="721">
        <v>1544464.3816033399</v>
      </c>
      <c r="AO58" s="719">
        <v>17.061811819544076</v>
      </c>
      <c r="AP58" s="718">
        <v>9374627.5547018647</v>
      </c>
      <c r="AQ58" s="720">
        <v>79.058169008387026</v>
      </c>
      <c r="AR58" s="721">
        <v>663892.68340847408</v>
      </c>
      <c r="AS58" s="720">
        <v>6.6134516608141629</v>
      </c>
      <c r="AT58" s="721">
        <v>10038520.238110339</v>
      </c>
      <c r="AU58" s="720">
        <v>84.656913029104345</v>
      </c>
      <c r="AV58" s="721">
        <v>1819365.7618896589</v>
      </c>
      <c r="AW58" s="719">
        <v>15.343086970895655</v>
      </c>
      <c r="AX58" s="718">
        <v>5212706.0016212296</v>
      </c>
      <c r="AY58" s="720">
        <v>57.280034970166987</v>
      </c>
      <c r="AZ58" s="721">
        <v>387930.36790044501</v>
      </c>
      <c r="BA58" s="720">
        <v>6.9265408840241571</v>
      </c>
      <c r="BB58" s="721">
        <v>5600636.3695216738</v>
      </c>
      <c r="BC58" s="720">
        <v>61.542823823483523</v>
      </c>
      <c r="BD58" s="721">
        <v>3499752.6304783262</v>
      </c>
      <c r="BE58" s="719">
        <v>38.457176176516477</v>
      </c>
      <c r="BF58" s="718">
        <v>438699.3117857303</v>
      </c>
      <c r="BG58" s="720">
        <v>5.0146262461369231</v>
      </c>
      <c r="BH58" s="717">
        <v>13737.444107387277</v>
      </c>
      <c r="BI58" s="716">
        <v>3.0363236250046342</v>
      </c>
      <c r="BJ58" s="721">
        <v>452436.75589311763</v>
      </c>
      <c r="BK58" s="720">
        <v>5.171654410816128</v>
      </c>
      <c r="BL58" s="721">
        <v>8295958.2441068813</v>
      </c>
      <c r="BM58" s="719">
        <v>94.828345589183868</v>
      </c>
    </row>
    <row r="59" spans="1:65" x14ac:dyDescent="0.25">
      <c r="A59" s="722" t="s">
        <v>333</v>
      </c>
      <c r="B59" s="721">
        <v>25869127.438516594</v>
      </c>
      <c r="C59" s="720">
        <v>57.162870684312566</v>
      </c>
      <c r="D59" s="721">
        <v>2437556.8766036308</v>
      </c>
      <c r="E59" s="720">
        <v>8.6112412512460583</v>
      </c>
      <c r="F59" s="721">
        <v>28306684.315120228</v>
      </c>
      <c r="G59" s="720">
        <v>62.549126902428767</v>
      </c>
      <c r="H59" s="721">
        <v>16948438.684879772</v>
      </c>
      <c r="I59" s="719">
        <v>37.450873097571233</v>
      </c>
      <c r="J59" s="718">
        <v>25431598.991721295</v>
      </c>
      <c r="K59" s="720">
        <v>69.668580012459827</v>
      </c>
      <c r="L59" s="721">
        <v>2424847.4485962717</v>
      </c>
      <c r="M59" s="720">
        <v>8.7047982009891562</v>
      </c>
      <c r="N59" s="721">
        <v>27856446.440317567</v>
      </c>
      <c r="O59" s="720">
        <v>76.311327035387166</v>
      </c>
      <c r="P59" s="721">
        <v>8647238.5596824307</v>
      </c>
      <c r="Q59" s="719">
        <v>23.688672964612834</v>
      </c>
      <c r="R59" s="718">
        <v>638415.90355019923</v>
      </c>
      <c r="S59" s="720">
        <v>46.28556726321645</v>
      </c>
      <c r="T59" s="721">
        <v>146671.89094084161</v>
      </c>
      <c r="U59" s="720">
        <v>18.682227894770232</v>
      </c>
      <c r="V59" s="721">
        <v>785087.79449104075</v>
      </c>
      <c r="W59" s="720">
        <v>56.919374529002489</v>
      </c>
      <c r="X59" s="721">
        <v>594210.20550895936</v>
      </c>
      <c r="Y59" s="719">
        <v>43.080625470997511</v>
      </c>
      <c r="Z59" s="718">
        <v>3331124.468433491</v>
      </c>
      <c r="AA59" s="720">
        <v>65.391532994959505</v>
      </c>
      <c r="AB59" s="721">
        <v>580385.90012851381</v>
      </c>
      <c r="AC59" s="720">
        <v>14.837897524016588</v>
      </c>
      <c r="AD59" s="721">
        <v>3911510.3685620045</v>
      </c>
      <c r="AE59" s="720">
        <v>76.784779959372869</v>
      </c>
      <c r="AF59" s="721">
        <v>1182611.6314379957</v>
      </c>
      <c r="AG59" s="719">
        <v>23.215220040627131</v>
      </c>
      <c r="AH59" s="718">
        <v>6855390.9805845153</v>
      </c>
      <c r="AI59" s="720">
        <v>75.735188545388596</v>
      </c>
      <c r="AJ59" s="721">
        <v>658141.55750925536</v>
      </c>
      <c r="AK59" s="720">
        <v>8.7594158163615266</v>
      </c>
      <c r="AL59" s="721">
        <v>7513532.5380937699</v>
      </c>
      <c r="AM59" s="720">
        <v>83.006032044860177</v>
      </c>
      <c r="AN59" s="721">
        <v>1538258.4619062301</v>
      </c>
      <c r="AO59" s="719">
        <v>16.993967955139823</v>
      </c>
      <c r="AP59" s="718">
        <v>9405698.5483899564</v>
      </c>
      <c r="AQ59" s="720">
        <v>79.245475220503494</v>
      </c>
      <c r="AR59" s="721">
        <v>652342.13708949403</v>
      </c>
      <c r="AS59" s="720">
        <v>6.4857774738499963</v>
      </c>
      <c r="AT59" s="721">
        <v>10058040.685479451</v>
      </c>
      <c r="AU59" s="720">
        <v>84.741628684710022</v>
      </c>
      <c r="AV59" s="721">
        <v>1811026.3145205504</v>
      </c>
      <c r="AW59" s="719">
        <v>15.258371315289978</v>
      </c>
      <c r="AX59" s="718">
        <v>5200969.0907631367</v>
      </c>
      <c r="AY59" s="720">
        <v>57.094485851418611</v>
      </c>
      <c r="AZ59" s="721">
        <v>387305.96292816702</v>
      </c>
      <c r="BA59" s="720">
        <v>6.9306889730192172</v>
      </c>
      <c r="BB59" s="721">
        <v>5588275.0536913043</v>
      </c>
      <c r="BC59" s="720">
        <v>61.346200182858269</v>
      </c>
      <c r="BD59" s="721">
        <v>3521131.9463086948</v>
      </c>
      <c r="BE59" s="719">
        <v>38.653799817141731</v>
      </c>
      <c r="BF59" s="718">
        <v>437528.4467952986</v>
      </c>
      <c r="BG59" s="720">
        <v>4.999503473546846</v>
      </c>
      <c r="BH59" s="717">
        <v>12709.428007358742</v>
      </c>
      <c r="BI59" s="716">
        <v>2.8228251594625124</v>
      </c>
      <c r="BJ59" s="721">
        <v>450237.8748026574</v>
      </c>
      <c r="BK59" s="720">
        <v>5.1447302123680405</v>
      </c>
      <c r="BL59" s="721">
        <v>8301200.1251973435</v>
      </c>
      <c r="BM59" s="719">
        <v>94.855269787631954</v>
      </c>
    </row>
    <row r="60" spans="1:65" x14ac:dyDescent="0.25">
      <c r="A60" s="722" t="s">
        <v>334</v>
      </c>
      <c r="B60" s="721">
        <v>25891047.023099776</v>
      </c>
      <c r="C60" s="720">
        <v>57.194554271636981</v>
      </c>
      <c r="D60" s="721">
        <v>2421327.8340169671</v>
      </c>
      <c r="E60" s="720">
        <v>8.5521890912952845</v>
      </c>
      <c r="F60" s="721">
        <v>28312374.857116744</v>
      </c>
      <c r="G60" s="720">
        <v>62.543382617147763</v>
      </c>
      <c r="H60" s="721">
        <v>16956003.142883256</v>
      </c>
      <c r="I60" s="719">
        <v>37.456617382852237</v>
      </c>
      <c r="J60" s="718">
        <v>25454447.727017805</v>
      </c>
      <c r="K60" s="720">
        <v>69.710939739241198</v>
      </c>
      <c r="L60" s="721">
        <v>2403069.9741752492</v>
      </c>
      <c r="M60" s="720">
        <v>8.6262889606719444</v>
      </c>
      <c r="N60" s="721">
        <v>27857517.701193057</v>
      </c>
      <c r="O60" s="720">
        <v>76.292118319717815</v>
      </c>
      <c r="P60" s="721">
        <v>8656762.2988069467</v>
      </c>
      <c r="Q60" s="719">
        <v>23.707881680282185</v>
      </c>
      <c r="R60" s="718">
        <v>641898.6723116436</v>
      </c>
      <c r="S60" s="720">
        <v>46.310562950581541</v>
      </c>
      <c r="T60" s="721">
        <v>152897.6930089797</v>
      </c>
      <c r="U60" s="720">
        <v>19.237341749455574</v>
      </c>
      <c r="V60" s="721">
        <v>794796.36532062315</v>
      </c>
      <c r="W60" s="720">
        <v>57.341553576549536</v>
      </c>
      <c r="X60" s="721">
        <v>591277.63467937673</v>
      </c>
      <c r="Y60" s="719">
        <v>42.658446423450464</v>
      </c>
      <c r="Z60" s="718">
        <v>3310217.5693643633</v>
      </c>
      <c r="AA60" s="720">
        <v>65.195233485308279</v>
      </c>
      <c r="AB60" s="721">
        <v>570223.21578716266</v>
      </c>
      <c r="AC60" s="720">
        <v>14.69480523885629</v>
      </c>
      <c r="AD60" s="721">
        <v>3880440.7851515263</v>
      </c>
      <c r="AE60" s="720">
        <v>76.425865585157226</v>
      </c>
      <c r="AF60" s="721">
        <v>1196951.2148484737</v>
      </c>
      <c r="AG60" s="719">
        <v>23.574134414842774</v>
      </c>
      <c r="AH60" s="718">
        <v>6850385.4555437155</v>
      </c>
      <c r="AI60" s="720">
        <v>75.687431980921602</v>
      </c>
      <c r="AJ60" s="721">
        <v>659003.31580755045</v>
      </c>
      <c r="AK60" s="720">
        <v>8.7757251072375499</v>
      </c>
      <c r="AL60" s="721">
        <v>7509388.7713512667</v>
      </c>
      <c r="AM60" s="720">
        <v>82.968521339188527</v>
      </c>
      <c r="AN60" s="721">
        <v>1541500.2286487333</v>
      </c>
      <c r="AO60" s="719">
        <v>17.031478660811473</v>
      </c>
      <c r="AP60" s="718">
        <v>9427425.889478879</v>
      </c>
      <c r="AQ60" s="720">
        <v>79.347635598443517</v>
      </c>
      <c r="AR60" s="721">
        <v>639019.7240111382</v>
      </c>
      <c r="AS60" s="720">
        <v>6.3480174487287693</v>
      </c>
      <c r="AT60" s="721">
        <v>10066445.613490019</v>
      </c>
      <c r="AU60" s="720">
        <v>84.726060716337145</v>
      </c>
      <c r="AV60" s="721">
        <v>1814722.3865099833</v>
      </c>
      <c r="AW60" s="719">
        <v>15.273939283662855</v>
      </c>
      <c r="AX60" s="718">
        <v>5224520.1403192021</v>
      </c>
      <c r="AY60" s="720">
        <v>57.294213896907245</v>
      </c>
      <c r="AZ60" s="721">
        <v>381926.02556041809</v>
      </c>
      <c r="BA60" s="720">
        <v>6.8122659927565001</v>
      </c>
      <c r="BB60" s="721">
        <v>5606446.1658796202</v>
      </c>
      <c r="BC60" s="720">
        <v>61.482570112128442</v>
      </c>
      <c r="BD60" s="721">
        <v>3512310.8341203798</v>
      </c>
      <c r="BE60" s="719">
        <v>38.517429887871558</v>
      </c>
      <c r="BF60" s="718">
        <v>436599.29608197231</v>
      </c>
      <c r="BG60" s="720">
        <v>4.9873704416145701</v>
      </c>
      <c r="BH60" s="717">
        <v>18257.85984171788</v>
      </c>
      <c r="BI60" s="716">
        <v>4.0139766086874396</v>
      </c>
      <c r="BJ60" s="721">
        <v>454857.15592369024</v>
      </c>
      <c r="BK60" s="720">
        <v>5.1959340176873763</v>
      </c>
      <c r="BL60" s="721">
        <v>8299240.8440763094</v>
      </c>
      <c r="BM60" s="719">
        <v>94.804065982312622</v>
      </c>
    </row>
    <row r="61" spans="1:65" x14ac:dyDescent="0.25">
      <c r="A61" s="722" t="s">
        <v>335</v>
      </c>
      <c r="B61" s="721">
        <v>25982367.100211836</v>
      </c>
      <c r="C61" s="720">
        <v>57.378353128964946</v>
      </c>
      <c r="D61" s="721">
        <v>2352932.0536701032</v>
      </c>
      <c r="E61" s="720">
        <v>8.3038899321017094</v>
      </c>
      <c r="F61" s="721">
        <v>28335299.153881941</v>
      </c>
      <c r="G61" s="720">
        <v>62.574468084281833</v>
      </c>
      <c r="H61" s="721">
        <v>16947225.846118063</v>
      </c>
      <c r="I61" s="719">
        <v>37.425531915718167</v>
      </c>
      <c r="J61" s="718">
        <v>25549415.628189981</v>
      </c>
      <c r="K61" s="720">
        <v>69.949281171029725</v>
      </c>
      <c r="L61" s="721">
        <v>2333387.4794915002</v>
      </c>
      <c r="M61" s="720">
        <v>8.3685541603551012</v>
      </c>
      <c r="N61" s="721">
        <v>27882803.107681483</v>
      </c>
      <c r="O61" s="720">
        <v>76.337637729127422</v>
      </c>
      <c r="P61" s="721">
        <v>8642826.8923185244</v>
      </c>
      <c r="Q61" s="719">
        <v>23.662362270872578</v>
      </c>
      <c r="R61" s="718">
        <v>652171.10149734141</v>
      </c>
      <c r="S61" s="720">
        <v>46.820931901123295</v>
      </c>
      <c r="T61" s="721">
        <v>148748.99587977835</v>
      </c>
      <c r="U61" s="720">
        <v>18.57226412059163</v>
      </c>
      <c r="V61" s="721">
        <v>800920.0973771197</v>
      </c>
      <c r="W61" s="720">
        <v>57.499980068785717</v>
      </c>
      <c r="X61" s="721">
        <v>591984.90262288065</v>
      </c>
      <c r="Y61" s="719">
        <v>42.500019931214283</v>
      </c>
      <c r="Z61" s="718">
        <v>3312274.8438196462</v>
      </c>
      <c r="AA61" s="720">
        <v>65.449422461113897</v>
      </c>
      <c r="AB61" s="721">
        <v>556607.4484964381</v>
      </c>
      <c r="AC61" s="720">
        <v>14.386776501365935</v>
      </c>
      <c r="AD61" s="721">
        <v>3868882.2923160843</v>
      </c>
      <c r="AE61" s="720">
        <v>76.447796013846073</v>
      </c>
      <c r="AF61" s="721">
        <v>1191933.7076839162</v>
      </c>
      <c r="AG61" s="719">
        <v>23.552203986153927</v>
      </c>
      <c r="AH61" s="718">
        <v>6866256.3640430421</v>
      </c>
      <c r="AI61" s="720">
        <v>75.867377417525404</v>
      </c>
      <c r="AJ61" s="721">
        <v>639636.39176081459</v>
      </c>
      <c r="AK61" s="720">
        <v>8.5217896467575045</v>
      </c>
      <c r="AL61" s="721">
        <v>7505892.755803857</v>
      </c>
      <c r="AM61" s="720">
        <v>82.934916549595826</v>
      </c>
      <c r="AN61" s="721">
        <v>1544448.2441961463</v>
      </c>
      <c r="AO61" s="719">
        <v>17.065083450404174</v>
      </c>
      <c r="AP61" s="718">
        <v>9482620.1780032106</v>
      </c>
      <c r="AQ61" s="720">
        <v>79.731337411203256</v>
      </c>
      <c r="AR61" s="721">
        <v>617575.5685156273</v>
      </c>
      <c r="AS61" s="720">
        <v>6.1144910852691403</v>
      </c>
      <c r="AT61" s="721">
        <v>10100195.746518839</v>
      </c>
      <c r="AU61" s="720">
        <v>84.924008329780946</v>
      </c>
      <c r="AV61" s="721">
        <v>1793020.2534811632</v>
      </c>
      <c r="AW61" s="719">
        <v>15.075991670219054</v>
      </c>
      <c r="AX61" s="718">
        <v>5236093.1408267422</v>
      </c>
      <c r="AY61" s="720">
        <v>57.360771591923076</v>
      </c>
      <c r="AZ61" s="721">
        <v>370819.0748388418</v>
      </c>
      <c r="BA61" s="720">
        <v>6.6136058596170235</v>
      </c>
      <c r="BB61" s="721">
        <v>5606912.2156655844</v>
      </c>
      <c r="BC61" s="720">
        <v>61.423050027711298</v>
      </c>
      <c r="BD61" s="721">
        <v>3521439.7843344174</v>
      </c>
      <c r="BE61" s="719">
        <v>38.576949972288702</v>
      </c>
      <c r="BF61" s="718">
        <v>432951.4720218585</v>
      </c>
      <c r="BG61" s="720">
        <v>4.9441208558725265</v>
      </c>
      <c r="BH61" s="717">
        <v>19544.574178603278</v>
      </c>
      <c r="BI61" s="716">
        <v>4.3192806528843724</v>
      </c>
      <c r="BJ61" s="721">
        <v>452496.0462004618</v>
      </c>
      <c r="BK61" s="720">
        <v>5.1673115436517376</v>
      </c>
      <c r="BL61" s="721">
        <v>8304398.9537995383</v>
      </c>
      <c r="BM61" s="719">
        <v>94.832688456348265</v>
      </c>
    </row>
    <row r="62" spans="1:65" x14ac:dyDescent="0.25">
      <c r="A62" s="722" t="s">
        <v>336</v>
      </c>
      <c r="B62" s="721">
        <v>25986543.987143554</v>
      </c>
      <c r="C62" s="720">
        <v>57.371715958910549</v>
      </c>
      <c r="D62" s="721">
        <v>2376522.9661704199</v>
      </c>
      <c r="E62" s="720">
        <v>8.3789350780795733</v>
      </c>
      <c r="F62" s="721">
        <v>28363066.953313977</v>
      </c>
      <c r="G62" s="720">
        <v>62.618477538765553</v>
      </c>
      <c r="H62" s="721">
        <v>16931977.046686023</v>
      </c>
      <c r="I62" s="719">
        <v>37.381522461234447</v>
      </c>
      <c r="J62" s="718">
        <v>25561776.966488443</v>
      </c>
      <c r="K62" s="720">
        <v>69.964287210061002</v>
      </c>
      <c r="L62" s="721">
        <v>2354291.7174276304</v>
      </c>
      <c r="M62" s="720">
        <v>8.4334644110689645</v>
      </c>
      <c r="N62" s="721">
        <v>27916068.683916073</v>
      </c>
      <c r="O62" s="720">
        <v>76.408140550551309</v>
      </c>
      <c r="P62" s="721">
        <v>8619395.3160839267</v>
      </c>
      <c r="Q62" s="719">
        <v>23.591859449448691</v>
      </c>
      <c r="R62" s="718">
        <v>656429.20190202841</v>
      </c>
      <c r="S62" s="720">
        <v>46.897414105750848</v>
      </c>
      <c r="T62" s="721">
        <v>150434.32154946122</v>
      </c>
      <c r="U62" s="720">
        <v>18.64433292336156</v>
      </c>
      <c r="V62" s="721">
        <v>806863.52345148975</v>
      </c>
      <c r="W62" s="720">
        <v>57.644926027799258</v>
      </c>
      <c r="X62" s="721">
        <v>592849.47654851037</v>
      </c>
      <c r="Y62" s="719">
        <v>42.355073972200742</v>
      </c>
      <c r="Z62" s="718">
        <v>3307388.5624002516</v>
      </c>
      <c r="AA62" s="720">
        <v>65.568642767624269</v>
      </c>
      <c r="AB62" s="721">
        <v>560112.29399284895</v>
      </c>
      <c r="AC62" s="720">
        <v>14.482538331361082</v>
      </c>
      <c r="AD62" s="721">
        <v>3867500.8563931007</v>
      </c>
      <c r="AE62" s="720">
        <v>76.672812181549688</v>
      </c>
      <c r="AF62" s="721">
        <v>1176661.1436068993</v>
      </c>
      <c r="AG62" s="719">
        <v>23.327187818450312</v>
      </c>
      <c r="AH62" s="718">
        <v>6858880.7746457681</v>
      </c>
      <c r="AI62" s="720">
        <v>75.790915259949657</v>
      </c>
      <c r="AJ62" s="721">
        <v>639682.09043279674</v>
      </c>
      <c r="AK62" s="720">
        <v>8.5307291802786622</v>
      </c>
      <c r="AL62" s="721">
        <v>7498562.8650785638</v>
      </c>
      <c r="AM62" s="720">
        <v>82.859428724787278</v>
      </c>
      <c r="AN62" s="721">
        <v>1551177.1349214355</v>
      </c>
      <c r="AO62" s="719">
        <v>17.140571275212722</v>
      </c>
      <c r="AP62" s="718">
        <v>9491040.700155085</v>
      </c>
      <c r="AQ62" s="720">
        <v>79.72532387616701</v>
      </c>
      <c r="AR62" s="721">
        <v>629707.09238326747</v>
      </c>
      <c r="AS62" s="720">
        <v>6.2219423435047645</v>
      </c>
      <c r="AT62" s="721">
        <v>10120747.792538352</v>
      </c>
      <c r="AU62" s="720">
        <v>85.01490206610724</v>
      </c>
      <c r="AV62" s="721">
        <v>1783927.2074616486</v>
      </c>
      <c r="AW62" s="719">
        <v>14.98509793389276</v>
      </c>
      <c r="AX62" s="718">
        <v>5248037.7273853105</v>
      </c>
      <c r="AY62" s="720">
        <v>57.436114573119767</v>
      </c>
      <c r="AZ62" s="721">
        <v>374355.91906925588</v>
      </c>
      <c r="BA62" s="720">
        <v>6.658301474592081</v>
      </c>
      <c r="BB62" s="721">
        <v>5622393.6464545671</v>
      </c>
      <c r="BC62" s="720">
        <v>61.533179147672648</v>
      </c>
      <c r="BD62" s="721">
        <v>3514780.3535454338</v>
      </c>
      <c r="BE62" s="719">
        <v>38.466820852327352</v>
      </c>
      <c r="BF62" s="718">
        <v>424767.02065511304</v>
      </c>
      <c r="BG62" s="720">
        <v>4.8491710864574902</v>
      </c>
      <c r="BH62" s="717">
        <v>22231.24874278943</v>
      </c>
      <c r="BI62" s="716">
        <v>4.9734529784051436</v>
      </c>
      <c r="BJ62" s="721">
        <v>446998.26939790254</v>
      </c>
      <c r="BK62" s="720">
        <v>5.1029646329835741</v>
      </c>
      <c r="BL62" s="721">
        <v>8312581.7306020968</v>
      </c>
      <c r="BM62" s="719">
        <v>94.897035367016429</v>
      </c>
    </row>
    <row r="63" spans="1:65" x14ac:dyDescent="0.25">
      <c r="A63" s="722" t="s">
        <v>337</v>
      </c>
      <c r="B63" s="721">
        <v>25981026.134781294</v>
      </c>
      <c r="C63" s="720">
        <v>57.343112768858433</v>
      </c>
      <c r="D63" s="721">
        <v>2356961.1201987835</v>
      </c>
      <c r="E63" s="720">
        <v>8.3173201363642164</v>
      </c>
      <c r="F63" s="721">
        <v>28337987.25498008</v>
      </c>
      <c r="G63" s="720">
        <v>62.545197036286133</v>
      </c>
      <c r="H63" s="721">
        <v>16970027.74501992</v>
      </c>
      <c r="I63" s="719">
        <v>37.454802963713867</v>
      </c>
      <c r="J63" s="718">
        <v>25558337.557069704</v>
      </c>
      <c r="K63" s="720">
        <v>69.935526680017404</v>
      </c>
      <c r="L63" s="721">
        <v>2340288.8880751668</v>
      </c>
      <c r="M63" s="720">
        <v>8.38854519478482</v>
      </c>
      <c r="N63" s="721">
        <v>27898626.445144869</v>
      </c>
      <c r="O63" s="720">
        <v>76.339281838406265</v>
      </c>
      <c r="P63" s="721">
        <v>8646944.5548551306</v>
      </c>
      <c r="Q63" s="719">
        <v>23.660718161593735</v>
      </c>
      <c r="R63" s="718">
        <v>653654.84049705695</v>
      </c>
      <c r="S63" s="720">
        <v>46.471712327340505</v>
      </c>
      <c r="T63" s="721">
        <v>147171.02375703771</v>
      </c>
      <c r="U63" s="720">
        <v>18.377406415827462</v>
      </c>
      <c r="V63" s="721">
        <v>800825.86425409466</v>
      </c>
      <c r="W63" s="720">
        <v>56.934863604177174</v>
      </c>
      <c r="X63" s="721">
        <v>605739.13574590534</v>
      </c>
      <c r="Y63" s="719">
        <v>43.065136395822826</v>
      </c>
      <c r="Z63" s="718">
        <v>3298296.9970815554</v>
      </c>
      <c r="AA63" s="720">
        <v>65.606051386147257</v>
      </c>
      <c r="AB63" s="721">
        <v>563825.34328060388</v>
      </c>
      <c r="AC63" s="720">
        <v>14.59884730704136</v>
      </c>
      <c r="AD63" s="721">
        <v>3862122.3403621595</v>
      </c>
      <c r="AE63" s="720">
        <v>76.821037324893751</v>
      </c>
      <c r="AF63" s="721">
        <v>1165305.6596378405</v>
      </c>
      <c r="AG63" s="719">
        <v>23.178962675106249</v>
      </c>
      <c r="AH63" s="718">
        <v>6859331.8711976651</v>
      </c>
      <c r="AI63" s="720">
        <v>75.80515592901763</v>
      </c>
      <c r="AJ63" s="721">
        <v>633956.03032243333</v>
      </c>
      <c r="AK63" s="720">
        <v>8.4603186031839002</v>
      </c>
      <c r="AL63" s="721">
        <v>7493287.9015200976</v>
      </c>
      <c r="AM63" s="720">
        <v>82.811251658621401</v>
      </c>
      <c r="AN63" s="721">
        <v>1555347.0984799014</v>
      </c>
      <c r="AO63" s="719">
        <v>17.188748341378599</v>
      </c>
      <c r="AP63" s="718">
        <v>9500120.9048032239</v>
      </c>
      <c r="AQ63" s="720">
        <v>79.722623388098086</v>
      </c>
      <c r="AR63" s="721">
        <v>623000.93511165061</v>
      </c>
      <c r="AS63" s="720">
        <v>6.1542372497700724</v>
      </c>
      <c r="AT63" s="721">
        <v>10123121.839914873</v>
      </c>
      <c r="AU63" s="720">
        <v>84.950690421984703</v>
      </c>
      <c r="AV63" s="721">
        <v>1793346.1600851258</v>
      </c>
      <c r="AW63" s="719">
        <v>15.049309578015297</v>
      </c>
      <c r="AX63" s="718">
        <v>5246932.9434902007</v>
      </c>
      <c r="AY63" s="720">
        <v>57.365629310638255</v>
      </c>
      <c r="AZ63" s="721">
        <v>372335.5556034412</v>
      </c>
      <c r="BA63" s="720">
        <v>6.6260502708403592</v>
      </c>
      <c r="BB63" s="721">
        <v>5619268.4990936415</v>
      </c>
      <c r="BC63" s="720">
        <v>61.436438618086655</v>
      </c>
      <c r="BD63" s="721">
        <v>3527206.5009063575</v>
      </c>
      <c r="BE63" s="719">
        <v>38.563561381913345</v>
      </c>
      <c r="BF63" s="718">
        <v>422688.57771159359</v>
      </c>
      <c r="BG63" s="720">
        <v>4.8238662376797343</v>
      </c>
      <c r="BH63" s="717">
        <v>16672.232123616843</v>
      </c>
      <c r="BI63" s="716">
        <v>3.7946561801609109</v>
      </c>
      <c r="BJ63" s="721">
        <v>439360.8098352105</v>
      </c>
      <c r="BK63" s="720">
        <v>5.0141354379578402</v>
      </c>
      <c r="BL63" s="721">
        <v>8323083.1901647896</v>
      </c>
      <c r="BM63" s="719">
        <v>94.985864562042167</v>
      </c>
    </row>
    <row r="64" spans="1:65" x14ac:dyDescent="0.25">
      <c r="A64" s="722" t="s">
        <v>338</v>
      </c>
      <c r="B64" s="721">
        <v>25970488.807203438</v>
      </c>
      <c r="C64" s="720">
        <v>57.302179878204015</v>
      </c>
      <c r="D64" s="721">
        <v>2330347.9615768301</v>
      </c>
      <c r="E64" s="720">
        <v>8.2342016266724869</v>
      </c>
      <c r="F64" s="721">
        <v>28300836.768780269</v>
      </c>
      <c r="G64" s="720">
        <v>62.443939783625723</v>
      </c>
      <c r="H64" s="721">
        <v>17021154.231219728</v>
      </c>
      <c r="I64" s="719">
        <v>37.556060216374277</v>
      </c>
      <c r="J64" s="718">
        <v>25554728.64521639</v>
      </c>
      <c r="K64" s="720">
        <v>69.904272243297982</v>
      </c>
      <c r="L64" s="721">
        <v>2314184.3590560034</v>
      </c>
      <c r="M64" s="720">
        <v>8.3038199541590707</v>
      </c>
      <c r="N64" s="721">
        <v>27868913.004272394</v>
      </c>
      <c r="O64" s="720">
        <v>76.234661256718994</v>
      </c>
      <c r="P64" s="721">
        <v>8687834.9957276024</v>
      </c>
      <c r="Q64" s="719">
        <v>23.765338743281006</v>
      </c>
      <c r="R64" s="718">
        <v>654798.53197492461</v>
      </c>
      <c r="S64" s="720">
        <v>46.326096831871162</v>
      </c>
      <c r="T64" s="721">
        <v>148071.44632391899</v>
      </c>
      <c r="U64" s="720">
        <v>18.442767861075005</v>
      </c>
      <c r="V64" s="721">
        <v>802869.97829884361</v>
      </c>
      <c r="W64" s="720">
        <v>56.801948296821877</v>
      </c>
      <c r="X64" s="721">
        <v>610585.02170115628</v>
      </c>
      <c r="Y64" s="719">
        <v>43.198051703178123</v>
      </c>
      <c r="Z64" s="718">
        <v>3282176.8979204753</v>
      </c>
      <c r="AA64" s="720">
        <v>65.501347632967864</v>
      </c>
      <c r="AB64" s="721">
        <v>561310.75139000721</v>
      </c>
      <c r="AC64" s="720">
        <v>14.604203333155128</v>
      </c>
      <c r="AD64" s="721">
        <v>3843487.6493104827</v>
      </c>
      <c r="AE64" s="720">
        <v>76.703245580703069</v>
      </c>
      <c r="AF64" s="721">
        <v>1167366.3506895159</v>
      </c>
      <c r="AG64" s="719">
        <v>23.296754419296931</v>
      </c>
      <c r="AH64" s="718">
        <v>6851115.7539161164</v>
      </c>
      <c r="AI64" s="720">
        <v>75.717536186989832</v>
      </c>
      <c r="AJ64" s="721">
        <v>625794.97241829615</v>
      </c>
      <c r="AK64" s="720">
        <v>8.3696996704024436</v>
      </c>
      <c r="AL64" s="721">
        <v>7476910.7263344117</v>
      </c>
      <c r="AM64" s="720">
        <v>82.633731325370604</v>
      </c>
      <c r="AN64" s="721">
        <v>1571344.2736655874</v>
      </c>
      <c r="AO64" s="719">
        <v>17.366268674629396</v>
      </c>
      <c r="AP64" s="718">
        <v>9512520.56838236</v>
      </c>
      <c r="AQ64" s="720">
        <v>79.745570627322863</v>
      </c>
      <c r="AR64" s="721">
        <v>612373.62480458245</v>
      </c>
      <c r="AS64" s="720">
        <v>6.0481977699742249</v>
      </c>
      <c r="AT64" s="721">
        <v>10124894.193186942</v>
      </c>
      <c r="AU64" s="720">
        <v>84.879234601672408</v>
      </c>
      <c r="AV64" s="721">
        <v>1803693.8068130566</v>
      </c>
      <c r="AW64" s="719">
        <v>15.120765398327592</v>
      </c>
      <c r="AX64" s="718">
        <v>5254116.8930225139</v>
      </c>
      <c r="AY64" s="720">
        <v>57.38694556883587</v>
      </c>
      <c r="AZ64" s="721">
        <v>366633.56411919824</v>
      </c>
      <c r="BA64" s="720">
        <v>6.5228578801849224</v>
      </c>
      <c r="BB64" s="721">
        <v>5620750.4571417123</v>
      </c>
      <c r="BC64" s="720">
        <v>61.39142069114574</v>
      </c>
      <c r="BD64" s="721">
        <v>3534845.5428582868</v>
      </c>
      <c r="BE64" s="719">
        <v>38.60857930885426</v>
      </c>
      <c r="BF64" s="718">
        <v>415760.16198704834</v>
      </c>
      <c r="BG64" s="720">
        <v>4.7432816407605394</v>
      </c>
      <c r="BH64" s="717">
        <v>16163.602520826924</v>
      </c>
      <c r="BI64" s="716">
        <v>3.7422350537353246</v>
      </c>
      <c r="BJ64" s="721">
        <v>431923.76450787531</v>
      </c>
      <c r="BK64" s="720">
        <v>4.9276872815491286</v>
      </c>
      <c r="BL64" s="721">
        <v>8333319.2354921233</v>
      </c>
      <c r="BM64" s="719">
        <v>95.072312718450874</v>
      </c>
    </row>
    <row r="65" spans="1:65" x14ac:dyDescent="0.25">
      <c r="A65" s="722" t="s">
        <v>339</v>
      </c>
      <c r="B65" s="721">
        <v>25977271.173707776</v>
      </c>
      <c r="C65" s="720">
        <v>57.301615051137198</v>
      </c>
      <c r="D65" s="721">
        <v>2349604.8213174185</v>
      </c>
      <c r="E65" s="720">
        <v>8.2946132913846888</v>
      </c>
      <c r="F65" s="721">
        <v>28326875.995025191</v>
      </c>
      <c r="G65" s="720">
        <v>62.484459318848231</v>
      </c>
      <c r="H65" s="721">
        <v>17007398.004974812</v>
      </c>
      <c r="I65" s="719">
        <v>37.515540681151769</v>
      </c>
      <c r="J65" s="718">
        <v>25558149.03486196</v>
      </c>
      <c r="K65" s="720">
        <v>69.895331093663742</v>
      </c>
      <c r="L65" s="721">
        <v>2332739.5109243537</v>
      </c>
      <c r="M65" s="720">
        <v>8.363804928964079</v>
      </c>
      <c r="N65" s="721">
        <v>27890888.545786314</v>
      </c>
      <c r="O65" s="720">
        <v>76.274807175790343</v>
      </c>
      <c r="P65" s="721">
        <v>8675429.45421369</v>
      </c>
      <c r="Q65" s="719">
        <v>23.725192824209657</v>
      </c>
      <c r="R65" s="718">
        <v>649854.26187874028</v>
      </c>
      <c r="S65" s="720">
        <v>45.758777577870056</v>
      </c>
      <c r="T65" s="721">
        <v>159664.16813714968</v>
      </c>
      <c r="U65" s="720">
        <v>19.723351836969993</v>
      </c>
      <c r="V65" s="721">
        <v>809518.43001588993</v>
      </c>
      <c r="W65" s="720">
        <v>57.001355468829175</v>
      </c>
      <c r="X65" s="721">
        <v>610655.56998411031</v>
      </c>
      <c r="Y65" s="719">
        <v>42.998644531170825</v>
      </c>
      <c r="Z65" s="718">
        <v>3280138.7327444251</v>
      </c>
      <c r="AA65" s="720">
        <v>65.679527751018341</v>
      </c>
      <c r="AB65" s="721">
        <v>564840.20134221017</v>
      </c>
      <c r="AC65" s="720">
        <v>14.69033279570845</v>
      </c>
      <c r="AD65" s="721">
        <v>3844978.9340866352</v>
      </c>
      <c r="AE65" s="720">
        <v>76.989548668306483</v>
      </c>
      <c r="AF65" s="721">
        <v>1149178.0659133645</v>
      </c>
      <c r="AG65" s="719">
        <v>23.010451331693517</v>
      </c>
      <c r="AH65" s="718">
        <v>6839166.8688441738</v>
      </c>
      <c r="AI65" s="720">
        <v>75.593398884819251</v>
      </c>
      <c r="AJ65" s="721">
        <v>628371.1865963348</v>
      </c>
      <c r="AK65" s="720">
        <v>8.4147035064459033</v>
      </c>
      <c r="AL65" s="721">
        <v>7467538.0554405097</v>
      </c>
      <c r="AM65" s="720">
        <v>82.538793648104445</v>
      </c>
      <c r="AN65" s="721">
        <v>1579768.9445594908</v>
      </c>
      <c r="AO65" s="719">
        <v>17.461206351895555</v>
      </c>
      <c r="AP65" s="718">
        <v>9516592.3211921453</v>
      </c>
      <c r="AQ65" s="720">
        <v>79.703166238112757</v>
      </c>
      <c r="AR65" s="721">
        <v>618018.45766426506</v>
      </c>
      <c r="AS65" s="720">
        <v>6.0980976097633848</v>
      </c>
      <c r="AT65" s="721">
        <v>10134610.77885641</v>
      </c>
      <c r="AU65" s="720">
        <v>84.879181581309297</v>
      </c>
      <c r="AV65" s="721">
        <v>1805432.221143591</v>
      </c>
      <c r="AW65" s="719">
        <v>15.120818418690703</v>
      </c>
      <c r="AX65" s="718">
        <v>5272396.8502024729</v>
      </c>
      <c r="AY65" s="720">
        <v>57.529794690204021</v>
      </c>
      <c r="AZ65" s="721">
        <v>361845.49718439422</v>
      </c>
      <c r="BA65" s="720">
        <v>6.4222565320112004</v>
      </c>
      <c r="BB65" s="721">
        <v>5634242.3473868668</v>
      </c>
      <c r="BC65" s="720">
        <v>61.478074334934014</v>
      </c>
      <c r="BD65" s="721">
        <v>3530394.6526131337</v>
      </c>
      <c r="BE65" s="719">
        <v>38.521925665065986</v>
      </c>
      <c r="BF65" s="718">
        <v>419122.13884581602</v>
      </c>
      <c r="BG65" s="720">
        <v>4.780157870840319</v>
      </c>
      <c r="BH65" s="717">
        <v>16865.310393065083</v>
      </c>
      <c r="BI65" s="716">
        <v>3.8683018106386915</v>
      </c>
      <c r="BJ65" s="721">
        <v>435987.44923888112</v>
      </c>
      <c r="BK65" s="720">
        <v>4.9725095477085093</v>
      </c>
      <c r="BL65" s="721">
        <v>8331968.5507611204</v>
      </c>
      <c r="BM65" s="719">
        <v>95.027490452291488</v>
      </c>
    </row>
    <row r="66" spans="1:65" x14ac:dyDescent="0.25">
      <c r="A66" s="722" t="s">
        <v>340</v>
      </c>
      <c r="B66" s="721">
        <v>26001741.730976552</v>
      </c>
      <c r="C66" s="720">
        <v>57.338331249172903</v>
      </c>
      <c r="D66" s="721">
        <v>2347223.3761610007</v>
      </c>
      <c r="E66" s="720">
        <v>8.2797497802486948</v>
      </c>
      <c r="F66" s="721">
        <v>28348965.107137553</v>
      </c>
      <c r="G66" s="720">
        <v>62.514364179989443</v>
      </c>
      <c r="H66" s="721">
        <v>16998956.89286245</v>
      </c>
      <c r="I66" s="719">
        <v>37.485635820010557</v>
      </c>
      <c r="J66" s="718">
        <v>25581750.744151875</v>
      </c>
      <c r="K66" s="720">
        <v>69.939393226660755</v>
      </c>
      <c r="L66" s="721">
        <v>2332589.6166588841</v>
      </c>
      <c r="M66" s="720">
        <v>8.3562412240757507</v>
      </c>
      <c r="N66" s="721">
        <v>27914340.360810757</v>
      </c>
      <c r="O66" s="720">
        <v>76.316591725212547</v>
      </c>
      <c r="P66" s="721">
        <v>8662686.6391892452</v>
      </c>
      <c r="Q66" s="719">
        <v>23.683408274787453</v>
      </c>
      <c r="R66" s="718">
        <v>662478.14841549634</v>
      </c>
      <c r="S66" s="720">
        <v>46.422748136231355</v>
      </c>
      <c r="T66" s="721">
        <v>167088.10670685241</v>
      </c>
      <c r="U66" s="720">
        <v>20.141622887277325</v>
      </c>
      <c r="V66" s="721">
        <v>829566.25512234878</v>
      </c>
      <c r="W66" s="720">
        <v>58.131344280518185</v>
      </c>
      <c r="X66" s="721">
        <v>597488.7448776511</v>
      </c>
      <c r="Y66" s="719">
        <v>41.868655719481815</v>
      </c>
      <c r="Z66" s="718">
        <v>3272645.2219597413</v>
      </c>
      <c r="AA66" s="720">
        <v>65.746568060092031</v>
      </c>
      <c r="AB66" s="721">
        <v>557201.40878961235</v>
      </c>
      <c r="AC66" s="720">
        <v>14.548922254899525</v>
      </c>
      <c r="AD66" s="721">
        <v>3829846.6307493537</v>
      </c>
      <c r="AE66" s="720">
        <v>76.940595478752471</v>
      </c>
      <c r="AF66" s="721">
        <v>1147820.3692506463</v>
      </c>
      <c r="AG66" s="719">
        <v>23.059404521247529</v>
      </c>
      <c r="AH66" s="718">
        <v>6847851.2957060253</v>
      </c>
      <c r="AI66" s="720">
        <v>75.69482622924717</v>
      </c>
      <c r="AJ66" s="721">
        <v>637927.66642769892</v>
      </c>
      <c r="AK66" s="720">
        <v>8.5218608464744978</v>
      </c>
      <c r="AL66" s="721">
        <v>7485778.9621337242</v>
      </c>
      <c r="AM66" s="720">
        <v>82.746355500531578</v>
      </c>
      <c r="AN66" s="721">
        <v>1560878.0378662758</v>
      </c>
      <c r="AO66" s="719">
        <v>17.253644499468422</v>
      </c>
      <c r="AP66" s="718">
        <v>9522434.4488058165</v>
      </c>
      <c r="AQ66" s="720">
        <v>79.672622949620163</v>
      </c>
      <c r="AR66" s="721">
        <v>607296.56921862531</v>
      </c>
      <c r="AS66" s="720">
        <v>5.9951894886253729</v>
      </c>
      <c r="AT66" s="721">
        <v>10129731.018024441</v>
      </c>
      <c r="AU66" s="720">
        <v>84.753772191243058</v>
      </c>
      <c r="AV66" s="721">
        <v>1822221.9819755601</v>
      </c>
      <c r="AW66" s="719">
        <v>15.246227808756942</v>
      </c>
      <c r="AX66" s="718">
        <v>5276341.6292647924</v>
      </c>
      <c r="AY66" s="720">
        <v>57.515991421829398</v>
      </c>
      <c r="AZ66" s="721">
        <v>363075.8655160949</v>
      </c>
      <c r="BA66" s="720">
        <v>6.4381802881611572</v>
      </c>
      <c r="BB66" s="721">
        <v>5639417.4947808878</v>
      </c>
      <c r="BC66" s="720">
        <v>61.473784497750223</v>
      </c>
      <c r="BD66" s="721">
        <v>3534277.5052191117</v>
      </c>
      <c r="BE66" s="719">
        <v>38.526215502249777</v>
      </c>
      <c r="BF66" s="718">
        <v>419990.98682467826</v>
      </c>
      <c r="BG66" s="720">
        <v>4.7884621446805404</v>
      </c>
      <c r="BH66" s="717">
        <v>14633.759502116873</v>
      </c>
      <c r="BI66" s="716">
        <v>3.3669871828038347</v>
      </c>
      <c r="BJ66" s="721">
        <v>434624.74632679514</v>
      </c>
      <c r="BK66" s="720">
        <v>4.9553066856551711</v>
      </c>
      <c r="BL66" s="721">
        <v>8336270.2536732042</v>
      </c>
      <c r="BM66" s="719">
        <v>95.044693314344826</v>
      </c>
    </row>
    <row r="67" spans="1:65" x14ac:dyDescent="0.25">
      <c r="A67" s="722" t="s">
        <v>341</v>
      </c>
      <c r="B67" s="721">
        <v>26009334.063399702</v>
      </c>
      <c r="C67" s="720">
        <v>57.337935968837748</v>
      </c>
      <c r="D67" s="721">
        <v>2340218.745356001</v>
      </c>
      <c r="E67" s="720">
        <v>8.2548700543637121</v>
      </c>
      <c r="F67" s="721">
        <v>28349552.808755703</v>
      </c>
      <c r="G67" s="720">
        <v>62.496980496745088</v>
      </c>
      <c r="H67" s="721">
        <v>17011923.191244293</v>
      </c>
      <c r="I67" s="719">
        <v>37.503019503254912</v>
      </c>
      <c r="J67" s="718">
        <v>25588510.366488725</v>
      </c>
      <c r="K67" s="720">
        <v>69.937948026571092</v>
      </c>
      <c r="L67" s="721">
        <v>2326702.4506210429</v>
      </c>
      <c r="M67" s="720">
        <v>8.3348906055803464</v>
      </c>
      <c r="N67" s="721">
        <v>27915212.817109771</v>
      </c>
      <c r="O67" s="720">
        <v>76.297239471607227</v>
      </c>
      <c r="P67" s="721">
        <v>8672235.1828902271</v>
      </c>
      <c r="Q67" s="719">
        <v>23.702760528392773</v>
      </c>
      <c r="R67" s="718">
        <v>665004.54019548907</v>
      </c>
      <c r="S67" s="720">
        <v>46.375519206690377</v>
      </c>
      <c r="T67" s="721">
        <v>168127.87553589983</v>
      </c>
      <c r="U67" s="720">
        <v>20.180210535717066</v>
      </c>
      <c r="V67" s="721">
        <v>833132.41573138884</v>
      </c>
      <c r="W67" s="720">
        <v>58.100277535111871</v>
      </c>
      <c r="X67" s="721">
        <v>600823.58426861092</v>
      </c>
      <c r="Y67" s="719">
        <v>41.899722464888129</v>
      </c>
      <c r="Z67" s="718">
        <v>3256247.26342161</v>
      </c>
      <c r="AA67" s="720">
        <v>65.637363034167336</v>
      </c>
      <c r="AB67" s="721">
        <v>546091.37243392586</v>
      </c>
      <c r="AC67" s="720">
        <v>14.361986785825927</v>
      </c>
      <c r="AD67" s="721">
        <v>3802338.635855536</v>
      </c>
      <c r="AE67" s="720">
        <v>76.645125885876581</v>
      </c>
      <c r="AF67" s="721">
        <v>1158627.3641444633</v>
      </c>
      <c r="AG67" s="719">
        <v>23.354874114123419</v>
      </c>
      <c r="AH67" s="718">
        <v>6853120.8671198273</v>
      </c>
      <c r="AI67" s="720">
        <v>75.759833151332685</v>
      </c>
      <c r="AJ67" s="721">
        <v>639094.81609561411</v>
      </c>
      <c r="AK67" s="720">
        <v>8.5301176997260875</v>
      </c>
      <c r="AL67" s="721">
        <v>7492215.6832154412</v>
      </c>
      <c r="AM67" s="720">
        <v>82.824894102991337</v>
      </c>
      <c r="AN67" s="721">
        <v>1553634.3167845579</v>
      </c>
      <c r="AO67" s="719">
        <v>17.175105897008663</v>
      </c>
      <c r="AP67" s="718">
        <v>9538251.9870764837</v>
      </c>
      <c r="AQ67" s="720">
        <v>79.727525857904894</v>
      </c>
      <c r="AR67" s="721">
        <v>607525.2505848807</v>
      </c>
      <c r="AS67" s="720">
        <v>5.9879616549211487</v>
      </c>
      <c r="AT67" s="721">
        <v>10145777.237661365</v>
      </c>
      <c r="AU67" s="720">
        <v>84.805656021687895</v>
      </c>
      <c r="AV67" s="721">
        <v>1817784.7623386339</v>
      </c>
      <c r="AW67" s="719">
        <v>15.194343978312105</v>
      </c>
      <c r="AX67" s="718">
        <v>5275885.7086753165</v>
      </c>
      <c r="AY67" s="720">
        <v>57.452033250107931</v>
      </c>
      <c r="AZ67" s="721">
        <v>365863.13597072265</v>
      </c>
      <c r="BA67" s="720">
        <v>6.4849241971826341</v>
      </c>
      <c r="BB67" s="721">
        <v>5641748.8446460385</v>
      </c>
      <c r="BC67" s="720">
        <v>61.436118996737264</v>
      </c>
      <c r="BD67" s="721">
        <v>3541365.1553539596</v>
      </c>
      <c r="BE67" s="719">
        <v>38.563881003262736</v>
      </c>
      <c r="BF67" s="718">
        <v>420823.69691097504</v>
      </c>
      <c r="BG67" s="720">
        <v>4.7962429218481528</v>
      </c>
      <c r="BH67" s="717">
        <v>13516.294734958243</v>
      </c>
      <c r="BI67" s="716">
        <v>3.1119157790969663</v>
      </c>
      <c r="BJ67" s="721">
        <v>434339.99164593325</v>
      </c>
      <c r="BK67" s="720">
        <v>4.9502918345591471</v>
      </c>
      <c r="BL67" s="721">
        <v>8339688.008354065</v>
      </c>
      <c r="BM67" s="719">
        <v>95.049708165440848</v>
      </c>
    </row>
    <row r="68" spans="1:65" x14ac:dyDescent="0.25">
      <c r="A68" s="722" t="s">
        <v>342</v>
      </c>
      <c r="B68" s="721">
        <v>26005670.858886257</v>
      </c>
      <c r="C68" s="720">
        <v>57.313059965911577</v>
      </c>
      <c r="D68" s="721">
        <v>2314475.6812636997</v>
      </c>
      <c r="E68" s="720">
        <v>8.1725413319540134</v>
      </c>
      <c r="F68" s="721">
        <v>28320146.540149957</v>
      </c>
      <c r="G68" s="720">
        <v>62.413858335225072</v>
      </c>
      <c r="H68" s="721">
        <v>17054626.459850039</v>
      </c>
      <c r="I68" s="719">
        <v>37.586141664774928</v>
      </c>
      <c r="J68" s="718">
        <v>25584371.855639003</v>
      </c>
      <c r="K68" s="720">
        <v>69.906383683739108</v>
      </c>
      <c r="L68" s="721">
        <v>2300740.6657582386</v>
      </c>
      <c r="M68" s="720">
        <v>8.2507849448080872</v>
      </c>
      <c r="N68" s="721">
        <v>27885112.521397244</v>
      </c>
      <c r="O68" s="720">
        <v>76.192895646776691</v>
      </c>
      <c r="P68" s="721">
        <v>8712935.478602754</v>
      </c>
      <c r="Q68" s="719">
        <v>23.807104353223309</v>
      </c>
      <c r="R68" s="718">
        <v>671372.12465441204</v>
      </c>
      <c r="S68" s="720">
        <v>46.599634951205921</v>
      </c>
      <c r="T68" s="721">
        <v>166074.57853096974</v>
      </c>
      <c r="U68" s="720">
        <v>19.831062430513448</v>
      </c>
      <c r="V68" s="721">
        <v>837446.70318538183</v>
      </c>
      <c r="W68" s="720">
        <v>58.126796193121088</v>
      </c>
      <c r="X68" s="721">
        <v>603277.29681461793</v>
      </c>
      <c r="Y68" s="719">
        <v>41.873203806878912</v>
      </c>
      <c r="Z68" s="718">
        <v>3218494.0389122413</v>
      </c>
      <c r="AA68" s="720">
        <v>65.09531599879864</v>
      </c>
      <c r="AB68" s="721">
        <v>537551.02757942467</v>
      </c>
      <c r="AC68" s="720">
        <v>14.311623477977175</v>
      </c>
      <c r="AD68" s="721">
        <v>3756045.0664916662</v>
      </c>
      <c r="AE68" s="720">
        <v>75.96749832466304</v>
      </c>
      <c r="AF68" s="721">
        <v>1188233.9335083333</v>
      </c>
      <c r="AG68" s="719">
        <v>24.03250167533696</v>
      </c>
      <c r="AH68" s="718">
        <v>6854029.1087502232</v>
      </c>
      <c r="AI68" s="720">
        <v>75.777278861526099</v>
      </c>
      <c r="AJ68" s="721">
        <v>629967.09526574402</v>
      </c>
      <c r="AK68" s="720">
        <v>8.4175229127948938</v>
      </c>
      <c r="AL68" s="721">
        <v>7483996.2040159665</v>
      </c>
      <c r="AM68" s="720">
        <v>82.742115382368127</v>
      </c>
      <c r="AN68" s="721">
        <v>1560969.7959840321</v>
      </c>
      <c r="AO68" s="719">
        <v>17.257884617631873</v>
      </c>
      <c r="AP68" s="718">
        <v>9547604.5127899442</v>
      </c>
      <c r="AQ68" s="720">
        <v>79.723662006017804</v>
      </c>
      <c r="AR68" s="721">
        <v>596905.73089281982</v>
      </c>
      <c r="AS68" s="720">
        <v>5.8840270900660547</v>
      </c>
      <c r="AT68" s="721">
        <v>10144510.243682764</v>
      </c>
      <c r="AU68" s="720">
        <v>84.707897651242334</v>
      </c>
      <c r="AV68" s="721">
        <v>1831362.7563172353</v>
      </c>
      <c r="AW68" s="719">
        <v>15.292102348757666</v>
      </c>
      <c r="AX68" s="718">
        <v>5292872.070532185</v>
      </c>
      <c r="AY68" s="720">
        <v>57.57999843054197</v>
      </c>
      <c r="AZ68" s="721">
        <v>370242.23348928045</v>
      </c>
      <c r="BA68" s="720">
        <v>6.5377849291575423</v>
      </c>
      <c r="BB68" s="721">
        <v>5663114.3040214656</v>
      </c>
      <c r="BC68" s="720">
        <v>61.60778276750397</v>
      </c>
      <c r="BD68" s="721">
        <v>3529091.6959785353</v>
      </c>
      <c r="BE68" s="719">
        <v>38.39221723249603</v>
      </c>
      <c r="BF68" s="718">
        <v>421299.0032472522</v>
      </c>
      <c r="BG68" s="720">
        <v>4.8001846160982851</v>
      </c>
      <c r="BH68" s="717">
        <v>13735.015505461059</v>
      </c>
      <c r="BI68" s="716">
        <v>3.1572279208970246</v>
      </c>
      <c r="BJ68" s="721">
        <v>435034.01875271322</v>
      </c>
      <c r="BK68" s="720">
        <v>4.9566782456179634</v>
      </c>
      <c r="BL68" s="721">
        <v>8341690.9812472854</v>
      </c>
      <c r="BM68" s="719">
        <v>95.043321754382035</v>
      </c>
    </row>
    <row r="69" spans="1:65" x14ac:dyDescent="0.25">
      <c r="A69" s="722" t="s">
        <v>343</v>
      </c>
      <c r="B69" s="721">
        <v>26062886.396528348</v>
      </c>
      <c r="C69" s="720">
        <v>57.422516436759352</v>
      </c>
      <c r="D69" s="721">
        <v>2285187.2856414355</v>
      </c>
      <c r="E69" s="720">
        <v>8.0611730845004814</v>
      </c>
      <c r="F69" s="721">
        <v>28348073.682169784</v>
      </c>
      <c r="G69" s="720">
        <v>62.457308150707732</v>
      </c>
      <c r="H69" s="721">
        <v>17039847.317830212</v>
      </c>
      <c r="I69" s="719">
        <v>37.542691849292268</v>
      </c>
      <c r="J69" s="718">
        <v>25634341.55511456</v>
      </c>
      <c r="K69" s="720">
        <v>70.022109513225416</v>
      </c>
      <c r="L69" s="721">
        <v>2267908.2484606453</v>
      </c>
      <c r="M69" s="720">
        <v>8.1280479689851077</v>
      </c>
      <c r="N69" s="721">
        <v>27902249.803575203</v>
      </c>
      <c r="O69" s="720">
        <v>76.217069481213116</v>
      </c>
      <c r="P69" s="721">
        <v>8706675.1964247897</v>
      </c>
      <c r="Q69" s="719">
        <v>23.782930518786884</v>
      </c>
      <c r="R69" s="718">
        <v>669983.09540607082</v>
      </c>
      <c r="S69" s="720">
        <v>46.437147842009267</v>
      </c>
      <c r="T69" s="721">
        <v>165349.60554101496</v>
      </c>
      <c r="U69" s="720">
        <v>19.794460979864006</v>
      </c>
      <c r="V69" s="721">
        <v>835332.70094708563</v>
      </c>
      <c r="W69" s="720">
        <v>57.897681892457555</v>
      </c>
      <c r="X69" s="721">
        <v>607441.29905291391</v>
      </c>
      <c r="Y69" s="719">
        <v>42.102318107542445</v>
      </c>
      <c r="Z69" s="718">
        <v>3234750.5350139095</v>
      </c>
      <c r="AA69" s="720">
        <v>65.550165043401392</v>
      </c>
      <c r="AB69" s="721">
        <v>530839.29245244863</v>
      </c>
      <c r="AC69" s="720">
        <v>14.097108733948831</v>
      </c>
      <c r="AD69" s="721">
        <v>3765589.8274663575</v>
      </c>
      <c r="AE69" s="720">
        <v>76.307286142890064</v>
      </c>
      <c r="AF69" s="721">
        <v>1169181.1725336416</v>
      </c>
      <c r="AG69" s="719">
        <v>23.692713857109936</v>
      </c>
      <c r="AH69" s="718">
        <v>6869674.823338788</v>
      </c>
      <c r="AI69" s="720">
        <v>75.988935214527771</v>
      </c>
      <c r="AJ69" s="721">
        <v>617945.12847990729</v>
      </c>
      <c r="AK69" s="720">
        <v>8.252891205166101</v>
      </c>
      <c r="AL69" s="721">
        <v>7487619.9518186953</v>
      </c>
      <c r="AM69" s="720">
        <v>82.824337695976055</v>
      </c>
      <c r="AN69" s="721">
        <v>1552742.0481813024</v>
      </c>
      <c r="AO69" s="719">
        <v>17.175662304023945</v>
      </c>
      <c r="AP69" s="718">
        <v>9537975.2761326134</v>
      </c>
      <c r="AQ69" s="720">
        <v>79.658814817184407</v>
      </c>
      <c r="AR69" s="721">
        <v>590819.99266619585</v>
      </c>
      <c r="AS69" s="720">
        <v>5.8330727099024697</v>
      </c>
      <c r="AT69" s="721">
        <v>10128795.268798809</v>
      </c>
      <c r="AU69" s="720">
        <v>84.593197537158275</v>
      </c>
      <c r="AV69" s="721">
        <v>1844738.731201191</v>
      </c>
      <c r="AW69" s="719">
        <v>15.406802462841725</v>
      </c>
      <c r="AX69" s="718">
        <v>5321957.8252231786</v>
      </c>
      <c r="AY69" s="720">
        <v>57.737641044163233</v>
      </c>
      <c r="AZ69" s="721">
        <v>362954.22932107846</v>
      </c>
      <c r="BA69" s="720">
        <v>6.3845179281348692</v>
      </c>
      <c r="BB69" s="721">
        <v>5684912.054544257</v>
      </c>
      <c r="BC69" s="720">
        <v>61.675312423045781</v>
      </c>
      <c r="BD69" s="721">
        <v>3532571.9454557416</v>
      </c>
      <c r="BE69" s="719">
        <v>38.324687576954219</v>
      </c>
      <c r="BF69" s="718">
        <v>428544.84141378768</v>
      </c>
      <c r="BG69" s="720">
        <v>4.8814789460410699</v>
      </c>
      <c r="BH69" s="717">
        <v>17279.037180790467</v>
      </c>
      <c r="BI69" s="716">
        <v>3.8757540837115223</v>
      </c>
      <c r="BJ69" s="721">
        <v>445823.87859457824</v>
      </c>
      <c r="BK69" s="720">
        <v>5.0783014207385238</v>
      </c>
      <c r="BL69" s="721">
        <v>8333172.1214054208</v>
      </c>
      <c r="BM69" s="719">
        <v>94.921698579261474</v>
      </c>
    </row>
    <row r="70" spans="1:65" x14ac:dyDescent="0.25">
      <c r="A70" s="722" t="s">
        <v>344</v>
      </c>
      <c r="B70" s="721">
        <v>26061643.271216262</v>
      </c>
      <c r="C70" s="720">
        <v>57.403079428642037</v>
      </c>
      <c r="D70" s="721">
        <v>2285175.2008132371</v>
      </c>
      <c r="E70" s="720">
        <v>8.0614874049025129</v>
      </c>
      <c r="F70" s="721">
        <v>28346818.4720295</v>
      </c>
      <c r="G70" s="720">
        <v>62.43638036809287</v>
      </c>
      <c r="H70" s="721">
        <v>17054305.5279705</v>
      </c>
      <c r="I70" s="719">
        <v>37.56361963190713</v>
      </c>
      <c r="J70" s="718">
        <v>25639952.861690812</v>
      </c>
      <c r="K70" s="720">
        <v>70.016770089574962</v>
      </c>
      <c r="L70" s="721">
        <v>2265592.6926596365</v>
      </c>
      <c r="M70" s="720">
        <v>8.11879018185485</v>
      </c>
      <c r="N70" s="721">
        <v>27905545.554350447</v>
      </c>
      <c r="O70" s="720">
        <v>76.203578760178345</v>
      </c>
      <c r="P70" s="721">
        <v>8714185.4456495531</v>
      </c>
      <c r="Q70" s="719">
        <v>23.796421239821655</v>
      </c>
      <c r="R70" s="718">
        <v>670853.02670402895</v>
      </c>
      <c r="S70" s="720">
        <v>46.432177329767605</v>
      </c>
      <c r="T70" s="721">
        <v>171927.11440385028</v>
      </c>
      <c r="U70" s="720">
        <v>20.399995920388321</v>
      </c>
      <c r="V70" s="721">
        <v>842780.14110787923</v>
      </c>
      <c r="W70" s="720">
        <v>58.331878077956652</v>
      </c>
      <c r="X70" s="721">
        <v>602021.85889212065</v>
      </c>
      <c r="Y70" s="719">
        <v>41.668121922043348</v>
      </c>
      <c r="Z70" s="718">
        <v>3214479.7371789394</v>
      </c>
      <c r="AA70" s="720">
        <v>65.261177042923009</v>
      </c>
      <c r="AB70" s="721">
        <v>535936.4022124348</v>
      </c>
      <c r="AC70" s="720">
        <v>14.290051618096113</v>
      </c>
      <c r="AD70" s="721">
        <v>3750416.1393913738</v>
      </c>
      <c r="AE70" s="720">
        <v>76.141892831546414</v>
      </c>
      <c r="AF70" s="721">
        <v>1175145.8606086262</v>
      </c>
      <c r="AG70" s="719">
        <v>23.858107168453586</v>
      </c>
      <c r="AH70" s="718">
        <v>6893691.0231443681</v>
      </c>
      <c r="AI70" s="720">
        <v>76.298190134938608</v>
      </c>
      <c r="AJ70" s="721">
        <v>611457.86203116551</v>
      </c>
      <c r="AK70" s="720">
        <v>8.1471783089998553</v>
      </c>
      <c r="AL70" s="721">
        <v>7505148.8851755336</v>
      </c>
      <c r="AM70" s="720">
        <v>83.065700900960351</v>
      </c>
      <c r="AN70" s="721">
        <v>1530047.1148244676</v>
      </c>
      <c r="AO70" s="719">
        <v>16.934299099039649</v>
      </c>
      <c r="AP70" s="718">
        <v>9519984.3042339012</v>
      </c>
      <c r="AQ70" s="720">
        <v>79.52131683703692</v>
      </c>
      <c r="AR70" s="721">
        <v>585446.97937584796</v>
      </c>
      <c r="AS70" s="720">
        <v>5.7933893462360091</v>
      </c>
      <c r="AT70" s="721">
        <v>10105431.283609748</v>
      </c>
      <c r="AU70" s="720">
        <v>84.411610061315443</v>
      </c>
      <c r="AV70" s="721">
        <v>1866181.7163902512</v>
      </c>
      <c r="AW70" s="719">
        <v>15.588389938684557</v>
      </c>
      <c r="AX70" s="718">
        <v>5340944.7704295758</v>
      </c>
      <c r="AY70" s="720">
        <v>57.786434993749303</v>
      </c>
      <c r="AZ70" s="721">
        <v>360824.33463633782</v>
      </c>
      <c r="BA70" s="720">
        <v>6.3282873786620417</v>
      </c>
      <c r="BB70" s="721">
        <v>5701769.1050659129</v>
      </c>
      <c r="BC70" s="720">
        <v>61.690379493057151</v>
      </c>
      <c r="BD70" s="721">
        <v>3540788.8949340861</v>
      </c>
      <c r="BE70" s="719">
        <v>38.309620506942849</v>
      </c>
      <c r="BF70" s="718">
        <v>421690.40952545055</v>
      </c>
      <c r="BG70" s="720">
        <v>4.8020901641169065</v>
      </c>
      <c r="BH70" s="717">
        <v>19582.508153600589</v>
      </c>
      <c r="BI70" s="716">
        <v>4.4377317005081736</v>
      </c>
      <c r="BJ70" s="721">
        <v>441272.91767905117</v>
      </c>
      <c r="BK70" s="720">
        <v>5.0250901842002875</v>
      </c>
      <c r="BL70" s="721">
        <v>8340120.0823209481</v>
      </c>
      <c r="BM70" s="719">
        <v>94.97490981579972</v>
      </c>
    </row>
    <row r="71" spans="1:65" x14ac:dyDescent="0.25">
      <c r="A71" s="722" t="s">
        <v>345</v>
      </c>
      <c r="B71" s="721">
        <v>26119989.336988673</v>
      </c>
      <c r="C71" s="720">
        <v>57.513825038840395</v>
      </c>
      <c r="D71" s="721">
        <v>2287364.3645596011</v>
      </c>
      <c r="E71" s="720">
        <v>8.0520149415921622</v>
      </c>
      <c r="F71" s="721">
        <v>28407353.701548271</v>
      </c>
      <c r="G71" s="720">
        <v>62.550391944212869</v>
      </c>
      <c r="H71" s="721">
        <v>17007795.298451729</v>
      </c>
      <c r="I71" s="719">
        <v>37.449608055787131</v>
      </c>
      <c r="J71" s="718">
        <v>25692629.414429143</v>
      </c>
      <c r="K71" s="720">
        <v>70.138625806437659</v>
      </c>
      <c r="L71" s="721">
        <v>2270556.7501465441</v>
      </c>
      <c r="M71" s="720">
        <v>8.119807009055819</v>
      </c>
      <c r="N71" s="721">
        <v>27963186.164575689</v>
      </c>
      <c r="O71" s="720">
        <v>76.337046672671434</v>
      </c>
      <c r="P71" s="721">
        <v>8668026.8354243133</v>
      </c>
      <c r="Q71" s="719">
        <v>23.662953327328566</v>
      </c>
      <c r="R71" s="718">
        <v>670060.04158887919</v>
      </c>
      <c r="S71" s="720">
        <v>46.311933487430842</v>
      </c>
      <c r="T71" s="721">
        <v>181149.31008075117</v>
      </c>
      <c r="U71" s="720">
        <v>21.28140506509126</v>
      </c>
      <c r="V71" s="721">
        <v>851209.35166963027</v>
      </c>
      <c r="W71" s="720">
        <v>58.832266411418409</v>
      </c>
      <c r="X71" s="721">
        <v>595631.64833036996</v>
      </c>
      <c r="Y71" s="719">
        <v>41.167733588581591</v>
      </c>
      <c r="Z71" s="718">
        <v>3210031.5810497096</v>
      </c>
      <c r="AA71" s="720">
        <v>65.293421499258685</v>
      </c>
      <c r="AB71" s="721">
        <v>540214.47572808294</v>
      </c>
      <c r="AC71" s="720">
        <v>14.404774181463567</v>
      </c>
      <c r="AD71" s="721">
        <v>3750246.0567777925</v>
      </c>
      <c r="AE71" s="720">
        <v>76.281616030410419</v>
      </c>
      <c r="AF71" s="721">
        <v>1166070.9432222077</v>
      </c>
      <c r="AG71" s="719">
        <v>23.718383969589581</v>
      </c>
      <c r="AH71" s="718">
        <v>6895236.548073506</v>
      </c>
      <c r="AI71" s="720">
        <v>76.354228368421005</v>
      </c>
      <c r="AJ71" s="721">
        <v>607318.07597812545</v>
      </c>
      <c r="AK71" s="720">
        <v>8.0948171177746566</v>
      </c>
      <c r="AL71" s="721">
        <v>7502554.6240516314</v>
      </c>
      <c r="AM71" s="720">
        <v>83.079349797135393</v>
      </c>
      <c r="AN71" s="721">
        <v>1528034.3759483695</v>
      </c>
      <c r="AO71" s="719">
        <v>16.920650202864607</v>
      </c>
      <c r="AP71" s="718">
        <v>9540613.0424485207</v>
      </c>
      <c r="AQ71" s="720">
        <v>79.706999875505673</v>
      </c>
      <c r="AR71" s="721">
        <v>580695.11545029911</v>
      </c>
      <c r="AS71" s="720">
        <v>5.737352389543795</v>
      </c>
      <c r="AT71" s="721">
        <v>10121308.157898821</v>
      </c>
      <c r="AU71" s="720">
        <v>84.558414065450123</v>
      </c>
      <c r="AV71" s="721">
        <v>1848296.8421011812</v>
      </c>
      <c r="AW71" s="719">
        <v>15.441585934549877</v>
      </c>
      <c r="AX71" s="718">
        <v>5376688.2012685295</v>
      </c>
      <c r="AY71" s="720">
        <v>58.014337949916708</v>
      </c>
      <c r="AZ71" s="721">
        <v>361179.77290928562</v>
      </c>
      <c r="BA71" s="720">
        <v>6.2946685865674601</v>
      </c>
      <c r="BB71" s="721">
        <v>5737867.974177815</v>
      </c>
      <c r="BC71" s="720">
        <v>61.91145911853679</v>
      </c>
      <c r="BD71" s="721">
        <v>3529993.025822185</v>
      </c>
      <c r="BE71" s="719">
        <v>38.08854088146321</v>
      </c>
      <c r="BF71" s="718">
        <v>427359.92255952675</v>
      </c>
      <c r="BG71" s="720">
        <v>4.8652440382025404</v>
      </c>
      <c r="BH71" s="717">
        <v>16807.614413057116</v>
      </c>
      <c r="BI71" s="716">
        <v>3.7840708773128018</v>
      </c>
      <c r="BJ71" s="721">
        <v>444167.53697258385</v>
      </c>
      <c r="BK71" s="720">
        <v>5.0565889479680157</v>
      </c>
      <c r="BL71" s="721">
        <v>8339768.4630274167</v>
      </c>
      <c r="BM71" s="719">
        <v>94.94341105203199</v>
      </c>
    </row>
    <row r="72" spans="1:65" x14ac:dyDescent="0.25">
      <c r="A72" s="722" t="s">
        <v>346</v>
      </c>
      <c r="B72" s="721">
        <v>26176607.763731267</v>
      </c>
      <c r="C72" s="720">
        <v>57.622196048831178</v>
      </c>
      <c r="D72" s="721">
        <v>2262203.6930120923</v>
      </c>
      <c r="E72" s="720">
        <v>7.9546351522214636</v>
      </c>
      <c r="F72" s="721">
        <v>28438811.45674336</v>
      </c>
      <c r="G72" s="720">
        <v>62.601953008850359</v>
      </c>
      <c r="H72" s="721">
        <v>16989182.54325664</v>
      </c>
      <c r="I72" s="719">
        <v>37.398046991149641</v>
      </c>
      <c r="J72" s="718">
        <v>25757086.675140429</v>
      </c>
      <c r="K72" s="720">
        <v>70.293903986280085</v>
      </c>
      <c r="L72" s="721">
        <v>2243548.7071101516</v>
      </c>
      <c r="M72" s="720">
        <v>8.0124921327046827</v>
      </c>
      <c r="N72" s="721">
        <v>28000635.382250581</v>
      </c>
      <c r="O72" s="720">
        <v>76.416793558195693</v>
      </c>
      <c r="P72" s="721">
        <v>8641356.6177494191</v>
      </c>
      <c r="Q72" s="719">
        <v>23.583206441804307</v>
      </c>
      <c r="R72" s="718">
        <v>672130.24549729831</v>
      </c>
      <c r="S72" s="720">
        <v>46.392459752490232</v>
      </c>
      <c r="T72" s="721">
        <v>178824.52588661393</v>
      </c>
      <c r="U72" s="720">
        <v>21.014574675430829</v>
      </c>
      <c r="V72" s="721">
        <v>850954.7713839123</v>
      </c>
      <c r="W72" s="720">
        <v>58.735468679003766</v>
      </c>
      <c r="X72" s="721">
        <v>597837.22861608793</v>
      </c>
      <c r="Y72" s="719">
        <v>41.264531320996234</v>
      </c>
      <c r="Z72" s="718">
        <v>3216785.623525111</v>
      </c>
      <c r="AA72" s="720">
        <v>65.556625961076108</v>
      </c>
      <c r="AB72" s="721">
        <v>540158.59999479901</v>
      </c>
      <c r="AC72" s="720">
        <v>14.377604985807327</v>
      </c>
      <c r="AD72" s="721">
        <v>3756944.2235199101</v>
      </c>
      <c r="AE72" s="720">
        <v>76.564812220225235</v>
      </c>
      <c r="AF72" s="721">
        <v>1149936.7764800899</v>
      </c>
      <c r="AG72" s="719">
        <v>23.435187779774765</v>
      </c>
      <c r="AH72" s="718">
        <v>6927160.8367944816</v>
      </c>
      <c r="AI72" s="720">
        <v>76.750031679781543</v>
      </c>
      <c r="AJ72" s="721">
        <v>590315.50430370704</v>
      </c>
      <c r="AK72" s="720">
        <v>7.8525754856911316</v>
      </c>
      <c r="AL72" s="721">
        <v>7517476.3410981894</v>
      </c>
      <c r="AM72" s="720">
        <v>83.290479451070965</v>
      </c>
      <c r="AN72" s="721">
        <v>1508136.6589018123</v>
      </c>
      <c r="AO72" s="719">
        <v>16.709520548929035</v>
      </c>
      <c r="AP72" s="718">
        <v>9556812.5586045124</v>
      </c>
      <c r="AQ72" s="720">
        <v>79.854127024484384</v>
      </c>
      <c r="AR72" s="721">
        <v>574283.83392136311</v>
      </c>
      <c r="AS72" s="720">
        <v>5.6685260081528384</v>
      </c>
      <c r="AT72" s="721">
        <v>10131096.392525874</v>
      </c>
      <c r="AU72" s="720">
        <v>84.652686579864081</v>
      </c>
      <c r="AV72" s="721">
        <v>1836741.6074741248</v>
      </c>
      <c r="AW72" s="719">
        <v>15.347313420135919</v>
      </c>
      <c r="AX72" s="718">
        <v>5384197.4107190277</v>
      </c>
      <c r="AY72" s="720">
        <v>57.939028195805939</v>
      </c>
      <c r="AZ72" s="721">
        <v>359966.2430036685</v>
      </c>
      <c r="BA72" s="720">
        <v>6.2666432348315917</v>
      </c>
      <c r="BB72" s="721">
        <v>5744163.653722696</v>
      </c>
      <c r="BC72" s="720">
        <v>61.812603533405365</v>
      </c>
      <c r="BD72" s="721">
        <v>3548704.3462773035</v>
      </c>
      <c r="BE72" s="719">
        <v>38.187396466594635</v>
      </c>
      <c r="BF72" s="718">
        <v>419521.0885908379</v>
      </c>
      <c r="BG72" s="720">
        <v>4.7748804130802371</v>
      </c>
      <c r="BH72" s="717">
        <v>18654.985901940858</v>
      </c>
      <c r="BI72" s="716">
        <v>4.2574177340776505</v>
      </c>
      <c r="BJ72" s="721">
        <v>438176.07449277875</v>
      </c>
      <c r="BK72" s="720">
        <v>4.9872066326957221</v>
      </c>
      <c r="BL72" s="721">
        <v>8347825.9255072214</v>
      </c>
      <c r="BM72" s="719">
        <v>95.012793367304283</v>
      </c>
    </row>
    <row r="73" spans="1:65" x14ac:dyDescent="0.25">
      <c r="A73" s="722" t="s">
        <v>347</v>
      </c>
      <c r="B73" s="721">
        <v>26198266.598647714</v>
      </c>
      <c r="C73" s="720">
        <v>57.652901592171979</v>
      </c>
      <c r="D73" s="721">
        <v>2229194.5136054475</v>
      </c>
      <c r="E73" s="720">
        <v>7.8416940042689633</v>
      </c>
      <c r="F73" s="721">
        <v>28427461.112253163</v>
      </c>
      <c r="G73" s="720">
        <v>62.55855179764545</v>
      </c>
      <c r="H73" s="721">
        <v>17013905.887746833</v>
      </c>
      <c r="I73" s="719">
        <v>37.44144820235455</v>
      </c>
      <c r="J73" s="718">
        <v>25781127.396409564</v>
      </c>
      <c r="K73" s="720">
        <v>70.338432555048783</v>
      </c>
      <c r="L73" s="721">
        <v>2211966.3550700629</v>
      </c>
      <c r="M73" s="720">
        <v>7.9018288393120004</v>
      </c>
      <c r="N73" s="721">
        <v>27993093.751479629</v>
      </c>
      <c r="O73" s="720">
        <v>76.373321715939426</v>
      </c>
      <c r="P73" s="721">
        <v>8659880.2485203668</v>
      </c>
      <c r="Q73" s="719">
        <v>23.626678284060574</v>
      </c>
      <c r="R73" s="718">
        <v>675067.98652893724</v>
      </c>
      <c r="S73" s="720">
        <v>46.529778577017105</v>
      </c>
      <c r="T73" s="721">
        <v>176504.0969640525</v>
      </c>
      <c r="U73" s="720">
        <v>20.726853355744783</v>
      </c>
      <c r="V73" s="721">
        <v>851572.08349298965</v>
      </c>
      <c r="W73" s="720">
        <v>58.695511086274045</v>
      </c>
      <c r="X73" s="721">
        <v>599257.91650701023</v>
      </c>
      <c r="Y73" s="719">
        <v>41.304488913725955</v>
      </c>
      <c r="Z73" s="718">
        <v>3222004.0592840891</v>
      </c>
      <c r="AA73" s="720">
        <v>65.788052057111173</v>
      </c>
      <c r="AB73" s="721">
        <v>530552.43244596175</v>
      </c>
      <c r="AC73" s="720">
        <v>14.138426259943122</v>
      </c>
      <c r="AD73" s="721">
        <v>3752556.4917300502</v>
      </c>
      <c r="AE73" s="720">
        <v>76.621064804009237</v>
      </c>
      <c r="AF73" s="721">
        <v>1144995.5082699487</v>
      </c>
      <c r="AG73" s="719">
        <v>23.378935195990763</v>
      </c>
      <c r="AH73" s="718">
        <v>6928052.9071801789</v>
      </c>
      <c r="AI73" s="720">
        <v>76.802036692648642</v>
      </c>
      <c r="AJ73" s="721">
        <v>587710.45927049592</v>
      </c>
      <c r="AK73" s="720">
        <v>7.8197041420164171</v>
      </c>
      <c r="AL73" s="721">
        <v>7515763.3664506748</v>
      </c>
      <c r="AM73" s="720">
        <v>83.31719482759388</v>
      </c>
      <c r="AN73" s="721">
        <v>1504899.6335493247</v>
      </c>
      <c r="AO73" s="719">
        <v>16.68280517240612</v>
      </c>
      <c r="AP73" s="718">
        <v>9569130.7047901228</v>
      </c>
      <c r="AQ73" s="720">
        <v>79.968807700418182</v>
      </c>
      <c r="AR73" s="721">
        <v>563244.42205398879</v>
      </c>
      <c r="AS73" s="720">
        <v>5.5588587572302028</v>
      </c>
      <c r="AT73" s="721">
        <v>10132375.126844112</v>
      </c>
      <c r="AU73" s="720">
        <v>84.675816755380865</v>
      </c>
      <c r="AV73" s="721">
        <v>1833703.8731558858</v>
      </c>
      <c r="AW73" s="719">
        <v>15.324183244619135</v>
      </c>
      <c r="AX73" s="718">
        <v>5386871.738626238</v>
      </c>
      <c r="AY73" s="720">
        <v>57.812389538640758</v>
      </c>
      <c r="AZ73" s="721">
        <v>353954.94433556375</v>
      </c>
      <c r="BA73" s="720">
        <v>6.1655744700683366</v>
      </c>
      <c r="BB73" s="721">
        <v>5740826.682961802</v>
      </c>
      <c r="BC73" s="720">
        <v>61.611065674611659</v>
      </c>
      <c r="BD73" s="721">
        <v>3577023.3170381985</v>
      </c>
      <c r="BE73" s="719">
        <v>38.388934325388341</v>
      </c>
      <c r="BF73" s="718">
        <v>417139.20223814895</v>
      </c>
      <c r="BG73" s="720">
        <v>4.7464787047887933</v>
      </c>
      <c r="BH73" s="717">
        <v>17228.158535384791</v>
      </c>
      <c r="BI73" s="716">
        <v>3.9662645242737384</v>
      </c>
      <c r="BJ73" s="721">
        <v>434367.36077353376</v>
      </c>
      <c r="BK73" s="720">
        <v>4.9425117967930401</v>
      </c>
      <c r="BL73" s="721">
        <v>8354025.6392264655</v>
      </c>
      <c r="BM73" s="719">
        <v>95.057488203206958</v>
      </c>
    </row>
    <row r="74" spans="1:65" x14ac:dyDescent="0.25">
      <c r="A74" s="722" t="s">
        <v>348</v>
      </c>
      <c r="B74" s="721">
        <v>26257957.812753573</v>
      </c>
      <c r="C74" s="720">
        <v>57.768019937002819</v>
      </c>
      <c r="D74" s="721">
        <v>2181411.4710816797</v>
      </c>
      <c r="E74" s="720">
        <v>7.6703932823207133</v>
      </c>
      <c r="F74" s="721">
        <v>28439369.283835255</v>
      </c>
      <c r="G74" s="720">
        <v>62.567167770618688</v>
      </c>
      <c r="H74" s="721">
        <v>17014772.716164745</v>
      </c>
      <c r="I74" s="719">
        <v>37.432832229381312</v>
      </c>
      <c r="J74" s="718">
        <v>25836217.907842577</v>
      </c>
      <c r="K74" s="720">
        <v>70.468586805385485</v>
      </c>
      <c r="L74" s="721">
        <v>2165646.7115192055</v>
      </c>
      <c r="M74" s="720">
        <v>7.7339375107962542</v>
      </c>
      <c r="N74" s="721">
        <v>28001864.619361781</v>
      </c>
      <c r="O74" s="720">
        <v>76.375413564040585</v>
      </c>
      <c r="P74" s="721">
        <v>8661589.3806382194</v>
      </c>
      <c r="Q74" s="719">
        <v>23.624586435959415</v>
      </c>
      <c r="R74" s="718">
        <v>674015.16703395057</v>
      </c>
      <c r="S74" s="720">
        <v>46.392746859195711</v>
      </c>
      <c r="T74" s="721">
        <v>175310.67241965397</v>
      </c>
      <c r="U74" s="720">
        <v>20.64115611182115</v>
      </c>
      <c r="V74" s="721">
        <v>849325.83945360454</v>
      </c>
      <c r="W74" s="720">
        <v>58.459454027034148</v>
      </c>
      <c r="X74" s="721">
        <v>603520.16054639546</v>
      </c>
      <c r="Y74" s="719">
        <v>41.540545972965852</v>
      </c>
      <c r="Z74" s="718">
        <v>3229260.9506801986</v>
      </c>
      <c r="AA74" s="720">
        <v>66.060751969596893</v>
      </c>
      <c r="AB74" s="721">
        <v>519935.88088618848</v>
      </c>
      <c r="AC74" s="720">
        <v>13.86792703196015</v>
      </c>
      <c r="AD74" s="721">
        <v>3749196.8315663869</v>
      </c>
      <c r="AE74" s="720">
        <v>76.697041755989517</v>
      </c>
      <c r="AF74" s="721">
        <v>1139123.1684336138</v>
      </c>
      <c r="AG74" s="719">
        <v>23.302958244010483</v>
      </c>
      <c r="AH74" s="718">
        <v>6948355.6631406061</v>
      </c>
      <c r="AI74" s="720">
        <v>77.070918843314402</v>
      </c>
      <c r="AJ74" s="721">
        <v>566885.64777763491</v>
      </c>
      <c r="AK74" s="720">
        <v>7.5431463119361979</v>
      </c>
      <c r="AL74" s="721">
        <v>7515241.3109182417</v>
      </c>
      <c r="AM74" s="720">
        <v>83.358794690700464</v>
      </c>
      <c r="AN74" s="721">
        <v>1500293.6890817587</v>
      </c>
      <c r="AO74" s="719">
        <v>16.641205309299536</v>
      </c>
      <c r="AP74" s="718">
        <v>9551694.1921685897</v>
      </c>
      <c r="AQ74" s="720">
        <v>79.838911081485691</v>
      </c>
      <c r="AR74" s="721">
        <v>563005.93833232985</v>
      </c>
      <c r="AS74" s="720">
        <v>5.5662148266223248</v>
      </c>
      <c r="AT74" s="721">
        <v>10114700.13050092</v>
      </c>
      <c r="AU74" s="720">
        <v>84.544859591197977</v>
      </c>
      <c r="AV74" s="721">
        <v>1849007.8694990799</v>
      </c>
      <c r="AW74" s="719">
        <v>15.455140408802023</v>
      </c>
      <c r="AX74" s="718">
        <v>5432891.9348192317</v>
      </c>
      <c r="AY74" s="720">
        <v>58.14905028092268</v>
      </c>
      <c r="AZ74" s="721">
        <v>340508.57210339839</v>
      </c>
      <c r="BA74" s="720">
        <v>5.8978858593840755</v>
      </c>
      <c r="BB74" s="721">
        <v>5773400.5069226306</v>
      </c>
      <c r="BC74" s="720">
        <v>61.79356416374565</v>
      </c>
      <c r="BD74" s="721">
        <v>3569644.4930773703</v>
      </c>
      <c r="BE74" s="719">
        <v>38.20643583625435</v>
      </c>
      <c r="BF74" s="718">
        <v>421739.90491099731</v>
      </c>
      <c r="BG74" s="720">
        <v>4.7975756267427228</v>
      </c>
      <c r="BH74" s="717">
        <v>15764.759562473864</v>
      </c>
      <c r="BI74" s="716">
        <v>3.603335196767893</v>
      </c>
      <c r="BJ74" s="721">
        <v>437504.66447347123</v>
      </c>
      <c r="BK74" s="720">
        <v>4.9769103905572711</v>
      </c>
      <c r="BL74" s="721">
        <v>8353183.3355265278</v>
      </c>
      <c r="BM74" s="719">
        <v>95.023089609442735</v>
      </c>
    </row>
    <row r="75" spans="1:65" x14ac:dyDescent="0.25">
      <c r="A75" s="722" t="s">
        <v>349</v>
      </c>
      <c r="B75" s="721">
        <v>26324277.50377623</v>
      </c>
      <c r="C75" s="720">
        <v>57.89739632007516</v>
      </c>
      <c r="D75" s="721">
        <v>2131321.1165049709</v>
      </c>
      <c r="E75" s="720">
        <v>7.4899886835833813</v>
      </c>
      <c r="F75" s="721">
        <v>28455598.620281201</v>
      </c>
      <c r="G75" s="720">
        <v>62.585006202243122</v>
      </c>
      <c r="H75" s="721">
        <v>17011519.379718799</v>
      </c>
      <c r="I75" s="719">
        <v>37.414993797756878</v>
      </c>
      <c r="J75" s="718">
        <v>25902097.116863906</v>
      </c>
      <c r="K75" s="720">
        <v>70.628113447226369</v>
      </c>
      <c r="L75" s="721">
        <v>2112828.6962373536</v>
      </c>
      <c r="M75" s="720">
        <v>7.5417965063797645</v>
      </c>
      <c r="N75" s="721">
        <v>28014925.813101262</v>
      </c>
      <c r="O75" s="720">
        <v>76.389234030596143</v>
      </c>
      <c r="P75" s="721">
        <v>8658993.1868987381</v>
      </c>
      <c r="Q75" s="719">
        <v>23.610765969403857</v>
      </c>
      <c r="R75" s="718">
        <v>684163.09097205475</v>
      </c>
      <c r="S75" s="720">
        <v>47.026721924010474</v>
      </c>
      <c r="T75" s="721">
        <v>170187.96278227089</v>
      </c>
      <c r="U75" s="720">
        <v>19.920144305365316</v>
      </c>
      <c r="V75" s="721">
        <v>854351.05375432561</v>
      </c>
      <c r="W75" s="720">
        <v>58.72478355022966</v>
      </c>
      <c r="X75" s="721">
        <v>600487.94624567428</v>
      </c>
      <c r="Y75" s="719">
        <v>41.27521644977034</v>
      </c>
      <c r="Z75" s="718">
        <v>3232347.5362199359</v>
      </c>
      <c r="AA75" s="720">
        <v>66.249119428661473</v>
      </c>
      <c r="AB75" s="721">
        <v>509585.1241414554</v>
      </c>
      <c r="AC75" s="720">
        <v>13.618233420914642</v>
      </c>
      <c r="AD75" s="721">
        <v>3741932.6603613915</v>
      </c>
      <c r="AE75" s="720">
        <v>76.693406551263578</v>
      </c>
      <c r="AF75" s="721">
        <v>1137147.339638608</v>
      </c>
      <c r="AG75" s="719">
        <v>23.306593448736422</v>
      </c>
      <c r="AH75" s="718">
        <v>6964556.1681900565</v>
      </c>
      <c r="AI75" s="720">
        <v>77.297933413104445</v>
      </c>
      <c r="AJ75" s="721">
        <v>553659.91159099701</v>
      </c>
      <c r="AK75" s="720">
        <v>7.3642457960202812</v>
      </c>
      <c r="AL75" s="721">
        <v>7518216.0797810527</v>
      </c>
      <c r="AM75" s="720">
        <v>83.442871575156502</v>
      </c>
      <c r="AN75" s="721">
        <v>1491799.9202189464</v>
      </c>
      <c r="AO75" s="719">
        <v>16.557128424843498</v>
      </c>
      <c r="AP75" s="718">
        <v>9551390.5590791758</v>
      </c>
      <c r="AQ75" s="720">
        <v>79.849174405161577</v>
      </c>
      <c r="AR75" s="721">
        <v>551488.34104176622</v>
      </c>
      <c r="AS75" s="720">
        <v>5.4587246515957384</v>
      </c>
      <c r="AT75" s="721">
        <v>10102878.900120942</v>
      </c>
      <c r="AU75" s="720">
        <v>84.459590915079943</v>
      </c>
      <c r="AV75" s="721">
        <v>1858911.0998790562</v>
      </c>
      <c r="AW75" s="719">
        <v>15.540409084920057</v>
      </c>
      <c r="AX75" s="718">
        <v>5469639.7624026835</v>
      </c>
      <c r="AY75" s="720">
        <v>58.385210237989128</v>
      </c>
      <c r="AZ75" s="721">
        <v>327907.35668086389</v>
      </c>
      <c r="BA75" s="720">
        <v>5.6559670830704381</v>
      </c>
      <c r="BB75" s="721">
        <v>5797547.1190835461</v>
      </c>
      <c r="BC75" s="720">
        <v>61.885429775296565</v>
      </c>
      <c r="BD75" s="721">
        <v>3570646.880916453</v>
      </c>
      <c r="BE75" s="719">
        <v>38.114570224703435</v>
      </c>
      <c r="BF75" s="718">
        <v>422180.38691232266</v>
      </c>
      <c r="BG75" s="720">
        <v>4.8012149720746979</v>
      </c>
      <c r="BH75" s="717">
        <v>18492.420267617523</v>
      </c>
      <c r="BI75" s="716">
        <v>4.1964060333013702</v>
      </c>
      <c r="BJ75" s="721">
        <v>440672.80717994017</v>
      </c>
      <c r="BK75" s="720">
        <v>5.01151864275948</v>
      </c>
      <c r="BL75" s="721">
        <v>8352526.1928200591</v>
      </c>
      <c r="BM75" s="719">
        <v>94.988481357240516</v>
      </c>
    </row>
    <row r="76" spans="1:65" x14ac:dyDescent="0.25">
      <c r="A76" s="722" t="s">
        <v>350</v>
      </c>
      <c r="B76" s="721">
        <v>26381144.618525028</v>
      </c>
      <c r="C76" s="720">
        <v>58.005309077212793</v>
      </c>
      <c r="D76" s="721">
        <v>2084653.1895305077</v>
      </c>
      <c r="E76" s="720">
        <v>7.3233611915158461</v>
      </c>
      <c r="F76" s="721">
        <v>28465797.808055539</v>
      </c>
      <c r="G76" s="720">
        <v>62.588921893337655</v>
      </c>
      <c r="H76" s="721">
        <v>17014771.191944458</v>
      </c>
      <c r="I76" s="719">
        <v>37.411078106662345</v>
      </c>
      <c r="J76" s="718">
        <v>25959521.755186882</v>
      </c>
      <c r="K76" s="720">
        <v>70.762970688562234</v>
      </c>
      <c r="L76" s="721">
        <v>2065590.780363498</v>
      </c>
      <c r="M76" s="720">
        <v>7.3704995037691914</v>
      </c>
      <c r="N76" s="721">
        <v>28025112.535550378</v>
      </c>
      <c r="O76" s="720">
        <v>76.393557462227335</v>
      </c>
      <c r="P76" s="721">
        <v>8660065.464449618</v>
      </c>
      <c r="Q76" s="719">
        <v>23.606442537772665</v>
      </c>
      <c r="R76" s="718">
        <v>685534.23458242835</v>
      </c>
      <c r="S76" s="720">
        <v>47.054018787887806</v>
      </c>
      <c r="T76" s="721">
        <v>168174.06428312056</v>
      </c>
      <c r="U76" s="720">
        <v>19.699242060385121</v>
      </c>
      <c r="V76" s="721">
        <v>853708.29886554903</v>
      </c>
      <c r="W76" s="720">
        <v>58.597228712675189</v>
      </c>
      <c r="X76" s="721">
        <v>603200.70113445097</v>
      </c>
      <c r="Y76" s="719">
        <v>41.402771287324811</v>
      </c>
      <c r="Z76" s="718">
        <v>3234317.5882966868</v>
      </c>
      <c r="AA76" s="720">
        <v>66.415151440972551</v>
      </c>
      <c r="AB76" s="721">
        <v>499752.08194875804</v>
      </c>
      <c r="AC76" s="720">
        <v>13.383576796410143</v>
      </c>
      <c r="AD76" s="721">
        <v>3734069.6702454449</v>
      </c>
      <c r="AE76" s="720">
        <v>76.67731936340212</v>
      </c>
      <c r="AF76" s="721">
        <v>1135779.3297545549</v>
      </c>
      <c r="AG76" s="719">
        <v>23.32268063659788</v>
      </c>
      <c r="AH76" s="718">
        <v>6985642.5802547131</v>
      </c>
      <c r="AI76" s="720">
        <v>77.571776778342496</v>
      </c>
      <c r="AJ76" s="721">
        <v>524808.0683813662</v>
      </c>
      <c r="AK76" s="720">
        <v>6.9877041063664116</v>
      </c>
      <c r="AL76" s="721">
        <v>7510450.6486360803</v>
      </c>
      <c r="AM76" s="720">
        <v>83.399486092732886</v>
      </c>
      <c r="AN76" s="721">
        <v>1494941.3513639192</v>
      </c>
      <c r="AO76" s="719">
        <v>16.600513907267114</v>
      </c>
      <c r="AP76" s="718">
        <v>9537224.1075806953</v>
      </c>
      <c r="AQ76" s="720">
        <v>79.744363384783099</v>
      </c>
      <c r="AR76" s="721">
        <v>549728.51658133452</v>
      </c>
      <c r="AS76" s="720">
        <v>5.4498968822806688</v>
      </c>
      <c r="AT76" s="721">
        <v>10086952.624162029</v>
      </c>
      <c r="AU76" s="720">
        <v>84.340852897323245</v>
      </c>
      <c r="AV76" s="721">
        <v>1872794.3758379705</v>
      </c>
      <c r="AW76" s="719">
        <v>15.659147102676755</v>
      </c>
      <c r="AX76" s="718">
        <v>5516803.2444723593</v>
      </c>
      <c r="AY76" s="720">
        <v>58.731376656062558</v>
      </c>
      <c r="AZ76" s="721">
        <v>323128.04916891875</v>
      </c>
      <c r="BA76" s="720">
        <v>5.5330796360695516</v>
      </c>
      <c r="BB76" s="721">
        <v>5839931.2936412785</v>
      </c>
      <c r="BC76" s="720">
        <v>62.171367955896123</v>
      </c>
      <c r="BD76" s="721">
        <v>3553349.7063587205</v>
      </c>
      <c r="BE76" s="719">
        <v>37.828632044103877</v>
      </c>
      <c r="BF76" s="718">
        <v>421622.86333814869</v>
      </c>
      <c r="BG76" s="720">
        <v>4.793679591255791</v>
      </c>
      <c r="BH76" s="717">
        <v>19062.40916700969</v>
      </c>
      <c r="BI76" s="716">
        <v>4.3256288231839104</v>
      </c>
      <c r="BJ76" s="721">
        <v>440685.27250515833</v>
      </c>
      <c r="BK76" s="720">
        <v>5.0104113905244043</v>
      </c>
      <c r="BL76" s="721">
        <v>8354705.7274948405</v>
      </c>
      <c r="BM76" s="719">
        <v>94.989588609475589</v>
      </c>
    </row>
    <row r="77" spans="1:65" x14ac:dyDescent="0.25">
      <c r="A77" s="722" t="s">
        <v>351</v>
      </c>
      <c r="B77" s="721">
        <v>26427636.274167825</v>
      </c>
      <c r="C77" s="720">
        <v>58.091958176045289</v>
      </c>
      <c r="D77" s="721">
        <v>2052044.9929337038</v>
      </c>
      <c r="E77" s="720">
        <v>7.2052947983801197</v>
      </c>
      <c r="F77" s="721">
        <v>28479681.26710153</v>
      </c>
      <c r="G77" s="720">
        <v>62.602664720822034</v>
      </c>
      <c r="H77" s="721">
        <v>17013080.732898474</v>
      </c>
      <c r="I77" s="719">
        <v>37.397335279177966</v>
      </c>
      <c r="J77" s="718">
        <v>26005346.476283513</v>
      </c>
      <c r="K77" s="720">
        <v>70.868828754259255</v>
      </c>
      <c r="L77" s="721">
        <v>2034386.5863236079</v>
      </c>
      <c r="M77" s="720">
        <v>7.255370733313435</v>
      </c>
      <c r="N77" s="721">
        <v>28039733.062607121</v>
      </c>
      <c r="O77" s="720">
        <v>76.412865429087461</v>
      </c>
      <c r="P77" s="721">
        <v>8655308.937392883</v>
      </c>
      <c r="Q77" s="719">
        <v>23.587134570912539</v>
      </c>
      <c r="R77" s="718">
        <v>693271.88952073071</v>
      </c>
      <c r="S77" s="720">
        <v>47.518843429633598</v>
      </c>
      <c r="T77" s="721">
        <v>162602.78344615223</v>
      </c>
      <c r="U77" s="720">
        <v>18.998433834067189</v>
      </c>
      <c r="V77" s="721">
        <v>855874.67296688305</v>
      </c>
      <c r="W77" s="720">
        <v>58.664104509153077</v>
      </c>
      <c r="X77" s="721">
        <v>603066.32703311718</v>
      </c>
      <c r="Y77" s="719">
        <v>41.335895490846923</v>
      </c>
      <c r="Z77" s="718">
        <v>3236197.6404668083</v>
      </c>
      <c r="AA77" s="720">
        <v>66.582866543799184</v>
      </c>
      <c r="AB77" s="721">
        <v>488971.35187676013</v>
      </c>
      <c r="AC77" s="720">
        <v>13.126152206296011</v>
      </c>
      <c r="AD77" s="721">
        <v>3725168.9923435682</v>
      </c>
      <c r="AE77" s="720">
        <v>76.643165043075996</v>
      </c>
      <c r="AF77" s="721">
        <v>1135237.0076564318</v>
      </c>
      <c r="AG77" s="719">
        <v>23.356834956924004</v>
      </c>
      <c r="AH77" s="718">
        <v>6995586.2026880644</v>
      </c>
      <c r="AI77" s="720">
        <v>77.726697418690634</v>
      </c>
      <c r="AJ77" s="721">
        <v>520760.58925919468</v>
      </c>
      <c r="AK77" s="720">
        <v>6.9283736324821872</v>
      </c>
      <c r="AL77" s="721">
        <v>7516346.7919472586</v>
      </c>
      <c r="AM77" s="720">
        <v>83.512774464439147</v>
      </c>
      <c r="AN77" s="721">
        <v>1483889.2080527435</v>
      </c>
      <c r="AO77" s="719">
        <v>16.487225535560853</v>
      </c>
      <c r="AP77" s="718">
        <v>9542337.7371890172</v>
      </c>
      <c r="AQ77" s="720">
        <v>79.803528502357878</v>
      </c>
      <c r="AR77" s="721">
        <v>539385.20396157447</v>
      </c>
      <c r="AS77" s="720">
        <v>5.3501292101567746</v>
      </c>
      <c r="AT77" s="721">
        <v>10081722.941150591</v>
      </c>
      <c r="AU77" s="720">
        <v>84.314461114849721</v>
      </c>
      <c r="AV77" s="721">
        <v>1875565.058849409</v>
      </c>
      <c r="AW77" s="719">
        <v>15.685538885150279</v>
      </c>
      <c r="AX77" s="718">
        <v>5537953.0064188931</v>
      </c>
      <c r="AY77" s="720">
        <v>58.800726875939006</v>
      </c>
      <c r="AZ77" s="721">
        <v>322666.65777992638</v>
      </c>
      <c r="BA77" s="720">
        <v>5.5056747625344622</v>
      </c>
      <c r="BB77" s="721">
        <v>5860619.6641988195</v>
      </c>
      <c r="BC77" s="720">
        <v>62.226728142850874</v>
      </c>
      <c r="BD77" s="721">
        <v>3557551.3358011814</v>
      </c>
      <c r="BE77" s="719">
        <v>37.773271857149126</v>
      </c>
      <c r="BF77" s="718">
        <v>422289.7978843117</v>
      </c>
      <c r="BG77" s="720">
        <v>4.7999913373500371</v>
      </c>
      <c r="BH77" s="717">
        <v>17658.406610095903</v>
      </c>
      <c r="BI77" s="716">
        <v>4.0137467160228777</v>
      </c>
      <c r="BJ77" s="721">
        <v>439948.20449440763</v>
      </c>
      <c r="BK77" s="720">
        <v>5.0007070524454926</v>
      </c>
      <c r="BL77" s="721">
        <v>8357771.7955055926</v>
      </c>
      <c r="BM77" s="719">
        <v>94.999292947554508</v>
      </c>
    </row>
    <row r="78" spans="1:65" x14ac:dyDescent="0.25">
      <c r="A78" s="722" t="s">
        <v>352</v>
      </c>
      <c r="B78" s="721">
        <v>26449861.447065152</v>
      </c>
      <c r="C78" s="720">
        <v>58.122814539554589</v>
      </c>
      <c r="D78" s="721">
        <v>2047477.6693807491</v>
      </c>
      <c r="E78" s="720">
        <v>7.1848029776195625</v>
      </c>
      <c r="F78" s="721">
        <v>28497339.116445899</v>
      </c>
      <c r="G78" s="720">
        <v>62.622088196978652</v>
      </c>
      <c r="H78" s="721">
        <v>17009509.883554101</v>
      </c>
      <c r="I78" s="719">
        <v>37.377911803021348</v>
      </c>
      <c r="J78" s="718">
        <v>26019761.46605216</v>
      </c>
      <c r="K78" s="720">
        <v>70.886250161864766</v>
      </c>
      <c r="L78" s="721">
        <v>2032158.8842535857</v>
      </c>
      <c r="M78" s="720">
        <v>7.2442772504572455</v>
      </c>
      <c r="N78" s="721">
        <v>28051920.350305747</v>
      </c>
      <c r="O78" s="720">
        <v>76.422508563994995</v>
      </c>
      <c r="P78" s="721">
        <v>8654438.6496942528</v>
      </c>
      <c r="Q78" s="719">
        <v>23.577491436005005</v>
      </c>
      <c r="R78" s="718">
        <v>698778.72308155359</v>
      </c>
      <c r="S78" s="720">
        <v>47.833544265622088</v>
      </c>
      <c r="T78" s="721">
        <v>169499.21003701354</v>
      </c>
      <c r="U78" s="720">
        <v>19.521308048015047</v>
      </c>
      <c r="V78" s="721">
        <v>868277.9331185671</v>
      </c>
      <c r="W78" s="720">
        <v>59.436284444285512</v>
      </c>
      <c r="X78" s="721">
        <v>592577.06688143313</v>
      </c>
      <c r="Y78" s="719">
        <v>40.563715555714488</v>
      </c>
      <c r="Z78" s="718">
        <v>3227438.3273942559</v>
      </c>
      <c r="AA78" s="720">
        <v>66.529880008811503</v>
      </c>
      <c r="AB78" s="721">
        <v>486605.06245779363</v>
      </c>
      <c r="AC78" s="720">
        <v>13.10176030219124</v>
      </c>
      <c r="AD78" s="721">
        <v>3714043.3898520498</v>
      </c>
      <c r="AE78" s="720">
        <v>76.560676303882758</v>
      </c>
      <c r="AF78" s="721">
        <v>1137067.6101479507</v>
      </c>
      <c r="AG78" s="719">
        <v>23.439323696117242</v>
      </c>
      <c r="AH78" s="718">
        <v>6988329.8283714037</v>
      </c>
      <c r="AI78" s="720">
        <v>77.693015767240169</v>
      </c>
      <c r="AJ78" s="721">
        <v>517404.23366491043</v>
      </c>
      <c r="AK78" s="720">
        <v>6.8934527840776978</v>
      </c>
      <c r="AL78" s="721">
        <v>7505734.062036315</v>
      </c>
      <c r="AM78" s="720">
        <v>83.445276503555888</v>
      </c>
      <c r="AN78" s="721">
        <v>1489063.9379636857</v>
      </c>
      <c r="AO78" s="719">
        <v>16.554723496444112</v>
      </c>
      <c r="AP78" s="718">
        <v>9556122.3640496787</v>
      </c>
      <c r="AQ78" s="720">
        <v>79.927085986171676</v>
      </c>
      <c r="AR78" s="721">
        <v>531932.18793281238</v>
      </c>
      <c r="AS78" s="720">
        <v>5.2728916679804998</v>
      </c>
      <c r="AT78" s="721">
        <v>10088054.551982492</v>
      </c>
      <c r="AU78" s="720">
        <v>84.376148911910647</v>
      </c>
      <c r="AV78" s="721">
        <v>1867995.448017508</v>
      </c>
      <c r="AW78" s="719">
        <v>15.623851088089353</v>
      </c>
      <c r="AX78" s="718">
        <v>5549092.2231552694</v>
      </c>
      <c r="AY78" s="720">
        <v>58.760690219141964</v>
      </c>
      <c r="AZ78" s="721">
        <v>326718.19016105565</v>
      </c>
      <c r="BA78" s="720">
        <v>5.5603936679205237</v>
      </c>
      <c r="BB78" s="721">
        <v>5875810.4133163244</v>
      </c>
      <c r="BC78" s="720">
        <v>62.220388776845176</v>
      </c>
      <c r="BD78" s="721">
        <v>3567734.5866836756</v>
      </c>
      <c r="BE78" s="719">
        <v>37.779611223154824</v>
      </c>
      <c r="BF78" s="718">
        <v>430099.98101298988</v>
      </c>
      <c r="BG78" s="720">
        <v>4.8872276545168498</v>
      </c>
      <c r="BH78" s="717">
        <v>15318.785127163072</v>
      </c>
      <c r="BI78" s="716">
        <v>3.439187185558084</v>
      </c>
      <c r="BJ78" s="721">
        <v>445418.76614015299</v>
      </c>
      <c r="BK78" s="720">
        <v>5.0612950658446625</v>
      </c>
      <c r="BL78" s="721">
        <v>8355071.2338598482</v>
      </c>
      <c r="BM78" s="719">
        <v>94.938704934155339</v>
      </c>
    </row>
    <row r="79" spans="1:65" x14ac:dyDescent="0.25">
      <c r="A79" s="722" t="s">
        <v>353</v>
      </c>
      <c r="B79" s="721">
        <v>26513530.313722163</v>
      </c>
      <c r="C79" s="720">
        <v>58.245530489610886</v>
      </c>
      <c r="D79" s="721">
        <v>2050844.593827629</v>
      </c>
      <c r="E79" s="720">
        <v>7.179728597125977</v>
      </c>
      <c r="F79" s="721">
        <v>28564374.907549791</v>
      </c>
      <c r="G79" s="720">
        <v>62.750872852767174</v>
      </c>
      <c r="H79" s="721">
        <v>16955908.092450205</v>
      </c>
      <c r="I79" s="719">
        <v>37.249127147232826</v>
      </c>
      <c r="J79" s="718">
        <v>26077999.988099046</v>
      </c>
      <c r="K79" s="720">
        <v>71.022965158137339</v>
      </c>
      <c r="L79" s="721">
        <v>2037509.2392741689</v>
      </c>
      <c r="M79" s="720">
        <v>7.2469227670628609</v>
      </c>
      <c r="N79" s="721">
        <v>28115509.227373213</v>
      </c>
      <c r="O79" s="720">
        <v>76.572085020718518</v>
      </c>
      <c r="P79" s="721">
        <v>8602191.7726267818</v>
      </c>
      <c r="Q79" s="719">
        <v>23.427914979281482</v>
      </c>
      <c r="R79" s="718">
        <v>707641.65919716982</v>
      </c>
      <c r="S79" s="720">
        <v>48.372259854835015</v>
      </c>
      <c r="T79" s="721">
        <v>176637.08644168614</v>
      </c>
      <c r="U79" s="720">
        <v>19.975272199273878</v>
      </c>
      <c r="V79" s="721">
        <v>884278.74563885597</v>
      </c>
      <c r="W79" s="720">
        <v>60.446640912405698</v>
      </c>
      <c r="X79" s="721">
        <v>578629.2543611438</v>
      </c>
      <c r="Y79" s="719">
        <v>39.553359087594302</v>
      </c>
      <c r="Z79" s="718">
        <v>3224640.927761835</v>
      </c>
      <c r="AA79" s="720">
        <v>66.598242060075506</v>
      </c>
      <c r="AB79" s="721">
        <v>487654.78392064787</v>
      </c>
      <c r="AC79" s="720">
        <v>13.136205243187199</v>
      </c>
      <c r="AD79" s="721">
        <v>3712295.7116824831</v>
      </c>
      <c r="AE79" s="720">
        <v>76.669735931438979</v>
      </c>
      <c r="AF79" s="721">
        <v>1129635.2883175167</v>
      </c>
      <c r="AG79" s="719">
        <v>23.330264068561021</v>
      </c>
      <c r="AH79" s="718">
        <v>7003699.1944032134</v>
      </c>
      <c r="AI79" s="720">
        <v>77.906091479108156</v>
      </c>
      <c r="AJ79" s="721">
        <v>525073.16459845705</v>
      </c>
      <c r="AK79" s="720">
        <v>6.9742202255678611</v>
      </c>
      <c r="AL79" s="721">
        <v>7528772.35900167</v>
      </c>
      <c r="AM79" s="720">
        <v>83.746776074346229</v>
      </c>
      <c r="AN79" s="721">
        <v>1461152.6409983286</v>
      </c>
      <c r="AO79" s="719">
        <v>16.253223925653771</v>
      </c>
      <c r="AP79" s="718">
        <v>9568446.596080495</v>
      </c>
      <c r="AQ79" s="720">
        <v>80.042885492322711</v>
      </c>
      <c r="AR79" s="721">
        <v>521072.29528612859</v>
      </c>
      <c r="AS79" s="720">
        <v>5.1644910019644108</v>
      </c>
      <c r="AT79" s="721">
        <v>10089518.891366623</v>
      </c>
      <c r="AU79" s="720">
        <v>84.401809341246548</v>
      </c>
      <c r="AV79" s="721">
        <v>1864631.1086333762</v>
      </c>
      <c r="AW79" s="719">
        <v>15.598190658753452</v>
      </c>
      <c r="AX79" s="718">
        <v>5573571.6106563322</v>
      </c>
      <c r="AY79" s="720">
        <v>58.862572477935473</v>
      </c>
      <c r="AZ79" s="721">
        <v>327071.90902724909</v>
      </c>
      <c r="BA79" s="720">
        <v>5.5429870985459591</v>
      </c>
      <c r="BB79" s="721">
        <v>5900643.5196835808</v>
      </c>
      <c r="BC79" s="720">
        <v>62.316783762097302</v>
      </c>
      <c r="BD79" s="721">
        <v>3568143.4803164173</v>
      </c>
      <c r="BE79" s="719">
        <v>37.683216237902698</v>
      </c>
      <c r="BF79" s="718">
        <v>435530.32562311646</v>
      </c>
      <c r="BG79" s="720">
        <v>4.947756528972028</v>
      </c>
      <c r="BH79" s="717">
        <v>13335.354553460238</v>
      </c>
      <c r="BI79" s="716">
        <v>2.9709009047460078</v>
      </c>
      <c r="BJ79" s="721">
        <v>448865.68017657672</v>
      </c>
      <c r="BK79" s="720">
        <v>5.0992501992776296</v>
      </c>
      <c r="BL79" s="721">
        <v>8353716.3198234234</v>
      </c>
      <c r="BM79" s="719">
        <v>94.900749800722366</v>
      </c>
    </row>
    <row r="80" spans="1:65" x14ac:dyDescent="0.25">
      <c r="A80" s="722" t="s">
        <v>354</v>
      </c>
      <c r="B80" s="721">
        <v>26493498.806161545</v>
      </c>
      <c r="C80" s="720">
        <v>58.185541785881782</v>
      </c>
      <c r="D80" s="721">
        <v>2083380.5343018482</v>
      </c>
      <c r="E80" s="720">
        <v>7.2904410222003788</v>
      </c>
      <c r="F80" s="721">
        <v>28576879.340463392</v>
      </c>
      <c r="G80" s="720">
        <v>62.761102983798004</v>
      </c>
      <c r="H80" s="721">
        <v>16955907.659536608</v>
      </c>
      <c r="I80" s="719">
        <v>37.238897016201996</v>
      </c>
      <c r="J80" s="718">
        <v>26049708.050238747</v>
      </c>
      <c r="K80" s="720">
        <v>70.926004915645834</v>
      </c>
      <c r="L80" s="721">
        <v>2068433.1284817173</v>
      </c>
      <c r="M80" s="720">
        <v>7.3562228574593247</v>
      </c>
      <c r="N80" s="721">
        <v>28118141.178720463</v>
      </c>
      <c r="O80" s="720">
        <v>76.557764701799542</v>
      </c>
      <c r="P80" s="721">
        <v>8609865.8212795369</v>
      </c>
      <c r="Q80" s="719">
        <v>23.442235298200458</v>
      </c>
      <c r="R80" s="718">
        <v>715642.10322552267</v>
      </c>
      <c r="S80" s="720">
        <v>48.853258607731455</v>
      </c>
      <c r="T80" s="721">
        <v>182416.4285096227</v>
      </c>
      <c r="U80" s="720">
        <v>20.312309505837511</v>
      </c>
      <c r="V80" s="721">
        <v>898058.53173514525</v>
      </c>
      <c r="W80" s="720">
        <v>61.305903464864741</v>
      </c>
      <c r="X80" s="721">
        <v>566822.46826485475</v>
      </c>
      <c r="Y80" s="719">
        <v>38.694096535135259</v>
      </c>
      <c r="Z80" s="718">
        <v>3203787.5929468004</v>
      </c>
      <c r="AA80" s="720">
        <v>66.296992825353797</v>
      </c>
      <c r="AB80" s="721">
        <v>505138.59628142253</v>
      </c>
      <c r="AC80" s="720">
        <v>13.619537583370864</v>
      </c>
      <c r="AD80" s="721">
        <v>3708926.1892282227</v>
      </c>
      <c r="AE80" s="720">
        <v>76.749986016040282</v>
      </c>
      <c r="AF80" s="721">
        <v>1123551.8107717778</v>
      </c>
      <c r="AG80" s="719">
        <v>23.250013983959718</v>
      </c>
      <c r="AH80" s="718">
        <v>6981413.6206730548</v>
      </c>
      <c r="AI80" s="720">
        <v>77.701265302247407</v>
      </c>
      <c r="AJ80" s="721">
        <v>532877.25265147514</v>
      </c>
      <c r="AK80" s="720">
        <v>7.0915175049074923</v>
      </c>
      <c r="AL80" s="721">
        <v>7514290.8733245302</v>
      </c>
      <c r="AM80" s="720">
        <v>83.632046520996241</v>
      </c>
      <c r="AN80" s="721">
        <v>1470651.1266754703</v>
      </c>
      <c r="AO80" s="719">
        <v>16.367953479003759</v>
      </c>
      <c r="AP80" s="718">
        <v>9576184.4858713187</v>
      </c>
      <c r="AQ80" s="720">
        <v>80.122467927544776</v>
      </c>
      <c r="AR80" s="721">
        <v>515859.85056815657</v>
      </c>
      <c r="AS80" s="720">
        <v>5.1115495866931013</v>
      </c>
      <c r="AT80" s="721">
        <v>10092044.336439475</v>
      </c>
      <c r="AU80" s="720">
        <v>84.438588235506288</v>
      </c>
      <c r="AV80" s="721">
        <v>1859889.6635605253</v>
      </c>
      <c r="AW80" s="719">
        <v>15.561411764493712</v>
      </c>
      <c r="AX80" s="718">
        <v>5572680.2475220505</v>
      </c>
      <c r="AY80" s="720">
        <v>58.698273431488033</v>
      </c>
      <c r="AZ80" s="721">
        <v>332141.00047104061</v>
      </c>
      <c r="BA80" s="720">
        <v>5.6249120256422236</v>
      </c>
      <c r="BB80" s="721">
        <v>5904821.2479930911</v>
      </c>
      <c r="BC80" s="720">
        <v>62.196788041603391</v>
      </c>
      <c r="BD80" s="721">
        <v>3588950.7520069089</v>
      </c>
      <c r="BE80" s="719">
        <v>37.803211958396609</v>
      </c>
      <c r="BF80" s="718">
        <v>443790.75592279981</v>
      </c>
      <c r="BG80" s="720">
        <v>5.0403389513741379</v>
      </c>
      <c r="BH80" s="717">
        <v>14947.405820130476</v>
      </c>
      <c r="BI80" s="716">
        <v>3.258374180892055</v>
      </c>
      <c r="BJ80" s="721">
        <v>458738.1617429303</v>
      </c>
      <c r="BK80" s="720">
        <v>5.2101036226110162</v>
      </c>
      <c r="BL80" s="721">
        <v>8346041.8382570697</v>
      </c>
      <c r="BM80" s="719">
        <v>94.789896377388985</v>
      </c>
    </row>
    <row r="81" spans="1:65" x14ac:dyDescent="0.25">
      <c r="A81" s="722" t="s">
        <v>355</v>
      </c>
      <c r="B81" s="721">
        <v>26508630.541110307</v>
      </c>
      <c r="C81" s="720">
        <v>58.200249369688606</v>
      </c>
      <c r="D81" s="721">
        <v>2022185.9306591186</v>
      </c>
      <c r="E81" s="720">
        <v>7.0877254166911916</v>
      </c>
      <c r="F81" s="721">
        <v>28530816.471769426</v>
      </c>
      <c r="G81" s="720">
        <v>62.640000614239597</v>
      </c>
      <c r="H81" s="721">
        <v>17016463.528230578</v>
      </c>
      <c r="I81" s="719">
        <v>37.359999385760403</v>
      </c>
      <c r="J81" s="718">
        <v>26061634.813722398</v>
      </c>
      <c r="K81" s="720">
        <v>70.935869351299488</v>
      </c>
      <c r="L81" s="721">
        <v>2007808.2398909926</v>
      </c>
      <c r="M81" s="720">
        <v>7.1530034851636524</v>
      </c>
      <c r="N81" s="721">
        <v>28069443.053613391</v>
      </c>
      <c r="O81" s="720">
        <v>76.400822874183561</v>
      </c>
      <c r="P81" s="721">
        <v>8670269.9463866092</v>
      </c>
      <c r="Q81" s="719">
        <v>23.599177125816439</v>
      </c>
      <c r="R81" s="718">
        <v>710541.16421891283</v>
      </c>
      <c r="S81" s="720">
        <v>48.547264683683039</v>
      </c>
      <c r="T81" s="721">
        <v>175714.89850426454</v>
      </c>
      <c r="U81" s="720">
        <v>19.826651223614725</v>
      </c>
      <c r="V81" s="721">
        <v>886256.06272317749</v>
      </c>
      <c r="W81" s="720">
        <v>60.552871277820998</v>
      </c>
      <c r="X81" s="721">
        <v>577350.93727682275</v>
      </c>
      <c r="Y81" s="719">
        <v>39.447128722179002</v>
      </c>
      <c r="Z81" s="718">
        <v>3184310.7771131312</v>
      </c>
      <c r="AA81" s="720">
        <v>65.933929575047841</v>
      </c>
      <c r="AB81" s="721">
        <v>494564.39553262794</v>
      </c>
      <c r="AC81" s="720">
        <v>13.443358970425434</v>
      </c>
      <c r="AD81" s="721">
        <v>3678875.1726457598</v>
      </c>
      <c r="AE81" s="720">
        <v>76.174316367613685</v>
      </c>
      <c r="AF81" s="721">
        <v>1150672.8273542407</v>
      </c>
      <c r="AG81" s="719">
        <v>23.825683632386315</v>
      </c>
      <c r="AH81" s="718">
        <v>6994653.1501537021</v>
      </c>
      <c r="AI81" s="720">
        <v>77.936816572246855</v>
      </c>
      <c r="AJ81" s="721">
        <v>509036.67024041986</v>
      </c>
      <c r="AK81" s="720">
        <v>6.783818127142192</v>
      </c>
      <c r="AL81" s="721">
        <v>7503689.820394123</v>
      </c>
      <c r="AM81" s="720">
        <v>83.608677169966867</v>
      </c>
      <c r="AN81" s="721">
        <v>1471084.1796058784</v>
      </c>
      <c r="AO81" s="719">
        <v>16.391322830033133</v>
      </c>
      <c r="AP81" s="718">
        <v>9585377.3578264993</v>
      </c>
      <c r="AQ81" s="720">
        <v>80.165129130413604</v>
      </c>
      <c r="AR81" s="721">
        <v>511090.48301716044</v>
      </c>
      <c r="AS81" s="720">
        <v>5.0620721134734366</v>
      </c>
      <c r="AT81" s="721">
        <v>10096467.840843659</v>
      </c>
      <c r="AU81" s="720">
        <v>84.439518446442207</v>
      </c>
      <c r="AV81" s="721">
        <v>1860573.1591563402</v>
      </c>
      <c r="AW81" s="719">
        <v>15.560481553557793</v>
      </c>
      <c r="AX81" s="718">
        <v>5586752.3644101527</v>
      </c>
      <c r="AY81" s="720">
        <v>58.716797336619102</v>
      </c>
      <c r="AZ81" s="721">
        <v>317401.79259652004</v>
      </c>
      <c r="BA81" s="720">
        <v>5.3759062544098368</v>
      </c>
      <c r="BB81" s="721">
        <v>5904154.1570066717</v>
      </c>
      <c r="BC81" s="720">
        <v>62.052691880449864</v>
      </c>
      <c r="BD81" s="721">
        <v>3610588.8429933293</v>
      </c>
      <c r="BE81" s="719">
        <v>37.947308119550136</v>
      </c>
      <c r="BF81" s="718">
        <v>446995.72738790757</v>
      </c>
      <c r="BG81" s="720">
        <v>5.0751328645914082</v>
      </c>
      <c r="BH81" s="717">
        <v>14377.69076812576</v>
      </c>
      <c r="BI81" s="716">
        <v>3.1162806963584813</v>
      </c>
      <c r="BJ81" s="721">
        <v>461373.41815603327</v>
      </c>
      <c r="BK81" s="720">
        <v>5.238375344246978</v>
      </c>
      <c r="BL81" s="721">
        <v>8346193.5818439666</v>
      </c>
      <c r="BM81" s="719">
        <v>94.761624655753025</v>
      </c>
    </row>
    <row r="82" spans="1:65" x14ac:dyDescent="0.25">
      <c r="A82" s="722" t="s">
        <v>356</v>
      </c>
      <c r="B82" s="721">
        <v>26571765.277548071</v>
      </c>
      <c r="C82" s="720">
        <v>58.320806154536903</v>
      </c>
      <c r="D82" s="721">
        <v>1950969.6880711168</v>
      </c>
      <c r="E82" s="720">
        <v>6.8400512448149939</v>
      </c>
      <c r="F82" s="721">
        <v>28522734.965619188</v>
      </c>
      <c r="G82" s="720">
        <v>62.60287487684019</v>
      </c>
      <c r="H82" s="721">
        <v>17038647.034380816</v>
      </c>
      <c r="I82" s="719">
        <v>37.39712512315981</v>
      </c>
      <c r="J82" s="718">
        <v>26121399.540547781</v>
      </c>
      <c r="K82" s="720">
        <v>71.076885942751403</v>
      </c>
      <c r="L82" s="721">
        <v>1938898.6175771134</v>
      </c>
      <c r="M82" s="720">
        <v>6.9097577176517033</v>
      </c>
      <c r="N82" s="721">
        <v>28060298.158124894</v>
      </c>
      <c r="O82" s="720">
        <v>76.352670484164108</v>
      </c>
      <c r="P82" s="721">
        <v>8690607.8418751061</v>
      </c>
      <c r="Q82" s="719">
        <v>23.647329515835892</v>
      </c>
      <c r="R82" s="718">
        <v>721184.13626360241</v>
      </c>
      <c r="S82" s="720">
        <v>49.324180683099009</v>
      </c>
      <c r="T82" s="721">
        <v>160411.05656340136</v>
      </c>
      <c r="U82" s="720">
        <v>18.19554574123897</v>
      </c>
      <c r="V82" s="721">
        <v>881595.19282700378</v>
      </c>
      <c r="W82" s="720">
        <v>60.29522613411546</v>
      </c>
      <c r="X82" s="721">
        <v>580535.80717299622</v>
      </c>
      <c r="Y82" s="719">
        <v>39.70477386588454</v>
      </c>
      <c r="Z82" s="718">
        <v>3184817.5796192042</v>
      </c>
      <c r="AA82" s="720">
        <v>65.984072161480341</v>
      </c>
      <c r="AB82" s="721">
        <v>476021.57454522065</v>
      </c>
      <c r="AC82" s="720">
        <v>13.003072642613031</v>
      </c>
      <c r="AD82" s="721">
        <v>3660839.1541644251</v>
      </c>
      <c r="AE82" s="720">
        <v>75.846439829322989</v>
      </c>
      <c r="AF82" s="721">
        <v>1165806.8458355749</v>
      </c>
      <c r="AG82" s="719">
        <v>24.153560170677011</v>
      </c>
      <c r="AH82" s="718">
        <v>6979397.7901018616</v>
      </c>
      <c r="AI82" s="720">
        <v>77.857282984795575</v>
      </c>
      <c r="AJ82" s="721">
        <v>497983.0650062245</v>
      </c>
      <c r="AK82" s="720">
        <v>6.6598595772480031</v>
      </c>
      <c r="AL82" s="721">
        <v>7477380.855108086</v>
      </c>
      <c r="AM82" s="720">
        <v>83.412433956246304</v>
      </c>
      <c r="AN82" s="721">
        <v>1486967.1448919135</v>
      </c>
      <c r="AO82" s="719">
        <v>16.587566043753696</v>
      </c>
      <c r="AP82" s="718">
        <v>9628392.5604242086</v>
      </c>
      <c r="AQ82" s="720">
        <v>80.490586006797358</v>
      </c>
      <c r="AR82" s="721">
        <v>488696.48377084866</v>
      </c>
      <c r="AS82" s="720">
        <v>4.8304060746727426</v>
      </c>
      <c r="AT82" s="721">
        <v>10117089.04419506</v>
      </c>
      <c r="AU82" s="720">
        <v>84.575947723337507</v>
      </c>
      <c r="AV82" s="721">
        <v>1845045.9558049429</v>
      </c>
      <c r="AW82" s="719">
        <v>15.424052276662493</v>
      </c>
      <c r="AX82" s="718">
        <v>5607607.4741389044</v>
      </c>
      <c r="AY82" s="720">
        <v>58.806791633612498</v>
      </c>
      <c r="AZ82" s="721">
        <v>315786.43769141822</v>
      </c>
      <c r="BA82" s="720">
        <v>5.3311740261055931</v>
      </c>
      <c r="BB82" s="721">
        <v>5923393.9118303228</v>
      </c>
      <c r="BC82" s="720">
        <v>62.118433421609012</v>
      </c>
      <c r="BD82" s="721">
        <v>3612252.0881696786</v>
      </c>
      <c r="BE82" s="719">
        <v>37.881566578390988</v>
      </c>
      <c r="BF82" s="718">
        <v>450365.73700028902</v>
      </c>
      <c r="BG82" s="720">
        <v>5.1117072108282118</v>
      </c>
      <c r="BH82" s="717">
        <v>12071.07049400325</v>
      </c>
      <c r="BI82" s="716">
        <v>2.6103178420009829</v>
      </c>
      <c r="BJ82" s="721">
        <v>462436.80749429227</v>
      </c>
      <c r="BK82" s="720">
        <v>5.248715364462627</v>
      </c>
      <c r="BL82" s="721">
        <v>8348039.1925057089</v>
      </c>
      <c r="BM82" s="719">
        <v>94.751284635537374</v>
      </c>
    </row>
    <row r="83" spans="1:65" x14ac:dyDescent="0.25">
      <c r="A83" s="722" t="s">
        <v>357</v>
      </c>
      <c r="B83" s="721">
        <v>26603257.935036827</v>
      </c>
      <c r="C83" s="720">
        <v>58.371200892462774</v>
      </c>
      <c r="D83" s="721">
        <v>1908852.364958507</v>
      </c>
      <c r="E83" s="720">
        <v>6.6948827879598216</v>
      </c>
      <c r="F83" s="721">
        <v>28512110.299995333</v>
      </c>
      <c r="G83" s="720">
        <v>62.559485092132228</v>
      </c>
      <c r="H83" s="721">
        <v>17063888.700004667</v>
      </c>
      <c r="I83" s="719">
        <v>37.440514907867772</v>
      </c>
      <c r="J83" s="718">
        <v>26154167.950437963</v>
      </c>
      <c r="K83" s="720">
        <v>71.143305483344349</v>
      </c>
      <c r="L83" s="721">
        <v>1897169.3579578302</v>
      </c>
      <c r="M83" s="720">
        <v>6.7632046811187339</v>
      </c>
      <c r="N83" s="721">
        <v>28051337.308395792</v>
      </c>
      <c r="O83" s="720">
        <v>76.303894015260298</v>
      </c>
      <c r="P83" s="721">
        <v>8711317.6916042082</v>
      </c>
      <c r="Q83" s="719">
        <v>23.696105984739702</v>
      </c>
      <c r="R83" s="718">
        <v>719322.33962561912</v>
      </c>
      <c r="S83" s="720">
        <v>49.244570780154021</v>
      </c>
      <c r="T83" s="721">
        <v>160473.75682834943</v>
      </c>
      <c r="U83" s="720">
        <v>18.239880521764228</v>
      </c>
      <c r="V83" s="721">
        <v>879796.09645396867</v>
      </c>
      <c r="W83" s="720">
        <v>60.230551391577592</v>
      </c>
      <c r="X83" s="721">
        <v>580917.90354603145</v>
      </c>
      <c r="Y83" s="719">
        <v>39.769448608422408</v>
      </c>
      <c r="Z83" s="718">
        <v>3187159.9829995809</v>
      </c>
      <c r="AA83" s="720">
        <v>66.072465500783849</v>
      </c>
      <c r="AB83" s="721">
        <v>459105.40640393691</v>
      </c>
      <c r="AC83" s="720">
        <v>12.591113300149569</v>
      </c>
      <c r="AD83" s="721">
        <v>3646265.3894035183</v>
      </c>
      <c r="AE83" s="720">
        <v>75.590100727020157</v>
      </c>
      <c r="AF83" s="721">
        <v>1177468.6105964819</v>
      </c>
      <c r="AG83" s="719">
        <v>24.409899272979843</v>
      </c>
      <c r="AH83" s="718">
        <v>6997864.0311463606</v>
      </c>
      <c r="AI83" s="720">
        <v>78.151174324577369</v>
      </c>
      <c r="AJ83" s="721">
        <v>483048.80965805356</v>
      </c>
      <c r="AK83" s="720">
        <v>6.4570837802477579</v>
      </c>
      <c r="AL83" s="721">
        <v>7480912.8408044139</v>
      </c>
      <c r="AM83" s="720">
        <v>83.545796392517417</v>
      </c>
      <c r="AN83" s="721">
        <v>1473353.1591955856</v>
      </c>
      <c r="AO83" s="719">
        <v>16.454203607482583</v>
      </c>
      <c r="AP83" s="718">
        <v>9633864.4259744249</v>
      </c>
      <c r="AQ83" s="720">
        <v>80.503433694198009</v>
      </c>
      <c r="AR83" s="721">
        <v>481069.15923302143</v>
      </c>
      <c r="AS83" s="720">
        <v>4.7560288476491781</v>
      </c>
      <c r="AT83" s="721">
        <v>10114933.585207447</v>
      </c>
      <c r="AU83" s="720">
        <v>84.523390530856744</v>
      </c>
      <c r="AV83" s="721">
        <v>1852089.414792554</v>
      </c>
      <c r="AW83" s="719">
        <v>15.476609469143256</v>
      </c>
      <c r="AX83" s="718">
        <v>5615957.1706919763</v>
      </c>
      <c r="AY83" s="720">
        <v>58.763266261068438</v>
      </c>
      <c r="AZ83" s="721">
        <v>313472.2258344689</v>
      </c>
      <c r="BA83" s="720">
        <v>5.2867182467524785</v>
      </c>
      <c r="BB83" s="721">
        <v>5929429.3965264447</v>
      </c>
      <c r="BC83" s="720">
        <v>62.043321879778034</v>
      </c>
      <c r="BD83" s="721">
        <v>3627488.6034735548</v>
      </c>
      <c r="BE83" s="719">
        <v>37.956678120221966</v>
      </c>
      <c r="BF83" s="718">
        <v>449089.9845988662</v>
      </c>
      <c r="BG83" s="720">
        <v>5.095568544684812</v>
      </c>
      <c r="BH83" s="717">
        <v>11683.007000676538</v>
      </c>
      <c r="BI83" s="716">
        <v>2.5355233951798599</v>
      </c>
      <c r="BJ83" s="721">
        <v>460772.99159954279</v>
      </c>
      <c r="BK83" s="720">
        <v>5.2281289780535376</v>
      </c>
      <c r="BL83" s="721">
        <v>8352571.0084004588</v>
      </c>
      <c r="BM83" s="719">
        <v>94.771871021946467</v>
      </c>
    </row>
    <row r="84" spans="1:65" x14ac:dyDescent="0.25">
      <c r="A84" s="722" t="s">
        <v>358</v>
      </c>
      <c r="B84" s="721">
        <v>26622418.578724883</v>
      </c>
      <c r="C84" s="720">
        <v>58.394872498252447</v>
      </c>
      <c r="D84" s="721">
        <v>1886827.8013657469</v>
      </c>
      <c r="E84" s="720">
        <v>6.6183012213308059</v>
      </c>
      <c r="F84" s="721">
        <v>28509246.380090632</v>
      </c>
      <c r="G84" s="720">
        <v>62.533529869335979</v>
      </c>
      <c r="H84" s="721">
        <v>17081089.619909372</v>
      </c>
      <c r="I84" s="719">
        <v>37.466470130664021</v>
      </c>
      <c r="J84" s="718">
        <v>26172058.720181096</v>
      </c>
      <c r="K84" s="720">
        <v>71.169874403023229</v>
      </c>
      <c r="L84" s="721">
        <v>1876156.7535902001</v>
      </c>
      <c r="M84" s="720">
        <v>6.689041430620243</v>
      </c>
      <c r="N84" s="721">
        <v>28048215.473771296</v>
      </c>
      <c r="O84" s="720">
        <v>76.27172145070837</v>
      </c>
      <c r="P84" s="721">
        <v>8725853.5262287073</v>
      </c>
      <c r="Q84" s="719">
        <v>23.72827854929163</v>
      </c>
      <c r="R84" s="718">
        <v>724208.78249849076</v>
      </c>
      <c r="S84" s="720">
        <v>49.630944230523468</v>
      </c>
      <c r="T84" s="721">
        <v>166987.64786978078</v>
      </c>
      <c r="U84" s="720">
        <v>18.737468214586091</v>
      </c>
      <c r="V84" s="721">
        <v>891196.43036827166</v>
      </c>
      <c r="W84" s="720">
        <v>61.074819034166374</v>
      </c>
      <c r="X84" s="721">
        <v>567991.56963172869</v>
      </c>
      <c r="Y84" s="719">
        <v>38.925180965833626</v>
      </c>
      <c r="Z84" s="718">
        <v>3217525.8617625833</v>
      </c>
      <c r="AA84" s="720">
        <v>66.744149313242616</v>
      </c>
      <c r="AB84" s="721">
        <v>434413.99011648668</v>
      </c>
      <c r="AC84" s="720">
        <v>11.895431133482747</v>
      </c>
      <c r="AD84" s="721">
        <v>3651939.8518790705</v>
      </c>
      <c r="AE84" s="720">
        <v>75.755605154101929</v>
      </c>
      <c r="AF84" s="721">
        <v>1168746.1481209302</v>
      </c>
      <c r="AG84" s="719">
        <v>24.244394845898071</v>
      </c>
      <c r="AH84" s="718">
        <v>6969865.9452267028</v>
      </c>
      <c r="AI84" s="720">
        <v>77.92650623515388</v>
      </c>
      <c r="AJ84" s="721">
        <v>496998.80305443448</v>
      </c>
      <c r="AK84" s="720">
        <v>6.656057392345871</v>
      </c>
      <c r="AL84" s="721">
        <v>7466864.7482811371</v>
      </c>
      <c r="AM84" s="720">
        <v>83.483195650623784</v>
      </c>
      <c r="AN84" s="721">
        <v>1477288.2517188636</v>
      </c>
      <c r="AO84" s="719">
        <v>16.516804349376216</v>
      </c>
      <c r="AP84" s="718">
        <v>9642187.1100369431</v>
      </c>
      <c r="AQ84" s="720">
        <v>80.539962357252065</v>
      </c>
      <c r="AR84" s="721">
        <v>470488.10235391231</v>
      </c>
      <c r="AS84" s="720">
        <v>4.6524593391215889</v>
      </c>
      <c r="AT84" s="721">
        <v>10112675.212390855</v>
      </c>
      <c r="AU84" s="720">
        <v>84.469889625897835</v>
      </c>
      <c r="AV84" s="721">
        <v>1859253.7876091464</v>
      </c>
      <c r="AW84" s="719">
        <v>15.530110374102165</v>
      </c>
      <c r="AX84" s="718">
        <v>5618271.0206563752</v>
      </c>
      <c r="AY84" s="720">
        <v>58.657389202407352</v>
      </c>
      <c r="AZ84" s="721">
        <v>307268.21019558603</v>
      </c>
      <c r="BA84" s="720">
        <v>5.1854894250933459</v>
      </c>
      <c r="BB84" s="721">
        <v>5925539.2308519613</v>
      </c>
      <c r="BC84" s="720">
        <v>61.86541368693355</v>
      </c>
      <c r="BD84" s="721">
        <v>3652573.7691480396</v>
      </c>
      <c r="BE84" s="719">
        <v>38.13458631306645</v>
      </c>
      <c r="BF84" s="718">
        <v>450359.85854378995</v>
      </c>
      <c r="BG84" s="720">
        <v>5.108282888254065</v>
      </c>
      <c r="BH84" s="717">
        <v>10671.047775546631</v>
      </c>
      <c r="BI84" s="716">
        <v>2.3146057301753324</v>
      </c>
      <c r="BJ84" s="721">
        <v>461030.9063193365</v>
      </c>
      <c r="BK84" s="720">
        <v>5.2293210529959735</v>
      </c>
      <c r="BL84" s="721">
        <v>8355236.0936806649</v>
      </c>
      <c r="BM84" s="719">
        <v>94.770678947004029</v>
      </c>
    </row>
    <row r="85" spans="1:65" x14ac:dyDescent="0.25">
      <c r="A85" s="722" t="s">
        <v>359</v>
      </c>
      <c r="B85" s="721">
        <v>26635966.368711531</v>
      </c>
      <c r="C85" s="720">
        <v>58.405457020014417</v>
      </c>
      <c r="D85" s="721">
        <v>1864179.8592035542</v>
      </c>
      <c r="E85" s="720">
        <v>6.5409484017932611</v>
      </c>
      <c r="F85" s="721">
        <v>28500146.227915086</v>
      </c>
      <c r="G85" s="720">
        <v>62.493098336913881</v>
      </c>
      <c r="H85" s="721">
        <v>17105123.772084918</v>
      </c>
      <c r="I85" s="719">
        <v>37.506901663086119</v>
      </c>
      <c r="J85" s="718">
        <v>26191984.584508918</v>
      </c>
      <c r="K85" s="720">
        <v>71.200807502525606</v>
      </c>
      <c r="L85" s="721">
        <v>1853142.3177507855</v>
      </c>
      <c r="M85" s="720">
        <v>6.607715929434681</v>
      </c>
      <c r="N85" s="721">
        <v>28045126.9022597</v>
      </c>
      <c r="O85" s="720">
        <v>76.23842613028684</v>
      </c>
      <c r="P85" s="721">
        <v>8740951.0977402981</v>
      </c>
      <c r="Q85" s="719">
        <v>23.76157386971316</v>
      </c>
      <c r="R85" s="718">
        <v>721429.98011365347</v>
      </c>
      <c r="S85" s="720">
        <v>49.487990031036993</v>
      </c>
      <c r="T85" s="721">
        <v>165787.72643840121</v>
      </c>
      <c r="U85" s="720">
        <v>18.686250873271334</v>
      </c>
      <c r="V85" s="721">
        <v>887217.70655205473</v>
      </c>
      <c r="W85" s="720">
        <v>60.860543957835759</v>
      </c>
      <c r="X85" s="721">
        <v>570570.29344794527</v>
      </c>
      <c r="Y85" s="719">
        <v>39.139456042164241</v>
      </c>
      <c r="Z85" s="718">
        <v>3214075.4404938412</v>
      </c>
      <c r="AA85" s="720">
        <v>66.711889662158939</v>
      </c>
      <c r="AB85" s="721">
        <v>440833.63555332163</v>
      </c>
      <c r="AC85" s="720">
        <v>12.061411826695553</v>
      </c>
      <c r="AD85" s="721">
        <v>3654909.0760471625</v>
      </c>
      <c r="AE85" s="720">
        <v>75.861906641811061</v>
      </c>
      <c r="AF85" s="721">
        <v>1162935.9239528368</v>
      </c>
      <c r="AG85" s="719">
        <v>24.138093358188939</v>
      </c>
      <c r="AH85" s="718">
        <v>6981333.8147977386</v>
      </c>
      <c r="AI85" s="720">
        <v>78.144153508452547</v>
      </c>
      <c r="AJ85" s="721">
        <v>485908.87452789105</v>
      </c>
      <c r="AK85" s="720">
        <v>6.5072061367778273</v>
      </c>
      <c r="AL85" s="721">
        <v>7467242.6893256297</v>
      </c>
      <c r="AM85" s="720">
        <v>83.583076598155429</v>
      </c>
      <c r="AN85" s="721">
        <v>1466674.3106743712</v>
      </c>
      <c r="AO85" s="719">
        <v>16.416923401844571</v>
      </c>
      <c r="AP85" s="718">
        <v>9638942.2698303722</v>
      </c>
      <c r="AQ85" s="720">
        <v>80.477231167829984</v>
      </c>
      <c r="AR85" s="721">
        <v>468126.05072778498</v>
      </c>
      <c r="AS85" s="720">
        <v>4.6316699945086848</v>
      </c>
      <c r="AT85" s="721">
        <v>10107068.320558157</v>
      </c>
      <c r="AU85" s="720">
        <v>84.385698232522373</v>
      </c>
      <c r="AV85" s="721">
        <v>1870160.6794418427</v>
      </c>
      <c r="AW85" s="719">
        <v>15.614301767477627</v>
      </c>
      <c r="AX85" s="718">
        <v>5636203.0792733114</v>
      </c>
      <c r="AY85" s="720">
        <v>58.714736141392315</v>
      </c>
      <c r="AZ85" s="721">
        <v>292486.03050338634</v>
      </c>
      <c r="BA85" s="720">
        <v>4.9334013824584355</v>
      </c>
      <c r="BB85" s="721">
        <v>5928689.1097766981</v>
      </c>
      <c r="BC85" s="720">
        <v>61.76168811677497</v>
      </c>
      <c r="BD85" s="721">
        <v>3670609.8902233024</v>
      </c>
      <c r="BE85" s="719">
        <v>38.23831188322503</v>
      </c>
      <c r="BF85" s="718">
        <v>443981.78420261317</v>
      </c>
      <c r="BG85" s="720">
        <v>5.0342682663288558</v>
      </c>
      <c r="BH85" s="717">
        <v>11037.541452768653</v>
      </c>
      <c r="BI85" s="716">
        <v>2.4257302559338245</v>
      </c>
      <c r="BJ85" s="721">
        <v>455019.32565538178</v>
      </c>
      <c r="BK85" s="720">
        <v>5.159421924994736</v>
      </c>
      <c r="BL85" s="721">
        <v>8364172.6743446179</v>
      </c>
      <c r="BM85" s="719">
        <v>94.840578075005268</v>
      </c>
    </row>
    <row r="86" spans="1:65" x14ac:dyDescent="0.25">
      <c r="A86" s="722" t="s">
        <v>360</v>
      </c>
      <c r="B86" s="721">
        <v>26632104.662694603</v>
      </c>
      <c r="C86" s="720">
        <v>58.377684693163808</v>
      </c>
      <c r="D86" s="721">
        <v>1821234.7764430775</v>
      </c>
      <c r="E86" s="720">
        <v>6.4007768941805185</v>
      </c>
      <c r="F86" s="721">
        <v>28453339.439137682</v>
      </c>
      <c r="G86" s="720">
        <v>62.369838932492392</v>
      </c>
      <c r="H86" s="721">
        <v>17167011.560862318</v>
      </c>
      <c r="I86" s="719">
        <v>37.630161067507608</v>
      </c>
      <c r="J86" s="718">
        <v>26191803.281071164</v>
      </c>
      <c r="K86" s="720">
        <v>71.177117213986165</v>
      </c>
      <c r="L86" s="721">
        <v>1808432.9472746863</v>
      </c>
      <c r="M86" s="720">
        <v>6.4586346076749583</v>
      </c>
      <c r="N86" s="721">
        <v>28000236.228345849</v>
      </c>
      <c r="O86" s="720">
        <v>76.091595323052829</v>
      </c>
      <c r="P86" s="721">
        <v>8797830.7716541514</v>
      </c>
      <c r="Q86" s="719">
        <v>23.908404676947171</v>
      </c>
      <c r="R86" s="718">
        <v>707125.02768299927</v>
      </c>
      <c r="S86" s="720">
        <v>48.555007675621951</v>
      </c>
      <c r="T86" s="721">
        <v>169445.2476885647</v>
      </c>
      <c r="U86" s="720">
        <v>19.330480675578418</v>
      </c>
      <c r="V86" s="721">
        <v>876570.27537156397</v>
      </c>
      <c r="W86" s="720">
        <v>60.190029743889404</v>
      </c>
      <c r="X86" s="721">
        <v>579767.72462843603</v>
      </c>
      <c r="Y86" s="719">
        <v>39.809970256110596</v>
      </c>
      <c r="Z86" s="718">
        <v>3203973.332607395</v>
      </c>
      <c r="AA86" s="720">
        <v>66.542994787990992</v>
      </c>
      <c r="AB86" s="721">
        <v>433315.49075411377</v>
      </c>
      <c r="AC86" s="720">
        <v>11.913144976858129</v>
      </c>
      <c r="AD86" s="721">
        <v>3637288.823361509</v>
      </c>
      <c r="AE86" s="720">
        <v>75.542479942675953</v>
      </c>
      <c r="AF86" s="721">
        <v>1177603.1766384903</v>
      </c>
      <c r="AG86" s="719">
        <v>24.457520057324047</v>
      </c>
      <c r="AH86" s="718">
        <v>6957400.5911225919</v>
      </c>
      <c r="AI86" s="720">
        <v>77.964952766768235</v>
      </c>
      <c r="AJ86" s="721">
        <v>481919.50309782691</v>
      </c>
      <c r="AK86" s="720">
        <v>6.4780046697040028</v>
      </c>
      <c r="AL86" s="721">
        <v>7439320.0942204185</v>
      </c>
      <c r="AM86" s="720">
        <v>83.365365004687703</v>
      </c>
      <c r="AN86" s="721">
        <v>1484433.9057795804</v>
      </c>
      <c r="AO86" s="719">
        <v>16.634634995312297</v>
      </c>
      <c r="AP86" s="718">
        <v>9657640.1417440511</v>
      </c>
      <c r="AQ86" s="720">
        <v>80.598175764015394</v>
      </c>
      <c r="AR86" s="721">
        <v>447335.77746044507</v>
      </c>
      <c r="AS86" s="720">
        <v>4.4268861305278708</v>
      </c>
      <c r="AT86" s="721">
        <v>10104975.919204496</v>
      </c>
      <c r="AU86" s="720">
        <v>84.33143224159403</v>
      </c>
      <c r="AV86" s="721">
        <v>1877479.0807955032</v>
      </c>
      <c r="AW86" s="719">
        <v>15.66856775840597</v>
      </c>
      <c r="AX86" s="718">
        <v>5665664.1879141219</v>
      </c>
      <c r="AY86" s="720">
        <v>58.890793697813933</v>
      </c>
      <c r="AZ86" s="721">
        <v>276416.92827373603</v>
      </c>
      <c r="BA86" s="720">
        <v>4.6518538348576319</v>
      </c>
      <c r="BB86" s="721">
        <v>5942081.1161878575</v>
      </c>
      <c r="BC86" s="720">
        <v>61.763962978174163</v>
      </c>
      <c r="BD86" s="721">
        <v>3678546.8838121407</v>
      </c>
      <c r="BE86" s="719">
        <v>38.236037021825837</v>
      </c>
      <c r="BF86" s="718">
        <v>440301.38162344182</v>
      </c>
      <c r="BG86" s="720">
        <v>4.9907867579806071</v>
      </c>
      <c r="BH86" s="717">
        <v>12801.82916839103</v>
      </c>
      <c r="BI86" s="716">
        <v>2.8253671268448626</v>
      </c>
      <c r="BJ86" s="721">
        <v>453103.21079183288</v>
      </c>
      <c r="BK86" s="720">
        <v>5.1358946367157632</v>
      </c>
      <c r="BL86" s="721">
        <v>8369180.7892081682</v>
      </c>
      <c r="BM86" s="719">
        <v>94.864105363284239</v>
      </c>
    </row>
    <row r="87" spans="1:65" x14ac:dyDescent="0.25">
      <c r="A87" s="722" t="s">
        <v>361</v>
      </c>
      <c r="B87" s="721">
        <v>26657639.579789422</v>
      </c>
      <c r="C87" s="720">
        <v>58.416606274024446</v>
      </c>
      <c r="D87" s="721">
        <v>1815870.3014555674</v>
      </c>
      <c r="E87" s="720">
        <v>6.3774023962239017</v>
      </c>
      <c r="F87" s="721">
        <v>28473509.881244991</v>
      </c>
      <c r="G87" s="720">
        <v>62.395840074051016</v>
      </c>
      <c r="H87" s="721">
        <v>17160157.118755013</v>
      </c>
      <c r="I87" s="719">
        <v>37.604159925948984</v>
      </c>
      <c r="J87" s="718">
        <v>26225603.794191137</v>
      </c>
      <c r="K87" s="720">
        <v>71.248046854655584</v>
      </c>
      <c r="L87" s="721">
        <v>1802676.1563933827</v>
      </c>
      <c r="M87" s="720">
        <v>6.4316331918034395</v>
      </c>
      <c r="N87" s="721">
        <v>28028279.95058452</v>
      </c>
      <c r="O87" s="720">
        <v>76.145442402243873</v>
      </c>
      <c r="P87" s="721">
        <v>8780594.0494154822</v>
      </c>
      <c r="Q87" s="719">
        <v>23.854557597756127</v>
      </c>
      <c r="R87" s="718">
        <v>702693.54157254554</v>
      </c>
      <c r="S87" s="720">
        <v>48.298607429307253</v>
      </c>
      <c r="T87" s="721">
        <v>174636.26370120613</v>
      </c>
      <c r="U87" s="720">
        <v>19.905429252653132</v>
      </c>
      <c r="V87" s="721">
        <v>877329.80527375173</v>
      </c>
      <c r="W87" s="720">
        <v>60.301974251990302</v>
      </c>
      <c r="X87" s="721">
        <v>577564.1947262485</v>
      </c>
      <c r="Y87" s="719">
        <v>39.698025748009698</v>
      </c>
      <c r="Z87" s="718">
        <v>3194608.2022882341</v>
      </c>
      <c r="AA87" s="720">
        <v>66.389249613632316</v>
      </c>
      <c r="AB87" s="721">
        <v>433438.20934701222</v>
      </c>
      <c r="AC87" s="720">
        <v>11.946876091688457</v>
      </c>
      <c r="AD87" s="721">
        <v>3628046.4116352461</v>
      </c>
      <c r="AE87" s="720">
        <v>75.396813499498876</v>
      </c>
      <c r="AF87" s="721">
        <v>1183889.5883647539</v>
      </c>
      <c r="AG87" s="719">
        <v>24.603186500501124</v>
      </c>
      <c r="AH87" s="718">
        <v>6971525.0099870134</v>
      </c>
      <c r="AI87" s="720">
        <v>78.213954984274949</v>
      </c>
      <c r="AJ87" s="721">
        <v>470138.84728507505</v>
      </c>
      <c r="AK87" s="720">
        <v>6.3176576677223784</v>
      </c>
      <c r="AL87" s="721">
        <v>7441663.8572720885</v>
      </c>
      <c r="AM87" s="720">
        <v>83.488470758834623</v>
      </c>
      <c r="AN87" s="721">
        <v>1471739.1427279136</v>
      </c>
      <c r="AO87" s="719">
        <v>16.511529241165377</v>
      </c>
      <c r="AP87" s="718">
        <v>9656449.2197381388</v>
      </c>
      <c r="AQ87" s="720">
        <v>80.556336923869949</v>
      </c>
      <c r="AR87" s="721">
        <v>446278.94396721793</v>
      </c>
      <c r="AS87" s="720">
        <v>4.4174101958964043</v>
      </c>
      <c r="AT87" s="721">
        <v>10102728.163705356</v>
      </c>
      <c r="AU87" s="720">
        <v>84.279299283446974</v>
      </c>
      <c r="AV87" s="721">
        <v>1884471.8362946452</v>
      </c>
      <c r="AW87" s="719">
        <v>15.720700716553026</v>
      </c>
      <c r="AX87" s="718">
        <v>5700327.8206052082</v>
      </c>
      <c r="AY87" s="720">
        <v>59.123193520607629</v>
      </c>
      <c r="AZ87" s="721">
        <v>278183.89209287142</v>
      </c>
      <c r="BA87" s="720">
        <v>4.6530625925181646</v>
      </c>
      <c r="BB87" s="721">
        <v>5978511.7126980796</v>
      </c>
      <c r="BC87" s="720">
        <v>62.008487244780937</v>
      </c>
      <c r="BD87" s="721">
        <v>3662929.2873019213</v>
      </c>
      <c r="BE87" s="719">
        <v>37.991512755219063</v>
      </c>
      <c r="BF87" s="718">
        <v>432035.78559828585</v>
      </c>
      <c r="BG87" s="720">
        <v>4.8957044725954013</v>
      </c>
      <c r="BH87" s="717">
        <v>13194.145062184502</v>
      </c>
      <c r="BI87" s="716">
        <v>2.9634452119182164</v>
      </c>
      <c r="BJ87" s="721">
        <v>445229.93066047027</v>
      </c>
      <c r="BK87" s="720">
        <v>5.045216705484993</v>
      </c>
      <c r="BL87" s="721">
        <v>8379563.0693395287</v>
      </c>
      <c r="BM87" s="719">
        <v>94.954783294515011</v>
      </c>
    </row>
    <row r="88" spans="1:65" x14ac:dyDescent="0.25">
      <c r="A88" s="722" t="s">
        <v>362</v>
      </c>
      <c r="B88" s="721">
        <v>26676556.544062994</v>
      </c>
      <c r="C88" s="720">
        <v>58.439077708951594</v>
      </c>
      <c r="D88" s="721">
        <v>1813304.6805359281</v>
      </c>
      <c r="E88" s="720">
        <v>6.3647367961563512</v>
      </c>
      <c r="F88" s="721">
        <v>28489861.224598922</v>
      </c>
      <c r="G88" s="720">
        <v>62.411398985155749</v>
      </c>
      <c r="H88" s="721">
        <v>17158628.775401078</v>
      </c>
      <c r="I88" s="719">
        <v>37.588601014844251</v>
      </c>
      <c r="J88" s="718">
        <v>26244764.84719535</v>
      </c>
      <c r="K88" s="720">
        <v>71.277529504382613</v>
      </c>
      <c r="L88" s="721">
        <v>1800069.8538499456</v>
      </c>
      <c r="M88" s="720">
        <v>6.4185432827060049</v>
      </c>
      <c r="N88" s="721">
        <v>28044834.701045297</v>
      </c>
      <c r="O88" s="720">
        <v>76.1662961923208</v>
      </c>
      <c r="P88" s="721">
        <v>8775696.2989547029</v>
      </c>
      <c r="Q88" s="719">
        <v>23.8337038076792</v>
      </c>
      <c r="R88" s="718">
        <v>702457.33556447853</v>
      </c>
      <c r="S88" s="720">
        <v>48.327880073839751</v>
      </c>
      <c r="T88" s="721">
        <v>173789.72190134157</v>
      </c>
      <c r="U88" s="720">
        <v>19.833415749658094</v>
      </c>
      <c r="V88" s="721">
        <v>876247.05746582011</v>
      </c>
      <c r="W88" s="720">
        <v>60.284319864399912</v>
      </c>
      <c r="X88" s="721">
        <v>577276.94253417966</v>
      </c>
      <c r="Y88" s="719">
        <v>39.715680135600088</v>
      </c>
      <c r="Z88" s="718">
        <v>3196311.5351548837</v>
      </c>
      <c r="AA88" s="720">
        <v>66.463929888529563</v>
      </c>
      <c r="AB88" s="721">
        <v>428353.34730210539</v>
      </c>
      <c r="AC88" s="720">
        <v>11.817736568566442</v>
      </c>
      <c r="AD88" s="721">
        <v>3624664.882456989</v>
      </c>
      <c r="AE88" s="720">
        <v>75.371086318518948</v>
      </c>
      <c r="AF88" s="721">
        <v>1184427.1175430112</v>
      </c>
      <c r="AG88" s="719">
        <v>24.628913681481052</v>
      </c>
      <c r="AH88" s="718">
        <v>6975049.1194365025</v>
      </c>
      <c r="AI88" s="720">
        <v>78.344745221161475</v>
      </c>
      <c r="AJ88" s="721">
        <v>474322.86396229523</v>
      </c>
      <c r="AK88" s="720">
        <v>6.367286598378243</v>
      </c>
      <c r="AL88" s="721">
        <v>7449371.9833987989</v>
      </c>
      <c r="AM88" s="720">
        <v>83.672407190759174</v>
      </c>
      <c r="AN88" s="721">
        <v>1453649.0166012014</v>
      </c>
      <c r="AO88" s="719">
        <v>16.327592809240826</v>
      </c>
      <c r="AP88" s="718">
        <v>9667407.8414106518</v>
      </c>
      <c r="AQ88" s="720">
        <v>80.614131197033501</v>
      </c>
      <c r="AR88" s="721">
        <v>437742.45169842581</v>
      </c>
      <c r="AS88" s="720">
        <v>4.3318747272559808</v>
      </c>
      <c r="AT88" s="721">
        <v>10105150.293109078</v>
      </c>
      <c r="AU88" s="720">
        <v>84.264357608354416</v>
      </c>
      <c r="AV88" s="721">
        <v>1887049.7068909223</v>
      </c>
      <c r="AW88" s="719">
        <v>15.735642391645584</v>
      </c>
      <c r="AX88" s="718">
        <v>5703539.0156288315</v>
      </c>
      <c r="AY88" s="720">
        <v>59.026385556955766</v>
      </c>
      <c r="AZ88" s="721">
        <v>285861.46898577758</v>
      </c>
      <c r="BA88" s="720">
        <v>4.7727893588029362</v>
      </c>
      <c r="BB88" s="721">
        <v>5989400.4846146097</v>
      </c>
      <c r="BC88" s="720">
        <v>61.984788968941885</v>
      </c>
      <c r="BD88" s="721">
        <v>3673293.5153853889</v>
      </c>
      <c r="BE88" s="719">
        <v>38.015211031058115</v>
      </c>
      <c r="BF88" s="718">
        <v>431791.69686764223</v>
      </c>
      <c r="BG88" s="720">
        <v>4.8911837590958713</v>
      </c>
      <c r="BH88" s="717">
        <v>13234.826685982447</v>
      </c>
      <c r="BI88" s="716">
        <v>2.9739410991281465</v>
      </c>
      <c r="BJ88" s="721">
        <v>445026.52355362469</v>
      </c>
      <c r="BK88" s="720">
        <v>5.0411031989797941</v>
      </c>
      <c r="BL88" s="721">
        <v>8382932.4764463753</v>
      </c>
      <c r="BM88" s="719">
        <v>94.958896801020202</v>
      </c>
    </row>
    <row r="89" spans="1:65" x14ac:dyDescent="0.25">
      <c r="A89" s="722" t="s">
        <v>363</v>
      </c>
      <c r="B89" s="721">
        <v>26706850.058219012</v>
      </c>
      <c r="C89" s="720">
        <v>58.488218683127997</v>
      </c>
      <c r="D89" s="721">
        <v>1799068.7690593111</v>
      </c>
      <c r="E89" s="720">
        <v>6.3112112960123863</v>
      </c>
      <c r="F89" s="721">
        <v>28505918.827278323</v>
      </c>
      <c r="G89" s="720">
        <v>62.428193909009941</v>
      </c>
      <c r="H89" s="721">
        <v>17156012.172721677</v>
      </c>
      <c r="I89" s="719">
        <v>37.571806090990059</v>
      </c>
      <c r="J89" s="718">
        <v>26265452.218299255</v>
      </c>
      <c r="K89" s="720">
        <v>71.313230466570701</v>
      </c>
      <c r="L89" s="721">
        <v>1783968.3407127212</v>
      </c>
      <c r="M89" s="720">
        <v>6.3600898170409863</v>
      </c>
      <c r="N89" s="721">
        <v>28049420.559011973</v>
      </c>
      <c r="O89" s="720">
        <v>76.156876194386371</v>
      </c>
      <c r="P89" s="721">
        <v>8781686.4409880247</v>
      </c>
      <c r="Q89" s="719">
        <v>23.843123805613629</v>
      </c>
      <c r="R89" s="718">
        <v>699104.90001240629</v>
      </c>
      <c r="S89" s="720">
        <v>48.145664579915064</v>
      </c>
      <c r="T89" s="721">
        <v>170805.56576639903</v>
      </c>
      <c r="U89" s="720">
        <v>19.63484433004054</v>
      </c>
      <c r="V89" s="721">
        <v>869910.46577880532</v>
      </c>
      <c r="W89" s="720">
        <v>59.908631021182657</v>
      </c>
      <c r="X89" s="721">
        <v>582151.53422119457</v>
      </c>
      <c r="Y89" s="719">
        <v>40.091368978817343</v>
      </c>
      <c r="Z89" s="718">
        <v>3189108.5358595308</v>
      </c>
      <c r="AA89" s="720">
        <v>66.356884180269233</v>
      </c>
      <c r="AB89" s="721">
        <v>432938.51198564633</v>
      </c>
      <c r="AC89" s="720">
        <v>11.952868261145571</v>
      </c>
      <c r="AD89" s="721">
        <v>3622047.0478451774</v>
      </c>
      <c r="AE89" s="720">
        <v>75.365185520275773</v>
      </c>
      <c r="AF89" s="721">
        <v>1183947.9521548222</v>
      </c>
      <c r="AG89" s="719">
        <v>24.634814479724227</v>
      </c>
      <c r="AH89" s="718">
        <v>6965706.0212525828</v>
      </c>
      <c r="AI89" s="720">
        <v>78.330925594991371</v>
      </c>
      <c r="AJ89" s="721">
        <v>472738.47448362981</v>
      </c>
      <c r="AK89" s="720">
        <v>6.3553404848904629</v>
      </c>
      <c r="AL89" s="721">
        <v>7438444.4957362134</v>
      </c>
      <c r="AM89" s="720">
        <v>83.646975706449879</v>
      </c>
      <c r="AN89" s="721">
        <v>1454219.504263788</v>
      </c>
      <c r="AO89" s="719">
        <v>16.353024293550121</v>
      </c>
      <c r="AP89" s="718">
        <v>9682523.5119603947</v>
      </c>
      <c r="AQ89" s="720">
        <v>80.707301081557688</v>
      </c>
      <c r="AR89" s="721">
        <v>424341.82749047707</v>
      </c>
      <c r="AS89" s="720">
        <v>4.1985503243435165</v>
      </c>
      <c r="AT89" s="721">
        <v>10106865.339450872</v>
      </c>
      <c r="AU89" s="720">
        <v>84.244342183546024</v>
      </c>
      <c r="AV89" s="721">
        <v>1890219.6605491287</v>
      </c>
      <c r="AW89" s="719">
        <v>15.755657816453976</v>
      </c>
      <c r="AX89" s="718">
        <v>5729009.2492143391</v>
      </c>
      <c r="AY89" s="720">
        <v>59.16380425656849</v>
      </c>
      <c r="AZ89" s="721">
        <v>283143.96098656912</v>
      </c>
      <c r="BA89" s="720">
        <v>4.7095267051104859</v>
      </c>
      <c r="BB89" s="721">
        <v>6012153.2102009077</v>
      </c>
      <c r="BC89" s="720">
        <v>62.08784804067237</v>
      </c>
      <c r="BD89" s="721">
        <v>3671147.7897990909</v>
      </c>
      <c r="BE89" s="719">
        <v>37.91215195932763</v>
      </c>
      <c r="BF89" s="718">
        <v>441397.83991975884</v>
      </c>
      <c r="BG89" s="720">
        <v>4.9983765945257073</v>
      </c>
      <c r="BH89" s="717">
        <v>15100.428346589848</v>
      </c>
      <c r="BI89" s="716">
        <v>3.3078829420179412</v>
      </c>
      <c r="BJ89" s="721">
        <v>456498.26826634869</v>
      </c>
      <c r="BK89" s="720">
        <v>5.1693734159615081</v>
      </c>
      <c r="BL89" s="721">
        <v>8374325.7317336518</v>
      </c>
      <c r="BM89" s="719">
        <v>94.830626584038498</v>
      </c>
    </row>
    <row r="90" spans="1:65" x14ac:dyDescent="0.25">
      <c r="A90" s="722" t="s">
        <v>364</v>
      </c>
      <c r="B90" s="721">
        <v>26708179.165361077</v>
      </c>
      <c r="C90" s="720">
        <v>58.471977666431329</v>
      </c>
      <c r="D90" s="721">
        <v>1786631.0024188277</v>
      </c>
      <c r="E90" s="720">
        <v>6.270022477423046</v>
      </c>
      <c r="F90" s="721">
        <v>28494810.167779908</v>
      </c>
      <c r="G90" s="720">
        <v>62.383432933553259</v>
      </c>
      <c r="H90" s="721">
        <v>17182076.832220089</v>
      </c>
      <c r="I90" s="719">
        <v>37.616567066446741</v>
      </c>
      <c r="J90" s="718">
        <v>26266188.676966667</v>
      </c>
      <c r="K90" s="720">
        <v>71.291282446390767</v>
      </c>
      <c r="L90" s="721">
        <v>1773610.9815292605</v>
      </c>
      <c r="M90" s="720">
        <v>6.3253340007080414</v>
      </c>
      <c r="N90" s="721">
        <v>28039799.658495933</v>
      </c>
      <c r="O90" s="720">
        <v>76.105189899401012</v>
      </c>
      <c r="P90" s="721">
        <v>8803679.3415040672</v>
      </c>
      <c r="Q90" s="719">
        <v>23.894810100598988</v>
      </c>
      <c r="R90" s="718">
        <v>692003.33418810554</v>
      </c>
      <c r="S90" s="720">
        <v>47.701635578362691</v>
      </c>
      <c r="T90" s="721">
        <v>160041.54696797131</v>
      </c>
      <c r="U90" s="720">
        <v>18.783229675744629</v>
      </c>
      <c r="V90" s="721">
        <v>852044.88115607691</v>
      </c>
      <c r="W90" s="720">
        <v>58.733726283273072</v>
      </c>
      <c r="X90" s="721">
        <v>598646.11884392309</v>
      </c>
      <c r="Y90" s="719">
        <v>41.266273716726928</v>
      </c>
      <c r="Z90" s="718">
        <v>3196897.6303755594</v>
      </c>
      <c r="AA90" s="720">
        <v>66.557759190096235</v>
      </c>
      <c r="AB90" s="721">
        <v>435730.89221331396</v>
      </c>
      <c r="AC90" s="720">
        <v>11.994920193567733</v>
      </c>
      <c r="AD90" s="721">
        <v>3632628.5225888733</v>
      </c>
      <c r="AE90" s="720">
        <v>75.629451545854465</v>
      </c>
      <c r="AF90" s="721">
        <v>1170564.4774111263</v>
      </c>
      <c r="AG90" s="719">
        <v>24.370548454145535</v>
      </c>
      <c r="AH90" s="718">
        <v>6958687.6287192106</v>
      </c>
      <c r="AI90" s="720">
        <v>78.339259555721483</v>
      </c>
      <c r="AJ90" s="721">
        <v>467121.41260815656</v>
      </c>
      <c r="AK90" s="720">
        <v>6.2905120507200438</v>
      </c>
      <c r="AL90" s="721">
        <v>7425809.0413273666</v>
      </c>
      <c r="AM90" s="720">
        <v>83.598001942047134</v>
      </c>
      <c r="AN90" s="721">
        <v>1456949.9586726315</v>
      </c>
      <c r="AO90" s="719">
        <v>16.401998057952866</v>
      </c>
      <c r="AP90" s="718">
        <v>9673755.204173822</v>
      </c>
      <c r="AQ90" s="720">
        <v>80.601381207803371</v>
      </c>
      <c r="AR90" s="721">
        <v>432820.99605796637</v>
      </c>
      <c r="AS90" s="720">
        <v>4.2825679783430504</v>
      </c>
      <c r="AT90" s="721">
        <v>10106576.200231789</v>
      </c>
      <c r="AU90" s="720">
        <v>84.20763021469962</v>
      </c>
      <c r="AV90" s="721">
        <v>1895395.7997682099</v>
      </c>
      <c r="AW90" s="719">
        <v>15.79236978530038</v>
      </c>
      <c r="AX90" s="718">
        <v>5744844.8795099724</v>
      </c>
      <c r="AY90" s="720">
        <v>59.195521745693419</v>
      </c>
      <c r="AZ90" s="721">
        <v>277896.13368185243</v>
      </c>
      <c r="BA90" s="720">
        <v>4.6141139569702005</v>
      </c>
      <c r="BB90" s="721">
        <v>6022741.0131918248</v>
      </c>
      <c r="BC90" s="720">
        <v>62.058994471141737</v>
      </c>
      <c r="BD90" s="721">
        <v>3682122.9868081752</v>
      </c>
      <c r="BE90" s="719">
        <v>37.941005528858263</v>
      </c>
      <c r="BF90" s="718">
        <v>441990.48839440942</v>
      </c>
      <c r="BG90" s="720">
        <v>5.0036236115710881</v>
      </c>
      <c r="BH90" s="717">
        <v>13020.020889566891</v>
      </c>
      <c r="BI90" s="716">
        <v>2.8614769601818084</v>
      </c>
      <c r="BJ90" s="721">
        <v>455010.50928397628</v>
      </c>
      <c r="BK90" s="720">
        <v>5.1510188285651051</v>
      </c>
      <c r="BL90" s="721">
        <v>8378397.4907160234</v>
      </c>
      <c r="BM90" s="719">
        <v>94.8489811714349</v>
      </c>
    </row>
    <row r="91" spans="1:65" x14ac:dyDescent="0.25">
      <c r="A91" s="722" t="s">
        <v>365</v>
      </c>
      <c r="B91" s="721">
        <v>26714031.488961138</v>
      </c>
      <c r="C91" s="720">
        <v>58.466940345846929</v>
      </c>
      <c r="D91" s="721">
        <v>1791205.0944668101</v>
      </c>
      <c r="E91" s="720">
        <v>6.2837755765484884</v>
      </c>
      <c r="F91" s="721">
        <v>28505236.583427947</v>
      </c>
      <c r="G91" s="720">
        <v>62.387212785768376</v>
      </c>
      <c r="H91" s="721">
        <v>17185595.416572053</v>
      </c>
      <c r="I91" s="719">
        <v>37.612787214231624</v>
      </c>
      <c r="J91" s="718">
        <v>26269549.512578525</v>
      </c>
      <c r="K91" s="720">
        <v>71.278831214907129</v>
      </c>
      <c r="L91" s="721">
        <v>1774798.1625545092</v>
      </c>
      <c r="M91" s="720">
        <v>6.3285414341379944</v>
      </c>
      <c r="N91" s="721">
        <v>28044347.675133035</v>
      </c>
      <c r="O91" s="720">
        <v>76.094503391115396</v>
      </c>
      <c r="P91" s="721">
        <v>8810282.3248669673</v>
      </c>
      <c r="Q91" s="719">
        <v>23.905496608884604</v>
      </c>
      <c r="R91" s="718">
        <v>688748.66554087389</v>
      </c>
      <c r="S91" s="720">
        <v>47.526981959438537</v>
      </c>
      <c r="T91" s="721">
        <v>173138.22169398871</v>
      </c>
      <c r="U91" s="720">
        <v>20.088276577621127</v>
      </c>
      <c r="V91" s="721">
        <v>861886.88723486254</v>
      </c>
      <c r="W91" s="720">
        <v>59.474354855584117</v>
      </c>
      <c r="X91" s="721">
        <v>587287.11276513734</v>
      </c>
      <c r="Y91" s="719">
        <v>40.525645144415883</v>
      </c>
      <c r="Z91" s="718">
        <v>3200333.5205716304</v>
      </c>
      <c r="AA91" s="720">
        <v>66.670031497715968</v>
      </c>
      <c r="AB91" s="721">
        <v>435996.76813845814</v>
      </c>
      <c r="AC91" s="720">
        <v>11.990021079551571</v>
      </c>
      <c r="AD91" s="721">
        <v>3636330.2887100885</v>
      </c>
      <c r="AE91" s="720">
        <v>75.752809301293567</v>
      </c>
      <c r="AF91" s="721">
        <v>1163927.7112899127</v>
      </c>
      <c r="AG91" s="719">
        <v>24.247190698706433</v>
      </c>
      <c r="AH91" s="718">
        <v>6947676.2403554358</v>
      </c>
      <c r="AI91" s="720">
        <v>78.305742726546782</v>
      </c>
      <c r="AJ91" s="721">
        <v>461421.48306890042</v>
      </c>
      <c r="AK91" s="720">
        <v>6.2277688902669874</v>
      </c>
      <c r="AL91" s="721">
        <v>7409097.7234243359</v>
      </c>
      <c r="AM91" s="720">
        <v>83.506323567061955</v>
      </c>
      <c r="AN91" s="721">
        <v>1463401.276575665</v>
      </c>
      <c r="AO91" s="719">
        <v>16.493676432938045</v>
      </c>
      <c r="AP91" s="718">
        <v>9683123.5357368216</v>
      </c>
      <c r="AQ91" s="720">
        <v>80.645995379315949</v>
      </c>
      <c r="AR91" s="721">
        <v>432219.04740794934</v>
      </c>
      <c r="AS91" s="720">
        <v>4.2729056762561592</v>
      </c>
      <c r="AT91" s="721">
        <v>10115342.583144771</v>
      </c>
      <c r="AU91" s="720">
        <v>84.245736224454447</v>
      </c>
      <c r="AV91" s="721">
        <v>1891606.4168552295</v>
      </c>
      <c r="AW91" s="719">
        <v>15.754263775545553</v>
      </c>
      <c r="AX91" s="718">
        <v>5749667.5503737666</v>
      </c>
      <c r="AY91" s="720">
        <v>59.117986277395225</v>
      </c>
      <c r="AZ91" s="721">
        <v>272022.64224521274</v>
      </c>
      <c r="BA91" s="720">
        <v>4.5173802295349157</v>
      </c>
      <c r="BB91" s="721">
        <v>6021690.1926189791</v>
      </c>
      <c r="BC91" s="720">
        <v>61.91491856791486</v>
      </c>
      <c r="BD91" s="721">
        <v>3704059.8073810232</v>
      </c>
      <c r="BE91" s="719">
        <v>38.08508143208514</v>
      </c>
      <c r="BF91" s="718">
        <v>444481.97638261184</v>
      </c>
      <c r="BG91" s="720">
        <v>5.030237837281355</v>
      </c>
      <c r="BH91" s="717">
        <v>16406.931912300726</v>
      </c>
      <c r="BI91" s="716">
        <v>3.5598452505613989</v>
      </c>
      <c r="BJ91" s="721">
        <v>460888.90829491254</v>
      </c>
      <c r="BK91" s="720">
        <v>5.2159163891331657</v>
      </c>
      <c r="BL91" s="721">
        <v>8375313.0917050866</v>
      </c>
      <c r="BM91" s="719">
        <v>94.78408361086683</v>
      </c>
    </row>
    <row r="92" spans="1:65" x14ac:dyDescent="0.25">
      <c r="A92" s="722" t="s">
        <v>366</v>
      </c>
      <c r="B92" s="721">
        <v>26770472.220705442</v>
      </c>
      <c r="C92" s="720">
        <v>58.570469108156928</v>
      </c>
      <c r="D92" s="721">
        <v>1800202.4727020115</v>
      </c>
      <c r="E92" s="720">
        <v>6.300874907645774</v>
      </c>
      <c r="F92" s="721">
        <v>28570674.693407454</v>
      </c>
      <c r="G92" s="720">
        <v>62.509088585861548</v>
      </c>
      <c r="H92" s="721">
        <v>17135758.306592546</v>
      </c>
      <c r="I92" s="719">
        <v>37.490911414138452</v>
      </c>
      <c r="J92" s="718">
        <v>26329650.978833906</v>
      </c>
      <c r="K92" s="720">
        <v>71.417826974455551</v>
      </c>
      <c r="L92" s="721">
        <v>1783518.1662575705</v>
      </c>
      <c r="M92" s="720">
        <v>6.3440665726900818</v>
      </c>
      <c r="N92" s="721">
        <v>28113169.145091478</v>
      </c>
      <c r="O92" s="720">
        <v>76.255528465674587</v>
      </c>
      <c r="P92" s="721">
        <v>8753887.8549085241</v>
      </c>
      <c r="Q92" s="719">
        <v>23.744471534325413</v>
      </c>
      <c r="R92" s="718">
        <v>699626.6240243034</v>
      </c>
      <c r="S92" s="720">
        <v>48.32339693261045</v>
      </c>
      <c r="T92" s="721">
        <v>175497.05609832046</v>
      </c>
      <c r="U92" s="720">
        <v>20.053971808159673</v>
      </c>
      <c r="V92" s="721">
        <v>875123.68012262392</v>
      </c>
      <c r="W92" s="720">
        <v>60.445025257105357</v>
      </c>
      <c r="X92" s="721">
        <v>572677.31987737608</v>
      </c>
      <c r="Y92" s="719">
        <v>39.554974742894643</v>
      </c>
      <c r="Z92" s="718">
        <v>3222102.7517181318</v>
      </c>
      <c r="AA92" s="720">
        <v>67.165256944110197</v>
      </c>
      <c r="AB92" s="721">
        <v>437564.54354849551</v>
      </c>
      <c r="AC92" s="720">
        <v>11.956402269529708</v>
      </c>
      <c r="AD92" s="721">
        <v>3659667.2952666273</v>
      </c>
      <c r="AE92" s="720">
        <v>76.286361161347131</v>
      </c>
      <c r="AF92" s="721">
        <v>1137608.7047333734</v>
      </c>
      <c r="AG92" s="719">
        <v>23.713638838652869</v>
      </c>
      <c r="AH92" s="718">
        <v>6941901.8635258777</v>
      </c>
      <c r="AI92" s="720">
        <v>78.328051176019201</v>
      </c>
      <c r="AJ92" s="721">
        <v>462935.48842642026</v>
      </c>
      <c r="AK92" s="720">
        <v>6.2517982019465492</v>
      </c>
      <c r="AL92" s="721">
        <v>7404837.3519522976</v>
      </c>
      <c r="AM92" s="720">
        <v>83.551523841223769</v>
      </c>
      <c r="AN92" s="721">
        <v>1457762.6480477029</v>
      </c>
      <c r="AO92" s="719">
        <v>16.448476158776231</v>
      </c>
      <c r="AP92" s="718">
        <v>9675394.9004808385</v>
      </c>
      <c r="AQ92" s="720">
        <v>80.545550420670693</v>
      </c>
      <c r="AR92" s="721">
        <v>440087.84241860377</v>
      </c>
      <c r="AS92" s="720">
        <v>4.3506360853368387</v>
      </c>
      <c r="AT92" s="721">
        <v>10115482.742899442</v>
      </c>
      <c r="AU92" s="720">
        <v>84.20918563821516</v>
      </c>
      <c r="AV92" s="721">
        <v>1896844.2571005588</v>
      </c>
      <c r="AW92" s="719">
        <v>15.79081436178484</v>
      </c>
      <c r="AX92" s="718">
        <v>5790624.8390847575</v>
      </c>
      <c r="AY92" s="720">
        <v>59.408980735867111</v>
      </c>
      <c r="AZ92" s="721">
        <v>267433.23576573044</v>
      </c>
      <c r="BA92" s="720">
        <v>4.4145043256676058</v>
      </c>
      <c r="BB92" s="721">
        <v>6058058.0748504875</v>
      </c>
      <c r="BC92" s="720">
        <v>62.152715029357978</v>
      </c>
      <c r="BD92" s="721">
        <v>3688994.9251495134</v>
      </c>
      <c r="BE92" s="719">
        <v>37.847284970642022</v>
      </c>
      <c r="BF92" s="718">
        <v>440821.24187153508</v>
      </c>
      <c r="BG92" s="720">
        <v>4.9870176568067146</v>
      </c>
      <c r="BH92" s="717">
        <v>16684.306444441343</v>
      </c>
      <c r="BI92" s="716">
        <v>3.6467987122460688</v>
      </c>
      <c r="BJ92" s="721">
        <v>457505.5483159764</v>
      </c>
      <c r="BK92" s="720">
        <v>5.1757674785638308</v>
      </c>
      <c r="BL92" s="721">
        <v>8381870.4516840242</v>
      </c>
      <c r="BM92" s="719">
        <v>94.824232521436173</v>
      </c>
    </row>
    <row r="93" spans="1:65" x14ac:dyDescent="0.25">
      <c r="A93" s="722" t="s">
        <v>367</v>
      </c>
      <c r="B93" s="721">
        <v>26824426.700127482</v>
      </c>
      <c r="C93" s="720">
        <v>58.665533222432835</v>
      </c>
      <c r="D93" s="721">
        <v>1807223.7277577957</v>
      </c>
      <c r="E93" s="720">
        <v>6.3119788791416749</v>
      </c>
      <c r="F93" s="721">
        <v>28631650.427885279</v>
      </c>
      <c r="G93" s="720">
        <v>62.617966011635382</v>
      </c>
      <c r="H93" s="721">
        <v>17092687.572114721</v>
      </c>
      <c r="I93" s="719">
        <v>37.382033988364618</v>
      </c>
      <c r="J93" s="718">
        <v>26392286.150753878</v>
      </c>
      <c r="K93" s="720">
        <v>71.555277576276922</v>
      </c>
      <c r="L93" s="721">
        <v>1792657.9052778832</v>
      </c>
      <c r="M93" s="720">
        <v>6.3603387032242225</v>
      </c>
      <c r="N93" s="721">
        <v>28184944.05603176</v>
      </c>
      <c r="O93" s="720">
        <v>76.415566422751169</v>
      </c>
      <c r="P93" s="721">
        <v>8698828.9439682402</v>
      </c>
      <c r="Q93" s="719">
        <v>23.584433577248831</v>
      </c>
      <c r="R93" s="718">
        <v>699638.31886627758</v>
      </c>
      <c r="S93" s="720">
        <v>48.366999340920117</v>
      </c>
      <c r="T93" s="721">
        <v>182772.10999844619</v>
      </c>
      <c r="U93" s="720">
        <v>20.712822969872867</v>
      </c>
      <c r="V93" s="721">
        <v>882410.42886472377</v>
      </c>
      <c r="W93" s="720">
        <v>61.002297159024678</v>
      </c>
      <c r="X93" s="721">
        <v>564109.57113527611</v>
      </c>
      <c r="Y93" s="719">
        <v>38.997702840975322</v>
      </c>
      <c r="Z93" s="718">
        <v>3230283.059731652</v>
      </c>
      <c r="AA93" s="720">
        <v>67.316356227189516</v>
      </c>
      <c r="AB93" s="721">
        <v>445620.12402921927</v>
      </c>
      <c r="AC93" s="720">
        <v>12.122738324497947</v>
      </c>
      <c r="AD93" s="721">
        <v>3675903.1837608712</v>
      </c>
      <c r="AE93" s="720">
        <v>76.602701249116862</v>
      </c>
      <c r="AF93" s="721">
        <v>1122756.8162391286</v>
      </c>
      <c r="AG93" s="719">
        <v>23.397298750883138</v>
      </c>
      <c r="AH93" s="718">
        <v>6920726.773123391</v>
      </c>
      <c r="AI93" s="720">
        <v>78.198703203057548</v>
      </c>
      <c r="AJ93" s="721">
        <v>465857.38372208888</v>
      </c>
      <c r="AK93" s="720">
        <v>6.3068039817884944</v>
      </c>
      <c r="AL93" s="721">
        <v>7386584.1568454802</v>
      </c>
      <c r="AM93" s="720">
        <v>83.462520787376889</v>
      </c>
      <c r="AN93" s="721">
        <v>1463596.8431545189</v>
      </c>
      <c r="AO93" s="719">
        <v>16.537479212623111</v>
      </c>
      <c r="AP93" s="718">
        <v>9720225.9593945481</v>
      </c>
      <c r="AQ93" s="720">
        <v>80.837553721165051</v>
      </c>
      <c r="AR93" s="721">
        <v>431155.1774176266</v>
      </c>
      <c r="AS93" s="720">
        <v>4.2472563250937263</v>
      </c>
      <c r="AT93" s="721">
        <v>10151381.136812177</v>
      </c>
      <c r="AU93" s="720">
        <v>84.423224461974357</v>
      </c>
      <c r="AV93" s="721">
        <v>1873012.863187823</v>
      </c>
      <c r="AW93" s="719">
        <v>15.576775538025643</v>
      </c>
      <c r="AX93" s="718">
        <v>5821412.0396380052</v>
      </c>
      <c r="AY93" s="720">
        <v>59.621070338440646</v>
      </c>
      <c r="AZ93" s="721">
        <v>267253.11011050205</v>
      </c>
      <c r="BA93" s="720">
        <v>4.3893547031657825</v>
      </c>
      <c r="BB93" s="721">
        <v>6088665.1497485079</v>
      </c>
      <c r="BC93" s="720">
        <v>62.35819259805244</v>
      </c>
      <c r="BD93" s="721">
        <v>3675352.8502514921</v>
      </c>
      <c r="BE93" s="719">
        <v>37.64180740194756</v>
      </c>
      <c r="BF93" s="718">
        <v>432140.54937360692</v>
      </c>
      <c r="BG93" s="720">
        <v>4.8881553314025394</v>
      </c>
      <c r="BH93" s="717">
        <v>14565.822479912571</v>
      </c>
      <c r="BI93" s="716">
        <v>3.2607151806397074</v>
      </c>
      <c r="BJ93" s="721">
        <v>446706.37185351946</v>
      </c>
      <c r="BK93" s="720">
        <v>5.0529165483599687</v>
      </c>
      <c r="BL93" s="721">
        <v>8393858.6281464808</v>
      </c>
      <c r="BM93" s="719">
        <v>94.947083451640026</v>
      </c>
    </row>
    <row r="94" spans="1:65" x14ac:dyDescent="0.25">
      <c r="A94" s="722" t="s">
        <v>368</v>
      </c>
      <c r="B94" s="721">
        <v>26833563.129395835</v>
      </c>
      <c r="C94" s="720">
        <v>58.661517401445799</v>
      </c>
      <c r="D94" s="721">
        <v>1785885.9810126582</v>
      </c>
      <c r="E94" s="720">
        <v>6.2401130578126907</v>
      </c>
      <c r="F94" s="721">
        <v>28619449.110408492</v>
      </c>
      <c r="G94" s="720">
        <v>62.565687006018578</v>
      </c>
      <c r="H94" s="721">
        <v>17123593.889591508</v>
      </c>
      <c r="I94" s="719">
        <v>37.434312993981422</v>
      </c>
      <c r="J94" s="718">
        <v>26406970.821908034</v>
      </c>
      <c r="K94" s="720">
        <v>71.561395723568523</v>
      </c>
      <c r="L94" s="721">
        <v>1772749.6403036737</v>
      </c>
      <c r="M94" s="720">
        <v>6.2908702117215336</v>
      </c>
      <c r="N94" s="721">
        <v>28179720.462211706</v>
      </c>
      <c r="O94" s="720">
        <v>76.365446872946748</v>
      </c>
      <c r="P94" s="721">
        <v>8721419.5377882943</v>
      </c>
      <c r="Q94" s="719">
        <v>23.634553127053252</v>
      </c>
      <c r="R94" s="718">
        <v>706498.33946498553</v>
      </c>
      <c r="S94" s="720">
        <v>48.880542278827001</v>
      </c>
      <c r="T94" s="721">
        <v>169327.97346364375</v>
      </c>
      <c r="U94" s="720">
        <v>19.333510647497778</v>
      </c>
      <c r="V94" s="721">
        <v>875826.31292862934</v>
      </c>
      <c r="W94" s="720">
        <v>60.59584676509882</v>
      </c>
      <c r="X94" s="721">
        <v>569530.68707137078</v>
      </c>
      <c r="Y94" s="719">
        <v>39.40415323490118</v>
      </c>
      <c r="Z94" s="718">
        <v>3224417.3820429477</v>
      </c>
      <c r="AA94" s="720">
        <v>67.172815156653385</v>
      </c>
      <c r="AB94" s="721">
        <v>442485.88936283666</v>
      </c>
      <c r="AC94" s="720">
        <v>12.067018315244525</v>
      </c>
      <c r="AD94" s="721">
        <v>3666903.2714057844</v>
      </c>
      <c r="AE94" s="720">
        <v>76.390921665174034</v>
      </c>
      <c r="AF94" s="721">
        <v>1133278.7285942161</v>
      </c>
      <c r="AG94" s="719">
        <v>23.609078334825966</v>
      </c>
      <c r="AH94" s="718">
        <v>6922053.3059160197</v>
      </c>
      <c r="AI94" s="720">
        <v>78.323723486073831</v>
      </c>
      <c r="AJ94" s="721">
        <v>461575.29277889238</v>
      </c>
      <c r="AK94" s="720">
        <v>6.2513341050290343</v>
      </c>
      <c r="AL94" s="721">
        <v>7383628.5986949112</v>
      </c>
      <c r="AM94" s="720">
        <v>83.546493956321356</v>
      </c>
      <c r="AN94" s="721">
        <v>1454119.4013050888</v>
      </c>
      <c r="AO94" s="719">
        <v>16.453506043678644</v>
      </c>
      <c r="AP94" s="718">
        <v>9722797.2522375528</v>
      </c>
      <c r="AQ94" s="720">
        <v>80.77403503203449</v>
      </c>
      <c r="AR94" s="721">
        <v>436980.53798607067</v>
      </c>
      <c r="AS94" s="720">
        <v>4.3010836162830328</v>
      </c>
      <c r="AT94" s="721">
        <v>10159777.790223625</v>
      </c>
      <c r="AU94" s="720">
        <v>84.404336103619755</v>
      </c>
      <c r="AV94" s="721">
        <v>1877255.2097763778</v>
      </c>
      <c r="AW94" s="719">
        <v>15.595663896380245</v>
      </c>
      <c r="AX94" s="718">
        <v>5831204.5422465298</v>
      </c>
      <c r="AY94" s="720">
        <v>59.618769614884336</v>
      </c>
      <c r="AZ94" s="721">
        <v>262379.94671223033</v>
      </c>
      <c r="BA94" s="720">
        <v>4.305839152433979</v>
      </c>
      <c r="BB94" s="721">
        <v>6093584.4889587611</v>
      </c>
      <c r="BC94" s="720">
        <v>62.301366234720213</v>
      </c>
      <c r="BD94" s="721">
        <v>3687235.5110412398</v>
      </c>
      <c r="BE94" s="719">
        <v>37.698633765279787</v>
      </c>
      <c r="BF94" s="718">
        <v>426592.30748780112</v>
      </c>
      <c r="BG94" s="720">
        <v>4.8246662227328336</v>
      </c>
      <c r="BH94" s="717">
        <v>13136.340708984444</v>
      </c>
      <c r="BI94" s="716">
        <v>2.9873743188789743</v>
      </c>
      <c r="BJ94" s="721">
        <v>439728.64819678554</v>
      </c>
      <c r="BK94" s="720">
        <v>4.9732353792705659</v>
      </c>
      <c r="BL94" s="721">
        <v>8402174.3518032134</v>
      </c>
      <c r="BM94" s="719">
        <v>95.026764620729438</v>
      </c>
    </row>
    <row r="95" spans="1:65" x14ac:dyDescent="0.25">
      <c r="A95" s="722" t="s">
        <v>369</v>
      </c>
      <c r="B95" s="721">
        <v>26878358.195725407</v>
      </c>
      <c r="C95" s="720">
        <v>58.737084281578326</v>
      </c>
      <c r="D95" s="721">
        <v>1781861.9694791199</v>
      </c>
      <c r="E95" s="720">
        <v>6.217195678218908</v>
      </c>
      <c r="F95" s="721">
        <v>28660220.165204525</v>
      </c>
      <c r="G95" s="720">
        <v>62.630974522838628</v>
      </c>
      <c r="H95" s="721">
        <v>17100236.834795471</v>
      </c>
      <c r="I95" s="719">
        <v>37.369025477161372</v>
      </c>
      <c r="J95" s="718">
        <v>26449907.957607213</v>
      </c>
      <c r="K95" s="720">
        <v>71.646064602349583</v>
      </c>
      <c r="L95" s="721">
        <v>1769819.3823239775</v>
      </c>
      <c r="M95" s="720">
        <v>6.2715679744349124</v>
      </c>
      <c r="N95" s="721">
        <v>28219727.33993119</v>
      </c>
      <c r="O95" s="720">
        <v>76.440054585365971</v>
      </c>
      <c r="P95" s="721">
        <v>8697733.6600688063</v>
      </c>
      <c r="Q95" s="719">
        <v>23.559945414634029</v>
      </c>
      <c r="R95" s="718">
        <v>702306.59217704623</v>
      </c>
      <c r="S95" s="720">
        <v>48.626694245102151</v>
      </c>
      <c r="T95" s="721">
        <v>168380.29654995873</v>
      </c>
      <c r="U95" s="720">
        <v>19.338788573713401</v>
      </c>
      <c r="V95" s="721">
        <v>870686.88872700487</v>
      </c>
      <c r="W95" s="720">
        <v>60.285102821125292</v>
      </c>
      <c r="X95" s="721">
        <v>573595.11127299513</v>
      </c>
      <c r="Y95" s="719">
        <v>39.714897178874708</v>
      </c>
      <c r="Z95" s="718">
        <v>3211580.5465618009</v>
      </c>
      <c r="AA95" s="720">
        <v>66.884824920096364</v>
      </c>
      <c r="AB95" s="721">
        <v>438215.19173269416</v>
      </c>
      <c r="AC95" s="720">
        <v>12.006567576778057</v>
      </c>
      <c r="AD95" s="721">
        <v>3649795.7382944948</v>
      </c>
      <c r="AE95" s="720">
        <v>76.011155694439182</v>
      </c>
      <c r="AF95" s="721">
        <v>1151862.2617055057</v>
      </c>
      <c r="AG95" s="719">
        <v>23.988844305560818</v>
      </c>
      <c r="AH95" s="718">
        <v>6925412.9773197882</v>
      </c>
      <c r="AI95" s="720">
        <v>78.477513451657757</v>
      </c>
      <c r="AJ95" s="721">
        <v>454831.24857645168</v>
      </c>
      <c r="AK95" s="720">
        <v>6.1628211025932274</v>
      </c>
      <c r="AL95" s="721">
        <v>7380244.2258962402</v>
      </c>
      <c r="AM95" s="720">
        <v>83.631577988355886</v>
      </c>
      <c r="AN95" s="721">
        <v>1444465.7741037589</v>
      </c>
      <c r="AO95" s="719">
        <v>16.368422011644114</v>
      </c>
      <c r="AP95" s="718">
        <v>9739130.5972818546</v>
      </c>
      <c r="AQ95" s="720">
        <v>80.830233781089149</v>
      </c>
      <c r="AR95" s="721">
        <v>447279.38876828173</v>
      </c>
      <c r="AS95" s="720">
        <v>4.3909423376912198</v>
      </c>
      <c r="AT95" s="721">
        <v>10186409.986050136</v>
      </c>
      <c r="AU95" s="720">
        <v>84.542443736430869</v>
      </c>
      <c r="AV95" s="721">
        <v>1862461.0139498636</v>
      </c>
      <c r="AW95" s="719">
        <v>15.457556263569131</v>
      </c>
      <c r="AX95" s="718">
        <v>5871477.2442667261</v>
      </c>
      <c r="AY95" s="720">
        <v>59.925629716723371</v>
      </c>
      <c r="AZ95" s="721">
        <v>261113.25669659115</v>
      </c>
      <c r="BA95" s="720">
        <v>4.257797037900624</v>
      </c>
      <c r="BB95" s="721">
        <v>6132590.5009633172</v>
      </c>
      <c r="BC95" s="720">
        <v>62.590610893344085</v>
      </c>
      <c r="BD95" s="721">
        <v>3665349.4990366832</v>
      </c>
      <c r="BE95" s="719">
        <v>37.409389106655915</v>
      </c>
      <c r="BF95" s="718">
        <v>428450.23811819381</v>
      </c>
      <c r="BG95" s="720">
        <v>4.8450800850548141</v>
      </c>
      <c r="BH95" s="717">
        <v>12042.587155142272</v>
      </c>
      <c r="BI95" s="716">
        <v>2.7338895128812966</v>
      </c>
      <c r="BJ95" s="721">
        <v>440492.82527333614</v>
      </c>
      <c r="BK95" s="720">
        <v>4.9812622924779815</v>
      </c>
      <c r="BL95" s="721">
        <v>8402503.174726665</v>
      </c>
      <c r="BM95" s="719">
        <v>95.018737707522021</v>
      </c>
    </row>
    <row r="96" spans="1:65" x14ac:dyDescent="0.25">
      <c r="A96" s="722" t="s">
        <v>370</v>
      </c>
      <c r="B96" s="721">
        <v>26938697.036630657</v>
      </c>
      <c r="C96" s="720">
        <v>58.845775884854028</v>
      </c>
      <c r="D96" s="721">
        <v>1767649.2388982568</v>
      </c>
      <c r="E96" s="720">
        <v>6.1576949637966001</v>
      </c>
      <c r="F96" s="721">
        <v>28706346.275528912</v>
      </c>
      <c r="G96" s="720">
        <v>62.707087024505562</v>
      </c>
      <c r="H96" s="721">
        <v>17072125.724471085</v>
      </c>
      <c r="I96" s="719">
        <v>37.292912975494438</v>
      </c>
      <c r="J96" s="718">
        <v>26509837.50592801</v>
      </c>
      <c r="K96" s="720">
        <v>71.775861875883294</v>
      </c>
      <c r="L96" s="721">
        <v>1755250.4048291012</v>
      </c>
      <c r="M96" s="720">
        <v>6.2099591211994394</v>
      </c>
      <c r="N96" s="721">
        <v>28265087.91075711</v>
      </c>
      <c r="O96" s="720">
        <v>76.528233918391265</v>
      </c>
      <c r="P96" s="721">
        <v>8669108.0892428905</v>
      </c>
      <c r="Q96" s="719">
        <v>23.471766081608735</v>
      </c>
      <c r="R96" s="718">
        <v>700338.06923835748</v>
      </c>
      <c r="S96" s="720">
        <v>48.528297689529843</v>
      </c>
      <c r="T96" s="721">
        <v>170444.59453220782</v>
      </c>
      <c r="U96" s="720">
        <v>19.573723917994389</v>
      </c>
      <c r="V96" s="721">
        <v>870782.6637705653</v>
      </c>
      <c r="W96" s="720">
        <v>60.338859454400932</v>
      </c>
      <c r="X96" s="721">
        <v>572371.33622943459</v>
      </c>
      <c r="Y96" s="719">
        <v>39.661140545599068</v>
      </c>
      <c r="Z96" s="718">
        <v>3201399.8067973168</v>
      </c>
      <c r="AA96" s="720">
        <v>66.652449672282387</v>
      </c>
      <c r="AB96" s="721">
        <v>444663.30946338491</v>
      </c>
      <c r="AC96" s="720">
        <v>12.195710696292577</v>
      </c>
      <c r="AD96" s="721">
        <v>3646063.1162607018</v>
      </c>
      <c r="AE96" s="720">
        <v>75.91024333872501</v>
      </c>
      <c r="AF96" s="721">
        <v>1157060.8837392987</v>
      </c>
      <c r="AG96" s="719">
        <v>24.08975666127499</v>
      </c>
      <c r="AH96" s="718">
        <v>6935261.4854395539</v>
      </c>
      <c r="AI96" s="720">
        <v>78.700905116382202</v>
      </c>
      <c r="AJ96" s="721">
        <v>433289.05705904332</v>
      </c>
      <c r="AK96" s="720">
        <v>5.8802481513836451</v>
      </c>
      <c r="AL96" s="721">
        <v>7368550.5424985979</v>
      </c>
      <c r="AM96" s="720">
        <v>83.617841707621537</v>
      </c>
      <c r="AN96" s="721">
        <v>1443624.4575014028</v>
      </c>
      <c r="AO96" s="719">
        <v>16.382158292378463</v>
      </c>
      <c r="AP96" s="718">
        <v>9766708.7021062355</v>
      </c>
      <c r="AQ96" s="720">
        <v>80.977871596508365</v>
      </c>
      <c r="AR96" s="721">
        <v>447327.59499255894</v>
      </c>
      <c r="AS96" s="720">
        <v>4.3795379415248243</v>
      </c>
      <c r="AT96" s="721">
        <v>10214036.297098795</v>
      </c>
      <c r="AU96" s="720">
        <v>84.68676039965969</v>
      </c>
      <c r="AV96" s="721">
        <v>1846923.7029012053</v>
      </c>
      <c r="AW96" s="719">
        <v>15.31323960034031</v>
      </c>
      <c r="AX96" s="718">
        <v>5906129.4423465431</v>
      </c>
      <c r="AY96" s="720">
        <v>60.175853529788107</v>
      </c>
      <c r="AZ96" s="721">
        <v>259525.8487819063</v>
      </c>
      <c r="BA96" s="720">
        <v>4.2092176180418193</v>
      </c>
      <c r="BB96" s="721">
        <v>6165655.2911284491</v>
      </c>
      <c r="BC96" s="720">
        <v>62.820087730196882</v>
      </c>
      <c r="BD96" s="721">
        <v>3649127.708871549</v>
      </c>
      <c r="BE96" s="719">
        <v>37.179912269803118</v>
      </c>
      <c r="BF96" s="718">
        <v>428859.53070264903</v>
      </c>
      <c r="BG96" s="720">
        <v>4.8490066422921343</v>
      </c>
      <c r="BH96" s="717">
        <v>12398.834069155557</v>
      </c>
      <c r="BI96" s="716">
        <v>2.8098807997821362</v>
      </c>
      <c r="BJ96" s="721">
        <v>441258.36477180454</v>
      </c>
      <c r="BK96" s="720">
        <v>4.989197134641711</v>
      </c>
      <c r="BL96" s="721">
        <v>8403017.6352281962</v>
      </c>
      <c r="BM96" s="719">
        <v>95.010802865358286</v>
      </c>
    </row>
    <row r="97" spans="1:65" x14ac:dyDescent="0.25">
      <c r="A97" s="722" t="s">
        <v>371</v>
      </c>
      <c r="B97" s="721">
        <v>26955075.720185101</v>
      </c>
      <c r="C97" s="720">
        <v>58.858931532668727</v>
      </c>
      <c r="D97" s="721">
        <v>1764261.2997938688</v>
      </c>
      <c r="E97" s="720">
        <v>6.1431129087922116</v>
      </c>
      <c r="F97" s="721">
        <v>28719337.01997897</v>
      </c>
      <c r="G97" s="720">
        <v>62.711361261610023</v>
      </c>
      <c r="H97" s="721">
        <v>17076729.98002103</v>
      </c>
      <c r="I97" s="719">
        <v>37.288638738389977</v>
      </c>
      <c r="J97" s="718">
        <v>26524133.394180503</v>
      </c>
      <c r="K97" s="720">
        <v>71.78234663327224</v>
      </c>
      <c r="L97" s="721">
        <v>1753813.5419039996</v>
      </c>
      <c r="M97" s="720">
        <v>6.2020540100314694</v>
      </c>
      <c r="N97" s="721">
        <v>28277946.936084501</v>
      </c>
      <c r="O97" s="720">
        <v>76.528697804266614</v>
      </c>
      <c r="P97" s="721">
        <v>8672828.0639154986</v>
      </c>
      <c r="Q97" s="719">
        <v>23.471302195733386</v>
      </c>
      <c r="R97" s="718">
        <v>697337.63060290855</v>
      </c>
      <c r="S97" s="720">
        <v>48.359260205167885</v>
      </c>
      <c r="T97" s="721">
        <v>174618.11266114615</v>
      </c>
      <c r="U97" s="720">
        <v>20.026029303676079</v>
      </c>
      <c r="V97" s="721">
        <v>871955.74326405465</v>
      </c>
      <c r="W97" s="720">
        <v>60.468749749586657</v>
      </c>
      <c r="X97" s="721">
        <v>570038.25673594512</v>
      </c>
      <c r="Y97" s="719">
        <v>39.531250250413343</v>
      </c>
      <c r="Z97" s="718">
        <v>3193110.7471530461</v>
      </c>
      <c r="AA97" s="720">
        <v>66.460778202142123</v>
      </c>
      <c r="AB97" s="721">
        <v>440177.81136458705</v>
      </c>
      <c r="AC97" s="720">
        <v>12.115134932860324</v>
      </c>
      <c r="AD97" s="721">
        <v>3633288.558517633</v>
      </c>
      <c r="AE97" s="720">
        <v>75.622552474045875</v>
      </c>
      <c r="AF97" s="721">
        <v>1171215.441482367</v>
      </c>
      <c r="AG97" s="719">
        <v>24.377447525954125</v>
      </c>
      <c r="AH97" s="718">
        <v>6925565.5774711613</v>
      </c>
      <c r="AI97" s="720">
        <v>78.704653087665633</v>
      </c>
      <c r="AJ97" s="721">
        <v>423652.44506343931</v>
      </c>
      <c r="AK97" s="720">
        <v>5.7645921479592994</v>
      </c>
      <c r="AL97" s="721">
        <v>7349218.0225346014</v>
      </c>
      <c r="AM97" s="720">
        <v>83.519193986235052</v>
      </c>
      <c r="AN97" s="721">
        <v>1450217.9774653986</v>
      </c>
      <c r="AO97" s="719">
        <v>16.480806013764948</v>
      </c>
      <c r="AP97" s="718">
        <v>9788052.6585344486</v>
      </c>
      <c r="AQ97" s="720">
        <v>81.071730192401432</v>
      </c>
      <c r="AR97" s="721">
        <v>450448.77170187264</v>
      </c>
      <c r="AS97" s="720">
        <v>4.3995576381091102</v>
      </c>
      <c r="AT97" s="721">
        <v>10238501.430236323</v>
      </c>
      <c r="AU97" s="720">
        <v>84.802672654492852</v>
      </c>
      <c r="AV97" s="721">
        <v>1834822.5697636788</v>
      </c>
      <c r="AW97" s="719">
        <v>15.197327345507148</v>
      </c>
      <c r="AX97" s="718">
        <v>5920066.7804189362</v>
      </c>
      <c r="AY97" s="720">
        <v>60.215191413684543</v>
      </c>
      <c r="AZ97" s="721">
        <v>264916.40111295466</v>
      </c>
      <c r="BA97" s="720">
        <v>4.2832194257857363</v>
      </c>
      <c r="BB97" s="721">
        <v>6184983.1815318912</v>
      </c>
      <c r="BC97" s="720">
        <v>62.909754227469591</v>
      </c>
      <c r="BD97" s="721">
        <v>3646533.8184681088</v>
      </c>
      <c r="BE97" s="719">
        <v>37.090245772530409</v>
      </c>
      <c r="BF97" s="718">
        <v>430942.32600459736</v>
      </c>
      <c r="BG97" s="720">
        <v>4.8719966057038864</v>
      </c>
      <c r="BH97" s="717">
        <v>10447.757889868988</v>
      </c>
      <c r="BI97" s="716">
        <v>2.3670123709364943</v>
      </c>
      <c r="BJ97" s="721">
        <v>441390.08389446628</v>
      </c>
      <c r="BK97" s="720">
        <v>4.9901132025315427</v>
      </c>
      <c r="BL97" s="721">
        <v>8403901.916105533</v>
      </c>
      <c r="BM97" s="719">
        <v>95.009886797468454</v>
      </c>
    </row>
    <row r="98" spans="1:65" x14ac:dyDescent="0.25">
      <c r="A98" s="722" t="s">
        <v>372</v>
      </c>
      <c r="B98" s="721">
        <v>27000226.558118545</v>
      </c>
      <c r="C98" s="720">
        <v>58.933267819264849</v>
      </c>
      <c r="D98" s="721">
        <v>1790195.6255464959</v>
      </c>
      <c r="E98" s="720">
        <v>6.2180249185863188</v>
      </c>
      <c r="F98" s="721">
        <v>28790422.183665045</v>
      </c>
      <c r="G98" s="720">
        <v>62.840719411276979</v>
      </c>
      <c r="H98" s="721">
        <v>17024492.816334963</v>
      </c>
      <c r="I98" s="719">
        <v>37.159280588723021</v>
      </c>
      <c r="J98" s="718">
        <v>26564949.372453731</v>
      </c>
      <c r="K98" s="720">
        <v>71.859283787997299</v>
      </c>
      <c r="L98" s="721">
        <v>1779285.60629157</v>
      </c>
      <c r="M98" s="720">
        <v>6.277416228117696</v>
      </c>
      <c r="N98" s="721">
        <v>28344234.978745304</v>
      </c>
      <c r="O98" s="720">
        <v>76.672324743949048</v>
      </c>
      <c r="P98" s="721">
        <v>8623778.0212547034</v>
      </c>
      <c r="Q98" s="719">
        <v>23.327675256050952</v>
      </c>
      <c r="R98" s="718">
        <v>690058.03002136992</v>
      </c>
      <c r="S98" s="720">
        <v>47.892027829269558</v>
      </c>
      <c r="T98" s="721">
        <v>179566.79957730346</v>
      </c>
      <c r="U98" s="720">
        <v>20.648766395064001</v>
      </c>
      <c r="V98" s="721">
        <v>869624.82959867339</v>
      </c>
      <c r="W98" s="720">
        <v>60.354484301666183</v>
      </c>
      <c r="X98" s="721">
        <v>571237.17040132685</v>
      </c>
      <c r="Y98" s="719">
        <v>39.645515698333817</v>
      </c>
      <c r="Z98" s="718">
        <v>3209236.5518008377</v>
      </c>
      <c r="AA98" s="720">
        <v>66.77789013237107</v>
      </c>
      <c r="AB98" s="721">
        <v>444817.66084429476</v>
      </c>
      <c r="AC98" s="720">
        <v>12.173263858674272</v>
      </c>
      <c r="AD98" s="721">
        <v>3654054.212645133</v>
      </c>
      <c r="AE98" s="720">
        <v>76.033669320144085</v>
      </c>
      <c r="AF98" s="721">
        <v>1151782.7873548684</v>
      </c>
      <c r="AG98" s="719">
        <v>23.966330679855915</v>
      </c>
      <c r="AH98" s="718">
        <v>6939957.5598573787</v>
      </c>
      <c r="AI98" s="720">
        <v>78.979927707402155</v>
      </c>
      <c r="AJ98" s="721">
        <v>428956.01070270082</v>
      </c>
      <c r="AK98" s="720">
        <v>5.8211567634127883</v>
      </c>
      <c r="AL98" s="721">
        <v>7368913.5705600791</v>
      </c>
      <c r="AM98" s="720">
        <v>83.861645559816665</v>
      </c>
      <c r="AN98" s="721">
        <v>1418075.4294399226</v>
      </c>
      <c r="AO98" s="719">
        <v>16.138354440183335</v>
      </c>
      <c r="AP98" s="718">
        <v>9793341.4425916113</v>
      </c>
      <c r="AQ98" s="720">
        <v>81.033638441484555</v>
      </c>
      <c r="AR98" s="721">
        <v>454367.56964412541</v>
      </c>
      <c r="AS98" s="720">
        <v>4.4338453512059317</v>
      </c>
      <c r="AT98" s="721">
        <v>10247709.012235735</v>
      </c>
      <c r="AU98" s="720">
        <v>84.7932395514745</v>
      </c>
      <c r="AV98" s="721">
        <v>1837816.9877642654</v>
      </c>
      <c r="AW98" s="719">
        <v>15.2067604485255</v>
      </c>
      <c r="AX98" s="718">
        <v>5932355.7881825352</v>
      </c>
      <c r="AY98" s="720">
        <v>60.234306621371147</v>
      </c>
      <c r="AZ98" s="721">
        <v>271577.56552314555</v>
      </c>
      <c r="BA98" s="720">
        <v>4.3775061729334848</v>
      </c>
      <c r="BB98" s="721">
        <v>6203933.3537056809</v>
      </c>
      <c r="BC98" s="720">
        <v>62.991775481514857</v>
      </c>
      <c r="BD98" s="721">
        <v>3644865.6462943214</v>
      </c>
      <c r="BE98" s="719">
        <v>37.008224518485143</v>
      </c>
      <c r="BF98" s="718">
        <v>435277.18566481734</v>
      </c>
      <c r="BG98" s="720">
        <v>4.920108594678875</v>
      </c>
      <c r="BH98" s="717">
        <v>10910.019254925943</v>
      </c>
      <c r="BI98" s="716">
        <v>2.4451663191212205</v>
      </c>
      <c r="BJ98" s="721">
        <v>446187.20491974324</v>
      </c>
      <c r="BK98" s="720">
        <v>5.0434288174520665</v>
      </c>
      <c r="BL98" s="721">
        <v>8400714.7950802576</v>
      </c>
      <c r="BM98" s="719">
        <v>94.956571182547933</v>
      </c>
    </row>
    <row r="99" spans="1:65" x14ac:dyDescent="0.25">
      <c r="A99" s="722" t="s">
        <v>373</v>
      </c>
      <c r="B99" s="721">
        <v>27018057.796634655</v>
      </c>
      <c r="C99" s="720">
        <v>58.948780837909709</v>
      </c>
      <c r="D99" s="721">
        <v>1794205.5830958323</v>
      </c>
      <c r="E99" s="720">
        <v>6.2272288693503368</v>
      </c>
      <c r="F99" s="721">
        <v>28812263.379730489</v>
      </c>
      <c r="G99" s="720">
        <v>62.863430532279835</v>
      </c>
      <c r="H99" s="721">
        <v>17020843.620269511</v>
      </c>
      <c r="I99" s="719">
        <v>37.136569467720165</v>
      </c>
      <c r="J99" s="718">
        <v>26578827.53179168</v>
      </c>
      <c r="K99" s="720">
        <v>71.863773833244835</v>
      </c>
      <c r="L99" s="721">
        <v>1783599.3855304949</v>
      </c>
      <c r="M99" s="720">
        <v>6.2885993174341959</v>
      </c>
      <c r="N99" s="721">
        <v>28362426.917322174</v>
      </c>
      <c r="O99" s="720">
        <v>76.686265822312564</v>
      </c>
      <c r="P99" s="721">
        <v>8622588.0826778244</v>
      </c>
      <c r="Q99" s="719">
        <v>23.313734177687436</v>
      </c>
      <c r="R99" s="718">
        <v>683724.02380736754</v>
      </c>
      <c r="S99" s="720">
        <v>47.489739312743886</v>
      </c>
      <c r="T99" s="721">
        <v>180032.96080212225</v>
      </c>
      <c r="U99" s="720">
        <v>20.843010709026721</v>
      </c>
      <c r="V99" s="721">
        <v>863756.98460948979</v>
      </c>
      <c r="W99" s="720">
        <v>59.994372876128843</v>
      </c>
      <c r="X99" s="721">
        <v>575973.01539051021</v>
      </c>
      <c r="Y99" s="719">
        <v>40.005627123871157</v>
      </c>
      <c r="Z99" s="718">
        <v>3222180.7858593306</v>
      </c>
      <c r="AA99" s="720">
        <v>67.024975404947511</v>
      </c>
      <c r="AB99" s="721">
        <v>438357.60690796096</v>
      </c>
      <c r="AC99" s="720">
        <v>11.975222217969186</v>
      </c>
      <c r="AD99" s="721">
        <v>3660538.392767292</v>
      </c>
      <c r="AE99" s="720">
        <v>76.143305434881611</v>
      </c>
      <c r="AF99" s="721">
        <v>1146894.6072327085</v>
      </c>
      <c r="AG99" s="719">
        <v>23.856694565118389</v>
      </c>
      <c r="AH99" s="718">
        <v>6952085.7569201719</v>
      </c>
      <c r="AI99" s="720">
        <v>79.234427947709705</v>
      </c>
      <c r="AJ99" s="721">
        <v>422813.40408058756</v>
      </c>
      <c r="AK99" s="720">
        <v>5.733141495906402</v>
      </c>
      <c r="AL99" s="721">
        <v>7374899.1610007584</v>
      </c>
      <c r="AM99" s="720">
        <v>84.053323941275593</v>
      </c>
      <c r="AN99" s="721">
        <v>1399172.8389992411</v>
      </c>
      <c r="AO99" s="719">
        <v>15.946676058724407</v>
      </c>
      <c r="AP99" s="718">
        <v>9784276.312849069</v>
      </c>
      <c r="AQ99" s="720">
        <v>80.876151581376462</v>
      </c>
      <c r="AR99" s="721">
        <v>468944.64843939384</v>
      </c>
      <c r="AS99" s="720">
        <v>4.5736325220134955</v>
      </c>
      <c r="AT99" s="721">
        <v>10253220.961288463</v>
      </c>
      <c r="AU99" s="720">
        <v>84.752415625621964</v>
      </c>
      <c r="AV99" s="721">
        <v>1844630.0387115367</v>
      </c>
      <c r="AW99" s="719">
        <v>15.247584374378036</v>
      </c>
      <c r="AX99" s="718">
        <v>5936560.6523557417</v>
      </c>
      <c r="AY99" s="720">
        <v>60.172343145341316</v>
      </c>
      <c r="AZ99" s="721">
        <v>273450.76530043012</v>
      </c>
      <c r="BA99" s="720">
        <v>4.4033858701605721</v>
      </c>
      <c r="BB99" s="721">
        <v>6210011.4176561721</v>
      </c>
      <c r="BC99" s="720">
        <v>62.944010824081268</v>
      </c>
      <c r="BD99" s="721">
        <v>3655917.5823438279</v>
      </c>
      <c r="BE99" s="719">
        <v>37.055989175918732</v>
      </c>
      <c r="BF99" s="718">
        <v>439230.26484297577</v>
      </c>
      <c r="BG99" s="720">
        <v>4.9641240715283672</v>
      </c>
      <c r="BH99" s="717">
        <v>10606.197565337527</v>
      </c>
      <c r="BI99" s="716">
        <v>2.3577896528339575</v>
      </c>
      <c r="BJ99" s="721">
        <v>449836.46240831329</v>
      </c>
      <c r="BK99" s="720">
        <v>5.0839939549488555</v>
      </c>
      <c r="BL99" s="721">
        <v>8398255.5375916846</v>
      </c>
      <c r="BM99" s="719">
        <v>94.916006045051148</v>
      </c>
    </row>
    <row r="100" spans="1:65" x14ac:dyDescent="0.25">
      <c r="A100" s="722" t="s">
        <v>374</v>
      </c>
      <c r="B100" s="721">
        <v>27035943.855992917</v>
      </c>
      <c r="C100" s="720">
        <v>58.964452548604868</v>
      </c>
      <c r="D100" s="721">
        <v>1779661.6011416127</v>
      </c>
      <c r="E100" s="720">
        <v>6.1760340374905498</v>
      </c>
      <c r="F100" s="721">
        <v>28815605.45713453</v>
      </c>
      <c r="G100" s="720">
        <v>62.845832558566229</v>
      </c>
      <c r="H100" s="721">
        <v>17035653.54286547</v>
      </c>
      <c r="I100" s="719">
        <v>37.154167441433771</v>
      </c>
      <c r="J100" s="718">
        <v>26589183.04876994</v>
      </c>
      <c r="K100" s="720">
        <v>71.858976543687675</v>
      </c>
      <c r="L100" s="721">
        <v>1768079.611824221</v>
      </c>
      <c r="M100" s="720">
        <v>6.2350151105423208</v>
      </c>
      <c r="N100" s="721">
        <v>28357262.660594158</v>
      </c>
      <c r="O100" s="720">
        <v>76.637325360212387</v>
      </c>
      <c r="P100" s="721">
        <v>8644632.3394058384</v>
      </c>
      <c r="Q100" s="719">
        <v>23.362674639787613</v>
      </c>
      <c r="R100" s="718">
        <v>679559.92148870835</v>
      </c>
      <c r="S100" s="720">
        <v>47.237750825542172</v>
      </c>
      <c r="T100" s="721">
        <v>174342.06544568163</v>
      </c>
      <c r="U100" s="720">
        <v>20.417105020634796</v>
      </c>
      <c r="V100" s="721">
        <v>853901.98693439004</v>
      </c>
      <c r="W100" s="720">
        <v>59.356663059053453</v>
      </c>
      <c r="X100" s="721">
        <v>584693.01306561031</v>
      </c>
      <c r="Y100" s="719">
        <v>40.643336940946547</v>
      </c>
      <c r="Z100" s="718">
        <v>3229602.5427933652</v>
      </c>
      <c r="AA100" s="720">
        <v>67.160999378702286</v>
      </c>
      <c r="AB100" s="721">
        <v>430495.91812844062</v>
      </c>
      <c r="AC100" s="720">
        <v>11.76186713895175</v>
      </c>
      <c r="AD100" s="721">
        <v>3660098.4609218054</v>
      </c>
      <c r="AE100" s="720">
        <v>76.113350544784439</v>
      </c>
      <c r="AF100" s="721">
        <v>1148648.5390781946</v>
      </c>
      <c r="AG100" s="719">
        <v>23.886649455215561</v>
      </c>
      <c r="AH100" s="718">
        <v>6939243.4959324356</v>
      </c>
      <c r="AI100" s="720">
        <v>79.200479819280361</v>
      </c>
      <c r="AJ100" s="721">
        <v>422132.80316078814</v>
      </c>
      <c r="AK100" s="720">
        <v>5.7344277212508015</v>
      </c>
      <c r="AL100" s="721">
        <v>7361376.2990932232</v>
      </c>
      <c r="AM100" s="720">
        <v>84.018457539386247</v>
      </c>
      <c r="AN100" s="721">
        <v>1400241.7009067766</v>
      </c>
      <c r="AO100" s="719">
        <v>15.981542460613753</v>
      </c>
      <c r="AP100" s="718">
        <v>9798067.6130954064</v>
      </c>
      <c r="AQ100" s="720">
        <v>80.907729352345498</v>
      </c>
      <c r="AR100" s="721">
        <v>466205.620061555</v>
      </c>
      <c r="AS100" s="720">
        <v>4.5420226982613663</v>
      </c>
      <c r="AT100" s="721">
        <v>10264273.23315696</v>
      </c>
      <c r="AU100" s="720">
        <v>84.757431111911757</v>
      </c>
      <c r="AV100" s="721">
        <v>1845901.7668430402</v>
      </c>
      <c r="AW100" s="719">
        <v>15.242568888088243</v>
      </c>
      <c r="AX100" s="718">
        <v>5942709.4754600283</v>
      </c>
      <c r="AY100" s="720">
        <v>60.132083299200112</v>
      </c>
      <c r="AZ100" s="721">
        <v>274903.20502775547</v>
      </c>
      <c r="BA100" s="720">
        <v>4.4213626540369955</v>
      </c>
      <c r="BB100" s="721">
        <v>6217612.6804877836</v>
      </c>
      <c r="BC100" s="720">
        <v>62.913727344261972</v>
      </c>
      <c r="BD100" s="721">
        <v>3665147.3195122173</v>
      </c>
      <c r="BE100" s="719">
        <v>37.086272655738028</v>
      </c>
      <c r="BF100" s="718">
        <v>446760.80722297763</v>
      </c>
      <c r="BG100" s="720">
        <v>5.0485075223821472</v>
      </c>
      <c r="BH100" s="717">
        <v>11581.989317391923</v>
      </c>
      <c r="BI100" s="716">
        <v>2.5269273139698649</v>
      </c>
      <c r="BJ100" s="721">
        <v>458342.79654036951</v>
      </c>
      <c r="BK100" s="720">
        <v>5.1793868637381122</v>
      </c>
      <c r="BL100" s="721">
        <v>8391021.2034596317</v>
      </c>
      <c r="BM100" s="719">
        <v>94.820613136261883</v>
      </c>
    </row>
    <row r="101" spans="1:65" x14ac:dyDescent="0.25">
      <c r="A101" s="722" t="s">
        <v>375</v>
      </c>
      <c r="B101" s="721">
        <v>27042187.899635136</v>
      </c>
      <c r="C101" s="720">
        <v>58.954621824567539</v>
      </c>
      <c r="D101" s="721">
        <v>1773393.120210696</v>
      </c>
      <c r="E101" s="720">
        <v>6.1542854853050741</v>
      </c>
      <c r="F101" s="721">
        <v>28815581.019845832</v>
      </c>
      <c r="G101" s="720">
        <v>62.820792754831736</v>
      </c>
      <c r="H101" s="721">
        <v>17053914.980154172</v>
      </c>
      <c r="I101" s="719">
        <v>37.179207245168264</v>
      </c>
      <c r="J101" s="718">
        <v>26589883.638626378</v>
      </c>
      <c r="K101" s="720">
        <v>71.827689181093717</v>
      </c>
      <c r="L101" s="721">
        <v>1763153.4000388829</v>
      </c>
      <c r="M101" s="720">
        <v>6.218569804830631</v>
      </c>
      <c r="N101" s="721">
        <v>28353037.038665261</v>
      </c>
      <c r="O101" s="720">
        <v>76.590524405111395</v>
      </c>
      <c r="P101" s="721">
        <v>8665950.9613347426</v>
      </c>
      <c r="Q101" s="719">
        <v>23.409475594888605</v>
      </c>
      <c r="R101" s="718">
        <v>673097.11328776064</v>
      </c>
      <c r="S101" s="720">
        <v>46.825026507472529</v>
      </c>
      <c r="T101" s="721">
        <v>176284.17917535076</v>
      </c>
      <c r="U101" s="720">
        <v>20.754422158762907</v>
      </c>
      <c r="V101" s="721">
        <v>849381.29246311134</v>
      </c>
      <c r="W101" s="720">
        <v>59.08850409455421</v>
      </c>
      <c r="X101" s="721">
        <v>588091.70753688866</v>
      </c>
      <c r="Y101" s="719">
        <v>40.91149590544579</v>
      </c>
      <c r="Z101" s="718">
        <v>3227383.136802027</v>
      </c>
      <c r="AA101" s="720">
        <v>67.094475077725917</v>
      </c>
      <c r="AB101" s="721">
        <v>417502.95920936915</v>
      </c>
      <c r="AC101" s="720">
        <v>11.454485770247889</v>
      </c>
      <c r="AD101" s="721">
        <v>3644886.096011396</v>
      </c>
      <c r="AE101" s="720">
        <v>75.773996753391202</v>
      </c>
      <c r="AF101" s="721">
        <v>1165320.9039886044</v>
      </c>
      <c r="AG101" s="719">
        <v>24.226003246608798</v>
      </c>
      <c r="AH101" s="718">
        <v>6928910.8637513444</v>
      </c>
      <c r="AI101" s="720">
        <v>79.196630925251711</v>
      </c>
      <c r="AJ101" s="721">
        <v>428628.45866048499</v>
      </c>
      <c r="AK101" s="720">
        <v>5.8257039463566054</v>
      </c>
      <c r="AL101" s="721">
        <v>7357539.3224118296</v>
      </c>
      <c r="AM101" s="720">
        <v>84.095803466521119</v>
      </c>
      <c r="AN101" s="721">
        <v>1391457.6775881704</v>
      </c>
      <c r="AO101" s="719">
        <v>15.904196533478881</v>
      </c>
      <c r="AP101" s="718">
        <v>9815972.5430592783</v>
      </c>
      <c r="AQ101" s="720">
        <v>80.973377148329092</v>
      </c>
      <c r="AR101" s="721">
        <v>460989.36645126593</v>
      </c>
      <c r="AS101" s="720">
        <v>4.4856580233566445</v>
      </c>
      <c r="AT101" s="721">
        <v>10276961.909510545</v>
      </c>
      <c r="AU101" s="720">
        <v>84.776145103035901</v>
      </c>
      <c r="AV101" s="721">
        <v>1845507.090489456</v>
      </c>
      <c r="AW101" s="719">
        <v>15.223854896964099</v>
      </c>
      <c r="AX101" s="718">
        <v>5944519.9817259666</v>
      </c>
      <c r="AY101" s="720">
        <v>60.046614700779742</v>
      </c>
      <c r="AZ101" s="721">
        <v>279748.43654241186</v>
      </c>
      <c r="BA101" s="720">
        <v>4.4944789932475189</v>
      </c>
      <c r="BB101" s="721">
        <v>6224268.4182683779</v>
      </c>
      <c r="BC101" s="720">
        <v>62.872401582453314</v>
      </c>
      <c r="BD101" s="721">
        <v>3675573.581731624</v>
      </c>
      <c r="BE101" s="719">
        <v>37.127598417546686</v>
      </c>
      <c r="BF101" s="718">
        <v>452304.26100875856</v>
      </c>
      <c r="BG101" s="720">
        <v>5.1104892624102316</v>
      </c>
      <c r="BH101" s="717">
        <v>10239.720171813049</v>
      </c>
      <c r="BI101" s="716">
        <v>2.213783032194637</v>
      </c>
      <c r="BJ101" s="721">
        <v>462543.9811805716</v>
      </c>
      <c r="BK101" s="720">
        <v>5.2261856740943191</v>
      </c>
      <c r="BL101" s="721">
        <v>8387964.0188194299</v>
      </c>
      <c r="BM101" s="719">
        <v>94.773814325905676</v>
      </c>
    </row>
    <row r="102" spans="1:65" x14ac:dyDescent="0.25">
      <c r="A102" s="722" t="s">
        <v>376</v>
      </c>
      <c r="B102" s="721">
        <v>27058486.80534295</v>
      </c>
      <c r="C102" s="720">
        <v>58.966751908845794</v>
      </c>
      <c r="D102" s="721">
        <v>1760478.7374769771</v>
      </c>
      <c r="E102" s="720">
        <v>6.1087506241721776</v>
      </c>
      <c r="F102" s="721">
        <v>28818965.542819928</v>
      </c>
      <c r="G102" s="720">
        <v>62.803245564252457</v>
      </c>
      <c r="H102" s="721">
        <v>17068735.457180075</v>
      </c>
      <c r="I102" s="719">
        <v>37.196754435747543</v>
      </c>
      <c r="J102" s="718">
        <v>26596236.828063436</v>
      </c>
      <c r="K102" s="720">
        <v>71.812152648832395</v>
      </c>
      <c r="L102" s="721">
        <v>1748905.0567062232</v>
      </c>
      <c r="M102" s="720">
        <v>6.1700345823491549</v>
      </c>
      <c r="N102" s="721">
        <v>28345141.884769663</v>
      </c>
      <c r="O102" s="720">
        <v>76.534348413309175</v>
      </c>
      <c r="P102" s="721">
        <v>8690702.1152303405</v>
      </c>
      <c r="Q102" s="719">
        <v>23.465651586690825</v>
      </c>
      <c r="R102" s="718">
        <v>674745.15329401242</v>
      </c>
      <c r="S102" s="720">
        <v>46.975262415483073</v>
      </c>
      <c r="T102" s="721">
        <v>169339.12021540242</v>
      </c>
      <c r="U102" s="720">
        <v>20.061873622090843</v>
      </c>
      <c r="V102" s="721">
        <v>844084.27350941487</v>
      </c>
      <c r="W102" s="720">
        <v>58.764527696591912</v>
      </c>
      <c r="X102" s="721">
        <v>592299.72649058513</v>
      </c>
      <c r="Y102" s="719">
        <v>41.235472303408088</v>
      </c>
      <c r="Z102" s="718">
        <v>3210009.4611673122</v>
      </c>
      <c r="AA102" s="720">
        <v>66.712737692883152</v>
      </c>
      <c r="AB102" s="721">
        <v>423272.35543177754</v>
      </c>
      <c r="AC102" s="720">
        <v>11.649863038369507</v>
      </c>
      <c r="AD102" s="721">
        <v>3633281.8165990897</v>
      </c>
      <c r="AE102" s="720">
        <v>75.509489840242992</v>
      </c>
      <c r="AF102" s="721">
        <v>1178407.183400911</v>
      </c>
      <c r="AG102" s="719">
        <v>24.490510159757008</v>
      </c>
      <c r="AH102" s="718">
        <v>6930054.0748969242</v>
      </c>
      <c r="AI102" s="720">
        <v>79.322747834115845</v>
      </c>
      <c r="AJ102" s="721">
        <v>423407.58025865571</v>
      </c>
      <c r="AK102" s="720">
        <v>5.7579355154697893</v>
      </c>
      <c r="AL102" s="721">
        <v>7353461.6551555796</v>
      </c>
      <c r="AM102" s="720">
        <v>84.169153411464833</v>
      </c>
      <c r="AN102" s="721">
        <v>1383066.3448444207</v>
      </c>
      <c r="AO102" s="719">
        <v>15.830846588535167</v>
      </c>
      <c r="AP102" s="718">
        <v>9832315.433554057</v>
      </c>
      <c r="AQ102" s="720">
        <v>81.027101208800005</v>
      </c>
      <c r="AR102" s="721">
        <v>455773.46947153163</v>
      </c>
      <c r="AS102" s="720">
        <v>4.4301081937335791</v>
      </c>
      <c r="AT102" s="721">
        <v>10288088.903025588</v>
      </c>
      <c r="AU102" s="720">
        <v>84.783083539587238</v>
      </c>
      <c r="AV102" s="721">
        <v>1846512.0969744117</v>
      </c>
      <c r="AW102" s="719">
        <v>15.216916460412762</v>
      </c>
      <c r="AX102" s="718">
        <v>5949112.7051511332</v>
      </c>
      <c r="AY102" s="720">
        <v>59.991201710731652</v>
      </c>
      <c r="AZ102" s="721">
        <v>277112.5313288559</v>
      </c>
      <c r="BA102" s="720">
        <v>4.450730913254306</v>
      </c>
      <c r="BB102" s="721">
        <v>6226225.2364799893</v>
      </c>
      <c r="BC102" s="720">
        <v>62.78562074218258</v>
      </c>
      <c r="BD102" s="721">
        <v>3690416.7635200117</v>
      </c>
      <c r="BE102" s="719">
        <v>37.21437925781742</v>
      </c>
      <c r="BF102" s="718">
        <v>462249.97727951204</v>
      </c>
      <c r="BG102" s="720">
        <v>5.2220678359299306</v>
      </c>
      <c r="BH102" s="717">
        <v>11573.68077075391</v>
      </c>
      <c r="BI102" s="716">
        <v>2.4426135280746379</v>
      </c>
      <c r="BJ102" s="721">
        <v>473823.65805026598</v>
      </c>
      <c r="BK102" s="720">
        <v>5.3528164547875772</v>
      </c>
      <c r="BL102" s="721">
        <v>8378033.3419497348</v>
      </c>
      <c r="BM102" s="719">
        <v>94.647183545212428</v>
      </c>
    </row>
    <row r="103" spans="1:65" x14ac:dyDescent="0.25">
      <c r="A103" s="722" t="s">
        <v>377</v>
      </c>
      <c r="B103" s="721">
        <v>27095401.196731646</v>
      </c>
      <c r="C103" s="720">
        <v>59.024578971095906</v>
      </c>
      <c r="D103" s="721">
        <v>1743226.6172073374</v>
      </c>
      <c r="E103" s="720">
        <v>6.0447626997174906</v>
      </c>
      <c r="F103" s="721">
        <v>28838627.813938983</v>
      </c>
      <c r="G103" s="720">
        <v>62.822021067811662</v>
      </c>
      <c r="H103" s="721">
        <v>17066657.186061017</v>
      </c>
      <c r="I103" s="719">
        <v>37.177978932188338</v>
      </c>
      <c r="J103" s="718">
        <v>26635915.444907553</v>
      </c>
      <c r="K103" s="720">
        <v>71.887292601176256</v>
      </c>
      <c r="L103" s="721">
        <v>1732568.5550411143</v>
      </c>
      <c r="M103" s="720">
        <v>6.1073709650619667</v>
      </c>
      <c r="N103" s="721">
        <v>28368483.999948665</v>
      </c>
      <c r="O103" s="720">
        <v>76.563297183239513</v>
      </c>
      <c r="P103" s="721">
        <v>8683844.0000513345</v>
      </c>
      <c r="Q103" s="719">
        <v>23.436702816760487</v>
      </c>
      <c r="R103" s="718">
        <v>664089.76923311374</v>
      </c>
      <c r="S103" s="720">
        <v>46.27261541736673</v>
      </c>
      <c r="T103" s="721">
        <v>171830.30696868291</v>
      </c>
      <c r="U103" s="720">
        <v>20.555829661303882</v>
      </c>
      <c r="V103" s="721">
        <v>835920.07620179665</v>
      </c>
      <c r="W103" s="720">
        <v>58.245451138946571</v>
      </c>
      <c r="X103" s="721">
        <v>599247.92379820347</v>
      </c>
      <c r="Y103" s="719">
        <v>41.754548861053429</v>
      </c>
      <c r="Z103" s="718">
        <v>3212393.6761955572</v>
      </c>
      <c r="AA103" s="720">
        <v>66.742369587234009</v>
      </c>
      <c r="AB103" s="721">
        <v>419156.01716390112</v>
      </c>
      <c r="AC103" s="720">
        <v>11.542070260813366</v>
      </c>
      <c r="AD103" s="721">
        <v>3631549.6933594588</v>
      </c>
      <c r="AE103" s="720">
        <v>75.450974021232753</v>
      </c>
      <c r="AF103" s="721">
        <v>1181575.3066405416</v>
      </c>
      <c r="AG103" s="719">
        <v>24.549025978767247</v>
      </c>
      <c r="AH103" s="718">
        <v>6927591.8714417405</v>
      </c>
      <c r="AI103" s="720">
        <v>79.41277705626203</v>
      </c>
      <c r="AJ103" s="721">
        <v>423093.94903398724</v>
      </c>
      <c r="AK103" s="720">
        <v>5.7558431875218563</v>
      </c>
      <c r="AL103" s="721">
        <v>7350685.8204757273</v>
      </c>
      <c r="AM103" s="720">
        <v>84.262812403609502</v>
      </c>
      <c r="AN103" s="721">
        <v>1372837.1795242722</v>
      </c>
      <c r="AO103" s="719">
        <v>15.737187596390498</v>
      </c>
      <c r="AP103" s="718">
        <v>9865598.3124759123</v>
      </c>
      <c r="AQ103" s="720">
        <v>81.219577435811104</v>
      </c>
      <c r="AR103" s="721">
        <v>445790.10610024765</v>
      </c>
      <c r="AS103" s="720">
        <v>4.3232791550859284</v>
      </c>
      <c r="AT103" s="721">
        <v>10311388.418576159</v>
      </c>
      <c r="AU103" s="720">
        <v>84.889591447707417</v>
      </c>
      <c r="AV103" s="721">
        <v>1835434.581423841</v>
      </c>
      <c r="AW103" s="719">
        <v>15.110408552292583</v>
      </c>
      <c r="AX103" s="718">
        <v>5966241.8155612294</v>
      </c>
      <c r="AY103" s="720">
        <v>60.060686574355501</v>
      </c>
      <c r="AZ103" s="721">
        <v>272698.17577429523</v>
      </c>
      <c r="BA103" s="720">
        <v>4.3709055729500728</v>
      </c>
      <c r="BB103" s="721">
        <v>6238939.9913355242</v>
      </c>
      <c r="BC103" s="720">
        <v>62.805871930715007</v>
      </c>
      <c r="BD103" s="721">
        <v>3694749.0086644762</v>
      </c>
      <c r="BE103" s="719">
        <v>37.194128069284993</v>
      </c>
      <c r="BF103" s="718">
        <v>459485.75182409456</v>
      </c>
      <c r="BG103" s="720">
        <v>5.1901952288268722</v>
      </c>
      <c r="BH103" s="717">
        <v>10658.062166223302</v>
      </c>
      <c r="BI103" s="716">
        <v>2.2669791346957497</v>
      </c>
      <c r="BJ103" s="721">
        <v>470143.81399031787</v>
      </c>
      <c r="BK103" s="720">
        <v>5.3105850846255986</v>
      </c>
      <c r="BL103" s="721">
        <v>8382813.1860096818</v>
      </c>
      <c r="BM103" s="719">
        <v>94.6894149153744</v>
      </c>
    </row>
    <row r="104" spans="1:65" x14ac:dyDescent="0.25">
      <c r="A104" s="722" t="s">
        <v>378</v>
      </c>
      <c r="B104" s="721">
        <v>27115325.196300428</v>
      </c>
      <c r="C104" s="720">
        <v>59.044408781043686</v>
      </c>
      <c r="D104" s="721">
        <v>1723053.7316024809</v>
      </c>
      <c r="E104" s="720">
        <v>5.9748633441227188</v>
      </c>
      <c r="F104" s="721">
        <v>28838378.927902907</v>
      </c>
      <c r="G104" s="720">
        <v>62.79640836592494</v>
      </c>
      <c r="H104" s="721">
        <v>17085233.072097093</v>
      </c>
      <c r="I104" s="719">
        <v>37.20359163407506</v>
      </c>
      <c r="J104" s="718">
        <v>26662826.193675898</v>
      </c>
      <c r="K104" s="720">
        <v>71.927159467476841</v>
      </c>
      <c r="L104" s="721">
        <v>1711805.3533800142</v>
      </c>
      <c r="M104" s="720">
        <v>6.0328725345426637</v>
      </c>
      <c r="N104" s="721">
        <v>28374631.547055915</v>
      </c>
      <c r="O104" s="720">
        <v>76.545023145373406</v>
      </c>
      <c r="P104" s="721">
        <v>8694573.4529440869</v>
      </c>
      <c r="Q104" s="719">
        <v>23.454976854626594</v>
      </c>
      <c r="R104" s="718">
        <v>666145.43660658854</v>
      </c>
      <c r="S104" s="720">
        <v>46.454110194003881</v>
      </c>
      <c r="T104" s="721">
        <v>169959.37467246994</v>
      </c>
      <c r="U104" s="720">
        <v>20.327520231879671</v>
      </c>
      <c r="V104" s="721">
        <v>836104.81127905846</v>
      </c>
      <c r="W104" s="720">
        <v>58.306344084186208</v>
      </c>
      <c r="X104" s="721">
        <v>597881.18872094154</v>
      </c>
      <c r="Y104" s="719">
        <v>41.693655915813792</v>
      </c>
      <c r="Z104" s="718">
        <v>3222270.2088615634</v>
      </c>
      <c r="AA104" s="720">
        <v>66.92718465310061</v>
      </c>
      <c r="AB104" s="721">
        <v>413091.09656991519</v>
      </c>
      <c r="AC104" s="720">
        <v>11.363137302273884</v>
      </c>
      <c r="AD104" s="721">
        <v>3635361.3054314787</v>
      </c>
      <c r="AE104" s="720">
        <v>75.507167803692539</v>
      </c>
      <c r="AF104" s="721">
        <v>1179229.6945685209</v>
      </c>
      <c r="AG104" s="719">
        <v>24.492832196307461</v>
      </c>
      <c r="AH104" s="718">
        <v>6925090.1869618297</v>
      </c>
      <c r="AI104" s="720">
        <v>79.50013020587717</v>
      </c>
      <c r="AJ104" s="721">
        <v>419406.17185326735</v>
      </c>
      <c r="AK104" s="720">
        <v>5.7104823988357323</v>
      </c>
      <c r="AL104" s="721">
        <v>7344496.3588150963</v>
      </c>
      <c r="AM104" s="720">
        <v>84.314918803758431</v>
      </c>
      <c r="AN104" s="721">
        <v>1366294.6411849025</v>
      </c>
      <c r="AO104" s="719">
        <v>15.685081196241569</v>
      </c>
      <c r="AP104" s="718">
        <v>9880103.6008647829</v>
      </c>
      <c r="AQ104" s="720">
        <v>81.256084177663595</v>
      </c>
      <c r="AR104" s="721">
        <v>445375.58147084177</v>
      </c>
      <c r="AS104" s="720">
        <v>4.3133647708357268</v>
      </c>
      <c r="AT104" s="721">
        <v>10325479.182335626</v>
      </c>
      <c r="AU104" s="720">
        <v>84.918948171873453</v>
      </c>
      <c r="AV104" s="721">
        <v>1833737.8176643744</v>
      </c>
      <c r="AW104" s="719">
        <v>15.081051828126547</v>
      </c>
      <c r="AX104" s="718">
        <v>5969216.7603811324</v>
      </c>
      <c r="AY104" s="720">
        <v>59.988390274989221</v>
      </c>
      <c r="AZ104" s="721">
        <v>263973.12881351978</v>
      </c>
      <c r="BA104" s="720">
        <v>4.2349604858199807</v>
      </c>
      <c r="BB104" s="721">
        <v>6233189.8891946524</v>
      </c>
      <c r="BC104" s="720">
        <v>62.641221242441709</v>
      </c>
      <c r="BD104" s="721">
        <v>3717430.1108053476</v>
      </c>
      <c r="BE104" s="719">
        <v>37.358778757558291</v>
      </c>
      <c r="BF104" s="718">
        <v>452499.00262452743</v>
      </c>
      <c r="BG104" s="720">
        <v>5.1104382554870975</v>
      </c>
      <c r="BH104" s="717">
        <v>11248.378222466874</v>
      </c>
      <c r="BI104" s="716">
        <v>2.4255400002308773</v>
      </c>
      <c r="BJ104" s="721">
        <v>463747.38084699435</v>
      </c>
      <c r="BK104" s="720">
        <v>5.2374753142361126</v>
      </c>
      <c r="BL104" s="721">
        <v>8390659.6191530041</v>
      </c>
      <c r="BM104" s="719">
        <v>94.762524685763893</v>
      </c>
    </row>
    <row r="105" spans="1:65" x14ac:dyDescent="0.25">
      <c r="A105" s="722" t="s">
        <v>379</v>
      </c>
      <c r="B105" s="721">
        <v>27170242.782936856</v>
      </c>
      <c r="C105" s="720">
        <v>59.136193098680437</v>
      </c>
      <c r="D105" s="721">
        <v>1704783.4881508364</v>
      </c>
      <c r="E105" s="720">
        <v>5.9040067085854782</v>
      </c>
      <c r="F105" s="721">
        <v>28875026.271087691</v>
      </c>
      <c r="G105" s="720">
        <v>62.846664379785146</v>
      </c>
      <c r="H105" s="721">
        <v>17070174.728912305</v>
      </c>
      <c r="I105" s="719">
        <v>37.153335620214854</v>
      </c>
      <c r="J105" s="718">
        <v>26713360.649658158</v>
      </c>
      <c r="K105" s="720">
        <v>72.025939259865368</v>
      </c>
      <c r="L105" s="721">
        <v>1692782.2913461388</v>
      </c>
      <c r="M105" s="720">
        <v>5.9592120438942304</v>
      </c>
      <c r="N105" s="721">
        <v>28406142.941004295</v>
      </c>
      <c r="O105" s="720">
        <v>76.590106086184647</v>
      </c>
      <c r="P105" s="721">
        <v>8682385.0589957032</v>
      </c>
      <c r="Q105" s="719">
        <v>23.409893913815353</v>
      </c>
      <c r="R105" s="718">
        <v>654504.30541247316</v>
      </c>
      <c r="S105" s="720">
        <v>45.638775160430093</v>
      </c>
      <c r="T105" s="721">
        <v>175324.43417381516</v>
      </c>
      <c r="U105" s="720">
        <v>21.1277852658156</v>
      </c>
      <c r="V105" s="721">
        <v>829828.73958628834</v>
      </c>
      <c r="W105" s="720">
        <v>57.86419883636102</v>
      </c>
      <c r="X105" s="721">
        <v>604268.26041371166</v>
      </c>
      <c r="Y105" s="719">
        <v>42.13580116363898</v>
      </c>
      <c r="Z105" s="718">
        <v>3243318.3073494905</v>
      </c>
      <c r="AA105" s="720">
        <v>67.347194336444829</v>
      </c>
      <c r="AB105" s="721">
        <v>403309.95332600304</v>
      </c>
      <c r="AC105" s="720">
        <v>11.059804413715995</v>
      </c>
      <c r="AD105" s="721">
        <v>3646628.2606754936</v>
      </c>
      <c r="AE105" s="720">
        <v>75.721886929188216</v>
      </c>
      <c r="AF105" s="721">
        <v>1169189.7393245066</v>
      </c>
      <c r="AG105" s="719">
        <v>24.278113070811784</v>
      </c>
      <c r="AH105" s="718">
        <v>6937107.1610539779</v>
      </c>
      <c r="AI105" s="720">
        <v>79.746974369899746</v>
      </c>
      <c r="AJ105" s="721">
        <v>416549.75103933457</v>
      </c>
      <c r="AK105" s="720">
        <v>5.6645252289960091</v>
      </c>
      <c r="AL105" s="721">
        <v>7353656.9120933125</v>
      </c>
      <c r="AM105" s="720">
        <v>84.535509640973018</v>
      </c>
      <c r="AN105" s="721">
        <v>1345240.0879066866</v>
      </c>
      <c r="AO105" s="719">
        <v>15.464490359026982</v>
      </c>
      <c r="AP105" s="718">
        <v>9899106.5743078776</v>
      </c>
      <c r="AQ105" s="720">
        <v>81.307311010856722</v>
      </c>
      <c r="AR105" s="721">
        <v>438806.67262723728</v>
      </c>
      <c r="AS105" s="720">
        <v>4.2446348904826658</v>
      </c>
      <c r="AT105" s="721">
        <v>10337913.246935114</v>
      </c>
      <c r="AU105" s="720">
        <v>84.911493907274973</v>
      </c>
      <c r="AV105" s="721">
        <v>1837014.7530648836</v>
      </c>
      <c r="AW105" s="719">
        <v>15.088506092725027</v>
      </c>
      <c r="AX105" s="718">
        <v>5979324.3015343361</v>
      </c>
      <c r="AY105" s="720">
        <v>60.004530969794196</v>
      </c>
      <c r="AZ105" s="721">
        <v>258791.48017974891</v>
      </c>
      <c r="BA105" s="720">
        <v>4.1485520505783109</v>
      </c>
      <c r="BB105" s="721">
        <v>6238115.7817140855</v>
      </c>
      <c r="BC105" s="720">
        <v>62.601590537742354</v>
      </c>
      <c r="BD105" s="721">
        <v>3726672.218285915</v>
      </c>
      <c r="BE105" s="719">
        <v>37.398409462257646</v>
      </c>
      <c r="BF105" s="718">
        <v>456882.13327870076</v>
      </c>
      <c r="BG105" s="720">
        <v>5.1586203225376028</v>
      </c>
      <c r="BH105" s="717">
        <v>12001.196804697662</v>
      </c>
      <c r="BI105" s="716">
        <v>2.5595272927623713</v>
      </c>
      <c r="BJ105" s="721">
        <v>468883.3300833985</v>
      </c>
      <c r="BK105" s="720">
        <v>5.2941248941154146</v>
      </c>
      <c r="BL105" s="721">
        <v>8387789.6699166019</v>
      </c>
      <c r="BM105" s="719">
        <v>94.705875105884587</v>
      </c>
    </row>
    <row r="106" spans="1:65" x14ac:dyDescent="0.25">
      <c r="A106" s="722" t="s">
        <v>380</v>
      </c>
      <c r="B106" s="721">
        <v>27217967.95843346</v>
      </c>
      <c r="C106" s="720">
        <v>59.214511463243824</v>
      </c>
      <c r="D106" s="721">
        <v>1702362.2124939007</v>
      </c>
      <c r="E106" s="720">
        <v>5.8863858138287384</v>
      </c>
      <c r="F106" s="721">
        <v>28920330.170927361</v>
      </c>
      <c r="G106" s="720">
        <v>62.918114425090906</v>
      </c>
      <c r="H106" s="721">
        <v>17044699.829072639</v>
      </c>
      <c r="I106" s="719">
        <v>37.081885574909094</v>
      </c>
      <c r="J106" s="718">
        <v>26759968.356498994</v>
      </c>
      <c r="K106" s="720">
        <v>72.117452725819234</v>
      </c>
      <c r="L106" s="721">
        <v>1687914.5119709643</v>
      </c>
      <c r="M106" s="720">
        <v>5.9333572194989408</v>
      </c>
      <c r="N106" s="721">
        <v>28447882.868469954</v>
      </c>
      <c r="O106" s="720">
        <v>76.666340579519812</v>
      </c>
      <c r="P106" s="721">
        <v>8658209.1315300427</v>
      </c>
      <c r="Q106" s="719">
        <v>23.333659420480188</v>
      </c>
      <c r="R106" s="718">
        <v>670647.7698275923</v>
      </c>
      <c r="S106" s="720">
        <v>46.759474974906212</v>
      </c>
      <c r="T106" s="721">
        <v>169585.36280168395</v>
      </c>
      <c r="U106" s="720">
        <v>20.183132063718276</v>
      </c>
      <c r="V106" s="721">
        <v>840233.13262927625</v>
      </c>
      <c r="W106" s="720">
        <v>58.583450070021001</v>
      </c>
      <c r="X106" s="721">
        <v>594016.86737072375</v>
      </c>
      <c r="Y106" s="719">
        <v>41.416549929978999</v>
      </c>
      <c r="Z106" s="718">
        <v>3259581.5903312978</v>
      </c>
      <c r="AA106" s="720">
        <v>67.665383495691557</v>
      </c>
      <c r="AB106" s="721">
        <v>395238.55391542637</v>
      </c>
      <c r="AC106" s="720">
        <v>10.814172471321072</v>
      </c>
      <c r="AD106" s="721">
        <v>3654820.1442467244</v>
      </c>
      <c r="AE106" s="720">
        <v>75.870107808253294</v>
      </c>
      <c r="AF106" s="721">
        <v>1162386.8557532756</v>
      </c>
      <c r="AG106" s="719">
        <v>24.129892191746706</v>
      </c>
      <c r="AH106" s="718">
        <v>6940120.4174827971</v>
      </c>
      <c r="AI106" s="720">
        <v>79.897682287691097</v>
      </c>
      <c r="AJ106" s="721">
        <v>417098.8735438622</v>
      </c>
      <c r="AK106" s="720">
        <v>5.6692461790908277</v>
      </c>
      <c r="AL106" s="721">
        <v>7357219.2910266593</v>
      </c>
      <c r="AM106" s="720">
        <v>84.699505783002806</v>
      </c>
      <c r="AN106" s="721">
        <v>1329040.7089733388</v>
      </c>
      <c r="AO106" s="719">
        <v>15.300494216997194</v>
      </c>
      <c r="AP106" s="718">
        <v>9898607.9524102546</v>
      </c>
      <c r="AQ106" s="720">
        <v>81.204149216546668</v>
      </c>
      <c r="AR106" s="721">
        <v>446246.84695896984</v>
      </c>
      <c r="AS106" s="720">
        <v>4.313708172938103</v>
      </c>
      <c r="AT106" s="721">
        <v>10344854.799369225</v>
      </c>
      <c r="AU106" s="720">
        <v>84.864976650271444</v>
      </c>
      <c r="AV106" s="721">
        <v>1844926.2006307726</v>
      </c>
      <c r="AW106" s="719">
        <v>15.135023349728556</v>
      </c>
      <c r="AX106" s="718">
        <v>5991010.6264470462</v>
      </c>
      <c r="AY106" s="720">
        <v>60.038624945027784</v>
      </c>
      <c r="AZ106" s="721">
        <v>259744.87475102188</v>
      </c>
      <c r="BA106" s="720">
        <v>4.1554156885713605</v>
      </c>
      <c r="BB106" s="721">
        <v>6250755.5011980683</v>
      </c>
      <c r="BC106" s="720">
        <v>62.641645718806352</v>
      </c>
      <c r="BD106" s="721">
        <v>3727838.4988019322</v>
      </c>
      <c r="BE106" s="719">
        <v>37.358354281193648</v>
      </c>
      <c r="BF106" s="718">
        <v>457999.60193446995</v>
      </c>
      <c r="BG106" s="720">
        <v>5.1699154225311199</v>
      </c>
      <c r="BH106" s="717">
        <v>14447.700522936379</v>
      </c>
      <c r="BI106" s="716">
        <v>3.0580554588390134</v>
      </c>
      <c r="BJ106" s="721">
        <v>472447.3024574063</v>
      </c>
      <c r="BK106" s="720">
        <v>5.3330015681045095</v>
      </c>
      <c r="BL106" s="721">
        <v>8386490.6975425947</v>
      </c>
      <c r="BM106" s="719">
        <v>94.666998431895493</v>
      </c>
    </row>
    <row r="107" spans="1:65" x14ac:dyDescent="0.25">
      <c r="A107" s="722" t="s">
        <v>381</v>
      </c>
      <c r="B107" s="721">
        <v>27212088.493927605</v>
      </c>
      <c r="C107" s="720">
        <v>59.174371235050721</v>
      </c>
      <c r="D107" s="721">
        <v>1687054.0279930795</v>
      </c>
      <c r="E107" s="720">
        <v>5.83773039879439</v>
      </c>
      <c r="F107" s="721">
        <v>28899142.521920681</v>
      </c>
      <c r="G107" s="720">
        <v>62.842974670921762</v>
      </c>
      <c r="H107" s="721">
        <v>17087131.478079319</v>
      </c>
      <c r="I107" s="719">
        <v>37.157025329078238</v>
      </c>
      <c r="J107" s="718">
        <v>26757466.828878783</v>
      </c>
      <c r="K107" s="720">
        <v>72.074338058381286</v>
      </c>
      <c r="L107" s="721">
        <v>1675895.7845516733</v>
      </c>
      <c r="M107" s="720">
        <v>5.8941174399121774</v>
      </c>
      <c r="N107" s="721">
        <v>28433362.613430455</v>
      </c>
      <c r="O107" s="720">
        <v>76.588557588162331</v>
      </c>
      <c r="P107" s="721">
        <v>8691455.3865695465</v>
      </c>
      <c r="Q107" s="719">
        <v>23.411442411837669</v>
      </c>
      <c r="R107" s="718">
        <v>667560.38357572979</v>
      </c>
      <c r="S107" s="720">
        <v>46.543045360251007</v>
      </c>
      <c r="T107" s="721">
        <v>165897.60178700014</v>
      </c>
      <c r="U107" s="720">
        <v>19.904734815732759</v>
      </c>
      <c r="V107" s="721">
        <v>833457.98536272987</v>
      </c>
      <c r="W107" s="720">
        <v>58.109608917798113</v>
      </c>
      <c r="X107" s="721">
        <v>600828.01463727013</v>
      </c>
      <c r="Y107" s="719">
        <v>41.890391082201887</v>
      </c>
      <c r="Z107" s="718">
        <v>3259503.403272415</v>
      </c>
      <c r="AA107" s="720">
        <v>67.644003094508392</v>
      </c>
      <c r="AB107" s="721">
        <v>396776.59169024893</v>
      </c>
      <c r="AC107" s="720">
        <v>10.851920318927888</v>
      </c>
      <c r="AD107" s="721">
        <v>3656279.9949626643</v>
      </c>
      <c r="AE107" s="720">
        <v>75.878250363334033</v>
      </c>
      <c r="AF107" s="721">
        <v>1162334.0050373364</v>
      </c>
      <c r="AG107" s="719">
        <v>24.121749636665967</v>
      </c>
      <c r="AH107" s="718">
        <v>6908318.3055590568</v>
      </c>
      <c r="AI107" s="720">
        <v>79.644607566731352</v>
      </c>
      <c r="AJ107" s="721">
        <v>417718.88951434346</v>
      </c>
      <c r="AK107" s="720">
        <v>5.7018395947436673</v>
      </c>
      <c r="AL107" s="721">
        <v>7326037.1950733997</v>
      </c>
      <c r="AM107" s="720">
        <v>84.4604043434678</v>
      </c>
      <c r="AN107" s="721">
        <v>1347893.8049265994</v>
      </c>
      <c r="AO107" s="719">
        <v>15.5395956565322</v>
      </c>
      <c r="AP107" s="718">
        <v>9915091.1205196306</v>
      </c>
      <c r="AQ107" s="720">
        <v>81.233145674226293</v>
      </c>
      <c r="AR107" s="721">
        <v>440166.21515440592</v>
      </c>
      <c r="AS107" s="720">
        <v>4.250654531182203</v>
      </c>
      <c r="AT107" s="721">
        <v>10355257.335674036</v>
      </c>
      <c r="AU107" s="720">
        <v>84.839374385782179</v>
      </c>
      <c r="AV107" s="721">
        <v>1850463.6643259642</v>
      </c>
      <c r="AW107" s="719">
        <v>15.160625614217821</v>
      </c>
      <c r="AX107" s="718">
        <v>6006993.6159519479</v>
      </c>
      <c r="AY107" s="720">
        <v>60.116430206641297</v>
      </c>
      <c r="AZ107" s="721">
        <v>255336.48640567495</v>
      </c>
      <c r="BA107" s="720">
        <v>4.0773399394826964</v>
      </c>
      <c r="BB107" s="721">
        <v>6262330.1023576232</v>
      </c>
      <c r="BC107" s="720">
        <v>62.671771371554996</v>
      </c>
      <c r="BD107" s="721">
        <v>3729935.8976423768</v>
      </c>
      <c r="BE107" s="719">
        <v>37.328228628445004</v>
      </c>
      <c r="BF107" s="718">
        <v>454621.66504882346</v>
      </c>
      <c r="BG107" s="720">
        <v>5.1303269468225476</v>
      </c>
      <c r="BH107" s="717">
        <v>11158.243441406179</v>
      </c>
      <c r="BI107" s="716">
        <v>2.3956042839147575</v>
      </c>
      <c r="BJ107" s="721">
        <v>465779.90849022963</v>
      </c>
      <c r="BK107" s="720">
        <v>5.2562457962915987</v>
      </c>
      <c r="BL107" s="721">
        <v>8395676.0915097706</v>
      </c>
      <c r="BM107" s="719">
        <v>94.743754203708406</v>
      </c>
    </row>
    <row r="108" spans="1:65" x14ac:dyDescent="0.25">
      <c r="A108" s="722" t="s">
        <v>382</v>
      </c>
      <c r="B108" s="721">
        <v>27270276.732089423</v>
      </c>
      <c r="C108" s="720">
        <v>59.273926186321084</v>
      </c>
      <c r="D108" s="721">
        <v>1693327.057613346</v>
      </c>
      <c r="E108" s="720">
        <v>5.8463962906969567</v>
      </c>
      <c r="F108" s="721">
        <v>28963603.789702769</v>
      </c>
      <c r="G108" s="720">
        <v>62.954495474573534</v>
      </c>
      <c r="H108" s="721">
        <v>17043601.210297227</v>
      </c>
      <c r="I108" s="719">
        <v>37.045504525426466</v>
      </c>
      <c r="J108" s="718">
        <v>26815560.813919343</v>
      </c>
      <c r="K108" s="720">
        <v>72.195486302608032</v>
      </c>
      <c r="L108" s="721">
        <v>1681121.1655230627</v>
      </c>
      <c r="M108" s="720">
        <v>5.8993575698947289</v>
      </c>
      <c r="N108" s="721">
        <v>28496681.979442406</v>
      </c>
      <c r="O108" s="720">
        <v>76.7215658025208</v>
      </c>
      <c r="P108" s="721">
        <v>8646306.0205575917</v>
      </c>
      <c r="Q108" s="719">
        <v>23.2784341974792</v>
      </c>
      <c r="R108" s="718">
        <v>674221.11192443385</v>
      </c>
      <c r="S108" s="720">
        <v>47.003014590865156</v>
      </c>
      <c r="T108" s="721">
        <v>163259.5092636495</v>
      </c>
      <c r="U108" s="720">
        <v>19.494123820088287</v>
      </c>
      <c r="V108" s="721">
        <v>837480.6211880832</v>
      </c>
      <c r="W108" s="720">
        <v>58.384576159166876</v>
      </c>
      <c r="X108" s="721">
        <v>596940.3788119168</v>
      </c>
      <c r="Y108" s="719">
        <v>41.615423840833124</v>
      </c>
      <c r="Z108" s="718">
        <v>3267547.7223282028</v>
      </c>
      <c r="AA108" s="720">
        <v>67.791966916098787</v>
      </c>
      <c r="AB108" s="721">
        <v>394504.0802332405</v>
      </c>
      <c r="AC108" s="720">
        <v>10.772760777368095</v>
      </c>
      <c r="AD108" s="721">
        <v>3662051.8025614433</v>
      </c>
      <c r="AE108" s="720">
        <v>75.97676170048284</v>
      </c>
      <c r="AF108" s="721">
        <v>1157911.1974385562</v>
      </c>
      <c r="AG108" s="719">
        <v>24.02323829951716</v>
      </c>
      <c r="AH108" s="718">
        <v>6902600.6666283738</v>
      </c>
      <c r="AI108" s="720">
        <v>79.692708320263534</v>
      </c>
      <c r="AJ108" s="721">
        <v>418123.23470307258</v>
      </c>
      <c r="AK108" s="720">
        <v>5.7115012167994355</v>
      </c>
      <c r="AL108" s="721">
        <v>7320723.9013314452</v>
      </c>
      <c r="AM108" s="720">
        <v>84.520073337367023</v>
      </c>
      <c r="AN108" s="721">
        <v>1340797.0986685525</v>
      </c>
      <c r="AO108" s="719">
        <v>15.479926662632977</v>
      </c>
      <c r="AP108" s="718">
        <v>9940328.4418570306</v>
      </c>
      <c r="AQ108" s="720">
        <v>81.341874345007042</v>
      </c>
      <c r="AR108" s="721">
        <v>441428.82609132538</v>
      </c>
      <c r="AS108" s="720">
        <v>4.2519663550037956</v>
      </c>
      <c r="AT108" s="721">
        <v>10381757.267948356</v>
      </c>
      <c r="AU108" s="720">
        <v>84.95409383193946</v>
      </c>
      <c r="AV108" s="721">
        <v>1838674.7320516431</v>
      </c>
      <c r="AW108" s="719">
        <v>15.04590616806054</v>
      </c>
      <c r="AX108" s="718">
        <v>6030862.8711813027</v>
      </c>
      <c r="AY108" s="720">
        <v>60.26854410313004</v>
      </c>
      <c r="AZ108" s="721">
        <v>263805.51523177477</v>
      </c>
      <c r="BA108" s="720">
        <v>4.1909358688567933</v>
      </c>
      <c r="BB108" s="721">
        <v>6294668.3864130769</v>
      </c>
      <c r="BC108" s="720">
        <v>62.904845851155166</v>
      </c>
      <c r="BD108" s="721">
        <v>3711982.6135869231</v>
      </c>
      <c r="BE108" s="719">
        <v>37.095154148844834</v>
      </c>
      <c r="BF108" s="718">
        <v>454715.91817007982</v>
      </c>
      <c r="BG108" s="720">
        <v>5.129792266706465</v>
      </c>
      <c r="BH108" s="717">
        <v>12205.892090283256</v>
      </c>
      <c r="BI108" s="716">
        <v>2.6141190713445264</v>
      </c>
      <c r="BJ108" s="721">
        <v>466921.8102603631</v>
      </c>
      <c r="BK108" s="720">
        <v>5.2674907469025527</v>
      </c>
      <c r="BL108" s="721">
        <v>8397295.1897396371</v>
      </c>
      <c r="BM108" s="719">
        <v>94.732509253097447</v>
      </c>
    </row>
    <row r="109" spans="1:65" x14ac:dyDescent="0.25">
      <c r="A109" s="722" t="s">
        <v>383</v>
      </c>
      <c r="B109" s="721">
        <v>27322283.052887693</v>
      </c>
      <c r="C109" s="720">
        <v>59.359992098932089</v>
      </c>
      <c r="D109" s="721">
        <v>1684195.9106187136</v>
      </c>
      <c r="E109" s="720">
        <v>5.8062749109867209</v>
      </c>
      <c r="F109" s="721">
        <v>29006478.963506408</v>
      </c>
      <c r="G109" s="720">
        <v>63.019051473796978</v>
      </c>
      <c r="H109" s="721">
        <v>17021632.036493592</v>
      </c>
      <c r="I109" s="719">
        <v>36.980948526203022</v>
      </c>
      <c r="J109" s="718">
        <v>26857944.146991748</v>
      </c>
      <c r="K109" s="720">
        <v>72.273225725327833</v>
      </c>
      <c r="L109" s="721">
        <v>1672533.5290604141</v>
      </c>
      <c r="M109" s="720">
        <v>5.8622696333763145</v>
      </c>
      <c r="N109" s="721">
        <v>28530477.676052161</v>
      </c>
      <c r="O109" s="720">
        <v>76.773919919097736</v>
      </c>
      <c r="P109" s="721">
        <v>8631201.3239478357</v>
      </c>
      <c r="Q109" s="719">
        <v>23.226080080902264</v>
      </c>
      <c r="R109" s="718">
        <v>668216.77304507745</v>
      </c>
      <c r="S109" s="720">
        <v>46.58195681448462</v>
      </c>
      <c r="T109" s="721">
        <v>168592.05092069774</v>
      </c>
      <c r="U109" s="720">
        <v>20.147021170464264</v>
      </c>
      <c r="V109" s="721">
        <v>836808.8239657752</v>
      </c>
      <c r="W109" s="720">
        <v>58.334651377156959</v>
      </c>
      <c r="X109" s="721">
        <v>597688.17603422469</v>
      </c>
      <c r="Y109" s="719">
        <v>41.665348622843041</v>
      </c>
      <c r="Z109" s="718">
        <v>3275272.2180440538</v>
      </c>
      <c r="AA109" s="720">
        <v>67.932693070840841</v>
      </c>
      <c r="AB109" s="721">
        <v>392523.36062776588</v>
      </c>
      <c r="AC109" s="720">
        <v>10.701887610920407</v>
      </c>
      <c r="AD109" s="721">
        <v>3667795.5786718195</v>
      </c>
      <c r="AE109" s="720">
        <v>76.074052690892515</v>
      </c>
      <c r="AF109" s="721">
        <v>1153553.4213281805</v>
      </c>
      <c r="AG109" s="719">
        <v>23.925947309107485</v>
      </c>
      <c r="AH109" s="718">
        <v>6899617.3390163193</v>
      </c>
      <c r="AI109" s="720">
        <v>79.772957491099845</v>
      </c>
      <c r="AJ109" s="721">
        <v>413562.11121389875</v>
      </c>
      <c r="AK109" s="720">
        <v>5.6550247950073178</v>
      </c>
      <c r="AL109" s="721">
        <v>7313179.4502302185</v>
      </c>
      <c r="AM109" s="720">
        <v>84.554537555147192</v>
      </c>
      <c r="AN109" s="721">
        <v>1335888.5497697806</v>
      </c>
      <c r="AO109" s="719">
        <v>15.445462444852808</v>
      </c>
      <c r="AP109" s="718">
        <v>9968066.5737716872</v>
      </c>
      <c r="AQ109" s="720">
        <v>81.464735426255473</v>
      </c>
      <c r="AR109" s="721">
        <v>435086.13618168852</v>
      </c>
      <c r="AS109" s="720">
        <v>4.1822527104251117</v>
      </c>
      <c r="AT109" s="721">
        <v>10403152.709953375</v>
      </c>
      <c r="AU109" s="720">
        <v>85.020507923294659</v>
      </c>
      <c r="AV109" s="721">
        <v>1832898.2900466241</v>
      </c>
      <c r="AW109" s="719">
        <v>14.979492076705341</v>
      </c>
      <c r="AX109" s="718">
        <v>6046771.2431146111</v>
      </c>
      <c r="AY109" s="720">
        <v>60.342718523995508</v>
      </c>
      <c r="AZ109" s="721">
        <v>262769.87011636316</v>
      </c>
      <c r="BA109" s="720">
        <v>4.1646431238135584</v>
      </c>
      <c r="BB109" s="721">
        <v>6309541.1132309735</v>
      </c>
      <c r="BC109" s="720">
        <v>62.964985461424938</v>
      </c>
      <c r="BD109" s="721">
        <v>3711172.8867690261</v>
      </c>
      <c r="BE109" s="719">
        <v>37.035014538575062</v>
      </c>
      <c r="BF109" s="718">
        <v>464338.90589594597</v>
      </c>
      <c r="BG109" s="720">
        <v>5.237043558174765</v>
      </c>
      <c r="BH109" s="717">
        <v>11662.381558299701</v>
      </c>
      <c r="BI109" s="716">
        <v>2.4500735325050385</v>
      </c>
      <c r="BJ109" s="721">
        <v>476001.28745424573</v>
      </c>
      <c r="BK109" s="720">
        <v>5.3685776584565899</v>
      </c>
      <c r="BL109" s="721">
        <v>8390430.7125457525</v>
      </c>
      <c r="BM109" s="719">
        <v>94.631422341543413</v>
      </c>
    </row>
    <row r="110" spans="1:65" x14ac:dyDescent="0.25">
      <c r="A110" s="722" t="s">
        <v>384</v>
      </c>
      <c r="B110" s="721">
        <v>27306631.70675344</v>
      </c>
      <c r="C110" s="720">
        <v>59.299138244782291</v>
      </c>
      <c r="D110" s="721">
        <v>1701752.9335722229</v>
      </c>
      <c r="E110" s="720">
        <v>5.8664174330015992</v>
      </c>
      <c r="F110" s="721">
        <v>29008384.640325662</v>
      </c>
      <c r="G110" s="720">
        <v>62.994668457005623</v>
      </c>
      <c r="H110" s="721">
        <v>17040567.359674335</v>
      </c>
      <c r="I110" s="719">
        <v>37.005331542994377</v>
      </c>
      <c r="J110" s="718">
        <v>26845702.526518356</v>
      </c>
      <c r="K110" s="720">
        <v>72.204558557046013</v>
      </c>
      <c r="L110" s="721">
        <v>1689311.6832995396</v>
      </c>
      <c r="M110" s="720">
        <v>5.9201361207603922</v>
      </c>
      <c r="N110" s="721">
        <v>28535014.209817894</v>
      </c>
      <c r="O110" s="720">
        <v>76.748153727908644</v>
      </c>
      <c r="P110" s="721">
        <v>8645051.7901821025</v>
      </c>
      <c r="Q110" s="719">
        <v>23.251846272091356</v>
      </c>
      <c r="R110" s="718">
        <v>668300.74093290372</v>
      </c>
      <c r="S110" s="720">
        <v>46.587388093000655</v>
      </c>
      <c r="T110" s="721">
        <v>167670.39378839073</v>
      </c>
      <c r="U110" s="720">
        <v>20.056959723171612</v>
      </c>
      <c r="V110" s="721">
        <v>835971.13472129451</v>
      </c>
      <c r="W110" s="720">
        <v>58.275727232385584</v>
      </c>
      <c r="X110" s="721">
        <v>598538.86527870549</v>
      </c>
      <c r="Y110" s="719">
        <v>41.724272767614416</v>
      </c>
      <c r="Z110" s="718">
        <v>3269240.0432221321</v>
      </c>
      <c r="AA110" s="720">
        <v>67.788851122894755</v>
      </c>
      <c r="AB110" s="721">
        <v>402552.35575992701</v>
      </c>
      <c r="AC110" s="720">
        <v>10.963374614303568</v>
      </c>
      <c r="AD110" s="721">
        <v>3671792.3989820592</v>
      </c>
      <c r="AE110" s="720">
        <v>76.135916909745006</v>
      </c>
      <c r="AF110" s="721">
        <v>1150888.6010179413</v>
      </c>
      <c r="AG110" s="719">
        <v>23.864083090254994</v>
      </c>
      <c r="AH110" s="718">
        <v>6891068.2168339286</v>
      </c>
      <c r="AI110" s="720">
        <v>79.789705282764103</v>
      </c>
      <c r="AJ110" s="721">
        <v>408268.01369716413</v>
      </c>
      <c r="AK110" s="720">
        <v>5.5932210930288786</v>
      </c>
      <c r="AL110" s="721">
        <v>7299336.2305310927</v>
      </c>
      <c r="AM110" s="720">
        <v>84.516923685521832</v>
      </c>
      <c r="AN110" s="721">
        <v>1337201.7694689077</v>
      </c>
      <c r="AO110" s="719">
        <v>15.483076314478168</v>
      </c>
      <c r="AP110" s="718">
        <v>9951322.5022030026</v>
      </c>
      <c r="AQ110" s="720">
        <v>81.225452479532493</v>
      </c>
      <c r="AR110" s="721">
        <v>437126.01230623835</v>
      </c>
      <c r="AS110" s="720">
        <v>4.2078084296776099</v>
      </c>
      <c r="AT110" s="721">
        <v>10388448.514509242</v>
      </c>
      <c r="AU110" s="720">
        <v>84.793396150565954</v>
      </c>
      <c r="AV110" s="721">
        <v>1863034.4854907577</v>
      </c>
      <c r="AW110" s="719">
        <v>15.206603849434046</v>
      </c>
      <c r="AX110" s="718">
        <v>6065771.0233263895</v>
      </c>
      <c r="AY110" s="720">
        <v>60.447028161310463</v>
      </c>
      <c r="AZ110" s="721">
        <v>273694.90774781938</v>
      </c>
      <c r="BA110" s="720">
        <v>4.317318063123377</v>
      </c>
      <c r="BB110" s="721">
        <v>6339465.9310742086</v>
      </c>
      <c r="BC110" s="720">
        <v>63.174471009485622</v>
      </c>
      <c r="BD110" s="721">
        <v>3695388.0689257914</v>
      </c>
      <c r="BE110" s="719">
        <v>36.825528990514378</v>
      </c>
      <c r="BF110" s="718">
        <v>460929.18023508333</v>
      </c>
      <c r="BG110" s="720">
        <v>5.1971485509576212</v>
      </c>
      <c r="BH110" s="717">
        <v>12441.250272683321</v>
      </c>
      <c r="BI110" s="716">
        <v>2.6282271707039375</v>
      </c>
      <c r="BJ110" s="721">
        <v>473370.43050776661</v>
      </c>
      <c r="BK110" s="720">
        <v>5.3374282915325173</v>
      </c>
      <c r="BL110" s="721">
        <v>8395515.5694922321</v>
      </c>
      <c r="BM110" s="719">
        <v>94.662571708467482</v>
      </c>
    </row>
    <row r="111" spans="1:65" x14ac:dyDescent="0.25">
      <c r="A111" s="722" t="s">
        <v>385</v>
      </c>
      <c r="B111" s="721">
        <v>27308520.352058891</v>
      </c>
      <c r="C111" s="720">
        <v>59.277049005736735</v>
      </c>
      <c r="D111" s="721">
        <v>1684706.4272008291</v>
      </c>
      <c r="E111" s="720">
        <v>5.8106896484043045</v>
      </c>
      <c r="F111" s="721">
        <v>28993226.779259719</v>
      </c>
      <c r="G111" s="720">
        <v>62.933945247569696</v>
      </c>
      <c r="H111" s="721">
        <v>17076071.220740281</v>
      </c>
      <c r="I111" s="719">
        <v>37.066054752430304</v>
      </c>
      <c r="J111" s="718">
        <v>26842644.814767629</v>
      </c>
      <c r="K111" s="720">
        <v>72.161571621939629</v>
      </c>
      <c r="L111" s="721">
        <v>1674068.1036560177</v>
      </c>
      <c r="M111" s="720">
        <v>5.8704806141049355</v>
      </c>
      <c r="N111" s="721">
        <v>28516712.918423645</v>
      </c>
      <c r="O111" s="720">
        <v>76.661999437291016</v>
      </c>
      <c r="P111" s="721">
        <v>8681264.0815763585</v>
      </c>
      <c r="Q111" s="719">
        <v>23.338000562708984</v>
      </c>
      <c r="R111" s="718">
        <v>660052.81912188092</v>
      </c>
      <c r="S111" s="720">
        <v>46.008767392841669</v>
      </c>
      <c r="T111" s="721">
        <v>172390.37090750542</v>
      </c>
      <c r="U111" s="720">
        <v>20.708965244994054</v>
      </c>
      <c r="V111" s="721">
        <v>832443.19002938631</v>
      </c>
      <c r="W111" s="720">
        <v>58.025182210069417</v>
      </c>
      <c r="X111" s="721">
        <v>602180.80997061357</v>
      </c>
      <c r="Y111" s="719">
        <v>41.974817789930583</v>
      </c>
      <c r="Z111" s="718">
        <v>3272733.3556734743</v>
      </c>
      <c r="AA111" s="720">
        <v>67.841563996172411</v>
      </c>
      <c r="AB111" s="721">
        <v>397904.23672331421</v>
      </c>
      <c r="AC111" s="720">
        <v>10.840194018268573</v>
      </c>
      <c r="AD111" s="721">
        <v>3670637.5923967883</v>
      </c>
      <c r="AE111" s="720">
        <v>76.089851530265719</v>
      </c>
      <c r="AF111" s="721">
        <v>1153445.4076032115</v>
      </c>
      <c r="AG111" s="719">
        <v>23.910148469734281</v>
      </c>
      <c r="AH111" s="718">
        <v>6868337.8835494779</v>
      </c>
      <c r="AI111" s="720">
        <v>79.643392840488644</v>
      </c>
      <c r="AJ111" s="721">
        <v>407632.00475693028</v>
      </c>
      <c r="AK111" s="720">
        <v>5.6024421625501368</v>
      </c>
      <c r="AL111" s="721">
        <v>7275969.8883064082</v>
      </c>
      <c r="AM111" s="720">
        <v>84.370183577876546</v>
      </c>
      <c r="AN111" s="721">
        <v>1347894.1116935932</v>
      </c>
      <c r="AO111" s="719">
        <v>15.629816422123454</v>
      </c>
      <c r="AP111" s="718">
        <v>9986750.1283808202</v>
      </c>
      <c r="AQ111" s="720">
        <v>81.413124335803019</v>
      </c>
      <c r="AR111" s="721">
        <v>427041.99179201439</v>
      </c>
      <c r="AS111" s="720">
        <v>4.1007347454610699</v>
      </c>
      <c r="AT111" s="721">
        <v>10413792.120172834</v>
      </c>
      <c r="AU111" s="720">
        <v>84.894419284353916</v>
      </c>
      <c r="AV111" s="721">
        <v>1852964.8798271667</v>
      </c>
      <c r="AW111" s="719">
        <v>15.105580715646084</v>
      </c>
      <c r="AX111" s="718">
        <v>6054770.6280419743</v>
      </c>
      <c r="AY111" s="720">
        <v>60.254573804319108</v>
      </c>
      <c r="AZ111" s="721">
        <v>269099.49947625364</v>
      </c>
      <c r="BA111" s="720">
        <v>4.2552976903379331</v>
      </c>
      <c r="BB111" s="721">
        <v>6323870.1275182273</v>
      </c>
      <c r="BC111" s="720">
        <v>62.932540757650379</v>
      </c>
      <c r="BD111" s="721">
        <v>3724778.8724817731</v>
      </c>
      <c r="BE111" s="719">
        <v>37.067459242349621</v>
      </c>
      <c r="BF111" s="718">
        <v>465875.53729126533</v>
      </c>
      <c r="BG111" s="720">
        <v>5.2514787514876913</v>
      </c>
      <c r="BH111" s="717">
        <v>10638.323544811376</v>
      </c>
      <c r="BI111" s="716">
        <v>2.2325318147400157</v>
      </c>
      <c r="BJ111" s="721">
        <v>476513.86083607667</v>
      </c>
      <c r="BK111" s="720">
        <v>5.3713968960888314</v>
      </c>
      <c r="BL111" s="721">
        <v>8394807.1391639225</v>
      </c>
      <c r="BM111" s="719">
        <v>94.628603103911175</v>
      </c>
    </row>
    <row r="112" spans="1:65" x14ac:dyDescent="0.25">
      <c r="A112" s="722" t="s">
        <v>386</v>
      </c>
      <c r="B112" s="721">
        <v>27361930.697636336</v>
      </c>
      <c r="C112" s="720">
        <v>59.365672854254491</v>
      </c>
      <c r="D112" s="721">
        <v>1682475.6162256286</v>
      </c>
      <c r="E112" s="720">
        <v>5.7927698643392027</v>
      </c>
      <c r="F112" s="721">
        <v>29044406.313861962</v>
      </c>
      <c r="G112" s="720">
        <v>63.016047461289766</v>
      </c>
      <c r="H112" s="721">
        <v>17046085.686138041</v>
      </c>
      <c r="I112" s="719">
        <v>36.983952538710234</v>
      </c>
      <c r="J112" s="718">
        <v>26894682.655436683</v>
      </c>
      <c r="K112" s="720">
        <v>72.264775930837274</v>
      </c>
      <c r="L112" s="721">
        <v>1672218.2492909324</v>
      </c>
      <c r="M112" s="720">
        <v>5.8536914972607068</v>
      </c>
      <c r="N112" s="721">
        <v>28566900.904727615</v>
      </c>
      <c r="O112" s="720">
        <v>76.75794949382923</v>
      </c>
      <c r="P112" s="721">
        <v>8649962.0952723883</v>
      </c>
      <c r="Q112" s="719">
        <v>23.24205050617077</v>
      </c>
      <c r="R112" s="718">
        <v>667515.19457623828</v>
      </c>
      <c r="S112" s="720">
        <v>46.527632572939602</v>
      </c>
      <c r="T112" s="721">
        <v>174528.22861279355</v>
      </c>
      <c r="U112" s="720">
        <v>20.726749215831521</v>
      </c>
      <c r="V112" s="721">
        <v>842043.42318903178</v>
      </c>
      <c r="W112" s="720">
        <v>58.692726881627458</v>
      </c>
      <c r="X112" s="721">
        <v>592620.57681096857</v>
      </c>
      <c r="Y112" s="719">
        <v>41.307273118372542</v>
      </c>
      <c r="Z112" s="718">
        <v>3263754.1061263457</v>
      </c>
      <c r="AA112" s="720">
        <v>67.635395086082994</v>
      </c>
      <c r="AB112" s="721">
        <v>406764.85645925708</v>
      </c>
      <c r="AC112" s="720">
        <v>11.081944014061762</v>
      </c>
      <c r="AD112" s="721">
        <v>3670518.9625856029</v>
      </c>
      <c r="AE112" s="720">
        <v>76.064860321259232</v>
      </c>
      <c r="AF112" s="721">
        <v>1154993.0374143973</v>
      </c>
      <c r="AG112" s="719">
        <v>23.935139678740768</v>
      </c>
      <c r="AH112" s="718">
        <v>6865158.8189971708</v>
      </c>
      <c r="AI112" s="720">
        <v>79.718825133076507</v>
      </c>
      <c r="AJ112" s="721">
        <v>401298.15228486923</v>
      </c>
      <c r="AK112" s="720">
        <v>5.5226110038337861</v>
      </c>
      <c r="AL112" s="721">
        <v>7266456.9712820407</v>
      </c>
      <c r="AM112" s="720">
        <v>84.378734404177294</v>
      </c>
      <c r="AN112" s="721">
        <v>1345259.0287179607</v>
      </c>
      <c r="AO112" s="719">
        <v>15.621265595822706</v>
      </c>
      <c r="AP112" s="718">
        <v>10020779.398396485</v>
      </c>
      <c r="AQ112" s="720">
        <v>81.587788173186212</v>
      </c>
      <c r="AR112" s="721">
        <v>415482.04139102611</v>
      </c>
      <c r="AS112" s="720">
        <v>3.9811386844625232</v>
      </c>
      <c r="AT112" s="721">
        <v>10436261.439787511</v>
      </c>
      <c r="AU112" s="720">
        <v>84.970585003161162</v>
      </c>
      <c r="AV112" s="721">
        <v>1845943.5602124897</v>
      </c>
      <c r="AW112" s="719">
        <v>15.029414996838838</v>
      </c>
      <c r="AX112" s="718">
        <v>6077475.1373404413</v>
      </c>
      <c r="AY112" s="720">
        <v>60.395671899162124</v>
      </c>
      <c r="AZ112" s="721">
        <v>274144.9705429863</v>
      </c>
      <c r="BA112" s="720">
        <v>4.3161424311684868</v>
      </c>
      <c r="BB112" s="721">
        <v>6351620.1078834282</v>
      </c>
      <c r="BC112" s="720">
        <v>63.120021949068757</v>
      </c>
      <c r="BD112" s="721">
        <v>3711145.8921165727</v>
      </c>
      <c r="BE112" s="719">
        <v>36.879978050931243</v>
      </c>
      <c r="BF112" s="718">
        <v>467248.04219965037</v>
      </c>
      <c r="BG112" s="720">
        <v>5.2655800935519208</v>
      </c>
      <c r="BH112" s="717">
        <v>10257.366934696245</v>
      </c>
      <c r="BI112" s="716">
        <v>2.1481153382726026</v>
      </c>
      <c r="BJ112" s="721">
        <v>477505.40913434664</v>
      </c>
      <c r="BK112" s="720">
        <v>5.3811739158167038</v>
      </c>
      <c r="BL112" s="721">
        <v>8396123.590865653</v>
      </c>
      <c r="BM112" s="719">
        <v>94.618826084183297</v>
      </c>
    </row>
    <row r="113" spans="1:65" x14ac:dyDescent="0.25">
      <c r="A113" s="722" t="s">
        <v>387</v>
      </c>
      <c r="B113" s="721">
        <v>27406219.105923615</v>
      </c>
      <c r="C113" s="720">
        <v>59.433992159103511</v>
      </c>
      <c r="D113" s="721">
        <v>1654981.9908249488</v>
      </c>
      <c r="E113" s="720">
        <v>5.694816209816298</v>
      </c>
      <c r="F113" s="721">
        <v>29061201.096748561</v>
      </c>
      <c r="G113" s="720">
        <v>63.023038363761756</v>
      </c>
      <c r="H113" s="721">
        <v>17050826.903251436</v>
      </c>
      <c r="I113" s="719">
        <v>36.976961636238244</v>
      </c>
      <c r="J113" s="718">
        <v>26937644.681529809</v>
      </c>
      <c r="K113" s="720">
        <v>72.34339476469961</v>
      </c>
      <c r="L113" s="721">
        <v>1646171.3007363165</v>
      </c>
      <c r="M113" s="720">
        <v>5.7591026396112692</v>
      </c>
      <c r="N113" s="721">
        <v>28583815.982266128</v>
      </c>
      <c r="O113" s="720">
        <v>76.7643314006759</v>
      </c>
      <c r="P113" s="721">
        <v>8651988.0177338757</v>
      </c>
      <c r="Q113" s="719">
        <v>23.2356685993241</v>
      </c>
      <c r="R113" s="718">
        <v>670066.09371329402</v>
      </c>
      <c r="S113" s="720">
        <v>46.701661140613474</v>
      </c>
      <c r="T113" s="721">
        <v>184896.86008639401</v>
      </c>
      <c r="U113" s="720">
        <v>21.626300796386797</v>
      </c>
      <c r="V113" s="721">
        <v>854962.95379968802</v>
      </c>
      <c r="W113" s="720">
        <v>59.588435425618428</v>
      </c>
      <c r="X113" s="721">
        <v>579817.04620031198</v>
      </c>
      <c r="Y113" s="719">
        <v>40.411564574381572</v>
      </c>
      <c r="Z113" s="718">
        <v>3264131.2272638213</v>
      </c>
      <c r="AA113" s="720">
        <v>67.623128651016771</v>
      </c>
      <c r="AB113" s="721">
        <v>397072.45341752394</v>
      </c>
      <c r="AC113" s="720">
        <v>10.845407359134668</v>
      </c>
      <c r="AD113" s="721">
        <v>3661203.6806813451</v>
      </c>
      <c r="AE113" s="720">
        <v>75.849293511348165</v>
      </c>
      <c r="AF113" s="721">
        <v>1165741.3193186549</v>
      </c>
      <c r="AG113" s="719">
        <v>24.150706488651835</v>
      </c>
      <c r="AH113" s="718">
        <v>6870671.3077197224</v>
      </c>
      <c r="AI113" s="720">
        <v>79.893505591705022</v>
      </c>
      <c r="AJ113" s="721">
        <v>381596.61623314954</v>
      </c>
      <c r="AK113" s="720">
        <v>5.2617556360929241</v>
      </c>
      <c r="AL113" s="721">
        <v>7252267.9239528719</v>
      </c>
      <c r="AM113" s="720">
        <v>84.330785447975302</v>
      </c>
      <c r="AN113" s="721">
        <v>1347519.0760471281</v>
      </c>
      <c r="AO113" s="719">
        <v>15.669214552024698</v>
      </c>
      <c r="AP113" s="718">
        <v>10041969.112457756</v>
      </c>
      <c r="AQ113" s="720">
        <v>81.657327754979747</v>
      </c>
      <c r="AR113" s="721">
        <v>416053.72850167443</v>
      </c>
      <c r="AS113" s="720">
        <v>3.9783210921301189</v>
      </c>
      <c r="AT113" s="721">
        <v>10458022.84095943</v>
      </c>
      <c r="AU113" s="720">
        <v>85.040512396505434</v>
      </c>
      <c r="AV113" s="721">
        <v>1839672.1590405712</v>
      </c>
      <c r="AW113" s="719">
        <v>14.959487603494566</v>
      </c>
      <c r="AX113" s="718">
        <v>6090806.9403752182</v>
      </c>
      <c r="AY113" s="720">
        <v>60.445078237972787</v>
      </c>
      <c r="AZ113" s="721">
        <v>266551.64249757456</v>
      </c>
      <c r="BA113" s="720">
        <v>4.1928049051013891</v>
      </c>
      <c r="BB113" s="721">
        <v>6357358.5828727921</v>
      </c>
      <c r="BC113" s="720">
        <v>63.090332806529752</v>
      </c>
      <c r="BD113" s="721">
        <v>3719238.4171272079</v>
      </c>
      <c r="BE113" s="719">
        <v>36.909667193470248</v>
      </c>
      <c r="BF113" s="718">
        <v>468574.42439380556</v>
      </c>
      <c r="BG113" s="720">
        <v>5.2789837705065299</v>
      </c>
      <c r="BH113" s="717">
        <v>8810.6900886322546</v>
      </c>
      <c r="BI113" s="716">
        <v>1.8456147503016422</v>
      </c>
      <c r="BJ113" s="721">
        <v>477385.11448243784</v>
      </c>
      <c r="BK113" s="720">
        <v>5.3782454620617708</v>
      </c>
      <c r="BL113" s="721">
        <v>8398838.8855175618</v>
      </c>
      <c r="BM113" s="719">
        <v>94.62175453793823</v>
      </c>
    </row>
    <row r="114" spans="1:65" x14ac:dyDescent="0.25">
      <c r="A114" s="722" t="s">
        <v>388</v>
      </c>
      <c r="B114" s="721">
        <v>27441630.85634736</v>
      </c>
      <c r="C114" s="720">
        <v>59.485108203673754</v>
      </c>
      <c r="D114" s="721">
        <v>1639754.1283714729</v>
      </c>
      <c r="E114" s="720">
        <v>5.6385008115435422</v>
      </c>
      <c r="F114" s="721">
        <v>29081384.984718829</v>
      </c>
      <c r="G114" s="720">
        <v>63.039596355788653</v>
      </c>
      <c r="H114" s="721">
        <v>17050549.015281167</v>
      </c>
      <c r="I114" s="719">
        <v>36.960403644211347</v>
      </c>
      <c r="J114" s="718">
        <v>26984656.219910324</v>
      </c>
      <c r="K114" s="720">
        <v>72.435377733256573</v>
      </c>
      <c r="L114" s="721">
        <v>1630225.1277133483</v>
      </c>
      <c r="M114" s="720">
        <v>5.6971234928735104</v>
      </c>
      <c r="N114" s="721">
        <v>28614881.347623669</v>
      </c>
      <c r="O114" s="720">
        <v>76.811419138187787</v>
      </c>
      <c r="P114" s="721">
        <v>8638539.6523763277</v>
      </c>
      <c r="Q114" s="719">
        <v>23.188580861812213</v>
      </c>
      <c r="R114" s="718">
        <v>670795.52848674124</v>
      </c>
      <c r="S114" s="720">
        <v>46.749209759327861</v>
      </c>
      <c r="T114" s="721">
        <v>176844.89271970731</v>
      </c>
      <c r="U114" s="720">
        <v>20.863197211383991</v>
      </c>
      <c r="V114" s="721">
        <v>847640.42120644858</v>
      </c>
      <c r="W114" s="720">
        <v>59.073917712092396</v>
      </c>
      <c r="X114" s="721">
        <v>587240.57879355131</v>
      </c>
      <c r="Y114" s="719">
        <v>40.926082287907604</v>
      </c>
      <c r="Z114" s="718">
        <v>3269307.0032651257</v>
      </c>
      <c r="AA114" s="720">
        <v>67.712806258592764</v>
      </c>
      <c r="AB114" s="721">
        <v>402111.71157599014</v>
      </c>
      <c r="AC114" s="720">
        <v>10.952488474020102</v>
      </c>
      <c r="AD114" s="721">
        <v>3671418.7148411158</v>
      </c>
      <c r="AE114" s="720">
        <v>76.041211144723945</v>
      </c>
      <c r="AF114" s="721">
        <v>1156777.2851588838</v>
      </c>
      <c r="AG114" s="719">
        <v>23.958788855276055</v>
      </c>
      <c r="AH114" s="718">
        <v>6873216.2983537987</v>
      </c>
      <c r="AI114" s="720">
        <v>80.041470475592988</v>
      </c>
      <c r="AJ114" s="721">
        <v>373759.81229695154</v>
      </c>
      <c r="AK114" s="720">
        <v>5.1574588709854243</v>
      </c>
      <c r="AL114" s="721">
        <v>7246976.1106507499</v>
      </c>
      <c r="AM114" s="720">
        <v>84.394059377544892</v>
      </c>
      <c r="AN114" s="721">
        <v>1340092.8893492499</v>
      </c>
      <c r="AO114" s="719">
        <v>15.605940622455108</v>
      </c>
      <c r="AP114" s="718">
        <v>10053251.488510491</v>
      </c>
      <c r="AQ114" s="720">
        <v>81.649520169887282</v>
      </c>
      <c r="AR114" s="721">
        <v>410269.67191696633</v>
      </c>
      <c r="AS114" s="720">
        <v>3.9209522839078947</v>
      </c>
      <c r="AT114" s="721">
        <v>10463521.160427459</v>
      </c>
      <c r="AU114" s="720">
        <v>84.981608488831796</v>
      </c>
      <c r="AV114" s="721">
        <v>1849167.83957254</v>
      </c>
      <c r="AW114" s="719">
        <v>15.018391511168204</v>
      </c>
      <c r="AX114" s="718">
        <v>6118085.9012941644</v>
      </c>
      <c r="AY114" s="720">
        <v>60.631621407261825</v>
      </c>
      <c r="AZ114" s="721">
        <v>267239.03920373309</v>
      </c>
      <c r="BA114" s="720">
        <v>4.1852065743563402</v>
      </c>
      <c r="BB114" s="721">
        <v>6385324.9404978976</v>
      </c>
      <c r="BC114" s="720">
        <v>63.280021006687797</v>
      </c>
      <c r="BD114" s="721">
        <v>3705261.0595021015</v>
      </c>
      <c r="BE114" s="719">
        <v>36.719978993312203</v>
      </c>
      <c r="BF114" s="718">
        <v>456974.63643703557</v>
      </c>
      <c r="BG114" s="720">
        <v>5.1469726567617302</v>
      </c>
      <c r="BH114" s="717">
        <v>9529.0006581245871</v>
      </c>
      <c r="BI114" s="716">
        <v>2.0426423076698983</v>
      </c>
      <c r="BJ114" s="721">
        <v>466503.6370951602</v>
      </c>
      <c r="BK114" s="720">
        <v>5.2542991950922433</v>
      </c>
      <c r="BL114" s="721">
        <v>8412009.3629048392</v>
      </c>
      <c r="BM114" s="719">
        <v>94.745700804907756</v>
      </c>
    </row>
    <row r="115" spans="1:65" x14ac:dyDescent="0.25">
      <c r="A115" s="722" t="s">
        <v>389</v>
      </c>
      <c r="B115" s="721">
        <v>27468086.488100156</v>
      </c>
      <c r="C115" s="720">
        <v>59.516061254072255</v>
      </c>
      <c r="D115" s="721">
        <v>1598836.3672523336</v>
      </c>
      <c r="E115" s="720">
        <v>5.5005353515015019</v>
      </c>
      <c r="F115" s="721">
        <v>29066922.855352491</v>
      </c>
      <c r="G115" s="720">
        <v>62.980315788506331</v>
      </c>
      <c r="H115" s="721">
        <v>17085470.144647513</v>
      </c>
      <c r="I115" s="719">
        <v>37.019684211493669</v>
      </c>
      <c r="J115" s="718">
        <v>27012524.642540831</v>
      </c>
      <c r="K115" s="720">
        <v>72.475112632569861</v>
      </c>
      <c r="L115" s="721">
        <v>1588438.9995954121</v>
      </c>
      <c r="M115" s="720">
        <v>5.553795387702432</v>
      </c>
      <c r="N115" s="721">
        <v>28600963.642136242</v>
      </c>
      <c r="O115" s="720">
        <v>76.736924400594788</v>
      </c>
      <c r="P115" s="721">
        <v>8670485.3578637578</v>
      </c>
      <c r="Q115" s="719">
        <v>23.263075599405212</v>
      </c>
      <c r="R115" s="718">
        <v>672891.81006110378</v>
      </c>
      <c r="S115" s="720">
        <v>46.894617894539408</v>
      </c>
      <c r="T115" s="721">
        <v>165408.17391082522</v>
      </c>
      <c r="U115" s="720">
        <v>19.731382210829675</v>
      </c>
      <c r="V115" s="721">
        <v>838299.98397192894</v>
      </c>
      <c r="W115" s="720">
        <v>58.422107152399882</v>
      </c>
      <c r="X115" s="721">
        <v>596602.01602807106</v>
      </c>
      <c r="Y115" s="719">
        <v>41.577892847600118</v>
      </c>
      <c r="Z115" s="718">
        <v>3247737.4267463917</v>
      </c>
      <c r="AA115" s="720">
        <v>67.246593124523343</v>
      </c>
      <c r="AB115" s="721">
        <v>386471.84233682742</v>
      </c>
      <c r="AC115" s="720">
        <v>10.634275951707107</v>
      </c>
      <c r="AD115" s="721">
        <v>3634209.2690832196</v>
      </c>
      <c r="AE115" s="720">
        <v>75.24875318884402</v>
      </c>
      <c r="AF115" s="721">
        <v>1195384.7309167802</v>
      </c>
      <c r="AG115" s="719">
        <v>24.75124681115598</v>
      </c>
      <c r="AH115" s="718">
        <v>6859750.5689596441</v>
      </c>
      <c r="AI115" s="720">
        <v>80.000291194850632</v>
      </c>
      <c r="AJ115" s="721">
        <v>367975.47729730565</v>
      </c>
      <c r="AK115" s="720">
        <v>5.091165256434568</v>
      </c>
      <c r="AL115" s="721">
        <v>7227726.0462569492</v>
      </c>
      <c r="AM115" s="720">
        <v>84.291722062549539</v>
      </c>
      <c r="AN115" s="721">
        <v>1346930.9537430515</v>
      </c>
      <c r="AO115" s="719">
        <v>15.708277937450461</v>
      </c>
      <c r="AP115" s="718">
        <v>10080871.761122718</v>
      </c>
      <c r="AQ115" s="720">
        <v>81.774175491695431</v>
      </c>
      <c r="AR115" s="721">
        <v>406082.46988899901</v>
      </c>
      <c r="AS115" s="720">
        <v>3.8722632038208351</v>
      </c>
      <c r="AT115" s="721">
        <v>10486954.231011719</v>
      </c>
      <c r="AU115" s="720">
        <v>85.068241713712922</v>
      </c>
      <c r="AV115" s="721">
        <v>1840741.7689882822</v>
      </c>
      <c r="AW115" s="719">
        <v>14.931758286287078</v>
      </c>
      <c r="AX115" s="718">
        <v>6151273.0756509732</v>
      </c>
      <c r="AY115" s="720">
        <v>60.875968129871282</v>
      </c>
      <c r="AZ115" s="721">
        <v>262501.0361614548</v>
      </c>
      <c r="BA115" s="720">
        <v>4.0927702096336587</v>
      </c>
      <c r="BB115" s="721">
        <v>6413774.1118124276</v>
      </c>
      <c r="BC115" s="720">
        <v>63.473805116604588</v>
      </c>
      <c r="BD115" s="721">
        <v>3690825.8881875728</v>
      </c>
      <c r="BE115" s="719">
        <v>36.526194883395412</v>
      </c>
      <c r="BF115" s="718">
        <v>455561.8455593246</v>
      </c>
      <c r="BG115" s="720">
        <v>5.1296556487612648</v>
      </c>
      <c r="BH115" s="717">
        <v>10397.367656921448</v>
      </c>
      <c r="BI115" s="716">
        <v>2.2313900792205508</v>
      </c>
      <c r="BJ115" s="721">
        <v>465959.21321624599</v>
      </c>
      <c r="BK115" s="720">
        <v>5.2467306765614783</v>
      </c>
      <c r="BL115" s="721">
        <v>8414984.786783753</v>
      </c>
      <c r="BM115" s="719">
        <v>94.753269323438516</v>
      </c>
    </row>
    <row r="116" spans="1:65" x14ac:dyDescent="0.25">
      <c r="A116" s="722" t="s">
        <v>390</v>
      </c>
      <c r="B116" s="721">
        <v>27528229.167291202</v>
      </c>
      <c r="C116" s="720">
        <v>59.618965402751805</v>
      </c>
      <c r="D116" s="721">
        <v>1551467.2881767354</v>
      </c>
      <c r="E116" s="720">
        <v>5.3352251821219019</v>
      </c>
      <c r="F116" s="721">
        <v>29079696.455467932</v>
      </c>
      <c r="G116" s="720">
        <v>62.979038948173084</v>
      </c>
      <c r="H116" s="721">
        <v>17093914.544532064</v>
      </c>
      <c r="I116" s="719">
        <v>37.020961051826916</v>
      </c>
      <c r="J116" s="718">
        <v>27070839.873831511</v>
      </c>
      <c r="K116" s="720">
        <v>72.595010562773311</v>
      </c>
      <c r="L116" s="721">
        <v>1539614.0707837339</v>
      </c>
      <c r="M116" s="720">
        <v>5.3812989956893134</v>
      </c>
      <c r="N116" s="721">
        <v>28610453.944615245</v>
      </c>
      <c r="O116" s="720">
        <v>76.723744663822842</v>
      </c>
      <c r="P116" s="721">
        <v>8679767.0553847551</v>
      </c>
      <c r="Q116" s="719">
        <v>23.276255336177158</v>
      </c>
      <c r="R116" s="718">
        <v>668504.72230723593</v>
      </c>
      <c r="S116" s="720">
        <v>46.584006872729063</v>
      </c>
      <c r="T116" s="721">
        <v>152619.67982735054</v>
      </c>
      <c r="U116" s="720">
        <v>18.58666962406695</v>
      </c>
      <c r="V116" s="721">
        <v>821124.40213458659</v>
      </c>
      <c r="W116" s="720">
        <v>57.219139246144849</v>
      </c>
      <c r="X116" s="721">
        <v>613927.59786541341</v>
      </c>
      <c r="Y116" s="719">
        <v>42.780860753855151</v>
      </c>
      <c r="Z116" s="718">
        <v>3262318.3955995487</v>
      </c>
      <c r="AA116" s="720">
        <v>67.528339585951102</v>
      </c>
      <c r="AB116" s="721">
        <v>377065.86171719508</v>
      </c>
      <c r="AC116" s="720">
        <v>10.360704862618691</v>
      </c>
      <c r="AD116" s="721">
        <v>3639384.257316744</v>
      </c>
      <c r="AE116" s="720">
        <v>75.333412073864565</v>
      </c>
      <c r="AF116" s="721">
        <v>1191651.7426832563</v>
      </c>
      <c r="AG116" s="719">
        <v>24.666587926135435</v>
      </c>
      <c r="AH116" s="718">
        <v>6858902.3413371937</v>
      </c>
      <c r="AI116" s="720">
        <v>80.105793257039934</v>
      </c>
      <c r="AJ116" s="721">
        <v>359755.88559076749</v>
      </c>
      <c r="AK116" s="720">
        <v>4.9836946740151804</v>
      </c>
      <c r="AL116" s="721">
        <v>7218658.2269279612</v>
      </c>
      <c r="AM116" s="720">
        <v>84.307417534506897</v>
      </c>
      <c r="AN116" s="721">
        <v>1343646.7730720383</v>
      </c>
      <c r="AO116" s="719">
        <v>15.692582465493103</v>
      </c>
      <c r="AP116" s="718">
        <v>10106126.490715394</v>
      </c>
      <c r="AQ116" s="720">
        <v>81.874745284628602</v>
      </c>
      <c r="AR116" s="721">
        <v>396861.95771318726</v>
      </c>
      <c r="AS116" s="720">
        <v>3.778562260273306</v>
      </c>
      <c r="AT116" s="721">
        <v>10502988.448428582</v>
      </c>
      <c r="AU116" s="720">
        <v>85.089920923957678</v>
      </c>
      <c r="AV116" s="721">
        <v>1840410.551571419</v>
      </c>
      <c r="AW116" s="719">
        <v>14.910079076042322</v>
      </c>
      <c r="AX116" s="718">
        <v>6174987.9238721384</v>
      </c>
      <c r="AY116" s="720">
        <v>61.027140911619171</v>
      </c>
      <c r="AZ116" s="721">
        <v>253310.68593523346</v>
      </c>
      <c r="BA116" s="720">
        <v>3.9405556790527512</v>
      </c>
      <c r="BB116" s="721">
        <v>6428298.6098073721</v>
      </c>
      <c r="BC116" s="720">
        <v>63.530599560538221</v>
      </c>
      <c r="BD116" s="721">
        <v>3690130.3901926284</v>
      </c>
      <c r="BE116" s="719">
        <v>36.469400439461779</v>
      </c>
      <c r="BF116" s="718">
        <v>457389.29345968855</v>
      </c>
      <c r="BG116" s="720">
        <v>5.1488147369381352</v>
      </c>
      <c r="BH116" s="717">
        <v>11853.217393001574</v>
      </c>
      <c r="BI116" s="716">
        <v>2.5260323007526204</v>
      </c>
      <c r="BJ116" s="721">
        <v>469242.51085269015</v>
      </c>
      <c r="BK116" s="720">
        <v>5.2822459765099818</v>
      </c>
      <c r="BL116" s="721">
        <v>8414147.4891473092</v>
      </c>
      <c r="BM116" s="719">
        <v>94.717754023490016</v>
      </c>
    </row>
    <row r="117" spans="1:65" x14ac:dyDescent="0.25">
      <c r="A117" s="722" t="s">
        <v>391</v>
      </c>
      <c r="B117" s="721">
        <v>27565237.834072817</v>
      </c>
      <c r="C117" s="720">
        <v>59.665055700410235</v>
      </c>
      <c r="D117" s="721">
        <v>1529041.3450954307</v>
      </c>
      <c r="E117" s="720">
        <v>5.2554707943760892</v>
      </c>
      <c r="F117" s="721">
        <v>29094279.179168247</v>
      </c>
      <c r="G117" s="720">
        <v>62.974671150583532</v>
      </c>
      <c r="H117" s="721">
        <v>17105690.820831753</v>
      </c>
      <c r="I117" s="719">
        <v>37.025328849416468</v>
      </c>
      <c r="J117" s="718">
        <v>27113878.280363187</v>
      </c>
      <c r="K117" s="720">
        <v>72.669425477357734</v>
      </c>
      <c r="L117" s="721">
        <v>1518418.1597879147</v>
      </c>
      <c r="M117" s="720">
        <v>5.3031658252135001</v>
      </c>
      <c r="N117" s="721">
        <v>28632296.440151103</v>
      </c>
      <c r="O117" s="720">
        <v>76.739023126399658</v>
      </c>
      <c r="P117" s="721">
        <v>8678963.559848899</v>
      </c>
      <c r="Q117" s="719">
        <v>23.260976873600342</v>
      </c>
      <c r="R117" s="718">
        <v>666535.91926424368</v>
      </c>
      <c r="S117" s="720">
        <v>46.322376586134034</v>
      </c>
      <c r="T117" s="721">
        <v>163467.59113104636</v>
      </c>
      <c r="U117" s="720">
        <v>19.694807200658072</v>
      </c>
      <c r="V117" s="721">
        <v>830003.5103952901</v>
      </c>
      <c r="W117" s="720">
        <v>57.682915601584405</v>
      </c>
      <c r="X117" s="721">
        <v>608903.48960471014</v>
      </c>
      <c r="Y117" s="719">
        <v>42.317084398415595</v>
      </c>
      <c r="Z117" s="718">
        <v>3274005.8408068116</v>
      </c>
      <c r="AA117" s="720">
        <v>67.692175257640457</v>
      </c>
      <c r="AB117" s="721">
        <v>370702.83845619165</v>
      </c>
      <c r="AC117" s="720">
        <v>10.170986794235404</v>
      </c>
      <c r="AD117" s="721">
        <v>3644708.6792630032</v>
      </c>
      <c r="AE117" s="720">
        <v>75.356694726884129</v>
      </c>
      <c r="AF117" s="721">
        <v>1191900.3207369978</v>
      </c>
      <c r="AG117" s="719">
        <v>24.643305273115871</v>
      </c>
      <c r="AH117" s="718">
        <v>6851978.0045496728</v>
      </c>
      <c r="AI117" s="720">
        <v>80.157193821812655</v>
      </c>
      <c r="AJ117" s="721">
        <v>348096.56793632591</v>
      </c>
      <c r="AK117" s="720">
        <v>4.8346244810647452</v>
      </c>
      <c r="AL117" s="721">
        <v>7200074.5724859983</v>
      </c>
      <c r="AM117" s="720">
        <v>84.229367440328758</v>
      </c>
      <c r="AN117" s="721">
        <v>1348101.4275140008</v>
      </c>
      <c r="AO117" s="719">
        <v>15.770632559671242</v>
      </c>
      <c r="AP117" s="718">
        <v>10136400.841005344</v>
      </c>
      <c r="AQ117" s="720">
        <v>82.017837696915493</v>
      </c>
      <c r="AR117" s="721">
        <v>394279.80510050384</v>
      </c>
      <c r="AS117" s="720">
        <v>3.7441056124544523</v>
      </c>
      <c r="AT117" s="721">
        <v>10530680.646105848</v>
      </c>
      <c r="AU117" s="720">
        <v>85.208119688437179</v>
      </c>
      <c r="AV117" s="721">
        <v>1828095.3538941513</v>
      </c>
      <c r="AW117" s="719">
        <v>14.791880311562821</v>
      </c>
      <c r="AX117" s="718">
        <v>6184957.6747371145</v>
      </c>
      <c r="AY117" s="720">
        <v>61.063132451896678</v>
      </c>
      <c r="AZ117" s="721">
        <v>241871.35716384696</v>
      </c>
      <c r="BA117" s="720">
        <v>3.7634633808253799</v>
      </c>
      <c r="BB117" s="721">
        <v>6426829.031900961</v>
      </c>
      <c r="BC117" s="720">
        <v>63.451091027448896</v>
      </c>
      <c r="BD117" s="721">
        <v>3701962.968099039</v>
      </c>
      <c r="BE117" s="719">
        <v>36.548908972551104</v>
      </c>
      <c r="BF117" s="718">
        <v>451359.55370962986</v>
      </c>
      <c r="BG117" s="720">
        <v>5.0778971719139205</v>
      </c>
      <c r="BH117" s="717">
        <v>10623.185307516169</v>
      </c>
      <c r="BI117" s="716">
        <v>2.2994766709502321</v>
      </c>
      <c r="BJ117" s="721">
        <v>461982.73901714606</v>
      </c>
      <c r="BK117" s="720">
        <v>5.1974104118274314</v>
      </c>
      <c r="BL117" s="721">
        <v>8426727.2609828524</v>
      </c>
      <c r="BM117" s="719">
        <v>94.802589588172566</v>
      </c>
    </row>
    <row r="118" spans="1:65" x14ac:dyDescent="0.25">
      <c r="A118" s="722" t="s">
        <v>392</v>
      </c>
      <c r="B118" s="721">
        <v>27555105.456401169</v>
      </c>
      <c r="C118" s="720">
        <v>59.608983130021798</v>
      </c>
      <c r="D118" s="721">
        <v>1547853.870597386</v>
      </c>
      <c r="E118" s="720">
        <v>5.3185445961210407</v>
      </c>
      <c r="F118" s="721">
        <v>29102959.326998554</v>
      </c>
      <c r="G118" s="720">
        <v>62.95740055510354</v>
      </c>
      <c r="H118" s="721">
        <v>17123471.673001446</v>
      </c>
      <c r="I118" s="719">
        <v>37.04259944489646</v>
      </c>
      <c r="J118" s="718">
        <v>27113697.907041304</v>
      </c>
      <c r="K118" s="720">
        <v>72.626885669697316</v>
      </c>
      <c r="L118" s="721">
        <v>1540318.1590746376</v>
      </c>
      <c r="M118" s="720">
        <v>5.3755751218974863</v>
      </c>
      <c r="N118" s="721">
        <v>28654016.066115946</v>
      </c>
      <c r="O118" s="720">
        <v>76.752789528979491</v>
      </c>
      <c r="P118" s="721">
        <v>8678849.9338840563</v>
      </c>
      <c r="Q118" s="719">
        <v>23.247210471020509</v>
      </c>
      <c r="R118" s="718">
        <v>654661.27852618496</v>
      </c>
      <c r="S118" s="720">
        <v>45.374801150425974</v>
      </c>
      <c r="T118" s="721">
        <v>172795.02762994083</v>
      </c>
      <c r="U118" s="720">
        <v>20.882676987821227</v>
      </c>
      <c r="V118" s="721">
        <v>827456.30615612585</v>
      </c>
      <c r="W118" s="720">
        <v>57.351284678124536</v>
      </c>
      <c r="X118" s="721">
        <v>615329.69384387427</v>
      </c>
      <c r="Y118" s="719">
        <v>42.648715321875464</v>
      </c>
      <c r="Z118" s="718">
        <v>3290162.3849355523</v>
      </c>
      <c r="AA118" s="720">
        <v>67.943775582161706</v>
      </c>
      <c r="AB118" s="721">
        <v>372525.71460233559</v>
      </c>
      <c r="AC118" s="720">
        <v>10.170828213555401</v>
      </c>
      <c r="AD118" s="721">
        <v>3662688.0995378876</v>
      </c>
      <c r="AE118" s="720">
        <v>75.636649243174418</v>
      </c>
      <c r="AF118" s="721">
        <v>1179789.9004621122</v>
      </c>
      <c r="AG118" s="719">
        <v>24.363350756825582</v>
      </c>
      <c r="AH118" s="718">
        <v>6837501.1062648539</v>
      </c>
      <c r="AI118" s="720">
        <v>80.120293570842307</v>
      </c>
      <c r="AJ118" s="721">
        <v>340657.39950960479</v>
      </c>
      <c r="AK118" s="720">
        <v>4.7457491950834401</v>
      </c>
      <c r="AL118" s="721">
        <v>7178158.5057744579</v>
      </c>
      <c r="AM118" s="720">
        <v>84.112040033710372</v>
      </c>
      <c r="AN118" s="721">
        <v>1355885.4942255402</v>
      </c>
      <c r="AO118" s="719">
        <v>15.887959966289628</v>
      </c>
      <c r="AP118" s="718">
        <v>10143923.676846957</v>
      </c>
      <c r="AQ118" s="720">
        <v>81.975021971531547</v>
      </c>
      <c r="AR118" s="721">
        <v>409290.5273924853</v>
      </c>
      <c r="AS118" s="720">
        <v>3.8783494722211254</v>
      </c>
      <c r="AT118" s="721">
        <v>10553214.204239443</v>
      </c>
      <c r="AU118" s="720">
        <v>85.282578400836968</v>
      </c>
      <c r="AV118" s="721">
        <v>1821193.7957605575</v>
      </c>
      <c r="AW118" s="719">
        <v>14.717421599163032</v>
      </c>
      <c r="AX118" s="718">
        <v>6187449.4604677558</v>
      </c>
      <c r="AY118" s="720">
        <v>61.025327177009473</v>
      </c>
      <c r="AZ118" s="721">
        <v>245049.48994027131</v>
      </c>
      <c r="BA118" s="720">
        <v>3.8095535161296414</v>
      </c>
      <c r="BB118" s="721">
        <v>6432498.9504080275</v>
      </c>
      <c r="BC118" s="720">
        <v>63.442191410601751</v>
      </c>
      <c r="BD118" s="721">
        <v>3706651.0495919725</v>
      </c>
      <c r="BE118" s="719">
        <v>36.557808589398249</v>
      </c>
      <c r="BF118" s="718">
        <v>441407.54935986054</v>
      </c>
      <c r="BG118" s="720">
        <v>4.963223964291716</v>
      </c>
      <c r="BH118" s="717">
        <v>7535.7115227483991</v>
      </c>
      <c r="BI118" s="716">
        <v>1.6785443015523649</v>
      </c>
      <c r="BJ118" s="721">
        <v>448943.26088260894</v>
      </c>
      <c r="BK118" s="720">
        <v>5.0479561445000849</v>
      </c>
      <c r="BL118" s="721">
        <v>8444621.7391173914</v>
      </c>
      <c r="BM118" s="719">
        <v>94.952043855499909</v>
      </c>
    </row>
    <row r="119" spans="1:65" x14ac:dyDescent="0.25">
      <c r="A119" s="722" t="s">
        <v>393</v>
      </c>
      <c r="B119" s="721">
        <v>27527876.815441824</v>
      </c>
      <c r="C119" s="720">
        <v>59.514905548509496</v>
      </c>
      <c r="D119" s="721">
        <v>1570902.2362516066</v>
      </c>
      <c r="E119" s="720">
        <v>5.3985159771168707</v>
      </c>
      <c r="F119" s="721">
        <v>29098779.051693428</v>
      </c>
      <c r="G119" s="720">
        <v>62.911175404091388</v>
      </c>
      <c r="H119" s="721">
        <v>17154972.948306568</v>
      </c>
      <c r="I119" s="719">
        <v>37.088824595908612</v>
      </c>
      <c r="J119" s="718">
        <v>27084448.976948366</v>
      </c>
      <c r="K119" s="720">
        <v>72.506114963677575</v>
      </c>
      <c r="L119" s="721">
        <v>1562663.9044178755</v>
      </c>
      <c r="M119" s="720">
        <v>5.4548739724285564</v>
      </c>
      <c r="N119" s="721">
        <v>28647112.881366242</v>
      </c>
      <c r="O119" s="720">
        <v>76.689426531128859</v>
      </c>
      <c r="P119" s="721">
        <v>8707597.1186337546</v>
      </c>
      <c r="Q119" s="719">
        <v>23.310573468871141</v>
      </c>
      <c r="R119" s="718">
        <v>650091.25788548577</v>
      </c>
      <c r="S119" s="720">
        <v>44.937452935350699</v>
      </c>
      <c r="T119" s="721">
        <v>175737.75532494608</v>
      </c>
      <c r="U119" s="720">
        <v>21.28016242027644</v>
      </c>
      <c r="V119" s="721">
        <v>825829.01321043191</v>
      </c>
      <c r="W119" s="720">
        <v>57.085296815863316</v>
      </c>
      <c r="X119" s="721">
        <v>620828.98678956821</v>
      </c>
      <c r="Y119" s="719">
        <v>42.914703184136684</v>
      </c>
      <c r="Z119" s="718">
        <v>3274391.8655569833</v>
      </c>
      <c r="AA119" s="720">
        <v>67.535291228248227</v>
      </c>
      <c r="AB119" s="721">
        <v>386451.41903686034</v>
      </c>
      <c r="AC119" s="720">
        <v>10.556349698529518</v>
      </c>
      <c r="AD119" s="721">
        <v>3660843.2845938439</v>
      </c>
      <c r="AE119" s="720">
        <v>75.50596492945003</v>
      </c>
      <c r="AF119" s="721">
        <v>1187572.7154061568</v>
      </c>
      <c r="AG119" s="719">
        <v>24.49403507054997</v>
      </c>
      <c r="AH119" s="718">
        <v>6817583.1486791112</v>
      </c>
      <c r="AI119" s="720">
        <v>80.0198870460341</v>
      </c>
      <c r="AJ119" s="721">
        <v>347392.047705392</v>
      </c>
      <c r="AK119" s="720">
        <v>4.8484752310194805</v>
      </c>
      <c r="AL119" s="721">
        <v>7164975.1963845026</v>
      </c>
      <c r="AM119" s="720">
        <v>84.097325019557275</v>
      </c>
      <c r="AN119" s="721">
        <v>1354885.8036154974</v>
      </c>
      <c r="AO119" s="719">
        <v>15.902674980442725</v>
      </c>
      <c r="AP119" s="718">
        <v>10144331.010794688</v>
      </c>
      <c r="AQ119" s="720">
        <v>81.872367458657692</v>
      </c>
      <c r="AR119" s="721">
        <v>404309.8278265532</v>
      </c>
      <c r="AS119" s="720">
        <v>3.8328144261606925</v>
      </c>
      <c r="AT119" s="721">
        <v>10548640.838621242</v>
      </c>
      <c r="AU119" s="720">
        <v>85.135451318572976</v>
      </c>
      <c r="AV119" s="721">
        <v>1841780.1613787585</v>
      </c>
      <c r="AW119" s="719">
        <v>14.864548681427024</v>
      </c>
      <c r="AX119" s="718">
        <v>6198051.6940321019</v>
      </c>
      <c r="AY119" s="720">
        <v>61.06843542980274</v>
      </c>
      <c r="AZ119" s="721">
        <v>248772.85452412383</v>
      </c>
      <c r="BA119" s="720">
        <v>3.8588432591955186</v>
      </c>
      <c r="BB119" s="721">
        <v>6446824.5485562254</v>
      </c>
      <c r="BC119" s="720">
        <v>63.51955551610699</v>
      </c>
      <c r="BD119" s="721">
        <v>3702529.4514437737</v>
      </c>
      <c r="BE119" s="719">
        <v>36.48044448389301</v>
      </c>
      <c r="BF119" s="718">
        <v>443427.83849345415</v>
      </c>
      <c r="BG119" s="720">
        <v>4.9828716225123353</v>
      </c>
      <c r="BH119" s="717">
        <v>8238.3318337313103</v>
      </c>
      <c r="BI119" s="716">
        <v>1.8239869122284473</v>
      </c>
      <c r="BJ119" s="721">
        <v>451666.17032718554</v>
      </c>
      <c r="BK119" s="720">
        <v>5.0754471136015038</v>
      </c>
      <c r="BL119" s="721">
        <v>8447375.8296728153</v>
      </c>
      <c r="BM119" s="719">
        <v>94.924552886398502</v>
      </c>
    </row>
    <row r="120" spans="1:65" x14ac:dyDescent="0.25">
      <c r="A120" s="722" t="s">
        <v>394</v>
      </c>
      <c r="B120" s="721">
        <v>27516186.385874294</v>
      </c>
      <c r="C120" s="720">
        <v>59.454908288301404</v>
      </c>
      <c r="D120" s="721">
        <v>1539702.6313525666</v>
      </c>
      <c r="E120" s="720">
        <v>5.299106939869219</v>
      </c>
      <c r="F120" s="721">
        <v>29055889.01722686</v>
      </c>
      <c r="G120" s="720">
        <v>62.781782058327813</v>
      </c>
      <c r="H120" s="721">
        <v>17224875.982773148</v>
      </c>
      <c r="I120" s="719">
        <v>37.218217941672187</v>
      </c>
      <c r="J120" s="718">
        <v>27070738.539349478</v>
      </c>
      <c r="K120" s="720">
        <v>72.426823786089798</v>
      </c>
      <c r="L120" s="721">
        <v>1529007.8689769916</v>
      </c>
      <c r="M120" s="720">
        <v>5.3462287642237261</v>
      </c>
      <c r="N120" s="721">
        <v>28599746.408326469</v>
      </c>
      <c r="O120" s="720">
        <v>76.517631406021181</v>
      </c>
      <c r="P120" s="721">
        <v>8776928.5916735344</v>
      </c>
      <c r="Q120" s="719">
        <v>23.482368593978819</v>
      </c>
      <c r="R120" s="718">
        <v>649064.89077931223</v>
      </c>
      <c r="S120" s="720">
        <v>44.747850785960665</v>
      </c>
      <c r="T120" s="721">
        <v>170959.72175579669</v>
      </c>
      <c r="U120" s="720">
        <v>20.84812079326182</v>
      </c>
      <c r="V120" s="721">
        <v>820024.61253510881</v>
      </c>
      <c r="W120" s="720">
        <v>56.5341609503458</v>
      </c>
      <c r="X120" s="721">
        <v>630469.3874648913</v>
      </c>
      <c r="Y120" s="719">
        <v>43.4658390496542</v>
      </c>
      <c r="Z120" s="718">
        <v>3260765.3016979671</v>
      </c>
      <c r="AA120" s="720">
        <v>67.172013348395424</v>
      </c>
      <c r="AB120" s="721">
        <v>382181.20330330427</v>
      </c>
      <c r="AC120" s="720">
        <v>10.490991365879825</v>
      </c>
      <c r="AD120" s="721">
        <v>3642946.5050012711</v>
      </c>
      <c r="AE120" s="720">
        <v>75.044975219164655</v>
      </c>
      <c r="AF120" s="721">
        <v>1211404.4949987298</v>
      </c>
      <c r="AG120" s="719">
        <v>24.955024780835345</v>
      </c>
      <c r="AH120" s="718">
        <v>6799233.7416512482</v>
      </c>
      <c r="AI120" s="720">
        <v>79.935021276883063</v>
      </c>
      <c r="AJ120" s="721">
        <v>342383.51466141012</v>
      </c>
      <c r="AK120" s="720">
        <v>4.7942014024732078</v>
      </c>
      <c r="AL120" s="721">
        <v>7141617.256312659</v>
      </c>
      <c r="AM120" s="720">
        <v>83.960244496031763</v>
      </c>
      <c r="AN120" s="721">
        <v>1364333.7436873424</v>
      </c>
      <c r="AO120" s="719">
        <v>16.039755503968237</v>
      </c>
      <c r="AP120" s="718">
        <v>10154706.55599305</v>
      </c>
      <c r="AQ120" s="720">
        <v>81.852680391980883</v>
      </c>
      <c r="AR120" s="721">
        <v>387501.02283301379</v>
      </c>
      <c r="AS120" s="720">
        <v>3.6757104234155511</v>
      </c>
      <c r="AT120" s="721">
        <v>10542207.578826062</v>
      </c>
      <c r="AU120" s="720">
        <v>84.976157884769393</v>
      </c>
      <c r="AV120" s="721">
        <v>1863869.4211739381</v>
      </c>
      <c r="AW120" s="719">
        <v>15.023842115230607</v>
      </c>
      <c r="AX120" s="718">
        <v>6206968.0492279017</v>
      </c>
      <c r="AY120" s="720">
        <v>61.093395808578769</v>
      </c>
      <c r="AZ120" s="721">
        <v>245982.40642346669</v>
      </c>
      <c r="BA120" s="720">
        <v>3.8119370063974389</v>
      </c>
      <c r="BB120" s="721">
        <v>6452950.4556513689</v>
      </c>
      <c r="BC120" s="720">
        <v>63.51452966948932</v>
      </c>
      <c r="BD120" s="721">
        <v>3706851.5443486329</v>
      </c>
      <c r="BE120" s="719">
        <v>36.48547033051068</v>
      </c>
      <c r="BF120" s="718">
        <v>445447.84652481321</v>
      </c>
      <c r="BG120" s="720">
        <v>5.0027329746758307</v>
      </c>
      <c r="BH120" s="717">
        <v>10694.762375575196</v>
      </c>
      <c r="BI120" s="716">
        <v>2.3446093758609377</v>
      </c>
      <c r="BJ120" s="721">
        <v>456142.60890038841</v>
      </c>
      <c r="BK120" s="720">
        <v>5.1228436471373087</v>
      </c>
      <c r="BL120" s="721">
        <v>8447947.3910996132</v>
      </c>
      <c r="BM120" s="719">
        <v>94.877156352862698</v>
      </c>
    </row>
    <row r="121" spans="1:65" x14ac:dyDescent="0.25">
      <c r="A121" s="722" t="s">
        <v>395</v>
      </c>
      <c r="B121" s="721">
        <v>27548559.164108567</v>
      </c>
      <c r="C121" s="720">
        <v>59.491061500667563</v>
      </c>
      <c r="D121" s="721">
        <v>1519515.1544457339</v>
      </c>
      <c r="E121" s="720">
        <v>5.2274365951920654</v>
      </c>
      <c r="F121" s="721">
        <v>29068074.318554297</v>
      </c>
      <c r="G121" s="720">
        <v>62.772451607708113</v>
      </c>
      <c r="H121" s="721">
        <v>17238981.681445703</v>
      </c>
      <c r="I121" s="719">
        <v>37.227548392291887</v>
      </c>
      <c r="J121" s="718">
        <v>27113753.720162466</v>
      </c>
      <c r="K121" s="720">
        <v>72.501314376117818</v>
      </c>
      <c r="L121" s="721">
        <v>1507557.5954203913</v>
      </c>
      <c r="M121" s="720">
        <v>5.2672555034178412</v>
      </c>
      <c r="N121" s="721">
        <v>28621311.315582857</v>
      </c>
      <c r="O121" s="720">
        <v>76.532475398444276</v>
      </c>
      <c r="P121" s="721">
        <v>8776291.6844171435</v>
      </c>
      <c r="Q121" s="719">
        <v>23.467524601555724</v>
      </c>
      <c r="R121" s="718">
        <v>653976.7466230162</v>
      </c>
      <c r="S121" s="720">
        <v>44.968922661912181</v>
      </c>
      <c r="T121" s="721">
        <v>161011.66013992424</v>
      </c>
      <c r="U121" s="720">
        <v>19.756312949217012</v>
      </c>
      <c r="V121" s="721">
        <v>814988.40676294046</v>
      </c>
      <c r="W121" s="720">
        <v>56.040449180074653</v>
      </c>
      <c r="X121" s="721">
        <v>639297.59323705966</v>
      </c>
      <c r="Y121" s="719">
        <v>43.959550819925347</v>
      </c>
      <c r="Z121" s="718">
        <v>3249474.4606285417</v>
      </c>
      <c r="AA121" s="720">
        <v>66.859014343445111</v>
      </c>
      <c r="AB121" s="721">
        <v>387408.62109538715</v>
      </c>
      <c r="AC121" s="720">
        <v>10.652215438054458</v>
      </c>
      <c r="AD121" s="721">
        <v>3636883.0817239289</v>
      </c>
      <c r="AE121" s="720">
        <v>74.830075162178446</v>
      </c>
      <c r="AF121" s="721">
        <v>1223305.9182760711</v>
      </c>
      <c r="AG121" s="719">
        <v>25.169924837821554</v>
      </c>
      <c r="AH121" s="718">
        <v>6807137.1661360376</v>
      </c>
      <c r="AI121" s="720">
        <v>80.163923100429315</v>
      </c>
      <c r="AJ121" s="721">
        <v>339712.73073271877</v>
      </c>
      <c r="AK121" s="720">
        <v>4.7533211923417733</v>
      </c>
      <c r="AL121" s="721">
        <v>7146849.896868756</v>
      </c>
      <c r="AM121" s="720">
        <v>84.164533718086773</v>
      </c>
      <c r="AN121" s="721">
        <v>1344672.1031312449</v>
      </c>
      <c r="AO121" s="719">
        <v>15.835466281913227</v>
      </c>
      <c r="AP121" s="718">
        <v>10181753.661493924</v>
      </c>
      <c r="AQ121" s="720">
        <v>81.966259397478865</v>
      </c>
      <c r="AR121" s="721">
        <v>374132.88433500862</v>
      </c>
      <c r="AS121" s="720">
        <v>3.5443056602654002</v>
      </c>
      <c r="AT121" s="721">
        <v>10555886.545828931</v>
      </c>
      <c r="AU121" s="720">
        <v>84.978144586030041</v>
      </c>
      <c r="AV121" s="721">
        <v>1865997.454171068</v>
      </c>
      <c r="AW121" s="719">
        <v>15.021855413969959</v>
      </c>
      <c r="AX121" s="718">
        <v>6221411.6852809489</v>
      </c>
      <c r="AY121" s="720">
        <v>61.175828457070402</v>
      </c>
      <c r="AZ121" s="721">
        <v>245291.69911735255</v>
      </c>
      <c r="BA121" s="720">
        <v>3.793149067408105</v>
      </c>
      <c r="BB121" s="721">
        <v>6466703.3843983021</v>
      </c>
      <c r="BC121" s="720">
        <v>63.587808834875737</v>
      </c>
      <c r="BD121" s="721">
        <v>3703018.6156016989</v>
      </c>
      <c r="BE121" s="719">
        <v>36.412191165124263</v>
      </c>
      <c r="BF121" s="718">
        <v>434805.44394609885</v>
      </c>
      <c r="BG121" s="720">
        <v>4.8802709206288961</v>
      </c>
      <c r="BH121" s="717">
        <v>11957.559025342653</v>
      </c>
      <c r="BI121" s="716">
        <v>2.6764881930268114</v>
      </c>
      <c r="BJ121" s="721">
        <v>446763.00297144148</v>
      </c>
      <c r="BK121" s="720">
        <v>5.0144829651319949</v>
      </c>
      <c r="BL121" s="721">
        <v>8462689.9970285594</v>
      </c>
      <c r="BM121" s="719">
        <v>94.98551703486801</v>
      </c>
    </row>
    <row r="122" spans="1:65" x14ac:dyDescent="0.25">
      <c r="A122" s="722" t="s">
        <v>396</v>
      </c>
      <c r="B122" s="721">
        <v>27637281.019279577</v>
      </c>
      <c r="C122" s="720">
        <v>59.648023090285186</v>
      </c>
      <c r="D122" s="721">
        <v>1504447.1030706037</v>
      </c>
      <c r="E122" s="720">
        <v>5.1625184915398741</v>
      </c>
      <c r="F122" s="721">
        <v>29141728.122350179</v>
      </c>
      <c r="G122" s="720">
        <v>62.894988501950237</v>
      </c>
      <c r="H122" s="721">
        <v>17192214.877649825</v>
      </c>
      <c r="I122" s="719">
        <v>37.105011498049763</v>
      </c>
      <c r="J122" s="718">
        <v>27211192.998690598</v>
      </c>
      <c r="K122" s="720">
        <v>72.719950028513722</v>
      </c>
      <c r="L122" s="721">
        <v>1493229.2252733414</v>
      </c>
      <c r="M122" s="720">
        <v>5.2020877257954918</v>
      </c>
      <c r="N122" s="721">
        <v>28704422.223963942</v>
      </c>
      <c r="O122" s="720">
        <v>76.710497398054613</v>
      </c>
      <c r="P122" s="721">
        <v>8714735.7760360613</v>
      </c>
      <c r="Q122" s="719">
        <v>23.289502601945387</v>
      </c>
      <c r="R122" s="718">
        <v>670744.69788644649</v>
      </c>
      <c r="S122" s="720">
        <v>45.998916308841288</v>
      </c>
      <c r="T122" s="721">
        <v>159575.10320457158</v>
      </c>
      <c r="U122" s="720">
        <v>19.218511107996477</v>
      </c>
      <c r="V122" s="721">
        <v>830319.80109101813</v>
      </c>
      <c r="W122" s="720">
        <v>56.942397249371176</v>
      </c>
      <c r="X122" s="721">
        <v>627855.19890898222</v>
      </c>
      <c r="Y122" s="719">
        <v>43.057602750628824</v>
      </c>
      <c r="Z122" s="718">
        <v>3276718.555854287</v>
      </c>
      <c r="AA122" s="720">
        <v>67.336788399533745</v>
      </c>
      <c r="AB122" s="721">
        <v>380863.54160430294</v>
      </c>
      <c r="AC122" s="720">
        <v>10.412986816316156</v>
      </c>
      <c r="AD122" s="721">
        <v>3657582.0974585903</v>
      </c>
      <c r="AE122" s="720">
        <v>75.163559992194891</v>
      </c>
      <c r="AF122" s="721">
        <v>1208581.9025414106</v>
      </c>
      <c r="AG122" s="719">
        <v>24.836440007805109</v>
      </c>
      <c r="AH122" s="718">
        <v>6806465.1924332455</v>
      </c>
      <c r="AI122" s="720">
        <v>80.287671051516668</v>
      </c>
      <c r="AJ122" s="721">
        <v>334036.89339137345</v>
      </c>
      <c r="AK122" s="720">
        <v>4.6780589008510507</v>
      </c>
      <c r="AL122" s="721">
        <v>7140502.0858246181</v>
      </c>
      <c r="AM122" s="720">
        <v>84.22790191400486</v>
      </c>
      <c r="AN122" s="721">
        <v>1337094.9141753823</v>
      </c>
      <c r="AO122" s="719">
        <v>15.77209808599514</v>
      </c>
      <c r="AP122" s="718">
        <v>10206745.308548674</v>
      </c>
      <c r="AQ122" s="720">
        <v>82.066910028949465</v>
      </c>
      <c r="AR122" s="721">
        <v>383939.77471682627</v>
      </c>
      <c r="AS122" s="720">
        <v>3.625259099843269</v>
      </c>
      <c r="AT122" s="721">
        <v>10590685.083265502</v>
      </c>
      <c r="AU122" s="720">
        <v>85.153961777152773</v>
      </c>
      <c r="AV122" s="721">
        <v>1846416.9167344992</v>
      </c>
      <c r="AW122" s="719">
        <v>14.846038222847227</v>
      </c>
      <c r="AX122" s="718">
        <v>6250519.2439679466</v>
      </c>
      <c r="AY122" s="720">
        <v>61.399268809875984</v>
      </c>
      <c r="AZ122" s="721">
        <v>234813.9123562671</v>
      </c>
      <c r="BA122" s="720">
        <v>3.6206915928025505</v>
      </c>
      <c r="BB122" s="721">
        <v>6485333.1563242134</v>
      </c>
      <c r="BC122" s="720">
        <v>63.705861584384209</v>
      </c>
      <c r="BD122" s="721">
        <v>3694786.8436757876</v>
      </c>
      <c r="BE122" s="719">
        <v>36.294138415615791</v>
      </c>
      <c r="BF122" s="718">
        <v>426088.0205889761</v>
      </c>
      <c r="BG122" s="720">
        <v>4.7795658626537385</v>
      </c>
      <c r="BH122" s="717">
        <v>11217.877797262441</v>
      </c>
      <c r="BI122" s="716">
        <v>2.5652244432693556</v>
      </c>
      <c r="BJ122" s="721">
        <v>437305.89838623849</v>
      </c>
      <c r="BK122" s="720">
        <v>4.9054003925640215</v>
      </c>
      <c r="BL122" s="721">
        <v>8477479.1016137619</v>
      </c>
      <c r="BM122" s="719">
        <v>95.094599607435981</v>
      </c>
    </row>
    <row r="123" spans="1:65" x14ac:dyDescent="0.25">
      <c r="A123" s="722" t="s">
        <v>397</v>
      </c>
      <c r="B123" s="721">
        <v>27617592.145564884</v>
      </c>
      <c r="C123" s="720">
        <v>59.571312194469286</v>
      </c>
      <c r="D123" s="721">
        <v>1516207.3098390386</v>
      </c>
      <c r="E123" s="720">
        <v>5.2042896504451734</v>
      </c>
      <c r="F123" s="721">
        <v>29133799.45540392</v>
      </c>
      <c r="G123" s="720">
        <v>62.841780471714173</v>
      </c>
      <c r="H123" s="721">
        <v>17226757.54459608</v>
      </c>
      <c r="I123" s="719">
        <v>37.158219528285827</v>
      </c>
      <c r="J123" s="718">
        <v>27194639.790850937</v>
      </c>
      <c r="K123" s="720">
        <v>72.634000664707884</v>
      </c>
      <c r="L123" s="721">
        <v>1505591.3468091881</v>
      </c>
      <c r="M123" s="720">
        <v>5.245920632442461</v>
      </c>
      <c r="N123" s="721">
        <v>28700231.137660123</v>
      </c>
      <c r="O123" s="720">
        <v>76.655275582337353</v>
      </c>
      <c r="P123" s="721">
        <v>8740415.8623398785</v>
      </c>
      <c r="Q123" s="719">
        <v>23.344724417662647</v>
      </c>
      <c r="R123" s="718">
        <v>659275.5204263113</v>
      </c>
      <c r="S123" s="720">
        <v>45.092141749453425</v>
      </c>
      <c r="T123" s="721">
        <v>160278.32545455708</v>
      </c>
      <c r="U123" s="720">
        <v>19.556777905457526</v>
      </c>
      <c r="V123" s="721">
        <v>819553.84588086838</v>
      </c>
      <c r="W123" s="720">
        <v>56.054619115651541</v>
      </c>
      <c r="X123" s="721">
        <v>642509.15411913185</v>
      </c>
      <c r="Y123" s="719">
        <v>43.945380884348459</v>
      </c>
      <c r="Z123" s="718">
        <v>3268962.0032836255</v>
      </c>
      <c r="AA123" s="720">
        <v>67.09634283291534</v>
      </c>
      <c r="AB123" s="721">
        <v>389639.94935039664</v>
      </c>
      <c r="AC123" s="720">
        <v>10.649968332025681</v>
      </c>
      <c r="AD123" s="721">
        <v>3658601.9526340226</v>
      </c>
      <c r="AE123" s="720">
        <v>75.093809795441473</v>
      </c>
      <c r="AF123" s="721">
        <v>1213440.0473659781</v>
      </c>
      <c r="AG123" s="719">
        <v>24.906190204558527</v>
      </c>
      <c r="AH123" s="718">
        <v>6782666.3280115016</v>
      </c>
      <c r="AI123" s="720">
        <v>80.140489988284969</v>
      </c>
      <c r="AJ123" s="721">
        <v>334743.58200613223</v>
      </c>
      <c r="AK123" s="720">
        <v>4.7031657054764588</v>
      </c>
      <c r="AL123" s="721">
        <v>7117409.9100176338</v>
      </c>
      <c r="AM123" s="720">
        <v>84.095647648277051</v>
      </c>
      <c r="AN123" s="721">
        <v>1346060.0899823657</v>
      </c>
      <c r="AO123" s="719">
        <v>15.904352351722949</v>
      </c>
      <c r="AP123" s="718">
        <v>10215828.034159541</v>
      </c>
      <c r="AQ123" s="720">
        <v>82.036973425222882</v>
      </c>
      <c r="AR123" s="721">
        <v>389014.27421386808</v>
      </c>
      <c r="AS123" s="720">
        <v>3.6682702382732155</v>
      </c>
      <c r="AT123" s="721">
        <v>10604842.30837341</v>
      </c>
      <c r="AU123" s="720">
        <v>85.160905579229734</v>
      </c>
      <c r="AV123" s="721">
        <v>1847869.6916265923</v>
      </c>
      <c r="AW123" s="719">
        <v>14.839094420770266</v>
      </c>
      <c r="AX123" s="718">
        <v>6267907.9049699567</v>
      </c>
      <c r="AY123" s="720">
        <v>61.508208787225939</v>
      </c>
      <c r="AZ123" s="721">
        <v>231915.21578423414</v>
      </c>
      <c r="BA123" s="720">
        <v>3.5680234904196046</v>
      </c>
      <c r="BB123" s="721">
        <v>6499823.1207541907</v>
      </c>
      <c r="BC123" s="720">
        <v>63.784038255313753</v>
      </c>
      <c r="BD123" s="721">
        <v>3690536.8792458097</v>
      </c>
      <c r="BE123" s="719">
        <v>36.215961744686247</v>
      </c>
      <c r="BF123" s="718">
        <v>422952.35471394745</v>
      </c>
      <c r="BG123" s="720">
        <v>4.7416661683127685</v>
      </c>
      <c r="BH123" s="717">
        <v>10615.963029850373</v>
      </c>
      <c r="BI123" s="716">
        <v>2.4485098646261116</v>
      </c>
      <c r="BJ123" s="721">
        <v>433568.31774379779</v>
      </c>
      <c r="BK123" s="720">
        <v>4.8606804075803201</v>
      </c>
      <c r="BL123" s="721">
        <v>8486341.6822562031</v>
      </c>
      <c r="BM123" s="719">
        <v>95.139319592419682</v>
      </c>
    </row>
    <row r="124" spans="1:65" x14ac:dyDescent="0.25">
      <c r="A124" s="722" t="s">
        <v>398</v>
      </c>
      <c r="B124" s="721">
        <v>27623322.892660484</v>
      </c>
      <c r="C124" s="720">
        <v>59.550548534618287</v>
      </c>
      <c r="D124" s="721">
        <v>1481307.4912755482</v>
      </c>
      <c r="E124" s="720">
        <v>5.0895938953175612</v>
      </c>
      <c r="F124" s="721">
        <v>29104630.383936029</v>
      </c>
      <c r="G124" s="720">
        <v>62.743961361767191</v>
      </c>
      <c r="H124" s="721">
        <v>17281714.616063971</v>
      </c>
      <c r="I124" s="719">
        <v>37.256038638232809</v>
      </c>
      <c r="J124" s="718">
        <v>27212286.502707906</v>
      </c>
      <c r="K124" s="720">
        <v>72.641435225855858</v>
      </c>
      <c r="L124" s="721">
        <v>1470165.4871548405</v>
      </c>
      <c r="M124" s="720">
        <v>5.1256618076949687</v>
      </c>
      <c r="N124" s="721">
        <v>28682451.989862747</v>
      </c>
      <c r="O124" s="720">
        <v>76.56594671429032</v>
      </c>
      <c r="P124" s="721">
        <v>8778656.0101372562</v>
      </c>
      <c r="Q124" s="719">
        <v>23.43405328570968</v>
      </c>
      <c r="R124" s="718">
        <v>664768.76467366237</v>
      </c>
      <c r="S124" s="720">
        <v>45.349250295122495</v>
      </c>
      <c r="T124" s="721">
        <v>153492.35545714721</v>
      </c>
      <c r="U124" s="720">
        <v>18.758358631607653</v>
      </c>
      <c r="V124" s="721">
        <v>818261.12013080972</v>
      </c>
      <c r="W124" s="720">
        <v>55.820204431228987</v>
      </c>
      <c r="X124" s="721">
        <v>647625.87986919074</v>
      </c>
      <c r="Y124" s="719">
        <v>44.179795568771013</v>
      </c>
      <c r="Z124" s="718">
        <v>3276885.2611520048</v>
      </c>
      <c r="AA124" s="720">
        <v>67.17666813691082</v>
      </c>
      <c r="AB124" s="721">
        <v>382620.91275716748</v>
      </c>
      <c r="AC124" s="720">
        <v>10.455534013990816</v>
      </c>
      <c r="AD124" s="721">
        <v>3659506.1739091724</v>
      </c>
      <c r="AE124" s="720">
        <v>75.020457598582141</v>
      </c>
      <c r="AF124" s="721">
        <v>1218504.8260908285</v>
      </c>
      <c r="AG124" s="719">
        <v>24.979542401417859</v>
      </c>
      <c r="AH124" s="718">
        <v>6750019.2685934687</v>
      </c>
      <c r="AI124" s="720">
        <v>79.890923382497107</v>
      </c>
      <c r="AJ124" s="721">
        <v>331205.17219956079</v>
      </c>
      <c r="AK124" s="720">
        <v>4.6772302582527514</v>
      </c>
      <c r="AL124" s="721">
        <v>7081224.44079303</v>
      </c>
      <c r="AM124" s="720">
        <v>83.810954716214411</v>
      </c>
      <c r="AN124" s="721">
        <v>1367819.5592069714</v>
      </c>
      <c r="AO124" s="719">
        <v>16.189045283785589</v>
      </c>
      <c r="AP124" s="718">
        <v>10226948.781143226</v>
      </c>
      <c r="AQ124" s="720">
        <v>82.025227043414276</v>
      </c>
      <c r="AR124" s="721">
        <v>386429.59679610922</v>
      </c>
      <c r="AS124" s="720">
        <v>3.6409669290537185</v>
      </c>
      <c r="AT124" s="721">
        <v>10613378.377939336</v>
      </c>
      <c r="AU124" s="720">
        <v>85.124585032958521</v>
      </c>
      <c r="AV124" s="721">
        <v>1854674.6220606656</v>
      </c>
      <c r="AW124" s="719">
        <v>14.875414967041479</v>
      </c>
      <c r="AX124" s="718">
        <v>6293664.4271455454</v>
      </c>
      <c r="AY124" s="720">
        <v>61.701908862632656</v>
      </c>
      <c r="AZ124" s="721">
        <v>216417.44994485585</v>
      </c>
      <c r="BA124" s="720">
        <v>3.3243429810990466</v>
      </c>
      <c r="BB124" s="721">
        <v>6510081.8770904019</v>
      </c>
      <c r="BC124" s="720">
        <v>63.823625062687064</v>
      </c>
      <c r="BD124" s="721">
        <v>3690031.1229095999</v>
      </c>
      <c r="BE124" s="719">
        <v>36.176374937312936</v>
      </c>
      <c r="BF124" s="718">
        <v>411036.38995257625</v>
      </c>
      <c r="BG124" s="720">
        <v>4.6053274546387533</v>
      </c>
      <c r="BH124" s="717">
        <v>11142.00412070783</v>
      </c>
      <c r="BI124" s="716">
        <v>2.6391696678759309</v>
      </c>
      <c r="BJ124" s="721">
        <v>422178.39407328411</v>
      </c>
      <c r="BK124" s="720">
        <v>4.7301645219424886</v>
      </c>
      <c r="BL124" s="721">
        <v>8503058.6059267148</v>
      </c>
      <c r="BM124" s="719">
        <v>95.269835478057516</v>
      </c>
    </row>
    <row r="125" spans="1:65" x14ac:dyDescent="0.25">
      <c r="A125" s="722" t="s">
        <v>399</v>
      </c>
      <c r="B125" s="721">
        <v>27663341.704488993</v>
      </c>
      <c r="C125" s="720">
        <v>59.601551014065954</v>
      </c>
      <c r="D125" s="721">
        <v>1459143.4946607384</v>
      </c>
      <c r="E125" s="720">
        <v>5.010367366255335</v>
      </c>
      <c r="F125" s="721">
        <v>29122485.199149735</v>
      </c>
      <c r="G125" s="720">
        <v>62.745322159391918</v>
      </c>
      <c r="H125" s="721">
        <v>17291309.800850268</v>
      </c>
      <c r="I125" s="719">
        <v>37.254677840608082</v>
      </c>
      <c r="J125" s="718">
        <v>27250074.548696212</v>
      </c>
      <c r="K125" s="720">
        <v>72.698922780179046</v>
      </c>
      <c r="L125" s="721">
        <v>1449468.7126157773</v>
      </c>
      <c r="M125" s="720">
        <v>5.0504940075813431</v>
      </c>
      <c r="N125" s="721">
        <v>28699543.261311989</v>
      </c>
      <c r="O125" s="720">
        <v>76.565877852996692</v>
      </c>
      <c r="P125" s="721">
        <v>8783920.7386880107</v>
      </c>
      <c r="Q125" s="719">
        <v>23.434122147003308</v>
      </c>
      <c r="R125" s="718">
        <v>666556.2421672683</v>
      </c>
      <c r="S125" s="720">
        <v>45.35142806960522</v>
      </c>
      <c r="T125" s="721">
        <v>146903.9921018639</v>
      </c>
      <c r="U125" s="720">
        <v>18.059148550002867</v>
      </c>
      <c r="V125" s="721">
        <v>813460.23426913214</v>
      </c>
      <c r="W125" s="720">
        <v>55.346542374263805</v>
      </c>
      <c r="X125" s="721">
        <v>656297.76573086763</v>
      </c>
      <c r="Y125" s="719">
        <v>44.653457625736195</v>
      </c>
      <c r="Z125" s="718">
        <v>3288641.7411837988</v>
      </c>
      <c r="AA125" s="720">
        <v>67.337874774023931</v>
      </c>
      <c r="AB125" s="721">
        <v>384291.98055460863</v>
      </c>
      <c r="AC125" s="720">
        <v>10.462807381471681</v>
      </c>
      <c r="AD125" s="721">
        <v>3672933.7217384074</v>
      </c>
      <c r="AE125" s="720">
        <v>75.206596057702853</v>
      </c>
      <c r="AF125" s="721">
        <v>1210858.2782615917</v>
      </c>
      <c r="AG125" s="719">
        <v>24.793403942297147</v>
      </c>
      <c r="AH125" s="718">
        <v>6745250.1379455235</v>
      </c>
      <c r="AI125" s="720">
        <v>79.967342500355343</v>
      </c>
      <c r="AJ125" s="721">
        <v>330381.22851260763</v>
      </c>
      <c r="AK125" s="720">
        <v>4.6692826604671955</v>
      </c>
      <c r="AL125" s="721">
        <v>7075631.366458131</v>
      </c>
      <c r="AM125" s="720">
        <v>83.884129619565542</v>
      </c>
      <c r="AN125" s="721">
        <v>1359374.6335418688</v>
      </c>
      <c r="AO125" s="719">
        <v>16.115870380434458</v>
      </c>
      <c r="AP125" s="718">
        <v>10228379.674546942</v>
      </c>
      <c r="AQ125" s="720">
        <v>81.929206393917013</v>
      </c>
      <c r="AR125" s="721">
        <v>377644.40919054637</v>
      </c>
      <c r="AS125" s="720">
        <v>3.5606595479035259</v>
      </c>
      <c r="AT125" s="721">
        <v>10606024.083737489</v>
      </c>
      <c r="AU125" s="720">
        <v>84.954133873004906</v>
      </c>
      <c r="AV125" s="721">
        <v>1878387.9162625112</v>
      </c>
      <c r="AW125" s="719">
        <v>15.045866126995094</v>
      </c>
      <c r="AX125" s="718">
        <v>6321246.7528526783</v>
      </c>
      <c r="AY125" s="720">
        <v>61.909301495761596</v>
      </c>
      <c r="AZ125" s="721">
        <v>210247.10225615057</v>
      </c>
      <c r="BA125" s="720">
        <v>3.2189742028418</v>
      </c>
      <c r="BB125" s="721">
        <v>6531493.8551088292</v>
      </c>
      <c r="BC125" s="720">
        <v>63.968428714029464</v>
      </c>
      <c r="BD125" s="721">
        <v>3679002.1448911703</v>
      </c>
      <c r="BE125" s="719">
        <v>36.031571285970536</v>
      </c>
      <c r="BF125" s="718">
        <v>413267.15579278162</v>
      </c>
      <c r="BG125" s="720">
        <v>4.6276801586949201</v>
      </c>
      <c r="BH125" s="717">
        <v>9674.7820449610772</v>
      </c>
      <c r="BI125" s="716">
        <v>2.2874965047029008</v>
      </c>
      <c r="BJ125" s="721">
        <v>422941.93783774262</v>
      </c>
      <c r="BK125" s="720">
        <v>4.7360163675651288</v>
      </c>
      <c r="BL125" s="721">
        <v>8507389.0621622577</v>
      </c>
      <c r="BM125" s="719">
        <v>95.263983632434872</v>
      </c>
    </row>
    <row r="126" spans="1:65" x14ac:dyDescent="0.25">
      <c r="A126" s="722" t="s">
        <v>400</v>
      </c>
      <c r="B126" s="721">
        <v>27699322.729971699</v>
      </c>
      <c r="C126" s="720">
        <v>59.645108803783145</v>
      </c>
      <c r="D126" s="721">
        <v>1430567.2448004954</v>
      </c>
      <c r="E126" s="720">
        <v>4.9109943293278198</v>
      </c>
      <c r="F126" s="721">
        <v>29129889.974772193</v>
      </c>
      <c r="G126" s="720">
        <v>62.725557369225044</v>
      </c>
      <c r="H126" s="721">
        <v>17310335.025227807</v>
      </c>
      <c r="I126" s="719">
        <v>37.274442630774956</v>
      </c>
      <c r="J126" s="718">
        <v>27279441.065181479</v>
      </c>
      <c r="K126" s="720">
        <v>72.736546709915615</v>
      </c>
      <c r="L126" s="721">
        <v>1420958.7901128498</v>
      </c>
      <c r="M126" s="720">
        <v>4.9510069451200591</v>
      </c>
      <c r="N126" s="721">
        <v>28700399.855294332</v>
      </c>
      <c r="O126" s="720">
        <v>76.525320650076296</v>
      </c>
      <c r="P126" s="721">
        <v>8804049.14470567</v>
      </c>
      <c r="Q126" s="719">
        <v>23.474679349923704</v>
      </c>
      <c r="R126" s="718">
        <v>671690.81114135077</v>
      </c>
      <c r="S126" s="720">
        <v>45.58156212745034</v>
      </c>
      <c r="T126" s="721">
        <v>147143.31165040331</v>
      </c>
      <c r="U126" s="720">
        <v>17.969855866378545</v>
      </c>
      <c r="V126" s="721">
        <v>818834.12279175408</v>
      </c>
      <c r="W126" s="720">
        <v>55.566843882659903</v>
      </c>
      <c r="X126" s="721">
        <v>654767.8772082458</v>
      </c>
      <c r="Y126" s="719">
        <v>44.433156117340097</v>
      </c>
      <c r="Z126" s="718">
        <v>3300405.0315307709</v>
      </c>
      <c r="AA126" s="720">
        <v>67.496796474293134</v>
      </c>
      <c r="AB126" s="721">
        <v>373663.2291112002</v>
      </c>
      <c r="AC126" s="720">
        <v>10.170285433017783</v>
      </c>
      <c r="AD126" s="721">
        <v>3674068.2606419711</v>
      </c>
      <c r="AE126" s="720">
        <v>75.138607307901026</v>
      </c>
      <c r="AF126" s="721">
        <v>1215652.7393580291</v>
      </c>
      <c r="AG126" s="719">
        <v>24.861392692098974</v>
      </c>
      <c r="AH126" s="718">
        <v>6735957.2623218615</v>
      </c>
      <c r="AI126" s="720">
        <v>79.989925935483271</v>
      </c>
      <c r="AJ126" s="721">
        <v>328062.54453716066</v>
      </c>
      <c r="AK126" s="720">
        <v>4.6441339847124787</v>
      </c>
      <c r="AL126" s="721">
        <v>7064019.8068590229</v>
      </c>
      <c r="AM126" s="720">
        <v>83.885689762032285</v>
      </c>
      <c r="AN126" s="721">
        <v>1356987.1931409775</v>
      </c>
      <c r="AO126" s="719">
        <v>16.114310237967715</v>
      </c>
      <c r="AP126" s="718">
        <v>10233168.412140027</v>
      </c>
      <c r="AQ126" s="720">
        <v>81.869447319041953</v>
      </c>
      <c r="AR126" s="721">
        <v>376531.5408721671</v>
      </c>
      <c r="AS126" s="720">
        <v>3.5489367516492889</v>
      </c>
      <c r="AT126" s="721">
        <v>10609699.953012194</v>
      </c>
      <c r="AU126" s="720">
        <v>84.881850507170952</v>
      </c>
      <c r="AV126" s="721">
        <v>1889674.046987805</v>
      </c>
      <c r="AW126" s="719">
        <v>15.118149492829048</v>
      </c>
      <c r="AX126" s="718">
        <v>6338219.548047469</v>
      </c>
      <c r="AY126" s="720">
        <v>62.013283259170137</v>
      </c>
      <c r="AZ126" s="721">
        <v>195558.16394191838</v>
      </c>
      <c r="BA126" s="720">
        <v>2.9930336256018011</v>
      </c>
      <c r="BB126" s="721">
        <v>6533777.7119893879</v>
      </c>
      <c r="BC126" s="720">
        <v>63.926628753475292</v>
      </c>
      <c r="BD126" s="721">
        <v>3686967.2880106121</v>
      </c>
      <c r="BE126" s="719">
        <v>36.073371246524708</v>
      </c>
      <c r="BF126" s="718">
        <v>419881.66479021625</v>
      </c>
      <c r="BG126" s="720">
        <v>4.6988830605222898</v>
      </c>
      <c r="BH126" s="717">
        <v>9608.4546876456661</v>
      </c>
      <c r="BI126" s="716">
        <v>2.2371771204717863</v>
      </c>
      <c r="BJ126" s="721">
        <v>429490.11947786191</v>
      </c>
      <c r="BK126" s="720">
        <v>4.8064109874493486</v>
      </c>
      <c r="BL126" s="721">
        <v>8506285.8805221394</v>
      </c>
      <c r="BM126" s="719">
        <v>95.193589012550646</v>
      </c>
    </row>
    <row r="127" spans="1:65" x14ac:dyDescent="0.25">
      <c r="A127" s="722" t="s">
        <v>401</v>
      </c>
      <c r="B127" s="721">
        <v>27706573.326497246</v>
      </c>
      <c r="C127" s="720">
        <v>59.626141384625342</v>
      </c>
      <c r="D127" s="721">
        <v>1467687.2816932183</v>
      </c>
      <c r="E127" s="720">
        <v>5.0307608525344278</v>
      </c>
      <c r="F127" s="721">
        <v>29174260.608190462</v>
      </c>
      <c r="G127" s="720">
        <v>62.784688937056274</v>
      </c>
      <c r="H127" s="721">
        <v>17292897.391809534</v>
      </c>
      <c r="I127" s="719">
        <v>37.215311062943726</v>
      </c>
      <c r="J127" s="718">
        <v>27273875.019535586</v>
      </c>
      <c r="K127" s="720">
        <v>72.679331875606721</v>
      </c>
      <c r="L127" s="721">
        <v>1458110.3834647588</v>
      </c>
      <c r="M127" s="720">
        <v>5.074868175703914</v>
      </c>
      <c r="N127" s="721">
        <v>28731985.403000347</v>
      </c>
      <c r="O127" s="720">
        <v>76.564899599122228</v>
      </c>
      <c r="P127" s="721">
        <v>8794329.5969996527</v>
      </c>
      <c r="Q127" s="719">
        <v>23.435100400877772</v>
      </c>
      <c r="R127" s="718">
        <v>669204.56328167417</v>
      </c>
      <c r="S127" s="720">
        <v>45.294872433511628</v>
      </c>
      <c r="T127" s="721">
        <v>152775.6460494202</v>
      </c>
      <c r="U127" s="720">
        <v>18.586292506208267</v>
      </c>
      <c r="V127" s="721">
        <v>821980.20933109429</v>
      </c>
      <c r="W127" s="720">
        <v>55.635437603631573</v>
      </c>
      <c r="X127" s="721">
        <v>655459.7906689056</v>
      </c>
      <c r="Y127" s="719">
        <v>44.364562396368427</v>
      </c>
      <c r="Z127" s="718">
        <v>3326747.1089083524</v>
      </c>
      <c r="AA127" s="720">
        <v>67.954331481554874</v>
      </c>
      <c r="AB127" s="721">
        <v>374323.45148633182</v>
      </c>
      <c r="AC127" s="720">
        <v>10.113923670950324</v>
      </c>
      <c r="AD127" s="721">
        <v>3701070.5603946848</v>
      </c>
      <c r="AE127" s="720">
        <v>75.600509285544575</v>
      </c>
      <c r="AF127" s="721">
        <v>1194492.4396053154</v>
      </c>
      <c r="AG127" s="719">
        <v>24.399490714455425</v>
      </c>
      <c r="AH127" s="718">
        <v>6719691.3101760838</v>
      </c>
      <c r="AI127" s="720">
        <v>79.932112990374918</v>
      </c>
      <c r="AJ127" s="721">
        <v>341887.85032830189</v>
      </c>
      <c r="AK127" s="720">
        <v>4.8415211747606026</v>
      </c>
      <c r="AL127" s="721">
        <v>7061579.1605043858</v>
      </c>
      <c r="AM127" s="720">
        <v>83.998939429424865</v>
      </c>
      <c r="AN127" s="721">
        <v>1345168.8394956146</v>
      </c>
      <c r="AO127" s="719">
        <v>16.001060570575135</v>
      </c>
      <c r="AP127" s="718">
        <v>10224423.212537026</v>
      </c>
      <c r="AQ127" s="720">
        <v>81.695756091827107</v>
      </c>
      <c r="AR127" s="721">
        <v>383049.4241491576</v>
      </c>
      <c r="AS127" s="720">
        <v>3.611128091194622</v>
      </c>
      <c r="AT127" s="721">
        <v>10607472.636686184</v>
      </c>
      <c r="AU127" s="720">
        <v>84.756418945457099</v>
      </c>
      <c r="AV127" s="721">
        <v>1907771.3633138156</v>
      </c>
      <c r="AW127" s="719">
        <v>15.243581054542901</v>
      </c>
      <c r="AX127" s="718">
        <v>6333808.8246324509</v>
      </c>
      <c r="AY127" s="720">
        <v>61.90607687602823</v>
      </c>
      <c r="AZ127" s="721">
        <v>206074.01145154721</v>
      </c>
      <c r="BA127" s="720">
        <v>3.1510352190795792</v>
      </c>
      <c r="BB127" s="721">
        <v>6539882.8360839989</v>
      </c>
      <c r="BC127" s="720">
        <v>63.920225699948773</v>
      </c>
      <c r="BD127" s="721">
        <v>3691437.163916002</v>
      </c>
      <c r="BE127" s="719">
        <v>36.079774300051227</v>
      </c>
      <c r="BF127" s="718">
        <v>432698.30696165969</v>
      </c>
      <c r="BG127" s="720">
        <v>4.839569456276771</v>
      </c>
      <c r="BH127" s="717">
        <v>9576.898228459464</v>
      </c>
      <c r="BI127" s="716">
        <v>2.1653708180052011</v>
      </c>
      <c r="BJ127" s="721">
        <v>442275.20519011916</v>
      </c>
      <c r="BK127" s="720">
        <v>4.9466834971838693</v>
      </c>
      <c r="BL127" s="721">
        <v>8498567.7948098797</v>
      </c>
      <c r="BM127" s="719">
        <v>95.053316502816131</v>
      </c>
    </row>
    <row r="128" spans="1:65" x14ac:dyDescent="0.25">
      <c r="A128" s="722" t="s">
        <v>402</v>
      </c>
      <c r="B128" s="721">
        <v>27699392.138909519</v>
      </c>
      <c r="C128" s="720">
        <v>59.576599258479867</v>
      </c>
      <c r="D128" s="721">
        <v>1472074.4137383094</v>
      </c>
      <c r="E128" s="720">
        <v>5.0462818215928626</v>
      </c>
      <c r="F128" s="721">
        <v>29171466.552647829</v>
      </c>
      <c r="G128" s="720">
        <v>62.74277658779225</v>
      </c>
      <c r="H128" s="721">
        <v>17322278.447352175</v>
      </c>
      <c r="I128" s="719">
        <v>37.25722341220775</v>
      </c>
      <c r="J128" s="718">
        <v>27253085.676817499</v>
      </c>
      <c r="K128" s="720">
        <v>72.582916131313965</v>
      </c>
      <c r="L128" s="721">
        <v>1461879.555106692</v>
      </c>
      <c r="M128" s="720">
        <v>5.0910023512110358</v>
      </c>
      <c r="N128" s="721">
        <v>28714965.231924191</v>
      </c>
      <c r="O128" s="720">
        <v>76.476327776537346</v>
      </c>
      <c r="P128" s="721">
        <v>8832555.768075807</v>
      </c>
      <c r="Q128" s="719">
        <v>23.523672223462654</v>
      </c>
      <c r="R128" s="718">
        <v>663122.9568603572</v>
      </c>
      <c r="S128" s="720">
        <v>44.764500493152383</v>
      </c>
      <c r="T128" s="721">
        <v>161167.51093234235</v>
      </c>
      <c r="U128" s="720">
        <v>19.552271587456268</v>
      </c>
      <c r="V128" s="721">
        <v>824290.46779269958</v>
      </c>
      <c r="W128" s="720">
        <v>55.644206960817712</v>
      </c>
      <c r="X128" s="721">
        <v>657068.5322073003</v>
      </c>
      <c r="Y128" s="719">
        <v>44.355793039182288</v>
      </c>
      <c r="Z128" s="718">
        <v>3330110.2933716383</v>
      </c>
      <c r="AA128" s="720">
        <v>67.940123544342072</v>
      </c>
      <c r="AB128" s="721">
        <v>366560.9177823097</v>
      </c>
      <c r="AC128" s="720">
        <v>9.9159729617361485</v>
      </c>
      <c r="AD128" s="721">
        <v>3696671.2111539482</v>
      </c>
      <c r="AE128" s="720">
        <v>75.418612797454117</v>
      </c>
      <c r="AF128" s="721">
        <v>1204865.788846052</v>
      </c>
      <c r="AG128" s="719">
        <v>24.581387202545883</v>
      </c>
      <c r="AH128" s="718">
        <v>6682733.7169451406</v>
      </c>
      <c r="AI128" s="720">
        <v>79.627316879604138</v>
      </c>
      <c r="AJ128" s="721">
        <v>344433.105158836</v>
      </c>
      <c r="AK128" s="720">
        <v>4.901450525913523</v>
      </c>
      <c r="AL128" s="721">
        <v>7027166.8221039772</v>
      </c>
      <c r="AM128" s="720">
        <v>83.731368480338276</v>
      </c>
      <c r="AN128" s="721">
        <v>1365347.177896024</v>
      </c>
      <c r="AO128" s="719">
        <v>16.268631519661724</v>
      </c>
      <c r="AP128" s="718">
        <v>10231995.830145188</v>
      </c>
      <c r="AQ128" s="720">
        <v>81.653752755537468</v>
      </c>
      <c r="AR128" s="721">
        <v>381436.19743736146</v>
      </c>
      <c r="AS128" s="720">
        <v>3.5939006011069003</v>
      </c>
      <c r="AT128" s="721">
        <v>10613432.027582549</v>
      </c>
      <c r="AU128" s="720">
        <v>84.697704050533332</v>
      </c>
      <c r="AV128" s="721">
        <v>1917523.9724174491</v>
      </c>
      <c r="AW128" s="719">
        <v>15.302295949466668</v>
      </c>
      <c r="AX128" s="718">
        <v>6345122.8794951756</v>
      </c>
      <c r="AY128" s="720">
        <v>61.957102294567129</v>
      </c>
      <c r="AZ128" s="721">
        <v>208281.82379584239</v>
      </c>
      <c r="BA128" s="720">
        <v>3.178223125625776</v>
      </c>
      <c r="BB128" s="721">
        <v>6553404.7032910176</v>
      </c>
      <c r="BC128" s="720">
        <v>63.990875084802624</v>
      </c>
      <c r="BD128" s="721">
        <v>3687750.2967089824</v>
      </c>
      <c r="BE128" s="719">
        <v>36.009124915197376</v>
      </c>
      <c r="BF128" s="718">
        <v>446306.46209201531</v>
      </c>
      <c r="BG128" s="720">
        <v>4.9887691398294445</v>
      </c>
      <c r="BH128" s="717">
        <v>10194.858631617368</v>
      </c>
      <c r="BI128" s="716">
        <v>2.2332593946183494</v>
      </c>
      <c r="BJ128" s="721">
        <v>456501.32072363264</v>
      </c>
      <c r="BK128" s="720">
        <v>5.1027262532620759</v>
      </c>
      <c r="BL128" s="721">
        <v>8489722.6792763658</v>
      </c>
      <c r="BM128" s="719">
        <v>94.897273746737923</v>
      </c>
    </row>
    <row r="129" spans="1:65" x14ac:dyDescent="0.25">
      <c r="A129" s="722" t="s">
        <v>403</v>
      </c>
      <c r="B129" s="721">
        <v>27718734.53399504</v>
      </c>
      <c r="C129" s="720">
        <v>59.591739111439814</v>
      </c>
      <c r="D129" s="721">
        <v>1482733.4142065151</v>
      </c>
      <c r="E129" s="720">
        <v>5.0775988961809455</v>
      </c>
      <c r="F129" s="721">
        <v>29201467.948201559</v>
      </c>
      <c r="G129" s="720">
        <v>62.779426582628076</v>
      </c>
      <c r="H129" s="721">
        <v>17312923.051798441</v>
      </c>
      <c r="I129" s="719">
        <v>37.220573417371924</v>
      </c>
      <c r="J129" s="718">
        <v>27268964.555069245</v>
      </c>
      <c r="K129" s="720">
        <v>72.596991093390656</v>
      </c>
      <c r="L129" s="721">
        <v>1473618.4207028858</v>
      </c>
      <c r="M129" s="720">
        <v>5.1269519581626923</v>
      </c>
      <c r="N129" s="721">
        <v>28742582.975772131</v>
      </c>
      <c r="O129" s="720">
        <v>76.520142012699637</v>
      </c>
      <c r="P129" s="721">
        <v>8819531.024227865</v>
      </c>
      <c r="Q129" s="719">
        <v>23.479857987300363</v>
      </c>
      <c r="R129" s="718">
        <v>657448.31826161616</v>
      </c>
      <c r="S129" s="720">
        <v>44.328225798534874</v>
      </c>
      <c r="T129" s="721">
        <v>162401.89266096026</v>
      </c>
      <c r="U129" s="720">
        <v>19.808727313518599</v>
      </c>
      <c r="V129" s="721">
        <v>819850.21092257649</v>
      </c>
      <c r="W129" s="720">
        <v>55.278117323118259</v>
      </c>
      <c r="X129" s="721">
        <v>663286.78907742351</v>
      </c>
      <c r="Y129" s="719">
        <v>44.721882676881741</v>
      </c>
      <c r="Z129" s="718">
        <v>3340887.924380057</v>
      </c>
      <c r="AA129" s="720">
        <v>68.075452472021738</v>
      </c>
      <c r="AB129" s="721">
        <v>378089.62465012504</v>
      </c>
      <c r="AC129" s="720">
        <v>10.166493872723743</v>
      </c>
      <c r="AD129" s="721">
        <v>3718977.549030182</v>
      </c>
      <c r="AE129" s="720">
        <v>75.779578697031283</v>
      </c>
      <c r="AF129" s="721">
        <v>1188647.4509698171</v>
      </c>
      <c r="AG129" s="719">
        <v>24.220421302968717</v>
      </c>
      <c r="AH129" s="718">
        <v>6663149.0268916013</v>
      </c>
      <c r="AI129" s="720">
        <v>79.573679804389045</v>
      </c>
      <c r="AJ129" s="721">
        <v>336598.85541700094</v>
      </c>
      <c r="AK129" s="720">
        <v>4.8087282724529574</v>
      </c>
      <c r="AL129" s="721">
        <v>6999747.8823086023</v>
      </c>
      <c r="AM129" s="720">
        <v>83.593462257907333</v>
      </c>
      <c r="AN129" s="721">
        <v>1373811.1176913967</v>
      </c>
      <c r="AO129" s="719">
        <v>16.406537742092667</v>
      </c>
      <c r="AP129" s="718">
        <v>10243662.38577316</v>
      </c>
      <c r="AQ129" s="720">
        <v>81.636051759258791</v>
      </c>
      <c r="AR129" s="721">
        <v>380081.48879710492</v>
      </c>
      <c r="AS129" s="720">
        <v>3.5776605054164996</v>
      </c>
      <c r="AT129" s="721">
        <v>10623743.874570265</v>
      </c>
      <c r="AU129" s="720">
        <v>84.665080921257541</v>
      </c>
      <c r="AV129" s="721">
        <v>1924220.1254297346</v>
      </c>
      <c r="AW129" s="719">
        <v>15.334919078742459</v>
      </c>
      <c r="AX129" s="718">
        <v>6363816.8997628121</v>
      </c>
      <c r="AY129" s="720">
        <v>62.087054328055736</v>
      </c>
      <c r="AZ129" s="721">
        <v>216446.55917769464</v>
      </c>
      <c r="BA129" s="720">
        <v>3.2893296830480541</v>
      </c>
      <c r="BB129" s="721">
        <v>6580263.458940506</v>
      </c>
      <c r="BC129" s="720">
        <v>64.198763305617163</v>
      </c>
      <c r="BD129" s="721">
        <v>3669565.5410594931</v>
      </c>
      <c r="BE129" s="719">
        <v>35.801236694382837</v>
      </c>
      <c r="BF129" s="718">
        <v>449769.97892579495</v>
      </c>
      <c r="BG129" s="720">
        <v>5.0240846985163099</v>
      </c>
      <c r="BH129" s="717">
        <v>9114.9935036294119</v>
      </c>
      <c r="BI129" s="716">
        <v>1.9863351496068617</v>
      </c>
      <c r="BJ129" s="721">
        <v>458884.97242942429</v>
      </c>
      <c r="BK129" s="720">
        <v>5.1259022975878015</v>
      </c>
      <c r="BL129" s="721">
        <v>8493392.0275705755</v>
      </c>
      <c r="BM129" s="719">
        <v>94.8740977024122</v>
      </c>
    </row>
    <row r="130" spans="1:65" x14ac:dyDescent="0.25">
      <c r="A130" s="722" t="s">
        <v>404</v>
      </c>
      <c r="B130" s="721">
        <v>27715409.386393026</v>
      </c>
      <c r="C130" s="720">
        <v>59.55103200186948</v>
      </c>
      <c r="D130" s="721">
        <v>1487350.4850554457</v>
      </c>
      <c r="E130" s="720">
        <v>5.0931846565283978</v>
      </c>
      <c r="F130" s="721">
        <v>29202759.871448472</v>
      </c>
      <c r="G130" s="720">
        <v>62.746844666899726</v>
      </c>
      <c r="H130" s="721">
        <v>17337843.128551532</v>
      </c>
      <c r="I130" s="719">
        <v>37.253155333100274</v>
      </c>
      <c r="J130" s="718">
        <v>27258671.047921531</v>
      </c>
      <c r="K130" s="720">
        <v>72.529433652731697</v>
      </c>
      <c r="L130" s="721">
        <v>1479294.8172193666</v>
      </c>
      <c r="M130" s="720">
        <v>5.1475279223354793</v>
      </c>
      <c r="N130" s="721">
        <v>28737965.865140896</v>
      </c>
      <c r="O130" s="720">
        <v>76.465517517925221</v>
      </c>
      <c r="P130" s="721">
        <v>8844943.1348591074</v>
      </c>
      <c r="Q130" s="719">
        <v>23.534482482074779</v>
      </c>
      <c r="R130" s="718">
        <v>664455.59234528872</v>
      </c>
      <c r="S130" s="720">
        <v>44.742706676656532</v>
      </c>
      <c r="T130" s="721">
        <v>163573.63601123303</v>
      </c>
      <c r="U130" s="720">
        <v>19.754572714286322</v>
      </c>
      <c r="V130" s="721">
        <v>828029.22835652181</v>
      </c>
      <c r="W130" s="720">
        <v>55.757328722732353</v>
      </c>
      <c r="X130" s="721">
        <v>657029.77164347842</v>
      </c>
      <c r="Y130" s="719">
        <v>44.242671277267647</v>
      </c>
      <c r="Z130" s="718">
        <v>3328346.0078801545</v>
      </c>
      <c r="AA130" s="720">
        <v>67.684416955301899</v>
      </c>
      <c r="AB130" s="721">
        <v>377496.81185105955</v>
      </c>
      <c r="AC130" s="720">
        <v>10.186530573858487</v>
      </c>
      <c r="AD130" s="721">
        <v>3705842.8197312141</v>
      </c>
      <c r="AE130" s="720">
        <v>75.361098271526487</v>
      </c>
      <c r="AF130" s="721">
        <v>1211605.1802687868</v>
      </c>
      <c r="AG130" s="719">
        <v>24.638901728473513</v>
      </c>
      <c r="AH130" s="718">
        <v>6645000.1485460568</v>
      </c>
      <c r="AI130" s="720">
        <v>79.515437464682421</v>
      </c>
      <c r="AJ130" s="721">
        <v>350622.09325702838</v>
      </c>
      <c r="AK130" s="720">
        <v>5.0120215348657444</v>
      </c>
      <c r="AL130" s="721">
        <v>6995622.2418030854</v>
      </c>
      <c r="AM130" s="720">
        <v>83.711053492804794</v>
      </c>
      <c r="AN130" s="721">
        <v>1361245.7581969155</v>
      </c>
      <c r="AO130" s="719">
        <v>16.288946507195206</v>
      </c>
      <c r="AP130" s="718">
        <v>10275081.278095037</v>
      </c>
      <c r="AQ130" s="720">
        <v>81.773335482861057</v>
      </c>
      <c r="AR130" s="721">
        <v>366762.19069273432</v>
      </c>
      <c r="AS130" s="720">
        <v>3.4464159500977214</v>
      </c>
      <c r="AT130" s="721">
        <v>10641843.468787771</v>
      </c>
      <c r="AU130" s="720">
        <v>84.692180292963258</v>
      </c>
      <c r="AV130" s="721">
        <v>1923476.5312122284</v>
      </c>
      <c r="AW130" s="719">
        <v>15.307819707036742</v>
      </c>
      <c r="AX130" s="718">
        <v>6345788.0210549925</v>
      </c>
      <c r="AY130" s="720">
        <v>61.860554098939566</v>
      </c>
      <c r="AZ130" s="721">
        <v>220840.0854073111</v>
      </c>
      <c r="BA130" s="720">
        <v>3.3630667342038074</v>
      </c>
      <c r="BB130" s="721">
        <v>6566628.1064623035</v>
      </c>
      <c r="BC130" s="720">
        <v>64.013366327338304</v>
      </c>
      <c r="BD130" s="721">
        <v>3691585.8935376983</v>
      </c>
      <c r="BE130" s="719">
        <v>35.986633672661696</v>
      </c>
      <c r="BF130" s="718">
        <v>456738.33847149438</v>
      </c>
      <c r="BG130" s="720">
        <v>5.0988383670115809</v>
      </c>
      <c r="BH130" s="717">
        <v>8055.667836079293</v>
      </c>
      <c r="BI130" s="716">
        <v>1.7331694743818447</v>
      </c>
      <c r="BJ130" s="721">
        <v>464794.0063075737</v>
      </c>
      <c r="BK130" s="720">
        <v>5.1887685190806216</v>
      </c>
      <c r="BL130" s="721">
        <v>8492899.9936924241</v>
      </c>
      <c r="BM130" s="719">
        <v>94.811231480919375</v>
      </c>
    </row>
    <row r="131" spans="1:65" x14ac:dyDescent="0.25">
      <c r="A131" s="722" t="s">
        <v>405</v>
      </c>
      <c r="B131" s="721">
        <v>27735069.728108965</v>
      </c>
      <c r="C131" s="720">
        <v>59.558419991369504</v>
      </c>
      <c r="D131" s="721">
        <v>1487482.9531210472</v>
      </c>
      <c r="E131" s="720">
        <v>5.0901882848738085</v>
      </c>
      <c r="F131" s="721">
        <v>29222552.681230016</v>
      </c>
      <c r="G131" s="720">
        <v>62.752647924468938</v>
      </c>
      <c r="H131" s="721">
        <v>17345287.318769984</v>
      </c>
      <c r="I131" s="719">
        <v>37.247352075531062</v>
      </c>
      <c r="J131" s="718">
        <v>27276753.742820941</v>
      </c>
      <c r="K131" s="720">
        <v>72.53610235493278</v>
      </c>
      <c r="L131" s="721">
        <v>1479794.5100811017</v>
      </c>
      <c r="M131" s="720">
        <v>5.145939272915915</v>
      </c>
      <c r="N131" s="721">
        <v>28756548.252902042</v>
      </c>
      <c r="O131" s="720">
        <v>76.471267333124544</v>
      </c>
      <c r="P131" s="721">
        <v>8847834.747097956</v>
      </c>
      <c r="Q131" s="719">
        <v>23.528732666875456</v>
      </c>
      <c r="R131" s="718">
        <v>671251.3642280479</v>
      </c>
      <c r="S131" s="720">
        <v>45.144017646520062</v>
      </c>
      <c r="T131" s="721">
        <v>162991.57817939611</v>
      </c>
      <c r="U131" s="720">
        <v>19.537663418408769</v>
      </c>
      <c r="V131" s="721">
        <v>834242.942407444</v>
      </c>
      <c r="W131" s="720">
        <v>56.105775154494381</v>
      </c>
      <c r="X131" s="721">
        <v>652668.05759255588</v>
      </c>
      <c r="Y131" s="719">
        <v>43.894224845505619</v>
      </c>
      <c r="Z131" s="718">
        <v>3340279.8781096227</v>
      </c>
      <c r="AA131" s="720">
        <v>67.787925954788477</v>
      </c>
      <c r="AB131" s="721">
        <v>386938.75646788487</v>
      </c>
      <c r="AC131" s="720">
        <v>10.381434372490082</v>
      </c>
      <c r="AD131" s="721">
        <v>3727218.6345775072</v>
      </c>
      <c r="AE131" s="720">
        <v>75.640494221411458</v>
      </c>
      <c r="AF131" s="721">
        <v>1200325.3654224919</v>
      </c>
      <c r="AG131" s="719">
        <v>24.359505778588542</v>
      </c>
      <c r="AH131" s="718">
        <v>6645920.159278254</v>
      </c>
      <c r="AI131" s="720">
        <v>79.683212373638113</v>
      </c>
      <c r="AJ131" s="721">
        <v>342442.15084618668</v>
      </c>
      <c r="AK131" s="720">
        <v>4.9001774042263255</v>
      </c>
      <c r="AL131" s="721">
        <v>6988362.3101244401</v>
      </c>
      <c r="AM131" s="720">
        <v>83.789023153424168</v>
      </c>
      <c r="AN131" s="721">
        <v>1352064.6898755587</v>
      </c>
      <c r="AO131" s="719">
        <v>16.210976846575832</v>
      </c>
      <c r="AP131" s="718">
        <v>10272851.797511803</v>
      </c>
      <c r="AQ131" s="720">
        <v>81.645236019665418</v>
      </c>
      <c r="AR131" s="721">
        <v>369592.3752853105</v>
      </c>
      <c r="AS131" s="720">
        <v>3.4728147903281128</v>
      </c>
      <c r="AT131" s="721">
        <v>10642444.172797114</v>
      </c>
      <c r="AU131" s="720">
        <v>84.582634252018664</v>
      </c>
      <c r="AV131" s="721">
        <v>1939859.8272028861</v>
      </c>
      <c r="AW131" s="719">
        <v>15.417365747981336</v>
      </c>
      <c r="AX131" s="718">
        <v>6346450.5436932109</v>
      </c>
      <c r="AY131" s="720">
        <v>61.812883727595867</v>
      </c>
      <c r="AZ131" s="721">
        <v>217829.6493023237</v>
      </c>
      <c r="BA131" s="720">
        <v>3.3184087652864132</v>
      </c>
      <c r="BB131" s="721">
        <v>6564280.1929955343</v>
      </c>
      <c r="BC131" s="720">
        <v>63.934491497489859</v>
      </c>
      <c r="BD131" s="721">
        <v>3702916.8070044639</v>
      </c>
      <c r="BE131" s="719">
        <v>36.065508502510141</v>
      </c>
      <c r="BF131" s="718">
        <v>458315.98528802651</v>
      </c>
      <c r="BG131" s="720">
        <v>5.1131609744769957</v>
      </c>
      <c r="BH131" s="717">
        <v>7688.4430399455032</v>
      </c>
      <c r="BI131" s="716">
        <v>1.649864802257718</v>
      </c>
      <c r="BJ131" s="721">
        <v>466004.42832797195</v>
      </c>
      <c r="BK131" s="720">
        <v>5.1989363961691559</v>
      </c>
      <c r="BL131" s="721">
        <v>8497452.5716720279</v>
      </c>
      <c r="BM131" s="719">
        <v>94.801063603830841</v>
      </c>
    </row>
    <row r="132" spans="1:65" x14ac:dyDescent="0.25">
      <c r="A132" s="722" t="s">
        <v>406</v>
      </c>
      <c r="B132" s="721">
        <v>27786900.289351821</v>
      </c>
      <c r="C132" s="720">
        <v>59.636137962449084</v>
      </c>
      <c r="D132" s="721">
        <v>1495267.5855104662</v>
      </c>
      <c r="E132" s="720">
        <v>5.1064101261235528</v>
      </c>
      <c r="F132" s="721">
        <v>29282167.874862291</v>
      </c>
      <c r="G132" s="720">
        <v>62.845275472992199</v>
      </c>
      <c r="H132" s="721">
        <v>17311896.125137713</v>
      </c>
      <c r="I132" s="719">
        <v>37.154724527007801</v>
      </c>
      <c r="J132" s="718">
        <v>27320487.189932764</v>
      </c>
      <c r="K132" s="720">
        <v>72.61165068755858</v>
      </c>
      <c r="L132" s="721">
        <v>1486365.2657301961</v>
      </c>
      <c r="M132" s="720">
        <v>5.1597628307982708</v>
      </c>
      <c r="N132" s="721">
        <v>28806852.455662958</v>
      </c>
      <c r="O132" s="720">
        <v>76.562072022251712</v>
      </c>
      <c r="P132" s="721">
        <v>8818634.544337038</v>
      </c>
      <c r="Q132" s="719">
        <v>23.437927977748288</v>
      </c>
      <c r="R132" s="718">
        <v>673919.57021667366</v>
      </c>
      <c r="S132" s="720">
        <v>45.267416615841562</v>
      </c>
      <c r="T132" s="721">
        <v>163140.66423435335</v>
      </c>
      <c r="U132" s="720">
        <v>19.489716213952821</v>
      </c>
      <c r="V132" s="721">
        <v>837060.23445102712</v>
      </c>
      <c r="W132" s="720">
        <v>56.225632909378263</v>
      </c>
      <c r="X132" s="721">
        <v>651691.765548973</v>
      </c>
      <c r="Y132" s="719">
        <v>43.774367090621737</v>
      </c>
      <c r="Z132" s="718">
        <v>3353388.7222284419</v>
      </c>
      <c r="AA132" s="720">
        <v>67.91768274287665</v>
      </c>
      <c r="AB132" s="721">
        <v>397094.60271923395</v>
      </c>
      <c r="AC132" s="720">
        <v>10.587824776551271</v>
      </c>
      <c r="AD132" s="721">
        <v>3750483.3249476757</v>
      </c>
      <c r="AE132" s="720">
        <v>75.960217468308429</v>
      </c>
      <c r="AF132" s="721">
        <v>1186947.6750523238</v>
      </c>
      <c r="AG132" s="719">
        <v>24.039782531691571</v>
      </c>
      <c r="AH132" s="718">
        <v>6621696.4041727167</v>
      </c>
      <c r="AI132" s="720">
        <v>79.545581986613044</v>
      </c>
      <c r="AJ132" s="721">
        <v>351725.52779498685</v>
      </c>
      <c r="AK132" s="720">
        <v>5.0438010380900584</v>
      </c>
      <c r="AL132" s="721">
        <v>6973421.9319677036</v>
      </c>
      <c r="AM132" s="720">
        <v>83.770815235055281</v>
      </c>
      <c r="AN132" s="721">
        <v>1350983.0680322964</v>
      </c>
      <c r="AO132" s="719">
        <v>16.229184764944719</v>
      </c>
      <c r="AP132" s="718">
        <v>10280564.449122604</v>
      </c>
      <c r="AQ132" s="720">
        <v>81.598969822917766</v>
      </c>
      <c r="AR132" s="721">
        <v>371643.32631689071</v>
      </c>
      <c r="AS132" s="720">
        <v>3.488885441887255</v>
      </c>
      <c r="AT132" s="721">
        <v>10652207.775439493</v>
      </c>
      <c r="AU132" s="720">
        <v>84.548779896002699</v>
      </c>
      <c r="AV132" s="721">
        <v>1946682.2245605052</v>
      </c>
      <c r="AW132" s="719">
        <v>15.451220103997301</v>
      </c>
      <c r="AX132" s="718">
        <v>6390918.044192329</v>
      </c>
      <c r="AY132" s="720">
        <v>62.192608474674635</v>
      </c>
      <c r="AZ132" s="721">
        <v>202761.14466473134</v>
      </c>
      <c r="BA132" s="720">
        <v>3.0750835589239163</v>
      </c>
      <c r="BB132" s="721">
        <v>6593679.1888570609</v>
      </c>
      <c r="BC132" s="720">
        <v>64.165759185857667</v>
      </c>
      <c r="BD132" s="721">
        <v>3682329.8111429396</v>
      </c>
      <c r="BE132" s="719">
        <v>35.834240814142333</v>
      </c>
      <c r="BF132" s="718">
        <v>466413.09941905743</v>
      </c>
      <c r="BG132" s="720">
        <v>5.2005251158467773</v>
      </c>
      <c r="BH132" s="717">
        <v>8902.3197802699106</v>
      </c>
      <c r="BI132" s="716">
        <v>1.8729288848373442</v>
      </c>
      <c r="BJ132" s="721">
        <v>475315.41919932736</v>
      </c>
      <c r="BK132" s="720">
        <v>5.2997863451395624</v>
      </c>
      <c r="BL132" s="721">
        <v>8493261.5808006749</v>
      </c>
      <c r="BM132" s="719">
        <v>94.700213654860434</v>
      </c>
    </row>
    <row r="133" spans="1:65" x14ac:dyDescent="0.25">
      <c r="A133" s="722" t="s">
        <v>407</v>
      </c>
      <c r="B133" s="721">
        <v>27802935.350186475</v>
      </c>
      <c r="C133" s="720">
        <v>59.63560987582941</v>
      </c>
      <c r="D133" s="721">
        <v>1519645.7500752779</v>
      </c>
      <c r="E133" s="720">
        <v>5.1825101783475418</v>
      </c>
      <c r="F133" s="721">
        <v>29322581.100261755</v>
      </c>
      <c r="G133" s="720">
        <v>62.895157832169339</v>
      </c>
      <c r="H133" s="721">
        <v>17298783.899738245</v>
      </c>
      <c r="I133" s="719">
        <v>37.104842167830661</v>
      </c>
      <c r="J133" s="718">
        <v>27325027.966927737</v>
      </c>
      <c r="K133" s="720">
        <v>72.581715750656443</v>
      </c>
      <c r="L133" s="721">
        <v>1510767.8117806003</v>
      </c>
      <c r="M133" s="720">
        <v>5.239209707873278</v>
      </c>
      <c r="N133" s="721">
        <v>28835795.778708339</v>
      </c>
      <c r="O133" s="720">
        <v>76.594671199873844</v>
      </c>
      <c r="P133" s="721">
        <v>8811465.2212916613</v>
      </c>
      <c r="Q133" s="719">
        <v>23.405328800126156</v>
      </c>
      <c r="R133" s="718">
        <v>672657.43812892446</v>
      </c>
      <c r="S133" s="720">
        <v>45.124473349848792</v>
      </c>
      <c r="T133" s="721">
        <v>159051.86503287646</v>
      </c>
      <c r="U133" s="720">
        <v>19.123492358234991</v>
      </c>
      <c r="V133" s="721">
        <v>831709.30316180084</v>
      </c>
      <c r="W133" s="720">
        <v>55.794290166093042</v>
      </c>
      <c r="X133" s="721">
        <v>658961.69683819916</v>
      </c>
      <c r="Y133" s="719">
        <v>44.205709833906958</v>
      </c>
      <c r="Z133" s="718">
        <v>3355273.8034514501</v>
      </c>
      <c r="AA133" s="720">
        <v>67.818245832730994</v>
      </c>
      <c r="AB133" s="721">
        <v>408793.91990832053</v>
      </c>
      <c r="AC133" s="720">
        <v>10.860429459633501</v>
      </c>
      <c r="AD133" s="721">
        <v>3764067.7233597706</v>
      </c>
      <c r="AE133" s="720">
        <v>76.080965413693335</v>
      </c>
      <c r="AF133" s="721">
        <v>1183382.2766402294</v>
      </c>
      <c r="AG133" s="719">
        <v>23.919034586306665</v>
      </c>
      <c r="AH133" s="718">
        <v>6599022.3768255133</v>
      </c>
      <c r="AI133" s="720">
        <v>79.429725355419606</v>
      </c>
      <c r="AJ133" s="721">
        <v>353969.7175791465</v>
      </c>
      <c r="AK133" s="720">
        <v>5.0908977426279476</v>
      </c>
      <c r="AL133" s="721">
        <v>6952992.0944046602</v>
      </c>
      <c r="AM133" s="720">
        <v>83.690313643494505</v>
      </c>
      <c r="AN133" s="721">
        <v>1355008.9055953403</v>
      </c>
      <c r="AO133" s="719">
        <v>16.309686356505495</v>
      </c>
      <c r="AP133" s="718">
        <v>10292799.781664597</v>
      </c>
      <c r="AQ133" s="720">
        <v>81.584232715323964</v>
      </c>
      <c r="AR133" s="721">
        <v>378935.09329605277</v>
      </c>
      <c r="AS133" s="720">
        <v>3.5508293425200934</v>
      </c>
      <c r="AT133" s="721">
        <v>10671734.87496065</v>
      </c>
      <c r="AU133" s="720">
        <v>84.58780117980919</v>
      </c>
      <c r="AV133" s="721">
        <v>1944428.1250393512</v>
      </c>
      <c r="AW133" s="719">
        <v>15.41219882019081</v>
      </c>
      <c r="AX133" s="718">
        <v>6405274.5668572551</v>
      </c>
      <c r="AY133" s="720">
        <v>62.277972907834247</v>
      </c>
      <c r="AZ133" s="721">
        <v>210017.21596420396</v>
      </c>
      <c r="BA133" s="720">
        <v>3.1747233963220656</v>
      </c>
      <c r="BB133" s="721">
        <v>6615291.7828214597</v>
      </c>
      <c r="BC133" s="720">
        <v>64.319953520761345</v>
      </c>
      <c r="BD133" s="721">
        <v>3669684.2171785403</v>
      </c>
      <c r="BE133" s="719">
        <v>35.680046479238655</v>
      </c>
      <c r="BF133" s="718">
        <v>477907.38325873879</v>
      </c>
      <c r="BG133" s="720">
        <v>5.3254050015326193</v>
      </c>
      <c r="BH133" s="717">
        <v>8877.9382946774767</v>
      </c>
      <c r="BI133" s="716">
        <v>1.8237892355394854</v>
      </c>
      <c r="BJ133" s="721">
        <v>486785.32155341632</v>
      </c>
      <c r="BK133" s="720">
        <v>5.4243334103707328</v>
      </c>
      <c r="BL133" s="721">
        <v>8487318.6784465853</v>
      </c>
      <c r="BM133" s="719">
        <v>94.575666589629265</v>
      </c>
    </row>
    <row r="134" spans="1:65" x14ac:dyDescent="0.25">
      <c r="A134" s="722" t="s">
        <v>408</v>
      </c>
      <c r="B134" s="721">
        <v>27769291.816570755</v>
      </c>
      <c r="C134" s="720">
        <v>59.529391155011872</v>
      </c>
      <c r="D134" s="721">
        <v>1518179.0593160584</v>
      </c>
      <c r="E134" s="720">
        <v>5.1837151311211969</v>
      </c>
      <c r="F134" s="721">
        <v>29287470.875886813</v>
      </c>
      <c r="G134" s="720">
        <v>62.783931301816892</v>
      </c>
      <c r="H134" s="721">
        <v>17360565.124113187</v>
      </c>
      <c r="I134" s="719">
        <v>37.216068698183108</v>
      </c>
      <c r="J134" s="718">
        <v>27296970.284518644</v>
      </c>
      <c r="K134" s="720">
        <v>72.46632088303042</v>
      </c>
      <c r="L134" s="721">
        <v>1508563.8260142349</v>
      </c>
      <c r="M134" s="720">
        <v>5.2370625041200727</v>
      </c>
      <c r="N134" s="721">
        <v>28805534.11053288</v>
      </c>
      <c r="O134" s="720">
        <v>76.4711635138802</v>
      </c>
      <c r="P134" s="721">
        <v>8862957.889467122</v>
      </c>
      <c r="Q134" s="719">
        <v>23.5288364861198</v>
      </c>
      <c r="R134" s="718">
        <v>658980.83700027445</v>
      </c>
      <c r="S134" s="720">
        <v>44.151636606072493</v>
      </c>
      <c r="T134" s="721">
        <v>154844.38013481925</v>
      </c>
      <c r="U134" s="720">
        <v>19.026736561434827</v>
      </c>
      <c r="V134" s="721">
        <v>813825.21713509364</v>
      </c>
      <c r="W134" s="720">
        <v>54.526191400906754</v>
      </c>
      <c r="X134" s="721">
        <v>678714.78286490636</v>
      </c>
      <c r="Y134" s="719">
        <v>45.473808599093246</v>
      </c>
      <c r="Z134" s="718">
        <v>3365209.290720595</v>
      </c>
      <c r="AA134" s="720">
        <v>67.883065443286071</v>
      </c>
      <c r="AB134" s="721">
        <v>405999.90905213618</v>
      </c>
      <c r="AC134" s="720">
        <v>10.76577531356795</v>
      </c>
      <c r="AD134" s="721">
        <v>3771209.1997727314</v>
      </c>
      <c r="AE134" s="720">
        <v>76.072903285512169</v>
      </c>
      <c r="AF134" s="721">
        <v>1186152.8002272688</v>
      </c>
      <c r="AG134" s="719">
        <v>23.927096714487831</v>
      </c>
      <c r="AH134" s="718">
        <v>6583193.5762030156</v>
      </c>
      <c r="AI134" s="720">
        <v>79.394319549941827</v>
      </c>
      <c r="AJ134" s="721">
        <v>364327.84121971391</v>
      </c>
      <c r="AK134" s="720">
        <v>5.2439973816570964</v>
      </c>
      <c r="AL134" s="721">
        <v>6947521.4174227295</v>
      </c>
      <c r="AM134" s="720">
        <v>83.788168935033397</v>
      </c>
      <c r="AN134" s="721">
        <v>1344247.5825772707</v>
      </c>
      <c r="AO134" s="719">
        <v>16.211831064966603</v>
      </c>
      <c r="AP134" s="718">
        <v>10308377.794364247</v>
      </c>
      <c r="AQ134" s="720">
        <v>81.595807598028316</v>
      </c>
      <c r="AR134" s="721">
        <v>376542.09384613147</v>
      </c>
      <c r="AS134" s="720">
        <v>3.5240516333828937</v>
      </c>
      <c r="AT134" s="721">
        <v>10684919.888210379</v>
      </c>
      <c r="AU134" s="720">
        <v>84.576320813097425</v>
      </c>
      <c r="AV134" s="721">
        <v>1948545.1117896219</v>
      </c>
      <c r="AW134" s="719">
        <v>15.423679186902575</v>
      </c>
      <c r="AX134" s="718">
        <v>6381208.7862305138</v>
      </c>
      <c r="AY134" s="720">
        <v>61.993472160396607</v>
      </c>
      <c r="AZ134" s="721">
        <v>206849.60176143399</v>
      </c>
      <c r="BA134" s="720">
        <v>3.1397657637409333</v>
      </c>
      <c r="BB134" s="721">
        <v>6588058.3879919481</v>
      </c>
      <c r="BC134" s="720">
        <v>64.003016975143467</v>
      </c>
      <c r="BD134" s="721">
        <v>3705297.6120080538</v>
      </c>
      <c r="BE134" s="719">
        <v>35.996983024856533</v>
      </c>
      <c r="BF134" s="718">
        <v>472321.53205211059</v>
      </c>
      <c r="BG134" s="720">
        <v>5.2599723555239617</v>
      </c>
      <c r="BH134" s="717">
        <v>9615.2333018235331</v>
      </c>
      <c r="BI134" s="716">
        <v>1.9951234255311709</v>
      </c>
      <c r="BJ134" s="721">
        <v>481936.76535393414</v>
      </c>
      <c r="BK134" s="720">
        <v>5.3670516604622032</v>
      </c>
      <c r="BL134" s="721">
        <v>8497607.234646067</v>
      </c>
      <c r="BM134" s="719">
        <v>94.632948339537791</v>
      </c>
    </row>
    <row r="135" spans="1:65" x14ac:dyDescent="0.25">
      <c r="A135" s="722" t="s">
        <v>409</v>
      </c>
      <c r="B135" s="721">
        <v>27781095.313447714</v>
      </c>
      <c r="C135" s="720">
        <v>59.520863754332318</v>
      </c>
      <c r="D135" s="721">
        <v>1507644.6407660113</v>
      </c>
      <c r="E135" s="720">
        <v>5.147523051940337</v>
      </c>
      <c r="F135" s="721">
        <v>29288739.954213724</v>
      </c>
      <c r="G135" s="720">
        <v>62.750985181889753</v>
      </c>
      <c r="H135" s="721">
        <v>17385810.045786276</v>
      </c>
      <c r="I135" s="719">
        <v>37.249014818110247</v>
      </c>
      <c r="J135" s="718">
        <v>27310876.442979138</v>
      </c>
      <c r="K135" s="720">
        <v>72.462940396511968</v>
      </c>
      <c r="L135" s="721">
        <v>1498145.3496251889</v>
      </c>
      <c r="M135" s="720">
        <v>5.2002645574372934</v>
      </c>
      <c r="N135" s="721">
        <v>28809021.792604327</v>
      </c>
      <c r="O135" s="720">
        <v>76.437914154745542</v>
      </c>
      <c r="P135" s="721">
        <v>8880418.2073956709</v>
      </c>
      <c r="Q135" s="719">
        <v>23.562085845254458</v>
      </c>
      <c r="R135" s="718">
        <v>665848.55966673605</v>
      </c>
      <c r="S135" s="720">
        <v>44.554279566529857</v>
      </c>
      <c r="T135" s="721">
        <v>152426.05761409624</v>
      </c>
      <c r="U135" s="720">
        <v>18.627738707161136</v>
      </c>
      <c r="V135" s="721">
        <v>818274.61728083226</v>
      </c>
      <c r="W135" s="720">
        <v>54.753645601896075</v>
      </c>
      <c r="X135" s="721">
        <v>676191.38271916786</v>
      </c>
      <c r="Y135" s="719">
        <v>45.246354398103925</v>
      </c>
      <c r="Z135" s="718">
        <v>3357495.0489364122</v>
      </c>
      <c r="AA135" s="720">
        <v>67.592156458435795</v>
      </c>
      <c r="AB135" s="721">
        <v>399989.34071907453</v>
      </c>
      <c r="AC135" s="720">
        <v>10.645136459389215</v>
      </c>
      <c r="AD135" s="721">
        <v>3757484.3896554867</v>
      </c>
      <c r="AE135" s="720">
        <v>75.644630611198806</v>
      </c>
      <c r="AF135" s="721">
        <v>1209800.6103445131</v>
      </c>
      <c r="AG135" s="719">
        <v>24.355369388801194</v>
      </c>
      <c r="AH135" s="718">
        <v>6568065.391215954</v>
      </c>
      <c r="AI135" s="720">
        <v>79.369849681139556</v>
      </c>
      <c r="AJ135" s="721">
        <v>358937.42019418895</v>
      </c>
      <c r="AK135" s="720">
        <v>5.1817132166158224</v>
      </c>
      <c r="AL135" s="721">
        <v>6927002.8114101421</v>
      </c>
      <c r="AM135" s="720">
        <v>83.707323105787452</v>
      </c>
      <c r="AN135" s="721">
        <v>1348262.1885898577</v>
      </c>
      <c r="AO135" s="719">
        <v>16.292676894212548</v>
      </c>
      <c r="AP135" s="718">
        <v>10331637.723751135</v>
      </c>
      <c r="AQ135" s="720">
        <v>81.673264370426494</v>
      </c>
      <c r="AR135" s="721">
        <v>375004.14374100103</v>
      </c>
      <c r="AS135" s="720">
        <v>3.5025374751685789</v>
      </c>
      <c r="AT135" s="721">
        <v>10706641.867492136</v>
      </c>
      <c r="AU135" s="720">
        <v>84.637732675519572</v>
      </c>
      <c r="AV135" s="721">
        <v>1943321.1325078642</v>
      </c>
      <c r="AW135" s="719">
        <v>15.362267324480428</v>
      </c>
      <c r="AX135" s="718">
        <v>6387829.7194089023</v>
      </c>
      <c r="AY135" s="720">
        <v>62.002949774902348</v>
      </c>
      <c r="AZ135" s="721">
        <v>211788.38735682832</v>
      </c>
      <c r="BA135" s="720">
        <v>3.2091006468951471</v>
      </c>
      <c r="BB135" s="721">
        <v>6599618.1067657303</v>
      </c>
      <c r="BC135" s="720">
        <v>64.058656536197816</v>
      </c>
      <c r="BD135" s="721">
        <v>3702842.8932342688</v>
      </c>
      <c r="BE135" s="719">
        <v>35.941343463802184</v>
      </c>
      <c r="BF135" s="718">
        <v>470218.87046857411</v>
      </c>
      <c r="BG135" s="720">
        <v>5.2333123408458446</v>
      </c>
      <c r="BH135" s="717">
        <v>9499.2911408223408</v>
      </c>
      <c r="BI135" s="716">
        <v>1.9801816777070451</v>
      </c>
      <c r="BJ135" s="721">
        <v>479718.16160939645</v>
      </c>
      <c r="BK135" s="720">
        <v>5.3390349323424697</v>
      </c>
      <c r="BL135" s="721">
        <v>8505391.8383906037</v>
      </c>
      <c r="BM135" s="719">
        <v>94.660965067657528</v>
      </c>
    </row>
    <row r="136" spans="1:65" x14ac:dyDescent="0.25">
      <c r="A136" s="722" t="s">
        <v>410</v>
      </c>
      <c r="B136" s="721">
        <v>27796731.516605832</v>
      </c>
      <c r="C136" s="720">
        <v>59.520555478172703</v>
      </c>
      <c r="D136" s="721">
        <v>1515089.1315524462</v>
      </c>
      <c r="E136" s="720">
        <v>5.1688673649401666</v>
      </c>
      <c r="F136" s="721">
        <v>29311820.648158275</v>
      </c>
      <c r="G136" s="720">
        <v>62.764783910392175</v>
      </c>
      <c r="H136" s="721">
        <v>17389241.351841722</v>
      </c>
      <c r="I136" s="719">
        <v>37.235216089607825</v>
      </c>
      <c r="J136" s="718">
        <v>27323941.474237833</v>
      </c>
      <c r="K136" s="720">
        <v>72.456950813939415</v>
      </c>
      <c r="L136" s="721">
        <v>1503454.600437165</v>
      </c>
      <c r="M136" s="720">
        <v>5.2153673420332156</v>
      </c>
      <c r="N136" s="721">
        <v>28827396.074674997</v>
      </c>
      <c r="O136" s="720">
        <v>76.443774462261743</v>
      </c>
      <c r="P136" s="721">
        <v>8883190.9253249969</v>
      </c>
      <c r="Q136" s="719">
        <v>23.556225537738257</v>
      </c>
      <c r="R136" s="718">
        <v>660983.27686728432</v>
      </c>
      <c r="S136" s="720">
        <v>44.176611793200394</v>
      </c>
      <c r="T136" s="721">
        <v>155202.35225538598</v>
      </c>
      <c r="U136" s="720">
        <v>19.015570320959366</v>
      </c>
      <c r="V136" s="721">
        <v>816185.62912267027</v>
      </c>
      <c r="W136" s="720">
        <v>54.549512749897929</v>
      </c>
      <c r="X136" s="721">
        <v>680043.37087732973</v>
      </c>
      <c r="Y136" s="719">
        <v>45.450487250102071</v>
      </c>
      <c r="Z136" s="718">
        <v>3358454.8096296266</v>
      </c>
      <c r="AA136" s="720">
        <v>67.476275187757267</v>
      </c>
      <c r="AB136" s="721">
        <v>406399.79541244637</v>
      </c>
      <c r="AC136" s="720">
        <v>10.794568132011696</v>
      </c>
      <c r="AD136" s="721">
        <v>3764854.6050420729</v>
      </c>
      <c r="AE136" s="720">
        <v>75.641442202323319</v>
      </c>
      <c r="AF136" s="721">
        <v>1212383.3949579268</v>
      </c>
      <c r="AG136" s="719">
        <v>24.358557797676681</v>
      </c>
      <c r="AH136" s="718">
        <v>6567367.1046388727</v>
      </c>
      <c r="AI136" s="720">
        <v>79.516191599685925</v>
      </c>
      <c r="AJ136" s="721">
        <v>354994.10852900345</v>
      </c>
      <c r="AK136" s="720">
        <v>5.1282228360710995</v>
      </c>
      <c r="AL136" s="721">
        <v>6922361.2131678769</v>
      </c>
      <c r="AM136" s="720">
        <v>83.814379762582035</v>
      </c>
      <c r="AN136" s="721">
        <v>1336795.7868321226</v>
      </c>
      <c r="AO136" s="719">
        <v>16.185620237417965</v>
      </c>
      <c r="AP136" s="718">
        <v>10354179.467658032</v>
      </c>
      <c r="AQ136" s="720">
        <v>81.739957820718445</v>
      </c>
      <c r="AR136" s="721">
        <v>376345.73793716764</v>
      </c>
      <c r="AS136" s="720">
        <v>3.5072443401086311</v>
      </c>
      <c r="AT136" s="721">
        <v>10730525.205595199</v>
      </c>
      <c r="AU136" s="720">
        <v>84.710978831227266</v>
      </c>
      <c r="AV136" s="721">
        <v>1936693.7944048</v>
      </c>
      <c r="AW136" s="719">
        <v>15.289021168772734</v>
      </c>
      <c r="AX136" s="718">
        <v>6382956.8154440196</v>
      </c>
      <c r="AY136" s="720">
        <v>61.905880074648543</v>
      </c>
      <c r="AZ136" s="721">
        <v>210512.60630316159</v>
      </c>
      <c r="BA136" s="720">
        <v>3.1927441053844845</v>
      </c>
      <c r="BB136" s="721">
        <v>6593469.4217471816</v>
      </c>
      <c r="BC136" s="720">
        <v>63.947562093939887</v>
      </c>
      <c r="BD136" s="721">
        <v>3717274.5782528184</v>
      </c>
      <c r="BE136" s="719">
        <v>36.052437906060113</v>
      </c>
      <c r="BF136" s="718">
        <v>472790.04236799607</v>
      </c>
      <c r="BG136" s="720">
        <v>5.2587882438691622</v>
      </c>
      <c r="BH136" s="717">
        <v>11634.531115281154</v>
      </c>
      <c r="BI136" s="716">
        <v>2.4017219092793995</v>
      </c>
      <c r="BJ136" s="721">
        <v>484424.57348327723</v>
      </c>
      <c r="BK136" s="720">
        <v>5.3881977702321322</v>
      </c>
      <c r="BL136" s="721">
        <v>8506050.4265167229</v>
      </c>
      <c r="BM136" s="719">
        <v>94.611802229767875</v>
      </c>
    </row>
    <row r="137" spans="1:65" x14ac:dyDescent="0.25">
      <c r="A137" s="722" t="s">
        <v>411</v>
      </c>
      <c r="B137" s="721">
        <v>27856185.644931644</v>
      </c>
      <c r="C137" s="720">
        <v>59.613852314795089</v>
      </c>
      <c r="D137" s="721">
        <v>1522333.5393516866</v>
      </c>
      <c r="E137" s="720">
        <v>5.1817912598062179</v>
      </c>
      <c r="F137" s="721">
        <v>29378519.184283331</v>
      </c>
      <c r="G137" s="720">
        <v>62.871734350244658</v>
      </c>
      <c r="H137" s="721">
        <v>17349186.815716669</v>
      </c>
      <c r="I137" s="719">
        <v>37.128265649755342</v>
      </c>
      <c r="J137" s="718">
        <v>27382481.288724437</v>
      </c>
      <c r="K137" s="720">
        <v>72.571256538339924</v>
      </c>
      <c r="L137" s="721">
        <v>1509885.98722313</v>
      </c>
      <c r="M137" s="720">
        <v>5.2258991892301117</v>
      </c>
      <c r="N137" s="721">
        <v>28892367.275947563</v>
      </c>
      <c r="O137" s="720">
        <v>76.572877946095048</v>
      </c>
      <c r="P137" s="721">
        <v>8839487.7240524311</v>
      </c>
      <c r="Q137" s="719">
        <v>23.427122053904952</v>
      </c>
      <c r="R137" s="718">
        <v>666217.439622298</v>
      </c>
      <c r="S137" s="720">
        <v>44.468599437468789</v>
      </c>
      <c r="T137" s="721">
        <v>157698.74108745542</v>
      </c>
      <c r="U137" s="720">
        <v>19.140143716027957</v>
      </c>
      <c r="V137" s="721">
        <v>823916.18070975342</v>
      </c>
      <c r="W137" s="720">
        <v>54.994655544896524</v>
      </c>
      <c r="X137" s="721">
        <v>674258.81929024647</v>
      </c>
      <c r="Y137" s="719">
        <v>45.005344455103476</v>
      </c>
      <c r="Z137" s="718">
        <v>3383880.6293614982</v>
      </c>
      <c r="AA137" s="720">
        <v>67.850060300489687</v>
      </c>
      <c r="AB137" s="721">
        <v>398630.91188013286</v>
      </c>
      <c r="AC137" s="720">
        <v>10.538789043569711</v>
      </c>
      <c r="AD137" s="721">
        <v>3782511.5412416314</v>
      </c>
      <c r="AE137" s="720">
        <v>75.8429933767991</v>
      </c>
      <c r="AF137" s="721">
        <v>1204780.4587583689</v>
      </c>
      <c r="AG137" s="719">
        <v>24.1570066232009</v>
      </c>
      <c r="AH137" s="718">
        <v>6550812.3532438707</v>
      </c>
      <c r="AI137" s="720">
        <v>79.474706437961615</v>
      </c>
      <c r="AJ137" s="721">
        <v>359779.2766756817</v>
      </c>
      <c r="AK137" s="720">
        <v>5.206200799335468</v>
      </c>
      <c r="AL137" s="721">
        <v>6910591.6299195532</v>
      </c>
      <c r="AM137" s="720">
        <v>83.83956240610776</v>
      </c>
      <c r="AN137" s="721">
        <v>1332046.3700804461</v>
      </c>
      <c r="AO137" s="719">
        <v>16.16043759389224</v>
      </c>
      <c r="AP137" s="718">
        <v>10382150.379986763</v>
      </c>
      <c r="AQ137" s="720">
        <v>81.851633252180051</v>
      </c>
      <c r="AR137" s="721">
        <v>377072.18900490901</v>
      </c>
      <c r="AS137" s="720">
        <v>3.5046415908491362</v>
      </c>
      <c r="AT137" s="721">
        <v>10759222.568991672</v>
      </c>
      <c r="AU137" s="720">
        <v>84.824425341911464</v>
      </c>
      <c r="AV137" s="721">
        <v>1924886.4310083245</v>
      </c>
      <c r="AW137" s="719">
        <v>15.175574658088536</v>
      </c>
      <c r="AX137" s="718">
        <v>6399420.486510003</v>
      </c>
      <c r="AY137" s="720">
        <v>62.012045637149612</v>
      </c>
      <c r="AZ137" s="721">
        <v>216704.86857495096</v>
      </c>
      <c r="BA137" s="720">
        <v>3.2754045146438791</v>
      </c>
      <c r="BB137" s="721">
        <v>6616125.3550849538</v>
      </c>
      <c r="BC137" s="720">
        <v>64.111972064580087</v>
      </c>
      <c r="BD137" s="721">
        <v>3703515.6449150438</v>
      </c>
      <c r="BE137" s="719">
        <v>35.888027935419913</v>
      </c>
      <c r="BF137" s="718">
        <v>473704.3562072069</v>
      </c>
      <c r="BG137" s="720">
        <v>5.2658092737108131</v>
      </c>
      <c r="BH137" s="717">
        <v>12447.552128556588</v>
      </c>
      <c r="BI137" s="716">
        <v>2.5604244095571085</v>
      </c>
      <c r="BJ137" s="721">
        <v>486151.9083357635</v>
      </c>
      <c r="BK137" s="720">
        <v>5.4041791970071928</v>
      </c>
      <c r="BL137" s="721">
        <v>8509699.091664236</v>
      </c>
      <c r="BM137" s="719">
        <v>94.595820802992804</v>
      </c>
    </row>
    <row r="138" spans="1:65" x14ac:dyDescent="0.25">
      <c r="A138" s="722" t="s">
        <v>412</v>
      </c>
      <c r="B138" s="721">
        <v>27887863.772480182</v>
      </c>
      <c r="C138" s="720">
        <v>59.646218372100677</v>
      </c>
      <c r="D138" s="721">
        <v>1542318.0510825037</v>
      </c>
      <c r="E138" s="720">
        <v>5.2405998044078608</v>
      </c>
      <c r="F138" s="721">
        <v>29430181.823562685</v>
      </c>
      <c r="G138" s="720">
        <v>62.944909158337197</v>
      </c>
      <c r="H138" s="721">
        <v>17325278.176437311</v>
      </c>
      <c r="I138" s="719">
        <v>37.055090841662803</v>
      </c>
      <c r="J138" s="718">
        <v>27412221.758937109</v>
      </c>
      <c r="K138" s="720">
        <v>72.60730577143184</v>
      </c>
      <c r="L138" s="721">
        <v>1527907.892285266</v>
      </c>
      <c r="M138" s="720">
        <v>5.2795475027207761</v>
      </c>
      <c r="N138" s="721">
        <v>28940129.651222378</v>
      </c>
      <c r="O138" s="720">
        <v>76.65430628460885</v>
      </c>
      <c r="P138" s="721">
        <v>8813952.348777622</v>
      </c>
      <c r="Q138" s="719">
        <v>23.34569371539115</v>
      </c>
      <c r="R138" s="718">
        <v>650136.25839739759</v>
      </c>
      <c r="S138" s="720">
        <v>43.342157173550127</v>
      </c>
      <c r="T138" s="721">
        <v>163077.75780987096</v>
      </c>
      <c r="U138" s="720">
        <v>20.0534858671578</v>
      </c>
      <c r="V138" s="721">
        <v>813214.01620726869</v>
      </c>
      <c r="W138" s="720">
        <v>54.213942463496466</v>
      </c>
      <c r="X138" s="721">
        <v>686794.98379273154</v>
      </c>
      <c r="Y138" s="719">
        <v>45.786057536503534</v>
      </c>
      <c r="Z138" s="718">
        <v>3403201.0736598922</v>
      </c>
      <c r="AA138" s="720">
        <v>68.103139916766025</v>
      </c>
      <c r="AB138" s="721">
        <v>394579.82323415531</v>
      </c>
      <c r="AC138" s="720">
        <v>10.389746906064431</v>
      </c>
      <c r="AD138" s="721">
        <v>3797780.896894048</v>
      </c>
      <c r="AE138" s="720">
        <v>75.999271919671614</v>
      </c>
      <c r="AF138" s="721">
        <v>1199347.103105952</v>
      </c>
      <c r="AG138" s="719">
        <v>24.000728080328386</v>
      </c>
      <c r="AH138" s="718">
        <v>6546009.8717731973</v>
      </c>
      <c r="AI138" s="720">
        <v>79.570715927176707</v>
      </c>
      <c r="AJ138" s="721">
        <v>353695.56556161901</v>
      </c>
      <c r="AK138" s="720">
        <v>5.1262415297868538</v>
      </c>
      <c r="AL138" s="721">
        <v>6899705.437334816</v>
      </c>
      <c r="AM138" s="720">
        <v>83.87009981496513</v>
      </c>
      <c r="AN138" s="721">
        <v>1326951.5626651836</v>
      </c>
      <c r="AO138" s="719">
        <v>16.12990018503487</v>
      </c>
      <c r="AP138" s="718">
        <v>10399771.293449212</v>
      </c>
      <c r="AQ138" s="720">
        <v>81.878040869293187</v>
      </c>
      <c r="AR138" s="721">
        <v>388016.41925893654</v>
      </c>
      <c r="AS138" s="720">
        <v>3.5968117800635655</v>
      </c>
      <c r="AT138" s="721">
        <v>10787787.712708149</v>
      </c>
      <c r="AU138" s="720">
        <v>84.932918071645872</v>
      </c>
      <c r="AV138" s="721">
        <v>1913751.2872918514</v>
      </c>
      <c r="AW138" s="719">
        <v>15.067081928354128</v>
      </c>
      <c r="AX138" s="718">
        <v>6413103.261657415</v>
      </c>
      <c r="AY138" s="720">
        <v>62.089835484020519</v>
      </c>
      <c r="AZ138" s="721">
        <v>228538.32642068426</v>
      </c>
      <c r="BA138" s="720">
        <v>3.4409915589380176</v>
      </c>
      <c r="BB138" s="721">
        <v>6641641.5880780984</v>
      </c>
      <c r="BC138" s="720">
        <v>64.302478335741327</v>
      </c>
      <c r="BD138" s="721">
        <v>3687107.4119219016</v>
      </c>
      <c r="BE138" s="719">
        <v>35.697521664258673</v>
      </c>
      <c r="BF138" s="718">
        <v>475642.0135430721</v>
      </c>
      <c r="BG138" s="720">
        <v>5.2841022068295782</v>
      </c>
      <c r="BH138" s="717">
        <v>14410.158797237722</v>
      </c>
      <c r="BI138" s="716">
        <v>2.9405356430561418</v>
      </c>
      <c r="BJ138" s="721">
        <v>490052.17234030983</v>
      </c>
      <c r="BK138" s="720">
        <v>5.4441905710471206</v>
      </c>
      <c r="BL138" s="721">
        <v>8511325.8276596889</v>
      </c>
      <c r="BM138" s="719">
        <v>94.555809428952884</v>
      </c>
    </row>
    <row r="139" spans="1:65" x14ac:dyDescent="0.25">
      <c r="A139" s="722" t="s">
        <v>413</v>
      </c>
      <c r="B139" s="721">
        <v>27932867.610923458</v>
      </c>
      <c r="C139" s="720">
        <v>59.708634273088357</v>
      </c>
      <c r="D139" s="721">
        <v>1519523.7073273403</v>
      </c>
      <c r="E139" s="720">
        <v>5.1592541023510554</v>
      </c>
      <c r="F139" s="721">
        <v>29452391.318250798</v>
      </c>
      <c r="G139" s="720">
        <v>62.956732054306322</v>
      </c>
      <c r="H139" s="721">
        <v>17329565.681749195</v>
      </c>
      <c r="I139" s="719">
        <v>37.043267945693678</v>
      </c>
      <c r="J139" s="718">
        <v>27456958.000205815</v>
      </c>
      <c r="K139" s="720">
        <v>72.68495406761798</v>
      </c>
      <c r="L139" s="721">
        <v>1506393.7998829505</v>
      </c>
      <c r="M139" s="720">
        <v>5.2010340870780487</v>
      </c>
      <c r="N139" s="721">
        <v>28963351.800088767</v>
      </c>
      <c r="O139" s="720">
        <v>76.672728829535032</v>
      </c>
      <c r="P139" s="721">
        <v>8811946.1999112274</v>
      </c>
      <c r="Q139" s="719">
        <v>23.327271170464968</v>
      </c>
      <c r="R139" s="718">
        <v>643171.52263755724</v>
      </c>
      <c r="S139" s="720">
        <v>42.825768420161047</v>
      </c>
      <c r="T139" s="721">
        <v>160703.90287285484</v>
      </c>
      <c r="U139" s="720">
        <v>19.991145116896394</v>
      </c>
      <c r="V139" s="721">
        <v>803875.42551041208</v>
      </c>
      <c r="W139" s="720">
        <v>53.52628591264223</v>
      </c>
      <c r="X139" s="721">
        <v>697957.57448958792</v>
      </c>
      <c r="Y139" s="719">
        <v>46.47371408735777</v>
      </c>
      <c r="Z139" s="718">
        <v>3402840.8435000521</v>
      </c>
      <c r="AA139" s="720">
        <v>67.959906043982329</v>
      </c>
      <c r="AB139" s="721">
        <v>388133.56096288637</v>
      </c>
      <c r="AC139" s="720">
        <v>10.238358784642669</v>
      </c>
      <c r="AD139" s="721">
        <v>3790974.4044629382</v>
      </c>
      <c r="AE139" s="720">
        <v>75.71152345680936</v>
      </c>
      <c r="AF139" s="721">
        <v>1216155.5955370609</v>
      </c>
      <c r="AG139" s="719">
        <v>24.28847654319064</v>
      </c>
      <c r="AH139" s="718">
        <v>6535142.131806531</v>
      </c>
      <c r="AI139" s="720">
        <v>79.597581550504401</v>
      </c>
      <c r="AJ139" s="721">
        <v>340409.19436538208</v>
      </c>
      <c r="AK139" s="720">
        <v>4.951009427703756</v>
      </c>
      <c r="AL139" s="721">
        <v>6875551.3261719132</v>
      </c>
      <c r="AM139" s="720">
        <v>83.743742117872173</v>
      </c>
      <c r="AN139" s="721">
        <v>1334675.6738280847</v>
      </c>
      <c r="AO139" s="719">
        <v>16.256257882127827</v>
      </c>
      <c r="AP139" s="718">
        <v>10438274.627398878</v>
      </c>
      <c r="AQ139" s="720">
        <v>82.07099203590208</v>
      </c>
      <c r="AR139" s="721">
        <v>387076.09284187073</v>
      </c>
      <c r="AS139" s="720">
        <v>3.5756448252353938</v>
      </c>
      <c r="AT139" s="721">
        <v>10825350.720240748</v>
      </c>
      <c r="AU139" s="720">
        <v>85.114379958416365</v>
      </c>
      <c r="AV139" s="721">
        <v>1893241.2797592501</v>
      </c>
      <c r="AW139" s="719">
        <v>14.885620041583635</v>
      </c>
      <c r="AX139" s="718">
        <v>6437528.8748627985</v>
      </c>
      <c r="AY139" s="720">
        <v>62.273459841443518</v>
      </c>
      <c r="AZ139" s="721">
        <v>230071.04883995658</v>
      </c>
      <c r="BA139" s="720">
        <v>3.45058269051317</v>
      </c>
      <c r="BB139" s="721">
        <v>6667599.923702755</v>
      </c>
      <c r="BC139" s="720">
        <v>64.499052999799517</v>
      </c>
      <c r="BD139" s="721">
        <v>3669916.0762972431</v>
      </c>
      <c r="BE139" s="719">
        <v>35.500947000200483</v>
      </c>
      <c r="BF139" s="718">
        <v>475909.61071764177</v>
      </c>
      <c r="BG139" s="720">
        <v>5.2839750091309305</v>
      </c>
      <c r="BH139" s="717">
        <v>13129.907444389732</v>
      </c>
      <c r="BI139" s="716">
        <v>2.6848356741672257</v>
      </c>
      <c r="BJ139" s="721">
        <v>489039.51816203154</v>
      </c>
      <c r="BK139" s="720">
        <v>5.4297550086223039</v>
      </c>
      <c r="BL139" s="721">
        <v>8517619.4818379674</v>
      </c>
      <c r="BM139" s="719">
        <v>94.570244991377692</v>
      </c>
    </row>
    <row r="140" spans="1:65" x14ac:dyDescent="0.25">
      <c r="A140" s="722" t="s">
        <v>414</v>
      </c>
      <c r="B140" s="721">
        <v>27907566.418469753</v>
      </c>
      <c r="C140" s="720">
        <v>59.621605050315011</v>
      </c>
      <c r="D140" s="721">
        <v>1526845.6293584658</v>
      </c>
      <c r="E140" s="720">
        <v>5.1872808836048145</v>
      </c>
      <c r="F140" s="721">
        <v>29434412.04782822</v>
      </c>
      <c r="G140" s="720">
        <v>62.883551495998745</v>
      </c>
      <c r="H140" s="721">
        <v>17373395.952171788</v>
      </c>
      <c r="I140" s="719">
        <v>37.116448504001255</v>
      </c>
      <c r="J140" s="718">
        <v>27430220.819128998</v>
      </c>
      <c r="K140" s="720">
        <v>72.575457678448061</v>
      </c>
      <c r="L140" s="721">
        <v>1513942.7785964697</v>
      </c>
      <c r="M140" s="720">
        <v>5.2305632307697456</v>
      </c>
      <c r="N140" s="721">
        <v>28944163.597725466</v>
      </c>
      <c r="O140" s="720">
        <v>76.581079462542363</v>
      </c>
      <c r="P140" s="721">
        <v>8851286.4022745378</v>
      </c>
      <c r="Q140" s="719">
        <v>23.418920537457637</v>
      </c>
      <c r="R140" s="718">
        <v>653028.67869403423</v>
      </c>
      <c r="S140" s="720">
        <v>43.428122543993766</v>
      </c>
      <c r="T140" s="721">
        <v>156649.27077408848</v>
      </c>
      <c r="U140" s="720">
        <v>19.347108424650983</v>
      </c>
      <c r="V140" s="721">
        <v>809677.94946812268</v>
      </c>
      <c r="W140" s="720">
        <v>53.845710545196695</v>
      </c>
      <c r="X140" s="721">
        <v>694022.05053187744</v>
      </c>
      <c r="Y140" s="719">
        <v>46.154289454803305</v>
      </c>
      <c r="Z140" s="718">
        <v>3377215.0178882778</v>
      </c>
      <c r="AA140" s="720">
        <v>67.315226641504509</v>
      </c>
      <c r="AB140" s="721">
        <v>397800.48613453039</v>
      </c>
      <c r="AC140" s="720">
        <v>10.537717943426147</v>
      </c>
      <c r="AD140" s="721">
        <v>3775015.5040228078</v>
      </c>
      <c r="AE140" s="720">
        <v>75.24425388448725</v>
      </c>
      <c r="AF140" s="721">
        <v>1241999.4959771924</v>
      </c>
      <c r="AG140" s="719">
        <v>24.75574611551275</v>
      </c>
      <c r="AH140" s="718">
        <v>6518922.6924396409</v>
      </c>
      <c r="AI140" s="720">
        <v>79.558765107858278</v>
      </c>
      <c r="AJ140" s="721">
        <v>335945.04512707528</v>
      </c>
      <c r="AK140" s="720">
        <v>4.9008246108965228</v>
      </c>
      <c r="AL140" s="721">
        <v>6854867.737566716</v>
      </c>
      <c r="AM140" s="720">
        <v>83.658732877902708</v>
      </c>
      <c r="AN140" s="721">
        <v>1338978.2624332842</v>
      </c>
      <c r="AO140" s="719">
        <v>16.341267122097292</v>
      </c>
      <c r="AP140" s="718">
        <v>10435594.436803073</v>
      </c>
      <c r="AQ140" s="720">
        <v>81.942608709332347</v>
      </c>
      <c r="AR140" s="721">
        <v>388492.0063814256</v>
      </c>
      <c r="AS140" s="720">
        <v>3.589143605057254</v>
      </c>
      <c r="AT140" s="721">
        <v>10824086.443184499</v>
      </c>
      <c r="AU140" s="720">
        <v>84.993134355801317</v>
      </c>
      <c r="AV140" s="721">
        <v>1911161.5568155025</v>
      </c>
      <c r="AW140" s="719">
        <v>15.006865644198683</v>
      </c>
      <c r="AX140" s="718">
        <v>6445459.9933039723</v>
      </c>
      <c r="AY140" s="720">
        <v>62.301214524107039</v>
      </c>
      <c r="AZ140" s="721">
        <v>235055.97017935012</v>
      </c>
      <c r="BA140" s="720">
        <v>3.5185301773725328</v>
      </c>
      <c r="BB140" s="721">
        <v>6680515.9634833224</v>
      </c>
      <c r="BC140" s="720">
        <v>64.573243586195602</v>
      </c>
      <c r="BD140" s="721">
        <v>3665125.0365166795</v>
      </c>
      <c r="BE140" s="719">
        <v>35.426756413804398</v>
      </c>
      <c r="BF140" s="718">
        <v>477345.59934075642</v>
      </c>
      <c r="BG140" s="720">
        <v>5.2965672173781417</v>
      </c>
      <c r="BH140" s="717">
        <v>12902.850761996218</v>
      </c>
      <c r="BI140" s="716">
        <v>2.6319003679240334</v>
      </c>
      <c r="BJ140" s="721">
        <v>490248.45010275266</v>
      </c>
      <c r="BK140" s="720">
        <v>5.4397356396933265</v>
      </c>
      <c r="BL140" s="721">
        <v>8522109.5498972498</v>
      </c>
      <c r="BM140" s="719">
        <v>94.560264360306675</v>
      </c>
    </row>
    <row r="141" spans="1:65" x14ac:dyDescent="0.25">
      <c r="A141" s="722" t="s">
        <v>415</v>
      </c>
      <c r="B141" s="721">
        <v>27948637.531059656</v>
      </c>
      <c r="C141" s="720">
        <v>59.675225253590767</v>
      </c>
      <c r="D141" s="721">
        <v>1539080.9320342555</v>
      </c>
      <c r="E141" s="720">
        <v>5.2193964546986935</v>
      </c>
      <c r="F141" s="721">
        <v>29487718.46309391</v>
      </c>
      <c r="G141" s="720">
        <v>62.961432003403964</v>
      </c>
      <c r="H141" s="721">
        <v>17346855.536906086</v>
      </c>
      <c r="I141" s="719">
        <v>37.038567996596036</v>
      </c>
      <c r="J141" s="718">
        <v>27479492.130994059</v>
      </c>
      <c r="K141" s="720">
        <v>72.665490399169798</v>
      </c>
      <c r="L141" s="721">
        <v>1527052.4105803771</v>
      </c>
      <c r="M141" s="720">
        <v>5.264509905313564</v>
      </c>
      <c r="N141" s="721">
        <v>29006544.541574433</v>
      </c>
      <c r="O141" s="720">
        <v>76.703556741556881</v>
      </c>
      <c r="P141" s="721">
        <v>8809882.4584255647</v>
      </c>
      <c r="Q141" s="719">
        <v>23.296443258443119</v>
      </c>
      <c r="R141" s="718">
        <v>650263.67230158835</v>
      </c>
      <c r="S141" s="720">
        <v>43.232454561274665</v>
      </c>
      <c r="T141" s="721">
        <v>158273.56983833935</v>
      </c>
      <c r="U141" s="720">
        <v>19.575297412329721</v>
      </c>
      <c r="V141" s="721">
        <v>808537.24213992769</v>
      </c>
      <c r="W141" s="720">
        <v>53.755193578922267</v>
      </c>
      <c r="X141" s="721">
        <v>695572.75786007219</v>
      </c>
      <c r="Y141" s="719">
        <v>46.244806421077733</v>
      </c>
      <c r="Z141" s="718">
        <v>3392915.0148942196</v>
      </c>
      <c r="AA141" s="720">
        <v>67.474075919965742</v>
      </c>
      <c r="AB141" s="721">
        <v>405130.13906878961</v>
      </c>
      <c r="AC141" s="720">
        <v>10.666806808393604</v>
      </c>
      <c r="AD141" s="721">
        <v>3798045.1539630094</v>
      </c>
      <c r="AE141" s="720">
        <v>75.530800488955876</v>
      </c>
      <c r="AF141" s="721">
        <v>1230426.8460369909</v>
      </c>
      <c r="AG141" s="719">
        <v>24.469199511044124</v>
      </c>
      <c r="AH141" s="718">
        <v>6511342.2824245626</v>
      </c>
      <c r="AI141" s="720">
        <v>79.596557766442686</v>
      </c>
      <c r="AJ141" s="721">
        <v>333977.9031967693</v>
      </c>
      <c r="AK141" s="720">
        <v>4.8789230326770312</v>
      </c>
      <c r="AL141" s="721">
        <v>6845320.1856213324</v>
      </c>
      <c r="AM141" s="720">
        <v>83.679201607217465</v>
      </c>
      <c r="AN141" s="721">
        <v>1335111.8143786681</v>
      </c>
      <c r="AO141" s="719">
        <v>16.320798392782535</v>
      </c>
      <c r="AP141" s="718">
        <v>10458159.998015469</v>
      </c>
      <c r="AQ141" s="720">
        <v>82.025633504719181</v>
      </c>
      <c r="AR141" s="721">
        <v>395810.83881717565</v>
      </c>
      <c r="AS141" s="720">
        <v>3.6466915635520478</v>
      </c>
      <c r="AT141" s="721">
        <v>10853970.836832644</v>
      </c>
      <c r="AU141" s="720">
        <v>85.130064380530413</v>
      </c>
      <c r="AV141" s="721">
        <v>1895897.1631673544</v>
      </c>
      <c r="AW141" s="719">
        <v>14.869935619469587</v>
      </c>
      <c r="AX141" s="718">
        <v>6466811.1633582162</v>
      </c>
      <c r="AY141" s="720">
        <v>62.459874017626007</v>
      </c>
      <c r="AZ141" s="721">
        <v>233859.95965930336</v>
      </c>
      <c r="BA141" s="720">
        <v>3.4900975643464944</v>
      </c>
      <c r="BB141" s="721">
        <v>6700671.1230175197</v>
      </c>
      <c r="BC141" s="720">
        <v>64.718616889360305</v>
      </c>
      <c r="BD141" s="721">
        <v>3652873.8769824794</v>
      </c>
      <c r="BE141" s="719">
        <v>35.281383110639695</v>
      </c>
      <c r="BF141" s="718">
        <v>469145.40006560017</v>
      </c>
      <c r="BG141" s="720">
        <v>5.2022372230747651</v>
      </c>
      <c r="BH141" s="717">
        <v>12028.521453878428</v>
      </c>
      <c r="BI141" s="716">
        <v>2.4998282151065201</v>
      </c>
      <c r="BJ141" s="721">
        <v>481173.92151947855</v>
      </c>
      <c r="BK141" s="720">
        <v>5.3356185202955615</v>
      </c>
      <c r="BL141" s="721">
        <v>8536973.0784805212</v>
      </c>
      <c r="BM141" s="719">
        <v>94.664381479704446</v>
      </c>
    </row>
    <row r="142" spans="1:65" x14ac:dyDescent="0.25">
      <c r="A142" s="722" t="s">
        <v>416</v>
      </c>
      <c r="B142" s="721">
        <v>27934872.885930419</v>
      </c>
      <c r="C142" s="720">
        <v>59.612427374950215</v>
      </c>
      <c r="D142" s="721">
        <v>1566028.43074581</v>
      </c>
      <c r="E142" s="720">
        <v>5.3084087632962165</v>
      </c>
      <c r="F142" s="721">
        <v>29500901.316676229</v>
      </c>
      <c r="G142" s="720">
        <v>62.954298894328446</v>
      </c>
      <c r="H142" s="721">
        <v>17359919.683323771</v>
      </c>
      <c r="I142" s="719">
        <v>37.045701105671554</v>
      </c>
      <c r="J142" s="718">
        <v>27458827.670619607</v>
      </c>
      <c r="K142" s="720">
        <v>72.571816513963626</v>
      </c>
      <c r="L142" s="721">
        <v>1553429.9111231873</v>
      </c>
      <c r="M142" s="720">
        <v>5.3543916971864665</v>
      </c>
      <c r="N142" s="721">
        <v>29012257.581742793</v>
      </c>
      <c r="O142" s="720">
        <v>76.677426259202633</v>
      </c>
      <c r="P142" s="721">
        <v>8824507.4182572067</v>
      </c>
      <c r="Q142" s="719">
        <v>23.322573740797367</v>
      </c>
      <c r="R142" s="718">
        <v>651843.80146693834</v>
      </c>
      <c r="S142" s="720">
        <v>43.327829743768689</v>
      </c>
      <c r="T142" s="721">
        <v>162782.74461281113</v>
      </c>
      <c r="U142" s="720">
        <v>19.982499391429752</v>
      </c>
      <c r="V142" s="721">
        <v>814626.54607974936</v>
      </c>
      <c r="W142" s="720">
        <v>54.147941905508695</v>
      </c>
      <c r="X142" s="721">
        <v>689819.45392025053</v>
      </c>
      <c r="Y142" s="719">
        <v>45.852058094491305</v>
      </c>
      <c r="Z142" s="718">
        <v>3389614.4190559918</v>
      </c>
      <c r="AA142" s="720">
        <v>67.255588782634419</v>
      </c>
      <c r="AB142" s="721">
        <v>398446.56916891458</v>
      </c>
      <c r="AC142" s="720">
        <v>10.518483477628155</v>
      </c>
      <c r="AD142" s="721">
        <v>3788060.9882249059</v>
      </c>
      <c r="AE142" s="720">
        <v>75.161431540802511</v>
      </c>
      <c r="AF142" s="721">
        <v>1251839.0117750948</v>
      </c>
      <c r="AG142" s="719">
        <v>24.838568459197489</v>
      </c>
      <c r="AH142" s="718">
        <v>6483795.6880405117</v>
      </c>
      <c r="AI142" s="720">
        <v>79.390642776405585</v>
      </c>
      <c r="AJ142" s="721">
        <v>342365.40130127105</v>
      </c>
      <c r="AK142" s="720">
        <v>5.0154896261653246</v>
      </c>
      <c r="AL142" s="721">
        <v>6826161.089341783</v>
      </c>
      <c r="AM142" s="720">
        <v>83.582725713849953</v>
      </c>
      <c r="AN142" s="721">
        <v>1340790.9106582175</v>
      </c>
      <c r="AO142" s="719">
        <v>16.417274286150047</v>
      </c>
      <c r="AP142" s="718">
        <v>10446733.053164218</v>
      </c>
      <c r="AQ142" s="720">
        <v>81.842951475958401</v>
      </c>
      <c r="AR142" s="721">
        <v>409906.75009518384</v>
      </c>
      <c r="AS142" s="720">
        <v>3.7756318485588958</v>
      </c>
      <c r="AT142" s="721">
        <v>10856639.803259403</v>
      </c>
      <c r="AU142" s="720">
        <v>85.054288272541569</v>
      </c>
      <c r="AV142" s="721">
        <v>1907725.1967405991</v>
      </c>
      <c r="AW142" s="719">
        <v>14.945711727458431</v>
      </c>
      <c r="AX142" s="718">
        <v>6486840.7088919505</v>
      </c>
      <c r="AY142" s="720">
        <v>62.607632941862271</v>
      </c>
      <c r="AZ142" s="721">
        <v>239928.44594500674</v>
      </c>
      <c r="BA142" s="720">
        <v>3.5667709181380718</v>
      </c>
      <c r="BB142" s="721">
        <v>6726769.1548369564</v>
      </c>
      <c r="BC142" s="720">
        <v>64.923298263417891</v>
      </c>
      <c r="BD142" s="721">
        <v>3634332.8451630436</v>
      </c>
      <c r="BE142" s="719">
        <v>35.076701736582109</v>
      </c>
      <c r="BF142" s="718">
        <v>476045.21531081176</v>
      </c>
      <c r="BG142" s="720">
        <v>5.2752910144929483</v>
      </c>
      <c r="BH142" s="717">
        <v>12598.519622622603</v>
      </c>
      <c r="BI142" s="716">
        <v>2.5782627959691</v>
      </c>
      <c r="BJ142" s="721">
        <v>488643.73493343435</v>
      </c>
      <c r="BK142" s="720">
        <v>5.4149014027997424</v>
      </c>
      <c r="BL142" s="721">
        <v>8535412.2650665641</v>
      </c>
      <c r="BM142" s="719">
        <v>94.585098597200258</v>
      </c>
    </row>
    <row r="143" spans="1:65" x14ac:dyDescent="0.25">
      <c r="A143" s="722" t="s">
        <v>417</v>
      </c>
      <c r="B143" s="721">
        <v>28022803.155567907</v>
      </c>
      <c r="C143" s="720">
        <v>59.765582301926521</v>
      </c>
      <c r="D143" s="721">
        <v>1545649.2318106331</v>
      </c>
      <c r="E143" s="720">
        <v>5.2273592528988839</v>
      </c>
      <c r="F143" s="721">
        <v>29568452.38737854</v>
      </c>
      <c r="G143" s="720">
        <v>63.06206288100568</v>
      </c>
      <c r="H143" s="721">
        <v>17319408.612621456</v>
      </c>
      <c r="I143" s="719">
        <v>36.93793711899432</v>
      </c>
      <c r="J143" s="718">
        <v>27539259.10815813</v>
      </c>
      <c r="K143" s="720">
        <v>72.743411995954716</v>
      </c>
      <c r="L143" s="721">
        <v>1534247.3145546252</v>
      </c>
      <c r="M143" s="720">
        <v>5.2771320123810144</v>
      </c>
      <c r="N143" s="721">
        <v>29073506.422712758</v>
      </c>
      <c r="O143" s="720">
        <v>76.796040429712122</v>
      </c>
      <c r="P143" s="721">
        <v>8784573.5772872418</v>
      </c>
      <c r="Q143" s="719">
        <v>23.203959570287878</v>
      </c>
      <c r="R143" s="718">
        <v>649509.4127451831</v>
      </c>
      <c r="S143" s="720">
        <v>43.160614482962806</v>
      </c>
      <c r="T143" s="721">
        <v>165720.3936212057</v>
      </c>
      <c r="U143" s="720">
        <v>20.328058705292968</v>
      </c>
      <c r="V143" s="721">
        <v>815229.8063663888</v>
      </c>
      <c r="W143" s="720">
        <v>54.172916815609419</v>
      </c>
      <c r="X143" s="721">
        <v>689636.19363361108</v>
      </c>
      <c r="Y143" s="719">
        <v>45.827083184390581</v>
      </c>
      <c r="Z143" s="718">
        <v>3422799.2218370801</v>
      </c>
      <c r="AA143" s="720">
        <v>67.758666448585913</v>
      </c>
      <c r="AB143" s="721">
        <v>390118.88717034378</v>
      </c>
      <c r="AC143" s="720">
        <v>10.23150448074793</v>
      </c>
      <c r="AD143" s="721">
        <v>3812918.1090074237</v>
      </c>
      <c r="AE143" s="720">
        <v>75.481566285194276</v>
      </c>
      <c r="AF143" s="721">
        <v>1238537.8909925758</v>
      </c>
      <c r="AG143" s="719">
        <v>24.518433714805724</v>
      </c>
      <c r="AH143" s="718">
        <v>6484375.0181400198</v>
      </c>
      <c r="AI143" s="720">
        <v>79.529276439992969</v>
      </c>
      <c r="AJ143" s="721">
        <v>333710.59756066836</v>
      </c>
      <c r="AK143" s="720">
        <v>4.894491157344806</v>
      </c>
      <c r="AL143" s="721">
        <v>6818085.6157006882</v>
      </c>
      <c r="AM143" s="720">
        <v>83.622155443769387</v>
      </c>
      <c r="AN143" s="721">
        <v>1335358.3842993113</v>
      </c>
      <c r="AO143" s="719">
        <v>16.377844556230613</v>
      </c>
      <c r="AP143" s="718">
        <v>10479517.918067254</v>
      </c>
      <c r="AQ143" s="720">
        <v>82.003676078304082</v>
      </c>
      <c r="AR143" s="721">
        <v>411464.07420193119</v>
      </c>
      <c r="AS143" s="720">
        <v>3.7780254755172984</v>
      </c>
      <c r="AT143" s="721">
        <v>10890981.992269184</v>
      </c>
      <c r="AU143" s="720">
        <v>85.223439327197624</v>
      </c>
      <c r="AV143" s="721">
        <v>1888345.0077308132</v>
      </c>
      <c r="AW143" s="719">
        <v>14.776560672802376</v>
      </c>
      <c r="AX143" s="718">
        <v>6503057.5373685937</v>
      </c>
      <c r="AY143" s="720">
        <v>62.716420971196058</v>
      </c>
      <c r="AZ143" s="721">
        <v>233233.36200047605</v>
      </c>
      <c r="BA143" s="720">
        <v>3.4623410046368548</v>
      </c>
      <c r="BB143" s="721">
        <v>6736290.8993690694</v>
      </c>
      <c r="BC143" s="720">
        <v>64.965757015309876</v>
      </c>
      <c r="BD143" s="721">
        <v>3632696.1006309297</v>
      </c>
      <c r="BE143" s="719">
        <v>35.034242984690124</v>
      </c>
      <c r="BF143" s="718">
        <v>483544.04740977578</v>
      </c>
      <c r="BG143" s="720">
        <v>5.3549919694594559</v>
      </c>
      <c r="BH143" s="717">
        <v>11401.917256008113</v>
      </c>
      <c r="BI143" s="716">
        <v>2.3036691012739841</v>
      </c>
      <c r="BJ143" s="721">
        <v>494945.96466578392</v>
      </c>
      <c r="BK143" s="720">
        <v>5.4812621110720618</v>
      </c>
      <c r="BL143" s="721">
        <v>8534835.0353342164</v>
      </c>
      <c r="BM143" s="719">
        <v>94.518737888927944</v>
      </c>
    </row>
    <row r="144" spans="1:65" x14ac:dyDescent="0.25">
      <c r="A144" s="722" t="s">
        <v>418</v>
      </c>
      <c r="B144" s="721">
        <v>28059107.275257513</v>
      </c>
      <c r="C144" s="720">
        <v>59.810415574022535</v>
      </c>
      <c r="D144" s="721">
        <v>1531642.5278659796</v>
      </c>
      <c r="E144" s="720">
        <v>5.1760855607123037</v>
      </c>
      <c r="F144" s="721">
        <v>29590749.803123496</v>
      </c>
      <c r="G144" s="720">
        <v>63.075244180429799</v>
      </c>
      <c r="H144" s="721">
        <v>17322663.196876504</v>
      </c>
      <c r="I144" s="719">
        <v>36.924755819570201</v>
      </c>
      <c r="J144" s="718">
        <v>27567562.787531126</v>
      </c>
      <c r="K144" s="720">
        <v>72.779939144918586</v>
      </c>
      <c r="L144" s="721">
        <v>1523418.7768801623</v>
      </c>
      <c r="M144" s="720">
        <v>5.2367389993600293</v>
      </c>
      <c r="N144" s="721">
        <v>29090981.56441129</v>
      </c>
      <c r="O144" s="720">
        <v>76.801851663195805</v>
      </c>
      <c r="P144" s="721">
        <v>8786987.43558871</v>
      </c>
      <c r="Q144" s="719">
        <v>23.198148336804195</v>
      </c>
      <c r="R144" s="718">
        <v>654342.30617614859</v>
      </c>
      <c r="S144" s="720">
        <v>43.472319242525614</v>
      </c>
      <c r="T144" s="721">
        <v>169093.32309652146</v>
      </c>
      <c r="U144" s="720">
        <v>20.535099172946815</v>
      </c>
      <c r="V144" s="721">
        <v>823435.62927267002</v>
      </c>
      <c r="W144" s="720">
        <v>54.706315354420994</v>
      </c>
      <c r="X144" s="721">
        <v>681757.37072732986</v>
      </c>
      <c r="Y144" s="719">
        <v>45.293684645579006</v>
      </c>
      <c r="Z144" s="718">
        <v>3411137.9627241623</v>
      </c>
      <c r="AA144" s="720">
        <v>67.376696599938498</v>
      </c>
      <c r="AB144" s="721">
        <v>399307.45301445853</v>
      </c>
      <c r="AC144" s="720">
        <v>10.479285475791453</v>
      </c>
      <c r="AD144" s="721">
        <v>3810445.4157386208</v>
      </c>
      <c r="AE144" s="720">
        <v>75.26380565440887</v>
      </c>
      <c r="AF144" s="721">
        <v>1252340.584261379</v>
      </c>
      <c r="AG144" s="719">
        <v>24.73619434559113</v>
      </c>
      <c r="AH144" s="718">
        <v>6489020.7190490915</v>
      </c>
      <c r="AI144" s="720">
        <v>79.717816771340338</v>
      </c>
      <c r="AJ144" s="721">
        <v>323588.46980975929</v>
      </c>
      <c r="AK144" s="720">
        <v>4.7498463634013639</v>
      </c>
      <c r="AL144" s="721">
        <v>6812609.1888588509</v>
      </c>
      <c r="AM144" s="720">
        <v>83.693110958626121</v>
      </c>
      <c r="AN144" s="721">
        <v>1327378.8111411487</v>
      </c>
      <c r="AO144" s="719">
        <v>16.306889041373879</v>
      </c>
      <c r="AP144" s="718">
        <v>10487723.571575014</v>
      </c>
      <c r="AQ144" s="720">
        <v>81.975226474061074</v>
      </c>
      <c r="AR144" s="721">
        <v>400699.0557115511</v>
      </c>
      <c r="AS144" s="720">
        <v>3.6800468665442203</v>
      </c>
      <c r="AT144" s="721">
        <v>10888422.627286565</v>
      </c>
      <c r="AU144" s="720">
        <v>85.107211753395049</v>
      </c>
      <c r="AV144" s="721">
        <v>1905349.3727134329</v>
      </c>
      <c r="AW144" s="719">
        <v>14.892788246604951</v>
      </c>
      <c r="AX144" s="718">
        <v>6525338.2280067075</v>
      </c>
      <c r="AY144" s="720">
        <v>62.887370731052677</v>
      </c>
      <c r="AZ144" s="721">
        <v>230730.47524787177</v>
      </c>
      <c r="BA144" s="720">
        <v>3.4151588058410765</v>
      </c>
      <c r="BB144" s="721">
        <v>6756068.7032545786</v>
      </c>
      <c r="BC144" s="720">
        <v>65.111015303771964</v>
      </c>
      <c r="BD144" s="721">
        <v>3620161.2967454186</v>
      </c>
      <c r="BE144" s="719">
        <v>34.888984696228036</v>
      </c>
      <c r="BF144" s="718">
        <v>491544.48772638687</v>
      </c>
      <c r="BG144" s="720">
        <v>5.4401807783478802</v>
      </c>
      <c r="BH144" s="717">
        <v>8223.7509858173216</v>
      </c>
      <c r="BI144" s="716">
        <v>1.6455129295547408</v>
      </c>
      <c r="BJ144" s="721">
        <v>499768.23871220415</v>
      </c>
      <c r="BK144" s="720">
        <v>5.531197345832747</v>
      </c>
      <c r="BL144" s="721">
        <v>8535675.7612877954</v>
      </c>
      <c r="BM144" s="719">
        <v>94.468802654167249</v>
      </c>
    </row>
    <row r="145" spans="1:65" x14ac:dyDescent="0.25">
      <c r="A145" s="722" t="s">
        <v>419</v>
      </c>
      <c r="B145" s="721">
        <v>28109759.102567658</v>
      </c>
      <c r="C145" s="720">
        <v>59.884022768666526</v>
      </c>
      <c r="D145" s="721">
        <v>1515743.7773151391</v>
      </c>
      <c r="E145" s="720">
        <v>5.1163478421303195</v>
      </c>
      <c r="F145" s="721">
        <v>29625502.879882798</v>
      </c>
      <c r="G145" s="720">
        <v>63.113108956883387</v>
      </c>
      <c r="H145" s="721">
        <v>17314829.120117199</v>
      </c>
      <c r="I145" s="719">
        <v>36.886891043116613</v>
      </c>
      <c r="J145" s="718">
        <v>27617940.751199596</v>
      </c>
      <c r="K145" s="720">
        <v>72.872228864355449</v>
      </c>
      <c r="L145" s="721">
        <v>1507530.4271661993</v>
      </c>
      <c r="M145" s="720">
        <v>5.1759864001306966</v>
      </c>
      <c r="N145" s="721">
        <v>29125471.178365797</v>
      </c>
      <c r="O145" s="720">
        <v>76.849973016176889</v>
      </c>
      <c r="P145" s="721">
        <v>8773658.8216342013</v>
      </c>
      <c r="Q145" s="719">
        <v>23.150026983823111</v>
      </c>
      <c r="R145" s="718">
        <v>660695.69345841301</v>
      </c>
      <c r="S145" s="720">
        <v>43.882230766008817</v>
      </c>
      <c r="T145" s="721">
        <v>177992.08268223435</v>
      </c>
      <c r="U145" s="720">
        <v>21.222687124556966</v>
      </c>
      <c r="V145" s="721">
        <v>838687.77614064747</v>
      </c>
      <c r="W145" s="720">
        <v>55.70414776065315</v>
      </c>
      <c r="X145" s="721">
        <v>666923.22385935253</v>
      </c>
      <c r="Y145" s="719">
        <v>44.29585223934685</v>
      </c>
      <c r="Z145" s="718">
        <v>3421969.8003252</v>
      </c>
      <c r="AA145" s="720">
        <v>67.437224894787533</v>
      </c>
      <c r="AB145" s="721">
        <v>391961.72135791602</v>
      </c>
      <c r="AC145" s="720">
        <v>10.277104324750445</v>
      </c>
      <c r="AD145" s="721">
        <v>3813931.5216831164</v>
      </c>
      <c r="AE145" s="720">
        <v>75.161667919050899</v>
      </c>
      <c r="AF145" s="721">
        <v>1260372.4783168831</v>
      </c>
      <c r="AG145" s="719">
        <v>24.838332080949101</v>
      </c>
      <c r="AH145" s="718">
        <v>6487962.8808682784</v>
      </c>
      <c r="AI145" s="720">
        <v>79.837141155263808</v>
      </c>
      <c r="AJ145" s="721">
        <v>311423.39047378011</v>
      </c>
      <c r="AK145" s="720">
        <v>4.5801691218273959</v>
      </c>
      <c r="AL145" s="721">
        <v>6799386.2713420587</v>
      </c>
      <c r="AM145" s="720">
        <v>83.669338355038562</v>
      </c>
      <c r="AN145" s="721">
        <v>1327110.7286579404</v>
      </c>
      <c r="AO145" s="719">
        <v>16.330661644961438</v>
      </c>
      <c r="AP145" s="718">
        <v>10499973.994725537</v>
      </c>
      <c r="AQ145" s="720">
        <v>81.978682950058896</v>
      </c>
      <c r="AR145" s="721">
        <v>391473.16153181496</v>
      </c>
      <c r="AS145" s="720">
        <v>3.5943172281463611</v>
      </c>
      <c r="AT145" s="721">
        <v>10891447.156257352</v>
      </c>
      <c r="AU145" s="720">
        <v>85.035114728727592</v>
      </c>
      <c r="AV145" s="721">
        <v>1916728.8437426479</v>
      </c>
      <c r="AW145" s="719">
        <v>14.964885271272408</v>
      </c>
      <c r="AX145" s="718">
        <v>6547338.3818221679</v>
      </c>
      <c r="AY145" s="720">
        <v>63.048889222289894</v>
      </c>
      <c r="AZ145" s="721">
        <v>234680.07112045388</v>
      </c>
      <c r="BA145" s="720">
        <v>3.4603278175781069</v>
      </c>
      <c r="BB145" s="721">
        <v>6782018.452942621</v>
      </c>
      <c r="BC145" s="720">
        <v>65.308787358581824</v>
      </c>
      <c r="BD145" s="721">
        <v>3602523.5470573772</v>
      </c>
      <c r="BE145" s="719">
        <v>34.691212641418176</v>
      </c>
      <c r="BF145" s="718">
        <v>491818.35136806383</v>
      </c>
      <c r="BG145" s="720">
        <v>5.4397451950311897</v>
      </c>
      <c r="BH145" s="717">
        <v>8213.3501489395767</v>
      </c>
      <c r="BI145" s="716">
        <v>1.6425658861271788</v>
      </c>
      <c r="BJ145" s="721">
        <v>500031.70151700341</v>
      </c>
      <c r="BK145" s="720">
        <v>5.5305887592933267</v>
      </c>
      <c r="BL145" s="721">
        <v>8541170.2984829973</v>
      </c>
      <c r="BM145" s="719">
        <v>94.469411240706677</v>
      </c>
    </row>
    <row r="146" spans="1:65" x14ac:dyDescent="0.25">
      <c r="A146" s="722" t="s">
        <v>420</v>
      </c>
      <c r="B146" s="721">
        <v>28080608.135033727</v>
      </c>
      <c r="C146" s="720">
        <v>59.787742217688262</v>
      </c>
      <c r="D146" s="721">
        <v>1480441.6556630486</v>
      </c>
      <c r="E146" s="720">
        <v>5.0080821423634339</v>
      </c>
      <c r="F146" s="721">
        <v>29561049.790696777</v>
      </c>
      <c r="G146" s="720">
        <v>62.939820109002909</v>
      </c>
      <c r="H146" s="721">
        <v>17406116.209303223</v>
      </c>
      <c r="I146" s="719">
        <v>37.060179890997091</v>
      </c>
      <c r="J146" s="718">
        <v>27588677.637604415</v>
      </c>
      <c r="K146" s="720">
        <v>72.754811515274298</v>
      </c>
      <c r="L146" s="721">
        <v>1472581.2812116602</v>
      </c>
      <c r="M146" s="720">
        <v>5.0671627314060341</v>
      </c>
      <c r="N146" s="721">
        <v>29061258.918816075</v>
      </c>
      <c r="O146" s="720">
        <v>76.638193494026439</v>
      </c>
      <c r="P146" s="721">
        <v>8858814.0811839178</v>
      </c>
      <c r="Q146" s="719">
        <v>23.361806505973561</v>
      </c>
      <c r="R146" s="718">
        <v>657903.2376940432</v>
      </c>
      <c r="S146" s="720">
        <v>43.688955142112469</v>
      </c>
      <c r="T146" s="721">
        <v>177247.65484641545</v>
      </c>
      <c r="U146" s="720">
        <v>21.223428775516606</v>
      </c>
      <c r="V146" s="721">
        <v>835150.89254045859</v>
      </c>
      <c r="W146" s="720">
        <v>55.459325612961095</v>
      </c>
      <c r="X146" s="721">
        <v>670729.10745954129</v>
      </c>
      <c r="Y146" s="719">
        <v>44.540674387038905</v>
      </c>
      <c r="Z146" s="718">
        <v>3414319.8551640008</v>
      </c>
      <c r="AA146" s="720">
        <v>67.135084118711418</v>
      </c>
      <c r="AB146" s="721">
        <v>383554.90308923472</v>
      </c>
      <c r="AC146" s="720">
        <v>10.099198301779808</v>
      </c>
      <c r="AD146" s="721">
        <v>3797874.7582532354</v>
      </c>
      <c r="AE146" s="720">
        <v>74.67684698082121</v>
      </c>
      <c r="AF146" s="721">
        <v>1287871.2417467639</v>
      </c>
      <c r="AG146" s="719">
        <v>25.32315301917879</v>
      </c>
      <c r="AH146" s="718">
        <v>6460170.6295072474</v>
      </c>
      <c r="AI146" s="720">
        <v>79.622763590078904</v>
      </c>
      <c r="AJ146" s="721">
        <v>309702.09665597556</v>
      </c>
      <c r="AK146" s="720">
        <v>4.5747107690678401</v>
      </c>
      <c r="AL146" s="721">
        <v>6769872.7261632234</v>
      </c>
      <c r="AM146" s="720">
        <v>83.439897569908695</v>
      </c>
      <c r="AN146" s="721">
        <v>1343599.2738367761</v>
      </c>
      <c r="AO146" s="719">
        <v>16.560102430091305</v>
      </c>
      <c r="AP146" s="718">
        <v>10504006.055505387</v>
      </c>
      <c r="AQ146" s="720">
        <v>81.917061327763648</v>
      </c>
      <c r="AR146" s="721">
        <v>366502.19408097328</v>
      </c>
      <c r="AS146" s="720">
        <v>3.3715276753036751</v>
      </c>
      <c r="AT146" s="721">
        <v>10870508.249586361</v>
      </c>
      <c r="AU146" s="720">
        <v>84.77528347183366</v>
      </c>
      <c r="AV146" s="721">
        <v>1952224.7504136392</v>
      </c>
      <c r="AW146" s="719">
        <v>15.22471652816634</v>
      </c>
      <c r="AX146" s="718">
        <v>6552277.8597337399</v>
      </c>
      <c r="AY146" s="720">
        <v>63.049704382689896</v>
      </c>
      <c r="AZ146" s="721">
        <v>235574.43253906129</v>
      </c>
      <c r="BA146" s="720">
        <v>3.4705297404193081</v>
      </c>
      <c r="BB146" s="721">
        <v>6787852.2922728015</v>
      </c>
      <c r="BC146" s="720">
        <v>65.316534124905886</v>
      </c>
      <c r="BD146" s="721">
        <v>3604389.707727199</v>
      </c>
      <c r="BE146" s="719">
        <v>34.683465875094114</v>
      </c>
      <c r="BF146" s="718">
        <v>491930.49742930918</v>
      </c>
      <c r="BG146" s="720">
        <v>5.4374426948999997</v>
      </c>
      <c r="BH146" s="717">
        <v>7860.3744513883175</v>
      </c>
      <c r="BI146" s="716">
        <v>1.5727326955392309</v>
      </c>
      <c r="BJ146" s="721">
        <v>499790.87188069749</v>
      </c>
      <c r="BK146" s="720">
        <v>5.5243255693369955</v>
      </c>
      <c r="BL146" s="721">
        <v>8547302.1281193011</v>
      </c>
      <c r="BM146" s="719">
        <v>94.475674430663005</v>
      </c>
    </row>
    <row r="147" spans="1:65" x14ac:dyDescent="0.25">
      <c r="A147" s="722" t="s">
        <v>421</v>
      </c>
      <c r="B147" s="721">
        <v>28058149.657106675</v>
      </c>
      <c r="C147" s="720">
        <v>59.706653860397566</v>
      </c>
      <c r="D147" s="721">
        <v>1516570.37329318</v>
      </c>
      <c r="E147" s="720">
        <v>5.1279280809228194</v>
      </c>
      <c r="F147" s="721">
        <v>29574720.030399855</v>
      </c>
      <c r="G147" s="720">
        <v>62.933856774336519</v>
      </c>
      <c r="H147" s="721">
        <v>17418617.969600141</v>
      </c>
      <c r="I147" s="719">
        <v>37.066143225663481</v>
      </c>
      <c r="J147" s="718">
        <v>27558394.876290515</v>
      </c>
      <c r="K147" s="720">
        <v>72.635956287082024</v>
      </c>
      <c r="L147" s="721">
        <v>1504475.9777982151</v>
      </c>
      <c r="M147" s="720">
        <v>5.1766254798140734</v>
      </c>
      <c r="N147" s="721">
        <v>29062870.854088731</v>
      </c>
      <c r="O147" s="720">
        <v>76.601319721667707</v>
      </c>
      <c r="P147" s="721">
        <v>8877560.145911267</v>
      </c>
      <c r="Q147" s="719">
        <v>23.398680278332293</v>
      </c>
      <c r="R147" s="718">
        <v>663937.689688385</v>
      </c>
      <c r="S147" s="720">
        <v>44.076363470833847</v>
      </c>
      <c r="T147" s="721">
        <v>178023.8486019597</v>
      </c>
      <c r="U147" s="720">
        <v>21.143940727203312</v>
      </c>
      <c r="V147" s="721">
        <v>841961.53829034476</v>
      </c>
      <c r="W147" s="720">
        <v>55.89470723911645</v>
      </c>
      <c r="X147" s="721">
        <v>664373.46170965512</v>
      </c>
      <c r="Y147" s="719">
        <v>44.10529276088355</v>
      </c>
      <c r="Z147" s="718">
        <v>3395513.646116389</v>
      </c>
      <c r="AA147" s="720">
        <v>66.614775415948586</v>
      </c>
      <c r="AB147" s="721">
        <v>404121.99657142546</v>
      </c>
      <c r="AC147" s="720">
        <v>10.635809182102385</v>
      </c>
      <c r="AD147" s="721">
        <v>3799635.6426878143</v>
      </c>
      <c r="AE147" s="720">
        <v>74.543029826894767</v>
      </c>
      <c r="AF147" s="721">
        <v>1297602.3573121852</v>
      </c>
      <c r="AG147" s="719">
        <v>25.456970173105233</v>
      </c>
      <c r="AH147" s="718">
        <v>6435878.3727514185</v>
      </c>
      <c r="AI147" s="720">
        <v>79.456308732253092</v>
      </c>
      <c r="AJ147" s="721">
        <v>320340.07390202105</v>
      </c>
      <c r="AK147" s="720">
        <v>4.7414108414551821</v>
      </c>
      <c r="AL147" s="721">
        <v>6756218.4466534387</v>
      </c>
      <c r="AM147" s="720">
        <v>83.411175237971435</v>
      </c>
      <c r="AN147" s="721">
        <v>1343677.5533465596</v>
      </c>
      <c r="AO147" s="719">
        <v>16.588824762028565</v>
      </c>
      <c r="AP147" s="718">
        <v>10519618.500666928</v>
      </c>
      <c r="AQ147" s="720">
        <v>81.946062895470718</v>
      </c>
      <c r="AR147" s="721">
        <v>370956.94033661019</v>
      </c>
      <c r="AS147" s="720">
        <v>3.4062198305880105</v>
      </c>
      <c r="AT147" s="721">
        <v>10890575.441003539</v>
      </c>
      <c r="AU147" s="720">
        <v>84.835755212963804</v>
      </c>
      <c r="AV147" s="721">
        <v>1946671.5589964611</v>
      </c>
      <c r="AW147" s="719">
        <v>15.164244787036196</v>
      </c>
      <c r="AX147" s="718">
        <v>6543446.6670673955</v>
      </c>
      <c r="AY147" s="720">
        <v>62.919480649877379</v>
      </c>
      <c r="AZ147" s="721">
        <v>231033.11838619862</v>
      </c>
      <c r="BA147" s="720">
        <v>3.4103447896070369</v>
      </c>
      <c r="BB147" s="721">
        <v>6774479.7854535943</v>
      </c>
      <c r="BC147" s="720">
        <v>65.141013820605608</v>
      </c>
      <c r="BD147" s="721">
        <v>3625235.2145464052</v>
      </c>
      <c r="BE147" s="719">
        <v>34.858986179394392</v>
      </c>
      <c r="BF147" s="718">
        <v>499754.78081615909</v>
      </c>
      <c r="BG147" s="720">
        <v>5.5203790430649411</v>
      </c>
      <c r="BH147" s="717">
        <v>12094.395494964729</v>
      </c>
      <c r="BI147" s="716">
        <v>2.3628826722216383</v>
      </c>
      <c r="BJ147" s="721">
        <v>511849.17631112383</v>
      </c>
      <c r="BK147" s="720">
        <v>5.653975858927125</v>
      </c>
      <c r="BL147" s="721">
        <v>8541057.8236888759</v>
      </c>
      <c r="BM147" s="719">
        <v>94.346024141072874</v>
      </c>
    </row>
    <row r="148" spans="1:65" x14ac:dyDescent="0.25">
      <c r="A148" s="722" t="s">
        <v>422</v>
      </c>
      <c r="B148" s="721">
        <v>28099358.669420421</v>
      </c>
      <c r="C148" s="720">
        <v>59.760836076624805</v>
      </c>
      <c r="D148" s="721">
        <v>1530844.6169135782</v>
      </c>
      <c r="E148" s="720">
        <v>5.1665005539115967</v>
      </c>
      <c r="F148" s="721">
        <v>29630203.286334001</v>
      </c>
      <c r="G148" s="720">
        <v>63.016588468928163</v>
      </c>
      <c r="H148" s="721">
        <v>17389484.713666003</v>
      </c>
      <c r="I148" s="719">
        <v>36.983411531071837</v>
      </c>
      <c r="J148" s="718">
        <v>27590429.340080738</v>
      </c>
      <c r="K148" s="720">
        <v>72.681321704891133</v>
      </c>
      <c r="L148" s="721">
        <v>1519457.7506202119</v>
      </c>
      <c r="M148" s="720">
        <v>5.2197308285183883</v>
      </c>
      <c r="N148" s="721">
        <v>29109887.090700947</v>
      </c>
      <c r="O148" s="720">
        <v>76.68402120001592</v>
      </c>
      <c r="P148" s="721">
        <v>8850937.9092990551</v>
      </c>
      <c r="Q148" s="719">
        <v>23.31597879998408</v>
      </c>
      <c r="R148" s="718">
        <v>663242.40946325054</v>
      </c>
      <c r="S148" s="720">
        <v>44.019423155659673</v>
      </c>
      <c r="T148" s="721">
        <v>170856.09709626227</v>
      </c>
      <c r="U148" s="720">
        <v>20.483923152075768</v>
      </c>
      <c r="V148" s="721">
        <v>834098.50655951281</v>
      </c>
      <c r="W148" s="720">
        <v>55.359148615754172</v>
      </c>
      <c r="X148" s="721">
        <v>672605.49344048754</v>
      </c>
      <c r="Y148" s="719">
        <v>44.640851384245828</v>
      </c>
      <c r="Z148" s="718">
        <v>3384175.0376271186</v>
      </c>
      <c r="AA148" s="720">
        <v>66.24416087390631</v>
      </c>
      <c r="AB148" s="721">
        <v>422143.06462527718</v>
      </c>
      <c r="AC148" s="720">
        <v>11.090588155926151</v>
      </c>
      <c r="AD148" s="721">
        <v>3806318.1022523958</v>
      </c>
      <c r="AE148" s="720">
        <v>74.50747845468031</v>
      </c>
      <c r="AF148" s="721">
        <v>1302320.8977476046</v>
      </c>
      <c r="AG148" s="719">
        <v>25.49252154531969</v>
      </c>
      <c r="AH148" s="718">
        <v>6420709.2418563813</v>
      </c>
      <c r="AI148" s="720">
        <v>79.401998852587084</v>
      </c>
      <c r="AJ148" s="721">
        <v>331055.04186201253</v>
      </c>
      <c r="AK148" s="720">
        <v>4.9032375531879628</v>
      </c>
      <c r="AL148" s="721">
        <v>6751764.2837183932</v>
      </c>
      <c r="AM148" s="720">
        <v>83.49600639348462</v>
      </c>
      <c r="AN148" s="721">
        <v>1334567.7162816073</v>
      </c>
      <c r="AO148" s="719">
        <v>16.50399360651538</v>
      </c>
      <c r="AP148" s="718">
        <v>10551498.936584109</v>
      </c>
      <c r="AQ148" s="720">
        <v>82.101682974445168</v>
      </c>
      <c r="AR148" s="721">
        <v>364638.78349214926</v>
      </c>
      <c r="AS148" s="720">
        <v>3.3403644479633949</v>
      </c>
      <c r="AT148" s="721">
        <v>10916137.720076259</v>
      </c>
      <c r="AU148" s="720">
        <v>84.938953582383235</v>
      </c>
      <c r="AV148" s="721">
        <v>1935607.2799237405</v>
      </c>
      <c r="AW148" s="719">
        <v>15.061046417616765</v>
      </c>
      <c r="AX148" s="718">
        <v>6570803.7145498749</v>
      </c>
      <c r="AY148" s="720">
        <v>63.135851007526611</v>
      </c>
      <c r="AZ148" s="721">
        <v>230764.76354451088</v>
      </c>
      <c r="BA148" s="720">
        <v>3.3928168816902784</v>
      </c>
      <c r="BB148" s="721">
        <v>6801568.4780943859</v>
      </c>
      <c r="BC148" s="720">
        <v>65.353164195055214</v>
      </c>
      <c r="BD148" s="721">
        <v>3605836.521905615</v>
      </c>
      <c r="BE148" s="719">
        <v>34.646835804944786</v>
      </c>
      <c r="BF148" s="718">
        <v>508929.32933968678</v>
      </c>
      <c r="BG148" s="720">
        <v>5.6180265596210779</v>
      </c>
      <c r="BH148" s="717">
        <v>11386.866293366131</v>
      </c>
      <c r="BI148" s="716">
        <v>2.1884512511689311</v>
      </c>
      <c r="BJ148" s="721">
        <v>520316.19563305296</v>
      </c>
      <c r="BK148" s="720">
        <v>5.7437251853025373</v>
      </c>
      <c r="BL148" s="721">
        <v>8538546.8043669481</v>
      </c>
      <c r="BM148" s="719">
        <v>94.256274814697463</v>
      </c>
    </row>
    <row r="149" spans="1:65" x14ac:dyDescent="0.25">
      <c r="A149" s="722" t="s">
        <v>423</v>
      </c>
      <c r="B149" s="721">
        <v>28141658.330504317</v>
      </c>
      <c r="C149" s="720">
        <v>59.81763314065563</v>
      </c>
      <c r="D149" s="721">
        <v>1517451.8417025693</v>
      </c>
      <c r="E149" s="720">
        <v>5.1163094000188547</v>
      </c>
      <c r="F149" s="721">
        <v>29659110.172206886</v>
      </c>
      <c r="G149" s="720">
        <v>63.043113903357721</v>
      </c>
      <c r="H149" s="721">
        <v>17386646.827793121</v>
      </c>
      <c r="I149" s="719">
        <v>36.956886096642279</v>
      </c>
      <c r="J149" s="718">
        <v>27625710.563420638</v>
      </c>
      <c r="K149" s="720">
        <v>72.734629464233095</v>
      </c>
      <c r="L149" s="721">
        <v>1503565.9353017034</v>
      </c>
      <c r="M149" s="720">
        <v>5.1617002412251889</v>
      </c>
      <c r="N149" s="721">
        <v>29129276.498722345</v>
      </c>
      <c r="O149" s="720">
        <v>76.693308135254085</v>
      </c>
      <c r="P149" s="721">
        <v>8852233.5012776647</v>
      </c>
      <c r="Q149" s="719">
        <v>23.306691864745915</v>
      </c>
      <c r="R149" s="718">
        <v>653868.70736901113</v>
      </c>
      <c r="S149" s="720">
        <v>43.385973654583026</v>
      </c>
      <c r="T149" s="721">
        <v>174332.0729449545</v>
      </c>
      <c r="U149" s="720">
        <v>21.049493925720078</v>
      </c>
      <c r="V149" s="721">
        <v>828200.78031396563</v>
      </c>
      <c r="W149" s="720">
        <v>54.9533825834678</v>
      </c>
      <c r="X149" s="721">
        <v>678896.21968603472</v>
      </c>
      <c r="Y149" s="719">
        <v>45.0466174165322</v>
      </c>
      <c r="Z149" s="718">
        <v>3395866.973521593</v>
      </c>
      <c r="AA149" s="720">
        <v>66.325202973063469</v>
      </c>
      <c r="AB149" s="721">
        <v>414415.07671008981</v>
      </c>
      <c r="AC149" s="720">
        <v>10.8762309783574</v>
      </c>
      <c r="AD149" s="721">
        <v>3810282.0502316831</v>
      </c>
      <c r="AE149" s="720">
        <v>74.419207918548892</v>
      </c>
      <c r="AF149" s="721">
        <v>1309742.9497683174</v>
      </c>
      <c r="AG149" s="719">
        <v>25.580792081451108</v>
      </c>
      <c r="AH149" s="718">
        <v>6393525.5929011051</v>
      </c>
      <c r="AI149" s="720">
        <v>79.197835027130495</v>
      </c>
      <c r="AJ149" s="721">
        <v>329014.04012285575</v>
      </c>
      <c r="AK149" s="720">
        <v>4.8941926427119817</v>
      </c>
      <c r="AL149" s="721">
        <v>6722539.6330239605</v>
      </c>
      <c r="AM149" s="720">
        <v>83.273395419066915</v>
      </c>
      <c r="AN149" s="721">
        <v>1350314.3669760413</v>
      </c>
      <c r="AO149" s="719">
        <v>16.726604580933085</v>
      </c>
      <c r="AP149" s="718">
        <v>10569979.402379777</v>
      </c>
      <c r="AQ149" s="720">
        <v>82.151699450567875</v>
      </c>
      <c r="AR149" s="721">
        <v>362137.28642508399</v>
      </c>
      <c r="AS149" s="720">
        <v>3.3125998993034367</v>
      </c>
      <c r="AT149" s="721">
        <v>10932116.688804861</v>
      </c>
      <c r="AU149" s="720">
        <v>84.966292779627679</v>
      </c>
      <c r="AV149" s="721">
        <v>1934299.3111951402</v>
      </c>
      <c r="AW149" s="719">
        <v>15.033707220372321</v>
      </c>
      <c r="AX149" s="718">
        <v>6612469.8872491512</v>
      </c>
      <c r="AY149" s="720">
        <v>63.48914997649716</v>
      </c>
      <c r="AZ149" s="721">
        <v>223667.45909871915</v>
      </c>
      <c r="BA149" s="720">
        <v>3.2718397505312113</v>
      </c>
      <c r="BB149" s="721">
        <v>6836137.3463478703</v>
      </c>
      <c r="BC149" s="720">
        <v>65.636676860961828</v>
      </c>
      <c r="BD149" s="721">
        <v>3578980.6536521316</v>
      </c>
      <c r="BE149" s="719">
        <v>34.363323139038172</v>
      </c>
      <c r="BF149" s="718">
        <v>515947.76708367933</v>
      </c>
      <c r="BG149" s="720">
        <v>5.6921194566264504</v>
      </c>
      <c r="BH149" s="717">
        <v>13885.906400866032</v>
      </c>
      <c r="BI149" s="716">
        <v>2.6208048102233481</v>
      </c>
      <c r="BJ149" s="721">
        <v>529833.67348454532</v>
      </c>
      <c r="BK149" s="720">
        <v>5.8453137197667422</v>
      </c>
      <c r="BL149" s="721">
        <v>8534413.3265154567</v>
      </c>
      <c r="BM149" s="719">
        <v>94.154686280233264</v>
      </c>
    </row>
    <row r="150" spans="1:65" x14ac:dyDescent="0.25">
      <c r="A150" s="722" t="s">
        <v>424</v>
      </c>
      <c r="B150" s="721">
        <v>28198578.562195387</v>
      </c>
      <c r="C150" s="720">
        <v>59.904488232668584</v>
      </c>
      <c r="D150" s="721">
        <v>1485625.7495699404</v>
      </c>
      <c r="E150" s="720">
        <v>5.0047686438444057</v>
      </c>
      <c r="F150" s="721">
        <v>29684204.311765328</v>
      </c>
      <c r="G150" s="720">
        <v>63.060521436149784</v>
      </c>
      <c r="H150" s="721">
        <v>17388359.688234672</v>
      </c>
      <c r="I150" s="719">
        <v>36.939478563850216</v>
      </c>
      <c r="J150" s="718">
        <v>27675280.241653755</v>
      </c>
      <c r="K150" s="720">
        <v>72.825213761622891</v>
      </c>
      <c r="L150" s="721">
        <v>1473476.4208530374</v>
      </c>
      <c r="M150" s="720">
        <v>5.0550232310537186</v>
      </c>
      <c r="N150" s="721">
        <v>29148756.662506796</v>
      </c>
      <c r="O150" s="720">
        <v>76.702545242437608</v>
      </c>
      <c r="P150" s="721">
        <v>8853576.3374932073</v>
      </c>
      <c r="Q150" s="719">
        <v>23.297454757562392</v>
      </c>
      <c r="R150" s="718">
        <v>648128.99522708484</v>
      </c>
      <c r="S150" s="720">
        <v>42.99654074286186</v>
      </c>
      <c r="T150" s="721">
        <v>176436.28262804856</v>
      </c>
      <c r="U150" s="720">
        <v>21.3974911831112</v>
      </c>
      <c r="V150" s="721">
        <v>824565.2778551334</v>
      </c>
      <c r="W150" s="720">
        <v>54.701232047218681</v>
      </c>
      <c r="X150" s="721">
        <v>682832.72214486683</v>
      </c>
      <c r="Y150" s="719">
        <v>45.298767952781319</v>
      </c>
      <c r="Z150" s="718">
        <v>3410232.5630628471</v>
      </c>
      <c r="AA150" s="720">
        <v>66.456033524740562</v>
      </c>
      <c r="AB150" s="721">
        <v>404992.95638692146</v>
      </c>
      <c r="AC150" s="720">
        <v>10.615177381318459</v>
      </c>
      <c r="AD150" s="721">
        <v>3815225.5194497686</v>
      </c>
      <c r="AE150" s="720">
        <v>74.3482300213808</v>
      </c>
      <c r="AF150" s="721">
        <v>1316336.4805502323</v>
      </c>
      <c r="AG150" s="719">
        <v>25.6517699786192</v>
      </c>
      <c r="AH150" s="718">
        <v>6393059.1800820753</v>
      </c>
      <c r="AI150" s="720">
        <v>79.322928432993663</v>
      </c>
      <c r="AJ150" s="721">
        <v>318260.08286566089</v>
      </c>
      <c r="AK150" s="720">
        <v>4.7421389207742015</v>
      </c>
      <c r="AL150" s="721">
        <v>6711319.2629477363</v>
      </c>
      <c r="AM150" s="720">
        <v>83.271792515917312</v>
      </c>
      <c r="AN150" s="721">
        <v>1348215.7370522649</v>
      </c>
      <c r="AO150" s="719">
        <v>16.728207484082688</v>
      </c>
      <c r="AP150" s="718">
        <v>10589535.943957625</v>
      </c>
      <c r="AQ150" s="720">
        <v>82.210415436653278</v>
      </c>
      <c r="AR150" s="721">
        <v>356077.40200876805</v>
      </c>
      <c r="AS150" s="720">
        <v>3.253151657691137</v>
      </c>
      <c r="AT150" s="721">
        <v>10945613.345966393</v>
      </c>
      <c r="AU150" s="720">
        <v>84.97477369575607</v>
      </c>
      <c r="AV150" s="721">
        <v>1935401.6540336087</v>
      </c>
      <c r="AW150" s="719">
        <v>15.02522630424393</v>
      </c>
      <c r="AX150" s="718">
        <v>6634323.5593241267</v>
      </c>
      <c r="AY150" s="720">
        <v>63.651887394846156</v>
      </c>
      <c r="AZ150" s="721">
        <v>217709.69696363836</v>
      </c>
      <c r="BA150" s="720">
        <v>3.1773006466928218</v>
      </c>
      <c r="BB150" s="721">
        <v>6852033.2562877648</v>
      </c>
      <c r="BC150" s="720">
        <v>65.740666000830714</v>
      </c>
      <c r="BD150" s="721">
        <v>3570789.7437122352</v>
      </c>
      <c r="BE150" s="719">
        <v>34.259333999169286</v>
      </c>
      <c r="BF150" s="718">
        <v>523298.32054163027</v>
      </c>
      <c r="BG150" s="720">
        <v>5.7694045558666618</v>
      </c>
      <c r="BH150" s="717">
        <v>12149.328716902954</v>
      </c>
      <c r="BI150" s="716">
        <v>2.2690040256459927</v>
      </c>
      <c r="BJ150" s="721">
        <v>535447.64925853326</v>
      </c>
      <c r="BK150" s="720">
        <v>5.9033518469213551</v>
      </c>
      <c r="BL150" s="721">
        <v>8534783.3507414665</v>
      </c>
      <c r="BM150" s="719">
        <v>94.096648153078647</v>
      </c>
    </row>
    <row r="151" spans="1:65" x14ac:dyDescent="0.25">
      <c r="A151" s="722" t="s">
        <v>425</v>
      </c>
      <c r="B151" s="721">
        <v>28226348.935717538</v>
      </c>
      <c r="C151" s="720">
        <v>59.930309923555171</v>
      </c>
      <c r="D151" s="721">
        <v>1466762.7341414704</v>
      </c>
      <c r="E151" s="720">
        <v>4.9397407400395741</v>
      </c>
      <c r="F151" s="721">
        <v>29693111.669859007</v>
      </c>
      <c r="G151" s="720">
        <v>63.044547101080688</v>
      </c>
      <c r="H151" s="721">
        <v>17405508.330140997</v>
      </c>
      <c r="I151" s="719">
        <v>36.955452898919312</v>
      </c>
      <c r="J151" s="718">
        <v>27711492.515515879</v>
      </c>
      <c r="K151" s="720">
        <v>72.881567822734752</v>
      </c>
      <c r="L151" s="721">
        <v>1454195.6576500323</v>
      </c>
      <c r="M151" s="720">
        <v>4.98598095479871</v>
      </c>
      <c r="N151" s="721">
        <v>29165688.173165914</v>
      </c>
      <c r="O151" s="720">
        <v>76.706120375839063</v>
      </c>
      <c r="P151" s="721">
        <v>8856946.8268340901</v>
      </c>
      <c r="Q151" s="719">
        <v>23.293879624160937</v>
      </c>
      <c r="R151" s="718">
        <v>641132.17840119742</v>
      </c>
      <c r="S151" s="720">
        <v>42.520302634468266</v>
      </c>
      <c r="T151" s="721">
        <v>173693.39198126449</v>
      </c>
      <c r="U151" s="720">
        <v>21.316634908712608</v>
      </c>
      <c r="V151" s="721">
        <v>814825.57038246188</v>
      </c>
      <c r="W151" s="720">
        <v>54.039761244497832</v>
      </c>
      <c r="X151" s="721">
        <v>693000.42961753835</v>
      </c>
      <c r="Y151" s="719">
        <v>45.960238755502168</v>
      </c>
      <c r="Z151" s="718">
        <v>3401785.6834899271</v>
      </c>
      <c r="AA151" s="720">
        <v>66.144702762520836</v>
      </c>
      <c r="AB151" s="721">
        <v>400824.41318763763</v>
      </c>
      <c r="AC151" s="720">
        <v>10.540770760006341</v>
      </c>
      <c r="AD151" s="721">
        <v>3802610.096677565</v>
      </c>
      <c r="AE151" s="720">
        <v>73.938377654778833</v>
      </c>
      <c r="AF151" s="721">
        <v>1340334.9033224348</v>
      </c>
      <c r="AG151" s="719">
        <v>26.061622345221167</v>
      </c>
      <c r="AH151" s="718">
        <v>6389516.2932072822</v>
      </c>
      <c r="AI151" s="720">
        <v>79.411888613688859</v>
      </c>
      <c r="AJ151" s="721">
        <v>317237.140601616</v>
      </c>
      <c r="AK151" s="720">
        <v>4.7301148570993581</v>
      </c>
      <c r="AL151" s="721">
        <v>6706753.4338088976</v>
      </c>
      <c r="AM151" s="720">
        <v>83.354659759035627</v>
      </c>
      <c r="AN151" s="721">
        <v>1339291.5661911033</v>
      </c>
      <c r="AO151" s="719">
        <v>16.645340240964373</v>
      </c>
      <c r="AP151" s="718">
        <v>10608570.063167868</v>
      </c>
      <c r="AQ151" s="720">
        <v>82.26480059238537</v>
      </c>
      <c r="AR151" s="721">
        <v>344014.35827095388</v>
      </c>
      <c r="AS151" s="720">
        <v>3.1409423112737933</v>
      </c>
      <c r="AT151" s="721">
        <v>10952584.421438821</v>
      </c>
      <c r="AU151" s="720">
        <v>84.932480818425802</v>
      </c>
      <c r="AV151" s="721">
        <v>1943052.5785611789</v>
      </c>
      <c r="AW151" s="719">
        <v>15.067519181574198</v>
      </c>
      <c r="AX151" s="718">
        <v>6670488.2972496049</v>
      </c>
      <c r="AY151" s="720">
        <v>63.953709506215752</v>
      </c>
      <c r="AZ151" s="721">
        <v>218426.35360856046</v>
      </c>
      <c r="BA151" s="720">
        <v>3.1706932757738646</v>
      </c>
      <c r="BB151" s="721">
        <v>6888914.6508581657</v>
      </c>
      <c r="BC151" s="720">
        <v>66.047885366316393</v>
      </c>
      <c r="BD151" s="721">
        <v>3541267.3491418348</v>
      </c>
      <c r="BE151" s="719">
        <v>33.952114633683607</v>
      </c>
      <c r="BF151" s="718">
        <v>514856.42020165623</v>
      </c>
      <c r="BG151" s="720">
        <v>5.6727332647823481</v>
      </c>
      <c r="BH151" s="717">
        <v>12567.076491438173</v>
      </c>
      <c r="BI151" s="716">
        <v>2.382729736204928</v>
      </c>
      <c r="BJ151" s="721">
        <v>527423.49669309438</v>
      </c>
      <c r="BK151" s="720">
        <v>5.8111984175061373</v>
      </c>
      <c r="BL151" s="721">
        <v>8548561.5033069067</v>
      </c>
      <c r="BM151" s="719">
        <v>94.188801582493866</v>
      </c>
    </row>
    <row r="152" spans="1:65" x14ac:dyDescent="0.25">
      <c r="A152" s="722" t="s">
        <v>426</v>
      </c>
      <c r="B152" s="721">
        <v>28235665.243562795</v>
      </c>
      <c r="C152" s="720">
        <v>59.915961421868701</v>
      </c>
      <c r="D152" s="721">
        <v>1506164.9410002034</v>
      </c>
      <c r="E152" s="720">
        <v>5.0641299868020671</v>
      </c>
      <c r="F152" s="721">
        <v>29741830.184563</v>
      </c>
      <c r="G152" s="720">
        <v>63.112037013553689</v>
      </c>
      <c r="H152" s="721">
        <v>17383617.815437004</v>
      </c>
      <c r="I152" s="719">
        <v>36.887962986446311</v>
      </c>
      <c r="J152" s="718">
        <v>27710108.033417195</v>
      </c>
      <c r="K152" s="720">
        <v>72.837587122304868</v>
      </c>
      <c r="L152" s="721">
        <v>1495393.5151118911</v>
      </c>
      <c r="M152" s="720">
        <v>5.1202459667644549</v>
      </c>
      <c r="N152" s="721">
        <v>29205501.548529088</v>
      </c>
      <c r="O152" s="720">
        <v>76.768313603332601</v>
      </c>
      <c r="P152" s="721">
        <v>8838191.4514709171</v>
      </c>
      <c r="Q152" s="719">
        <v>23.231686396667399</v>
      </c>
      <c r="R152" s="718">
        <v>642518.27207995881</v>
      </c>
      <c r="S152" s="720">
        <v>42.602707537577757</v>
      </c>
      <c r="T152" s="721">
        <v>171395.21424468979</v>
      </c>
      <c r="U152" s="720">
        <v>21.058161232669974</v>
      </c>
      <c r="V152" s="721">
        <v>813913.48632464861</v>
      </c>
      <c r="W152" s="720">
        <v>53.967209534025734</v>
      </c>
      <c r="X152" s="721">
        <v>694249.51367535139</v>
      </c>
      <c r="Y152" s="719">
        <v>46.032790465974266</v>
      </c>
      <c r="Z152" s="718">
        <v>3412945.0973345619</v>
      </c>
      <c r="AA152" s="720">
        <v>66.213063939695317</v>
      </c>
      <c r="AB152" s="721">
        <v>419441.2312310735</v>
      </c>
      <c r="AC152" s="720">
        <v>10.944648980314561</v>
      </c>
      <c r="AD152" s="721">
        <v>3832386.3285656357</v>
      </c>
      <c r="AE152" s="720">
        <v>74.350460900501204</v>
      </c>
      <c r="AF152" s="721">
        <v>1322102.6714343652</v>
      </c>
      <c r="AG152" s="719">
        <v>25.649539099498796</v>
      </c>
      <c r="AH152" s="718">
        <v>6379774.500099198</v>
      </c>
      <c r="AI152" s="720">
        <v>79.422422963741226</v>
      </c>
      <c r="AJ152" s="721">
        <v>323145.46729166515</v>
      </c>
      <c r="AK152" s="720">
        <v>4.8209656219041914</v>
      </c>
      <c r="AL152" s="721">
        <v>6702919.9673908632</v>
      </c>
      <c r="AM152" s="720">
        <v>83.445291794239139</v>
      </c>
      <c r="AN152" s="721">
        <v>1329792.0326091384</v>
      </c>
      <c r="AO152" s="719">
        <v>16.554708205760861</v>
      </c>
      <c r="AP152" s="718">
        <v>10596262.040388132</v>
      </c>
      <c r="AQ152" s="720">
        <v>82.0789825710267</v>
      </c>
      <c r="AR152" s="721">
        <v>360554.29357143509</v>
      </c>
      <c r="AS152" s="720">
        <v>3.2906848356482237</v>
      </c>
      <c r="AT152" s="721">
        <v>10956816.333959566</v>
      </c>
      <c r="AU152" s="720">
        <v>84.871847589385084</v>
      </c>
      <c r="AV152" s="721">
        <v>1953019.6660404359</v>
      </c>
      <c r="AW152" s="719">
        <v>15.128152410614916</v>
      </c>
      <c r="AX152" s="718">
        <v>6678608.123515347</v>
      </c>
      <c r="AY152" s="720">
        <v>63.980577689857597</v>
      </c>
      <c r="AZ152" s="721">
        <v>220857.3087730275</v>
      </c>
      <c r="BA152" s="720">
        <v>3.2010785609483783</v>
      </c>
      <c r="BB152" s="721">
        <v>6899465.4322883748</v>
      </c>
      <c r="BC152" s="720">
        <v>66.09637456564252</v>
      </c>
      <c r="BD152" s="721">
        <v>3539027.5677116262</v>
      </c>
      <c r="BE152" s="719">
        <v>33.90362543435748</v>
      </c>
      <c r="BF152" s="718">
        <v>525557.21014560049</v>
      </c>
      <c r="BG152" s="720">
        <v>5.7869564874366297</v>
      </c>
      <c r="BH152" s="717">
        <v>10771.425888312313</v>
      </c>
      <c r="BI152" s="716">
        <v>2.0083630007089948</v>
      </c>
      <c r="BJ152" s="721">
        <v>536328.63603391277</v>
      </c>
      <c r="BK152" s="720">
        <v>5.9055616016277996</v>
      </c>
      <c r="BL152" s="721">
        <v>8545426.3639660887</v>
      </c>
      <c r="BM152" s="719">
        <v>94.094438398372205</v>
      </c>
    </row>
    <row r="153" spans="1:65" x14ac:dyDescent="0.25">
      <c r="A153" s="722" t="s">
        <v>427</v>
      </c>
      <c r="B153" s="721">
        <v>28228396.601360314</v>
      </c>
      <c r="C153" s="720">
        <v>59.862451898668532</v>
      </c>
      <c r="D153" s="721">
        <v>1503791.1745652286</v>
      </c>
      <c r="E153" s="720">
        <v>5.0577885014666277</v>
      </c>
      <c r="F153" s="721">
        <v>29732187.775925543</v>
      </c>
      <c r="G153" s="720">
        <v>63.051461466739973</v>
      </c>
      <c r="H153" s="721">
        <v>17423242.224074453</v>
      </c>
      <c r="I153" s="719">
        <v>36.948538533260027</v>
      </c>
      <c r="J153" s="718">
        <v>27696839.95949994</v>
      </c>
      <c r="K153" s="720">
        <v>72.755793662410071</v>
      </c>
      <c r="L153" s="721">
        <v>1493693.0054554346</v>
      </c>
      <c r="M153" s="720">
        <v>5.1170460205323565</v>
      </c>
      <c r="N153" s="721">
        <v>29190532.964955375</v>
      </c>
      <c r="O153" s="720">
        <v>76.679519988547327</v>
      </c>
      <c r="P153" s="721">
        <v>8877693.0350446254</v>
      </c>
      <c r="Q153" s="719">
        <v>23.320480011452673</v>
      </c>
      <c r="R153" s="718">
        <v>639421.87988467864</v>
      </c>
      <c r="S153" s="720">
        <v>42.342342740376196</v>
      </c>
      <c r="T153" s="721">
        <v>170148.81667700788</v>
      </c>
      <c r="U153" s="720">
        <v>21.01716593740904</v>
      </c>
      <c r="V153" s="721">
        <v>809570.69656168658</v>
      </c>
      <c r="W153" s="720">
        <v>53.609551040953363</v>
      </c>
      <c r="X153" s="721">
        <v>700553.30343831331</v>
      </c>
      <c r="Y153" s="719">
        <v>46.390448959046637</v>
      </c>
      <c r="Z153" s="718">
        <v>3413386.4513061903</v>
      </c>
      <c r="AA153" s="720">
        <v>66.091085225313336</v>
      </c>
      <c r="AB153" s="721">
        <v>418510.03864079091</v>
      </c>
      <c r="AC153" s="720">
        <v>10.921746966254339</v>
      </c>
      <c r="AD153" s="721">
        <v>3831896.489946981</v>
      </c>
      <c r="AE153" s="720">
        <v>74.194411064927309</v>
      </c>
      <c r="AF153" s="721">
        <v>1332773.510053019</v>
      </c>
      <c r="AG153" s="719">
        <v>25.805588935072691</v>
      </c>
      <c r="AH153" s="718">
        <v>6371840.6984131513</v>
      </c>
      <c r="AI153" s="720">
        <v>79.410571122508088</v>
      </c>
      <c r="AJ153" s="721">
        <v>328987.85487219045</v>
      </c>
      <c r="AK153" s="720">
        <v>4.9096593392303909</v>
      </c>
      <c r="AL153" s="721">
        <v>6700828.5532853417</v>
      </c>
      <c r="AM153" s="720">
        <v>83.51066004253957</v>
      </c>
      <c r="AN153" s="721">
        <v>1323091.4467146571</v>
      </c>
      <c r="AO153" s="719">
        <v>16.48933995746043</v>
      </c>
      <c r="AP153" s="718">
        <v>10590533.006988557</v>
      </c>
      <c r="AQ153" s="720">
        <v>81.951903285437012</v>
      </c>
      <c r="AR153" s="721">
        <v>365092.83469196764</v>
      </c>
      <c r="AS153" s="720">
        <v>3.3324689978273727</v>
      </c>
      <c r="AT153" s="721">
        <v>10955625.841680525</v>
      </c>
      <c r="AU153" s="720">
        <v>84.77707295906329</v>
      </c>
      <c r="AV153" s="721">
        <v>1967238.1583194742</v>
      </c>
      <c r="AW153" s="719">
        <v>15.22292704093671</v>
      </c>
      <c r="AX153" s="718">
        <v>6681657.9229073608</v>
      </c>
      <c r="AY153" s="720">
        <v>63.959826375956773</v>
      </c>
      <c r="AZ153" s="721">
        <v>210953.4605734777</v>
      </c>
      <c r="BA153" s="720">
        <v>3.060573835325445</v>
      </c>
      <c r="BB153" s="721">
        <v>6892611.3834808385</v>
      </c>
      <c r="BC153" s="720">
        <v>65.979167513644938</v>
      </c>
      <c r="BD153" s="721">
        <v>3554036.6165191606</v>
      </c>
      <c r="BE153" s="719">
        <v>34.020832486355062</v>
      </c>
      <c r="BF153" s="718">
        <v>531556.6418603753</v>
      </c>
      <c r="BG153" s="720">
        <v>5.8495070855719247</v>
      </c>
      <c r="BH153" s="717">
        <v>10098.169109794249</v>
      </c>
      <c r="BI153" s="716">
        <v>1.8643181792675674</v>
      </c>
      <c r="BJ153" s="721">
        <v>541654.81097016961</v>
      </c>
      <c r="BK153" s="720">
        <v>5.9606322359459476</v>
      </c>
      <c r="BL153" s="721">
        <v>8545549.1890298296</v>
      </c>
      <c r="BM153" s="719">
        <v>94.039367764054049</v>
      </c>
    </row>
    <row r="154" spans="1:65" x14ac:dyDescent="0.25">
      <c r="A154" s="722" t="s">
        <v>428</v>
      </c>
      <c r="B154" s="721">
        <v>28255599.770729922</v>
      </c>
      <c r="C154" s="720">
        <v>59.88125552343832</v>
      </c>
      <c r="D154" s="721">
        <v>1502356.7574931171</v>
      </c>
      <c r="E154" s="720">
        <v>5.0485884542114041</v>
      </c>
      <c r="F154" s="721">
        <v>29757956.528223038</v>
      </c>
      <c r="G154" s="720">
        <v>63.065155692352889</v>
      </c>
      <c r="H154" s="721">
        <v>17428094.471776959</v>
      </c>
      <c r="I154" s="719">
        <v>36.934844307647111</v>
      </c>
      <c r="J154" s="718">
        <v>27724161.320864387</v>
      </c>
      <c r="K154" s="720">
        <v>72.780170645102217</v>
      </c>
      <c r="L154" s="721">
        <v>1490798.3716158362</v>
      </c>
      <c r="M154" s="720">
        <v>5.1028595873762566</v>
      </c>
      <c r="N154" s="721">
        <v>29214959.692480221</v>
      </c>
      <c r="O154" s="720">
        <v>76.693744752102774</v>
      </c>
      <c r="P154" s="721">
        <v>8878055.3075197767</v>
      </c>
      <c r="Q154" s="719">
        <v>23.306255247897226</v>
      </c>
      <c r="R154" s="718">
        <v>631880.43940472533</v>
      </c>
      <c r="S154" s="720">
        <v>41.790564484706543</v>
      </c>
      <c r="T154" s="721">
        <v>167741.49516827578</v>
      </c>
      <c r="U154" s="720">
        <v>20.977600527910717</v>
      </c>
      <c r="V154" s="721">
        <v>799621.93457300111</v>
      </c>
      <c r="W154" s="720">
        <v>52.884453982528051</v>
      </c>
      <c r="X154" s="721">
        <v>712395.06542699877</v>
      </c>
      <c r="Y154" s="719">
        <v>47.115546017471949</v>
      </c>
      <c r="Z154" s="718">
        <v>3440806.4033530559</v>
      </c>
      <c r="AA154" s="720">
        <v>66.486879905940327</v>
      </c>
      <c r="AB154" s="721">
        <v>410361.35645567189</v>
      </c>
      <c r="AC154" s="720">
        <v>10.655504565089444</v>
      </c>
      <c r="AD154" s="721">
        <v>3851167.7598087275</v>
      </c>
      <c r="AE154" s="720">
        <v>74.416313598611666</v>
      </c>
      <c r="AF154" s="721">
        <v>1323998.2401912715</v>
      </c>
      <c r="AG154" s="719">
        <v>25.583686401388334</v>
      </c>
      <c r="AH154" s="718">
        <v>6384178.1170349931</v>
      </c>
      <c r="AI154" s="720">
        <v>79.649061318022859</v>
      </c>
      <c r="AJ154" s="721">
        <v>324571.12621562171</v>
      </c>
      <c r="AK154" s="720">
        <v>4.8380273944827916</v>
      </c>
      <c r="AL154" s="721">
        <v>6708749.243250615</v>
      </c>
      <c r="AM154" s="720">
        <v>83.698413491488552</v>
      </c>
      <c r="AN154" s="721">
        <v>1306634.756749385</v>
      </c>
      <c r="AO154" s="719">
        <v>16.301586508511448</v>
      </c>
      <c r="AP154" s="718">
        <v>10591632.443505444</v>
      </c>
      <c r="AQ154" s="720">
        <v>81.876828946206189</v>
      </c>
      <c r="AR154" s="721">
        <v>376922.33805186115</v>
      </c>
      <c r="AS154" s="720">
        <v>3.4363901676966964</v>
      </c>
      <c r="AT154" s="721">
        <v>10968554.781557307</v>
      </c>
      <c r="AU154" s="720">
        <v>84.790563534645386</v>
      </c>
      <c r="AV154" s="721">
        <v>1967501.2184426936</v>
      </c>
      <c r="AW154" s="719">
        <v>15.209436465354614</v>
      </c>
      <c r="AX154" s="718">
        <v>6675663.9175661663</v>
      </c>
      <c r="AY154" s="720">
        <v>63.85511388482626</v>
      </c>
      <c r="AZ154" s="721">
        <v>211202.05572440551</v>
      </c>
      <c r="BA154" s="720">
        <v>3.0667368370970682</v>
      </c>
      <c r="BB154" s="721">
        <v>6886865.9732905719</v>
      </c>
      <c r="BC154" s="720">
        <v>65.875337114684172</v>
      </c>
      <c r="BD154" s="721">
        <v>3567526.0267094276</v>
      </c>
      <c r="BE154" s="719">
        <v>34.124662885315828</v>
      </c>
      <c r="BF154" s="718">
        <v>531438.44986553676</v>
      </c>
      <c r="BG154" s="720">
        <v>5.844455579693479</v>
      </c>
      <c r="BH154" s="717">
        <v>11558.385877280871</v>
      </c>
      <c r="BI154" s="716">
        <v>2.128628587949144</v>
      </c>
      <c r="BJ154" s="721">
        <v>542996.83574281761</v>
      </c>
      <c r="BK154" s="720">
        <v>5.9715680851018034</v>
      </c>
      <c r="BL154" s="721">
        <v>8550039.1642571818</v>
      </c>
      <c r="BM154" s="719">
        <v>94.028431914898192</v>
      </c>
    </row>
    <row r="155" spans="1:65" x14ac:dyDescent="0.25">
      <c r="A155" s="722" t="s">
        <v>429</v>
      </c>
      <c r="B155" s="721">
        <v>28284903.147042699</v>
      </c>
      <c r="C155" s="720">
        <v>59.904944594657209</v>
      </c>
      <c r="D155" s="721">
        <v>1473082.471868617</v>
      </c>
      <c r="E155" s="720">
        <v>4.9502089648583851</v>
      </c>
      <c r="F155" s="721">
        <v>29757985.618911315</v>
      </c>
      <c r="G155" s="720">
        <v>63.024804097159212</v>
      </c>
      <c r="H155" s="721">
        <v>17458322.381088685</v>
      </c>
      <c r="I155" s="719">
        <v>36.975195902840788</v>
      </c>
      <c r="J155" s="718">
        <v>27756472.149316527</v>
      </c>
      <c r="K155" s="720">
        <v>72.818039166856082</v>
      </c>
      <c r="L155" s="721">
        <v>1461028.4992797128</v>
      </c>
      <c r="M155" s="720">
        <v>5.0005252565979079</v>
      </c>
      <c r="N155" s="721">
        <v>29217500.648596242</v>
      </c>
      <c r="O155" s="720">
        <v>76.650991348679497</v>
      </c>
      <c r="P155" s="721">
        <v>8900076.3514037598</v>
      </c>
      <c r="Q155" s="719">
        <v>23.349008651320503</v>
      </c>
      <c r="R155" s="718">
        <v>633075.88567676663</v>
      </c>
      <c r="S155" s="720">
        <v>41.81696968842936</v>
      </c>
      <c r="T155" s="721">
        <v>171674.80931759247</v>
      </c>
      <c r="U155" s="720">
        <v>21.332669904534328</v>
      </c>
      <c r="V155" s="721">
        <v>804750.69499435904</v>
      </c>
      <c r="W155" s="720">
        <v>53.156716565419131</v>
      </c>
      <c r="X155" s="721">
        <v>709170.30500564096</v>
      </c>
      <c r="Y155" s="719">
        <v>46.843283434580869</v>
      </c>
      <c r="Z155" s="718">
        <v>3463834.2047242806</v>
      </c>
      <c r="AA155" s="720">
        <v>66.799594800264302</v>
      </c>
      <c r="AB155" s="721">
        <v>391598.56793363835</v>
      </c>
      <c r="AC155" s="720">
        <v>10.157058650089546</v>
      </c>
      <c r="AD155" s="721">
        <v>3855432.7726579187</v>
      </c>
      <c r="AE155" s="720">
        <v>74.351522553230467</v>
      </c>
      <c r="AF155" s="721">
        <v>1329979.2273420813</v>
      </c>
      <c r="AG155" s="719">
        <v>25.648477446769533</v>
      </c>
      <c r="AH155" s="718">
        <v>6369357.0131077208</v>
      </c>
      <c r="AI155" s="720">
        <v>79.552684095097675</v>
      </c>
      <c r="AJ155" s="721">
        <v>318892.62566384173</v>
      </c>
      <c r="AK155" s="720">
        <v>4.7679533941919816</v>
      </c>
      <c r="AL155" s="721">
        <v>6688249.6387715638</v>
      </c>
      <c r="AM155" s="720">
        <v>83.535623700694387</v>
      </c>
      <c r="AN155" s="721">
        <v>1318214.3612284372</v>
      </c>
      <c r="AO155" s="719">
        <v>16.464376299305613</v>
      </c>
      <c r="AP155" s="718">
        <v>10606851.314501554</v>
      </c>
      <c r="AQ155" s="720">
        <v>81.910906330986734</v>
      </c>
      <c r="AR155" s="721">
        <v>370128.57120119454</v>
      </c>
      <c r="AS155" s="720">
        <v>3.3718616145345961</v>
      </c>
      <c r="AT155" s="721">
        <v>10976979.885702748</v>
      </c>
      <c r="AU155" s="720">
        <v>84.76920667169513</v>
      </c>
      <c r="AV155" s="721">
        <v>1972274.1142972528</v>
      </c>
      <c r="AW155" s="719">
        <v>15.23079332830487</v>
      </c>
      <c r="AX155" s="718">
        <v>6683353.7313062064</v>
      </c>
      <c r="AY155" s="720">
        <v>63.87896891540538</v>
      </c>
      <c r="AZ155" s="721">
        <v>208733.92516344588</v>
      </c>
      <c r="BA155" s="720">
        <v>3.0286022982819412</v>
      </c>
      <c r="BB155" s="721">
        <v>6892087.6564696524</v>
      </c>
      <c r="BC155" s="720">
        <v>65.874031342618906</v>
      </c>
      <c r="BD155" s="721">
        <v>3570438.3435303476</v>
      </c>
      <c r="BE155" s="719">
        <v>34.125968657381094</v>
      </c>
      <c r="BF155" s="718">
        <v>528430.99772617</v>
      </c>
      <c r="BG155" s="720">
        <v>5.8077439340295909</v>
      </c>
      <c r="BH155" s="717">
        <v>12053.972588904164</v>
      </c>
      <c r="BI155" s="716">
        <v>2.230214205933855</v>
      </c>
      <c r="BJ155" s="721">
        <v>540484.9703150742</v>
      </c>
      <c r="BK155" s="720">
        <v>5.9402236456388717</v>
      </c>
      <c r="BL155" s="721">
        <v>8558246.0296849273</v>
      </c>
      <c r="BM155" s="719">
        <v>94.059776354361134</v>
      </c>
    </row>
    <row r="156" spans="1:65" x14ac:dyDescent="0.25">
      <c r="A156" s="722" t="s">
        <v>430</v>
      </c>
      <c r="B156" s="721">
        <v>28295393.438044108</v>
      </c>
      <c r="C156" s="720">
        <v>59.888516918157777</v>
      </c>
      <c r="D156" s="721">
        <v>1461181.7623884655</v>
      </c>
      <c r="E156" s="720">
        <v>4.910450051950952</v>
      </c>
      <c r="F156" s="721">
        <v>29756575.200432576</v>
      </c>
      <c r="G156" s="720">
        <v>62.981176113334328</v>
      </c>
      <c r="H156" s="721">
        <v>17490200.799567424</v>
      </c>
      <c r="I156" s="719">
        <v>37.018823886665672</v>
      </c>
      <c r="J156" s="718">
        <v>27772438.530261382</v>
      </c>
      <c r="K156" s="720">
        <v>72.812058742508995</v>
      </c>
      <c r="L156" s="721">
        <v>1446908.2039535819</v>
      </c>
      <c r="M156" s="720">
        <v>4.9518841646767431</v>
      </c>
      <c r="N156" s="721">
        <v>29219346.734214962</v>
      </c>
      <c r="O156" s="720">
        <v>76.60547303079673</v>
      </c>
      <c r="P156" s="721">
        <v>8923289.2657850385</v>
      </c>
      <c r="Q156" s="719">
        <v>23.39452696920327</v>
      </c>
      <c r="R156" s="718">
        <v>643300.23433245532</v>
      </c>
      <c r="S156" s="720">
        <v>42.437999466471176</v>
      </c>
      <c r="T156" s="721">
        <v>166822.36820864945</v>
      </c>
      <c r="U156" s="720">
        <v>20.592237234880141</v>
      </c>
      <c r="V156" s="721">
        <v>810122.60254110489</v>
      </c>
      <c r="W156" s="720">
        <v>53.443137029308453</v>
      </c>
      <c r="X156" s="721">
        <v>705736.39745889534</v>
      </c>
      <c r="Y156" s="719">
        <v>46.556862970691547</v>
      </c>
      <c r="Z156" s="718">
        <v>3481277.4633810809</v>
      </c>
      <c r="AA156" s="720">
        <v>67.003423876936793</v>
      </c>
      <c r="AB156" s="721">
        <v>383434.58850529662</v>
      </c>
      <c r="AC156" s="720">
        <v>9.9214270910077538</v>
      </c>
      <c r="AD156" s="721">
        <v>3864712.0518863769</v>
      </c>
      <c r="AE156" s="720">
        <v>74.383309718540232</v>
      </c>
      <c r="AF156" s="721">
        <v>1330958.9481136235</v>
      </c>
      <c r="AG156" s="719">
        <v>25.616690281459768</v>
      </c>
      <c r="AH156" s="718">
        <v>6357923.0966741275</v>
      </c>
      <c r="AI156" s="720">
        <v>79.49543291681033</v>
      </c>
      <c r="AJ156" s="721">
        <v>319419.18453620159</v>
      </c>
      <c r="AK156" s="720">
        <v>4.7836275434768325</v>
      </c>
      <c r="AL156" s="721">
        <v>6677342.2812103294</v>
      </c>
      <c r="AM156" s="720">
        <v>83.489247558878404</v>
      </c>
      <c r="AN156" s="721">
        <v>1320504.7187896711</v>
      </c>
      <c r="AO156" s="719">
        <v>16.510752441121596</v>
      </c>
      <c r="AP156" s="718">
        <v>10621546.728693346</v>
      </c>
      <c r="AQ156" s="720">
        <v>81.942469092386673</v>
      </c>
      <c r="AR156" s="721">
        <v>363774.08864269429</v>
      </c>
      <c r="AS156" s="720">
        <v>3.3114562122629949</v>
      </c>
      <c r="AT156" s="721">
        <v>10985320.81733604</v>
      </c>
      <c r="AU156" s="720">
        <v>84.748891525636381</v>
      </c>
      <c r="AV156" s="721">
        <v>1976879.1826639599</v>
      </c>
      <c r="AW156" s="719">
        <v>15.251108474363619</v>
      </c>
      <c r="AX156" s="718">
        <v>6668391.0071803713</v>
      </c>
      <c r="AY156" s="720">
        <v>63.684017129312053</v>
      </c>
      <c r="AZ156" s="721">
        <v>213457.97406073986</v>
      </c>
      <c r="BA156" s="720">
        <v>3.1017532445509097</v>
      </c>
      <c r="BB156" s="721">
        <v>6881848.9812411107</v>
      </c>
      <c r="BC156" s="720">
        <v>65.722569047133732</v>
      </c>
      <c r="BD156" s="721">
        <v>3589210.0187588884</v>
      </c>
      <c r="BE156" s="719">
        <v>34.277430952866268</v>
      </c>
      <c r="BF156" s="718">
        <v>522954.90778272977</v>
      </c>
      <c r="BG156" s="720">
        <v>5.7441439584928373</v>
      </c>
      <c r="BH156" s="717">
        <v>14273.55843488364</v>
      </c>
      <c r="BI156" s="716">
        <v>2.6568879596752222</v>
      </c>
      <c r="BJ156" s="721">
        <v>537228.46621761343</v>
      </c>
      <c r="BK156" s="720">
        <v>5.900924922261888</v>
      </c>
      <c r="BL156" s="721">
        <v>8566911.5337823853</v>
      </c>
      <c r="BM156" s="719">
        <v>94.099075077738107</v>
      </c>
    </row>
    <row r="157" spans="1:65" x14ac:dyDescent="0.25">
      <c r="A157" s="722" t="s">
        <v>431</v>
      </c>
      <c r="B157" s="721">
        <v>28304348.153441265</v>
      </c>
      <c r="C157" s="720">
        <v>59.869080203277534</v>
      </c>
      <c r="D157" s="721">
        <v>1457173.9534195252</v>
      </c>
      <c r="E157" s="720">
        <v>4.8961674345399464</v>
      </c>
      <c r="F157" s="721">
        <v>29761522.106860794</v>
      </c>
      <c r="G157" s="720">
        <v>62.95128028838333</v>
      </c>
      <c r="H157" s="721">
        <v>17515549.893139206</v>
      </c>
      <c r="I157" s="719">
        <v>37.04871971161667</v>
      </c>
      <c r="J157" s="718">
        <v>27773721.249732144</v>
      </c>
      <c r="K157" s="720">
        <v>72.768703373437688</v>
      </c>
      <c r="L157" s="721">
        <v>1442382.7558146666</v>
      </c>
      <c r="M157" s="720">
        <v>4.9369442124823486</v>
      </c>
      <c r="N157" s="721">
        <v>29216104.005546808</v>
      </c>
      <c r="O157" s="720">
        <v>76.547826882493965</v>
      </c>
      <c r="P157" s="721">
        <v>8951019.9944531918</v>
      </c>
      <c r="Q157" s="719">
        <v>23.452173117506035</v>
      </c>
      <c r="R157" s="718">
        <v>636290.36276276584</v>
      </c>
      <c r="S157" s="720">
        <v>41.923458896714777</v>
      </c>
      <c r="T157" s="721">
        <v>168848.87770989281</v>
      </c>
      <c r="U157" s="720">
        <v>20.971388453352457</v>
      </c>
      <c r="V157" s="721">
        <v>805139.24047265865</v>
      </c>
      <c r="W157" s="720">
        <v>53.048456851565696</v>
      </c>
      <c r="X157" s="721">
        <v>712603.75952734111</v>
      </c>
      <c r="Y157" s="719">
        <v>46.951543148434304</v>
      </c>
      <c r="Z157" s="718">
        <v>3482717.0315263215</v>
      </c>
      <c r="AA157" s="720">
        <v>66.898458627371852</v>
      </c>
      <c r="AB157" s="721">
        <v>382154.62758726836</v>
      </c>
      <c r="AC157" s="720">
        <v>9.8878995551152595</v>
      </c>
      <c r="AD157" s="721">
        <v>3864871.6591135897</v>
      </c>
      <c r="AE157" s="720">
        <v>74.239151342708894</v>
      </c>
      <c r="AF157" s="721">
        <v>1341103.3408864103</v>
      </c>
      <c r="AG157" s="719">
        <v>25.760848657291106</v>
      </c>
      <c r="AH157" s="718">
        <v>6346544.2764997836</v>
      </c>
      <c r="AI157" s="720">
        <v>79.439284808593328</v>
      </c>
      <c r="AJ157" s="721">
        <v>320553.22561782523</v>
      </c>
      <c r="AK157" s="720">
        <v>4.8079876665372128</v>
      </c>
      <c r="AL157" s="721">
        <v>6667097.5021176096</v>
      </c>
      <c r="AM157" s="720">
        <v>83.451628830277485</v>
      </c>
      <c r="AN157" s="721">
        <v>1322078.4978823902</v>
      </c>
      <c r="AO157" s="719">
        <v>16.548371169722515</v>
      </c>
      <c r="AP157" s="718">
        <v>10640031.109651979</v>
      </c>
      <c r="AQ157" s="720">
        <v>82.00213412744651</v>
      </c>
      <c r="AR157" s="721">
        <v>361952.59089487046</v>
      </c>
      <c r="AS157" s="720">
        <v>3.2898848130167631</v>
      </c>
      <c r="AT157" s="721">
        <v>11001983.70054685</v>
      </c>
      <c r="AU157" s="720">
        <v>84.791682823353341</v>
      </c>
      <c r="AV157" s="721">
        <v>1973326.2994531491</v>
      </c>
      <c r="AW157" s="719">
        <v>15.208317176646659</v>
      </c>
      <c r="AX157" s="718">
        <v>6668138.4692912903</v>
      </c>
      <c r="AY157" s="720">
        <v>63.63383315543291</v>
      </c>
      <c r="AZ157" s="721">
        <v>208873.43400480977</v>
      </c>
      <c r="BA157" s="720">
        <v>3.0372702118589952</v>
      </c>
      <c r="BB157" s="721">
        <v>6877011.9032961</v>
      </c>
      <c r="BC157" s="720">
        <v>65.627105687380947</v>
      </c>
      <c r="BD157" s="721">
        <v>3601908.0967039</v>
      </c>
      <c r="BE157" s="719">
        <v>34.372894312619053</v>
      </c>
      <c r="BF157" s="718">
        <v>530626.90370912571</v>
      </c>
      <c r="BG157" s="720">
        <v>5.8246973935430333</v>
      </c>
      <c r="BH157" s="717">
        <v>14791.19760485842</v>
      </c>
      <c r="BI157" s="716">
        <v>2.7119007545265692</v>
      </c>
      <c r="BJ157" s="721">
        <v>545418.10131398402</v>
      </c>
      <c r="BK157" s="720">
        <v>5.9870605333201024</v>
      </c>
      <c r="BL157" s="721">
        <v>8564529.8986860141</v>
      </c>
      <c r="BM157" s="719">
        <v>94.012939466679896</v>
      </c>
    </row>
    <row r="158" spans="1:65" x14ac:dyDescent="0.25">
      <c r="A158" s="722" t="s">
        <v>432</v>
      </c>
      <c r="B158" s="721">
        <v>28399232.461287506</v>
      </c>
      <c r="C158" s="720">
        <v>60.03186776636079</v>
      </c>
      <c r="D158" s="721">
        <v>1441586.8664321802</v>
      </c>
      <c r="E158" s="720">
        <v>4.8309225380184637</v>
      </c>
      <c r="F158" s="721">
        <v>29840819.327719685</v>
      </c>
      <c r="G158" s="720">
        <v>63.079173789766443</v>
      </c>
      <c r="H158" s="721">
        <v>17466108.672280312</v>
      </c>
      <c r="I158" s="719">
        <v>36.920826210233557</v>
      </c>
      <c r="J158" s="718">
        <v>27873902.571072251</v>
      </c>
      <c r="K158" s="720">
        <v>72.984376437187024</v>
      </c>
      <c r="L158" s="721">
        <v>1428336.1186043678</v>
      </c>
      <c r="M158" s="720">
        <v>4.8744948593555097</v>
      </c>
      <c r="N158" s="721">
        <v>29302238.689676616</v>
      </c>
      <c r="O158" s="720">
        <v>76.724298419523279</v>
      </c>
      <c r="P158" s="721">
        <v>8889363.3103233818</v>
      </c>
      <c r="Q158" s="719">
        <v>23.275701580476721</v>
      </c>
      <c r="R158" s="718">
        <v>632892.5638759085</v>
      </c>
      <c r="S158" s="720">
        <v>41.648135510102442</v>
      </c>
      <c r="T158" s="721">
        <v>166340.21215840767</v>
      </c>
      <c r="U158" s="720">
        <v>20.812486317661428</v>
      </c>
      <c r="V158" s="721">
        <v>799232.77603431616</v>
      </c>
      <c r="W158" s="720">
        <v>52.594321469890204</v>
      </c>
      <c r="X158" s="721">
        <v>720385.22396568372</v>
      </c>
      <c r="Y158" s="719">
        <v>47.405678530109796</v>
      </c>
      <c r="Z158" s="718">
        <v>3507134.0491161393</v>
      </c>
      <c r="AA158" s="720">
        <v>67.234763992686311</v>
      </c>
      <c r="AB158" s="721">
        <v>388919.32866435521</v>
      </c>
      <c r="AC158" s="720">
        <v>9.9823922044393285</v>
      </c>
      <c r="AD158" s="721">
        <v>3896053.3777804943</v>
      </c>
      <c r="AE158" s="720">
        <v>74.69068067814402</v>
      </c>
      <c r="AF158" s="721">
        <v>1320197.6222195062</v>
      </c>
      <c r="AG158" s="719">
        <v>25.30931932185598</v>
      </c>
      <c r="AH158" s="718">
        <v>6358742.4064188693</v>
      </c>
      <c r="AI158" s="720">
        <v>79.678726051323366</v>
      </c>
      <c r="AJ158" s="721">
        <v>318704.97913467517</v>
      </c>
      <c r="AK158" s="720">
        <v>4.7728564634471518</v>
      </c>
      <c r="AL158" s="721">
        <v>6677447.3855535444</v>
      </c>
      <c r="AM158" s="720">
        <v>83.672284069655802</v>
      </c>
      <c r="AN158" s="721">
        <v>1303029.6144464542</v>
      </c>
      <c r="AO158" s="719">
        <v>16.327715930344198</v>
      </c>
      <c r="AP158" s="718">
        <v>10681960.725102076</v>
      </c>
      <c r="AQ158" s="720">
        <v>82.244713995319813</v>
      </c>
      <c r="AR158" s="721">
        <v>355220.82794999413</v>
      </c>
      <c r="AS158" s="720">
        <v>3.2184016022801241</v>
      </c>
      <c r="AT158" s="721">
        <v>11037181.553052071</v>
      </c>
      <c r="AU158" s="720">
        <v>84.979702088963919</v>
      </c>
      <c r="AV158" s="721">
        <v>1950839.4469479299</v>
      </c>
      <c r="AW158" s="719">
        <v>15.020297911036081</v>
      </c>
      <c r="AX158" s="718">
        <v>6693172.8265592568</v>
      </c>
      <c r="AY158" s="720">
        <v>63.822092539732886</v>
      </c>
      <c r="AZ158" s="721">
        <v>199150.77069693583</v>
      </c>
      <c r="BA158" s="720">
        <v>2.8894576391656508</v>
      </c>
      <c r="BB158" s="721">
        <v>6892323.5972561929</v>
      </c>
      <c r="BC158" s="720">
        <v>65.721075166678276</v>
      </c>
      <c r="BD158" s="721">
        <v>3594911.4027438071</v>
      </c>
      <c r="BE158" s="719">
        <v>34.278924833321724</v>
      </c>
      <c r="BF158" s="718">
        <v>525329.89021525602</v>
      </c>
      <c r="BG158" s="720">
        <v>5.763149778902652</v>
      </c>
      <c r="BH158" s="717">
        <v>13250.747827812207</v>
      </c>
      <c r="BI158" s="716">
        <v>2.4603089847341661</v>
      </c>
      <c r="BJ158" s="721">
        <v>538580.63804306823</v>
      </c>
      <c r="BK158" s="720">
        <v>5.9085175674799588</v>
      </c>
      <c r="BL158" s="721">
        <v>8576745.3619569317</v>
      </c>
      <c r="BM158" s="719">
        <v>94.091482432520039</v>
      </c>
    </row>
    <row r="159" spans="1:65" x14ac:dyDescent="0.25">
      <c r="A159" s="722" t="s">
        <v>433</v>
      </c>
      <c r="B159" s="721">
        <v>28438291.067625541</v>
      </c>
      <c r="C159" s="720">
        <v>60.075534668741341</v>
      </c>
      <c r="D159" s="721">
        <v>1436123.7928290605</v>
      </c>
      <c r="E159" s="720">
        <v>4.807203085105737</v>
      </c>
      <c r="F159" s="721">
        <v>29874414.860454604</v>
      </c>
      <c r="G159" s="720">
        <v>63.109328243029779</v>
      </c>
      <c r="H159" s="721">
        <v>17463143.139545396</v>
      </c>
      <c r="I159" s="719">
        <v>36.890671756970221</v>
      </c>
      <c r="J159" s="718">
        <v>27914779.923405774</v>
      </c>
      <c r="K159" s="720">
        <v>73.043885351480256</v>
      </c>
      <c r="L159" s="721">
        <v>1424343.8763990039</v>
      </c>
      <c r="M159" s="720">
        <v>4.8547594199404189</v>
      </c>
      <c r="N159" s="721">
        <v>29339123.799804777</v>
      </c>
      <c r="O159" s="720">
        <v>76.770929272092985</v>
      </c>
      <c r="P159" s="721">
        <v>8877326.2001952212</v>
      </c>
      <c r="Q159" s="719">
        <v>23.229070727907015</v>
      </c>
      <c r="R159" s="718">
        <v>623642.86209063954</v>
      </c>
      <c r="S159" s="720">
        <v>40.98771649771281</v>
      </c>
      <c r="T159" s="721">
        <v>168313.93649985344</v>
      </c>
      <c r="U159" s="720">
        <v>21.252918947020195</v>
      </c>
      <c r="V159" s="721">
        <v>791956.79859049292</v>
      </c>
      <c r="W159" s="720">
        <v>52.049823243780821</v>
      </c>
      <c r="X159" s="721">
        <v>729579.20140950708</v>
      </c>
      <c r="Y159" s="719">
        <v>47.950176756219179</v>
      </c>
      <c r="Z159" s="718">
        <v>3530388.7032645298</v>
      </c>
      <c r="AA159" s="720">
        <v>67.547197057189905</v>
      </c>
      <c r="AB159" s="721">
        <v>394511.06133708719</v>
      </c>
      <c r="AC159" s="720">
        <v>10.051493923364704</v>
      </c>
      <c r="AD159" s="721">
        <v>3924899.7646016171</v>
      </c>
      <c r="AE159" s="720">
        <v>75.095407365232191</v>
      </c>
      <c r="AF159" s="721">
        <v>1301651.2353983829</v>
      </c>
      <c r="AG159" s="719">
        <v>24.904592634767809</v>
      </c>
      <c r="AH159" s="718">
        <v>6347777.5034357291</v>
      </c>
      <c r="AI159" s="720">
        <v>79.630074772297149</v>
      </c>
      <c r="AJ159" s="721">
        <v>311125.79639632959</v>
      </c>
      <c r="AK159" s="720">
        <v>4.6723278952583129</v>
      </c>
      <c r="AL159" s="721">
        <v>6658903.2998320591</v>
      </c>
      <c r="AM159" s="720">
        <v>83.533010944401624</v>
      </c>
      <c r="AN159" s="721">
        <v>1312679.7001679409</v>
      </c>
      <c r="AO159" s="719">
        <v>16.466989055598376</v>
      </c>
      <c r="AP159" s="718">
        <v>10699917.647426188</v>
      </c>
      <c r="AQ159" s="720">
        <v>82.297746519806779</v>
      </c>
      <c r="AR159" s="721">
        <v>348226.24082835892</v>
      </c>
      <c r="AS159" s="720">
        <v>3.1518981319438071</v>
      </c>
      <c r="AT159" s="721">
        <v>11048143.888254546</v>
      </c>
      <c r="AU159" s="720">
        <v>84.97610684402207</v>
      </c>
      <c r="AV159" s="721">
        <v>1953327.1117454534</v>
      </c>
      <c r="AW159" s="719">
        <v>15.02389315597793</v>
      </c>
      <c r="AX159" s="718">
        <v>6713053.2071886901</v>
      </c>
      <c r="AY159" s="720">
        <v>63.962416039286595</v>
      </c>
      <c r="AZ159" s="721">
        <v>202166.84133737476</v>
      </c>
      <c r="BA159" s="720">
        <v>2.923505541670584</v>
      </c>
      <c r="BB159" s="721">
        <v>6915220.0485260645</v>
      </c>
      <c r="BC159" s="720">
        <v>65.888675107384302</v>
      </c>
      <c r="BD159" s="721">
        <v>3580088.9514739364</v>
      </c>
      <c r="BE159" s="719">
        <v>34.111324892615698</v>
      </c>
      <c r="BF159" s="718">
        <v>523511.1442197673</v>
      </c>
      <c r="BG159" s="720">
        <v>5.739556468575608</v>
      </c>
      <c r="BH159" s="717">
        <v>11779.916430056604</v>
      </c>
      <c r="BI159" s="716">
        <v>2.2006562963626211</v>
      </c>
      <c r="BJ159" s="721">
        <v>535291.06064982386</v>
      </c>
      <c r="BK159" s="720">
        <v>5.8687065283058137</v>
      </c>
      <c r="BL159" s="721">
        <v>8585816.9393501747</v>
      </c>
      <c r="BM159" s="719">
        <v>94.131293471694192</v>
      </c>
    </row>
    <row r="160" spans="1:65" x14ac:dyDescent="0.25">
      <c r="A160" s="722" t="s">
        <v>434</v>
      </c>
      <c r="B160" s="721">
        <v>28459457.070608322</v>
      </c>
      <c r="C160" s="720">
        <v>60.081757231562889</v>
      </c>
      <c r="D160" s="721">
        <v>1434146.5297145904</v>
      </c>
      <c r="E160" s="720">
        <v>4.7975030006054498</v>
      </c>
      <c r="F160" s="721">
        <v>29893603.60032291</v>
      </c>
      <c r="G160" s="720">
        <v>63.109434232533822</v>
      </c>
      <c r="H160" s="721">
        <v>17474280.39967709</v>
      </c>
      <c r="I160" s="719">
        <v>36.890565767466178</v>
      </c>
      <c r="J160" s="718">
        <v>27929057.799865574</v>
      </c>
      <c r="K160" s="720">
        <v>73.034287106305825</v>
      </c>
      <c r="L160" s="721">
        <v>1421644.9169291896</v>
      </c>
      <c r="M160" s="720">
        <v>4.8436486534808258</v>
      </c>
      <c r="N160" s="721">
        <v>29350702.716794759</v>
      </c>
      <c r="O160" s="720">
        <v>76.751878432523995</v>
      </c>
      <c r="P160" s="721">
        <v>8890319.283205241</v>
      </c>
      <c r="Q160" s="719">
        <v>23.248121567476005</v>
      </c>
      <c r="R160" s="718">
        <v>629301.85569886025</v>
      </c>
      <c r="S160" s="720">
        <v>41.306297514662631</v>
      </c>
      <c r="T160" s="721">
        <v>171107.57441759334</v>
      </c>
      <c r="U160" s="720">
        <v>21.37750605870529</v>
      </c>
      <c r="V160" s="721">
        <v>800409.43011645356</v>
      </c>
      <c r="W160" s="720">
        <v>52.537506054571253</v>
      </c>
      <c r="X160" s="721">
        <v>723091.56988354656</v>
      </c>
      <c r="Y160" s="719">
        <v>47.462493945428747</v>
      </c>
      <c r="Z160" s="718">
        <v>3536616.7221045489</v>
      </c>
      <c r="AA160" s="720">
        <v>67.532044861729503</v>
      </c>
      <c r="AB160" s="721">
        <v>400582.66162815189</v>
      </c>
      <c r="AC160" s="720">
        <v>10.174304691889278</v>
      </c>
      <c r="AD160" s="721">
        <v>3937199.3837327007</v>
      </c>
      <c r="AE160" s="720">
        <v>75.181210265156466</v>
      </c>
      <c r="AF160" s="721">
        <v>1299746.6162672993</v>
      </c>
      <c r="AG160" s="719">
        <v>24.818789734843534</v>
      </c>
      <c r="AH160" s="718">
        <v>6333613.3024399616</v>
      </c>
      <c r="AI160" s="720">
        <v>79.538838740416196</v>
      </c>
      <c r="AJ160" s="721">
        <v>306939.1126628904</v>
      </c>
      <c r="AK160" s="720">
        <v>4.6221924544230317</v>
      </c>
      <c r="AL160" s="721">
        <v>6640552.4151028516</v>
      </c>
      <c r="AM160" s="720">
        <v>83.393444226958124</v>
      </c>
      <c r="AN160" s="721">
        <v>1322366.5848971494</v>
      </c>
      <c r="AO160" s="719">
        <v>16.606555773041876</v>
      </c>
      <c r="AP160" s="718">
        <v>10704408.269740231</v>
      </c>
      <c r="AQ160" s="720">
        <v>82.250253677801766</v>
      </c>
      <c r="AR160" s="721">
        <v>340814.7906205352</v>
      </c>
      <c r="AS160" s="720">
        <v>3.0856306727172904</v>
      </c>
      <c r="AT160" s="721">
        <v>11045223.060360767</v>
      </c>
      <c r="AU160" s="720">
        <v>84.868997496171318</v>
      </c>
      <c r="AV160" s="721">
        <v>1969214.9396392349</v>
      </c>
      <c r="AW160" s="719">
        <v>15.131002503828682</v>
      </c>
      <c r="AX160" s="718">
        <v>6725117.6498819701</v>
      </c>
      <c r="AY160" s="720">
        <v>64.029116123096458</v>
      </c>
      <c r="AZ160" s="721">
        <v>202200.77760001883</v>
      </c>
      <c r="BA160" s="720">
        <v>2.9188896066600591</v>
      </c>
      <c r="BB160" s="721">
        <v>6927318.4274819894</v>
      </c>
      <c r="BC160" s="720">
        <v>65.954247807500423</v>
      </c>
      <c r="BD160" s="721">
        <v>3575899.5725180106</v>
      </c>
      <c r="BE160" s="719">
        <v>34.045752192499577</v>
      </c>
      <c r="BF160" s="718">
        <v>530399.27074275049</v>
      </c>
      <c r="BG160" s="720">
        <v>5.8114089020163826</v>
      </c>
      <c r="BH160" s="717">
        <v>12501.612785400615</v>
      </c>
      <c r="BI160" s="716">
        <v>2.3027431276509183</v>
      </c>
      <c r="BJ160" s="721">
        <v>542900.88352815108</v>
      </c>
      <c r="BK160" s="720">
        <v>5.9483849271321407</v>
      </c>
      <c r="BL160" s="721">
        <v>8583961.1164718494</v>
      </c>
      <c r="BM160" s="719">
        <v>94.051615072867861</v>
      </c>
    </row>
    <row r="161" spans="1:65" x14ac:dyDescent="0.25">
      <c r="A161" s="722" t="s">
        <v>435</v>
      </c>
      <c r="B161" s="721">
        <v>28449446.19655855</v>
      </c>
      <c r="C161" s="720">
        <v>60.021909154467778</v>
      </c>
      <c r="D161" s="721">
        <v>1437419.4631570459</v>
      </c>
      <c r="E161" s="720">
        <v>4.8095356653425805</v>
      </c>
      <c r="F161" s="721">
        <v>29886865.659715597</v>
      </c>
      <c r="G161" s="720">
        <v>63.054539731470456</v>
      </c>
      <c r="H161" s="721">
        <v>17511570.340284403</v>
      </c>
      <c r="I161" s="719">
        <v>36.945460268529544</v>
      </c>
      <c r="J161" s="718">
        <v>27918327.495728206</v>
      </c>
      <c r="K161" s="720">
        <v>72.95875781561513</v>
      </c>
      <c r="L161" s="721">
        <v>1424670.5703263977</v>
      </c>
      <c r="M161" s="720">
        <v>4.8552317902870508</v>
      </c>
      <c r="N161" s="721">
        <v>29342998.066054605</v>
      </c>
      <c r="O161" s="720">
        <v>76.681838831961201</v>
      </c>
      <c r="P161" s="721">
        <v>8922904.9339453951</v>
      </c>
      <c r="Q161" s="719">
        <v>23.318161168038799</v>
      </c>
      <c r="R161" s="718">
        <v>621101.30317278218</v>
      </c>
      <c r="S161" s="720">
        <v>40.717754842575971</v>
      </c>
      <c r="T161" s="721">
        <v>174923.7276727797</v>
      </c>
      <c r="U161" s="720">
        <v>21.974651662268766</v>
      </c>
      <c r="V161" s="721">
        <v>796025.03084556188</v>
      </c>
      <c r="W161" s="720">
        <v>52.185290690827735</v>
      </c>
      <c r="X161" s="721">
        <v>729356.969154438</v>
      </c>
      <c r="Y161" s="719">
        <v>47.814709309172265</v>
      </c>
      <c r="Z161" s="718">
        <v>3534766.1184712211</v>
      </c>
      <c r="AA161" s="720">
        <v>67.363586733187702</v>
      </c>
      <c r="AB161" s="721">
        <v>400813.95942636376</v>
      </c>
      <c r="AC161" s="720">
        <v>10.184368034520631</v>
      </c>
      <c r="AD161" s="721">
        <v>3935580.077897585</v>
      </c>
      <c r="AE161" s="720">
        <v>75.002073980928941</v>
      </c>
      <c r="AF161" s="721">
        <v>1311714.9221024145</v>
      </c>
      <c r="AG161" s="719">
        <v>24.997926019071059</v>
      </c>
      <c r="AH161" s="718">
        <v>6343264.6521477774</v>
      </c>
      <c r="AI161" s="720">
        <v>79.747311669082919</v>
      </c>
      <c r="AJ161" s="721">
        <v>290977.34206142515</v>
      </c>
      <c r="AK161" s="720">
        <v>4.3859922854096833</v>
      </c>
      <c r="AL161" s="721">
        <v>6634241.994209202</v>
      </c>
      <c r="AM161" s="720">
        <v>83.405469109850728</v>
      </c>
      <c r="AN161" s="721">
        <v>1319963.0057907975</v>
      </c>
      <c r="AO161" s="719">
        <v>16.594530890149272</v>
      </c>
      <c r="AP161" s="718">
        <v>10687850.529148087</v>
      </c>
      <c r="AQ161" s="720">
        <v>82.042116789508341</v>
      </c>
      <c r="AR161" s="721">
        <v>352842.47249573743</v>
      </c>
      <c r="AS161" s="720">
        <v>3.1958362798712319</v>
      </c>
      <c r="AT161" s="721">
        <v>11040693.001643825</v>
      </c>
      <c r="AU161" s="720">
        <v>84.750607449800313</v>
      </c>
      <c r="AV161" s="721">
        <v>1986579.998356174</v>
      </c>
      <c r="AW161" s="719">
        <v>15.249392550199687</v>
      </c>
      <c r="AX161" s="718">
        <v>6731344.8927883366</v>
      </c>
      <c r="AY161" s="720">
        <v>64.03639901554277</v>
      </c>
      <c r="AZ161" s="721">
        <v>205113.06867009168</v>
      </c>
      <c r="BA161" s="720">
        <v>2.9570289304682178</v>
      </c>
      <c r="BB161" s="721">
        <v>6936457.9614584278</v>
      </c>
      <c r="BC161" s="720">
        <v>65.987673614877636</v>
      </c>
      <c r="BD161" s="721">
        <v>3575290.0385415722</v>
      </c>
      <c r="BE161" s="719">
        <v>34.012326385122364</v>
      </c>
      <c r="BF161" s="718">
        <v>531118.70083034469</v>
      </c>
      <c r="BG161" s="720">
        <v>5.8156778719589042</v>
      </c>
      <c r="BH161" s="717">
        <v>12748.892830648259</v>
      </c>
      <c r="BI161" s="716">
        <v>2.3441170202530914</v>
      </c>
      <c r="BJ161" s="721">
        <v>543867.59366099292</v>
      </c>
      <c r="BK161" s="720">
        <v>5.955276522526586</v>
      </c>
      <c r="BL161" s="721">
        <v>8588665.4063390084</v>
      </c>
      <c r="BM161" s="719">
        <v>94.044723477473411</v>
      </c>
    </row>
    <row r="162" spans="1:65" x14ac:dyDescent="0.25">
      <c r="A162" s="722" t="s">
        <v>436</v>
      </c>
      <c r="B162" s="721">
        <v>28465597.902369067</v>
      </c>
      <c r="C162" s="720">
        <v>60.017449081896878</v>
      </c>
      <c r="D162" s="721">
        <v>1434616.0176310106</v>
      </c>
      <c r="E162" s="720">
        <v>4.7980125542560224</v>
      </c>
      <c r="F162" s="721">
        <v>29900213.92000008</v>
      </c>
      <c r="G162" s="720">
        <v>63.042222848657538</v>
      </c>
      <c r="H162" s="721">
        <v>17528656.079999924</v>
      </c>
      <c r="I162" s="719">
        <v>36.957777151342462</v>
      </c>
      <c r="J162" s="718">
        <v>27927579.071101896</v>
      </c>
      <c r="K162" s="720">
        <v>72.935440770783927</v>
      </c>
      <c r="L162" s="721">
        <v>1421622.4601979223</v>
      </c>
      <c r="M162" s="720">
        <v>4.8438198861451669</v>
      </c>
      <c r="N162" s="721">
        <v>29349201.531299815</v>
      </c>
      <c r="O162" s="720">
        <v>76.648138548138775</v>
      </c>
      <c r="P162" s="721">
        <v>8941619.4687001873</v>
      </c>
      <c r="Q162" s="719">
        <v>23.351861451861225</v>
      </c>
      <c r="R162" s="718">
        <v>629105.10255797068</v>
      </c>
      <c r="S162" s="720">
        <v>41.189483348739422</v>
      </c>
      <c r="T162" s="721">
        <v>172638.73487247905</v>
      </c>
      <c r="U162" s="720">
        <v>21.532904502986625</v>
      </c>
      <c r="V162" s="721">
        <v>801743.83743044967</v>
      </c>
      <c r="W162" s="720">
        <v>52.492682554188825</v>
      </c>
      <c r="X162" s="721">
        <v>725600.16256955068</v>
      </c>
      <c r="Y162" s="719">
        <v>47.507317445811175</v>
      </c>
      <c r="Z162" s="718">
        <v>3553602.3606067915</v>
      </c>
      <c r="AA162" s="720">
        <v>67.590848168086694</v>
      </c>
      <c r="AB162" s="721">
        <v>390346.98069566465</v>
      </c>
      <c r="AC162" s="720">
        <v>9.8973629455077088</v>
      </c>
      <c r="AD162" s="721">
        <v>3943949.3413024563</v>
      </c>
      <c r="AE162" s="720">
        <v>75.015393974772451</v>
      </c>
      <c r="AF162" s="721">
        <v>1313570.6586975446</v>
      </c>
      <c r="AG162" s="719">
        <v>24.984606025227549</v>
      </c>
      <c r="AH162" s="718">
        <v>6320190.7725569215</v>
      </c>
      <c r="AI162" s="720">
        <v>79.543048701869211</v>
      </c>
      <c r="AJ162" s="721">
        <v>294386.39542339102</v>
      </c>
      <c r="AK162" s="720">
        <v>4.4505701263634752</v>
      </c>
      <c r="AL162" s="721">
        <v>6614577.1679803133</v>
      </c>
      <c r="AM162" s="720">
        <v>83.248062083744884</v>
      </c>
      <c r="AN162" s="721">
        <v>1331045.8320196876</v>
      </c>
      <c r="AO162" s="719">
        <v>16.751937916255116</v>
      </c>
      <c r="AP162" s="718">
        <v>10694917.634727385</v>
      </c>
      <c r="AQ162" s="720">
        <v>82.014409300585285</v>
      </c>
      <c r="AR162" s="721">
        <v>359822.98978547752</v>
      </c>
      <c r="AS162" s="720">
        <v>3.254920237455444</v>
      </c>
      <c r="AT162" s="721">
        <v>11054740.624512862</v>
      </c>
      <c r="AU162" s="720">
        <v>84.773726479822145</v>
      </c>
      <c r="AV162" s="721">
        <v>1985550.3754871394</v>
      </c>
      <c r="AW162" s="719">
        <v>15.226273520177855</v>
      </c>
      <c r="AX162" s="718">
        <v>6729763.2006528266</v>
      </c>
      <c r="AY162" s="720">
        <v>63.97087160815623</v>
      </c>
      <c r="AZ162" s="721">
        <v>204427.35942090987</v>
      </c>
      <c r="BA162" s="720">
        <v>2.9481070306602022</v>
      </c>
      <c r="BB162" s="721">
        <v>6934190.5600737371</v>
      </c>
      <c r="BC162" s="720">
        <v>65.91408951535405</v>
      </c>
      <c r="BD162" s="721">
        <v>3585852.4399262653</v>
      </c>
      <c r="BE162" s="719">
        <v>34.08591048464595</v>
      </c>
      <c r="BF162" s="718">
        <v>538018.8312671748</v>
      </c>
      <c r="BG162" s="720">
        <v>5.8876772412489231</v>
      </c>
      <c r="BH162" s="717">
        <v>12993.557433088257</v>
      </c>
      <c r="BI162" s="716">
        <v>2.3581243724370102</v>
      </c>
      <c r="BJ162" s="721">
        <v>551012.38870026299</v>
      </c>
      <c r="BK162" s="720">
        <v>6.0298690530140844</v>
      </c>
      <c r="BL162" s="721">
        <v>8587036.6112997383</v>
      </c>
      <c r="BM162" s="719">
        <v>93.970130946985918</v>
      </c>
    </row>
    <row r="163" spans="1:65" x14ac:dyDescent="0.25">
      <c r="A163" s="722" t="s">
        <v>437</v>
      </c>
      <c r="B163" s="721">
        <v>28470351.932489127</v>
      </c>
      <c r="C163" s="720">
        <v>59.98877427843189</v>
      </c>
      <c r="D163" s="721">
        <v>1437108.6747603251</v>
      </c>
      <c r="E163" s="720">
        <v>4.8051845445279158</v>
      </c>
      <c r="F163" s="721">
        <v>29907460.60724945</v>
      </c>
      <c r="G163" s="720">
        <v>63.016850225936906</v>
      </c>
      <c r="H163" s="721">
        <v>17552005.392750554</v>
      </c>
      <c r="I163" s="719">
        <v>36.983149774063094</v>
      </c>
      <c r="J163" s="718">
        <v>27923940.643153064</v>
      </c>
      <c r="K163" s="720">
        <v>72.878565774632406</v>
      </c>
      <c r="L163" s="721">
        <v>1426268.6129949687</v>
      </c>
      <c r="M163" s="720">
        <v>4.8594836259854128</v>
      </c>
      <c r="N163" s="721">
        <v>29350209.256148033</v>
      </c>
      <c r="O163" s="720">
        <v>76.600977745520723</v>
      </c>
      <c r="P163" s="721">
        <v>8965501.743851969</v>
      </c>
      <c r="Q163" s="719">
        <v>23.399022254479277</v>
      </c>
      <c r="R163" s="718">
        <v>618718.65810436709</v>
      </c>
      <c r="S163" s="720">
        <v>40.459807437812472</v>
      </c>
      <c r="T163" s="721">
        <v>169311.00136565487</v>
      </c>
      <c r="U163" s="720">
        <v>21.485359000259276</v>
      </c>
      <c r="V163" s="721">
        <v>788029.65947002196</v>
      </c>
      <c r="W163" s="720">
        <v>51.53154484645237</v>
      </c>
      <c r="X163" s="721">
        <v>741188.34052997828</v>
      </c>
      <c r="Y163" s="719">
        <v>48.46845515354763</v>
      </c>
      <c r="Z163" s="718">
        <v>3530532.6605466697</v>
      </c>
      <c r="AA163" s="720">
        <v>67.020231941326273</v>
      </c>
      <c r="AB163" s="721">
        <v>403158.54211124335</v>
      </c>
      <c r="AC163" s="720">
        <v>10.248860963942406</v>
      </c>
      <c r="AD163" s="721">
        <v>3933691.2026579129</v>
      </c>
      <c r="AE163" s="720">
        <v>74.673405442131312</v>
      </c>
      <c r="AF163" s="721">
        <v>1334169.7973420874</v>
      </c>
      <c r="AG163" s="719">
        <v>25.326594557868688</v>
      </c>
      <c r="AH163" s="718">
        <v>6322184.9200517023</v>
      </c>
      <c r="AI163" s="720">
        <v>79.654350548161403</v>
      </c>
      <c r="AJ163" s="721">
        <v>298524.53916263644</v>
      </c>
      <c r="AK163" s="720">
        <v>4.5089509062683062</v>
      </c>
      <c r="AL163" s="721">
        <v>6620709.459214339</v>
      </c>
      <c r="AM163" s="720">
        <v>83.4155151756419</v>
      </c>
      <c r="AN163" s="721">
        <v>1316314.5407856624</v>
      </c>
      <c r="AO163" s="719">
        <v>16.5844848243581</v>
      </c>
      <c r="AP163" s="718">
        <v>10713422.674396927</v>
      </c>
      <c r="AQ163" s="720">
        <v>82.071967483814163</v>
      </c>
      <c r="AR163" s="721">
        <v>353721.20255061018</v>
      </c>
      <c r="AS163" s="720">
        <v>3.1961381046775648</v>
      </c>
      <c r="AT163" s="721">
        <v>11067143.876947537</v>
      </c>
      <c r="AU163" s="720">
        <v>84.781707957644912</v>
      </c>
      <c r="AV163" s="721">
        <v>1986549.1230524653</v>
      </c>
      <c r="AW163" s="719">
        <v>15.218292042355088</v>
      </c>
      <c r="AX163" s="718">
        <v>6739081.7300534016</v>
      </c>
      <c r="AY163" s="720">
        <v>64.011551480548633</v>
      </c>
      <c r="AZ163" s="721">
        <v>201553.32780482376</v>
      </c>
      <c r="BA163" s="720">
        <v>2.9039608929823211</v>
      </c>
      <c r="BB163" s="721">
        <v>6940635.057858225</v>
      </c>
      <c r="BC163" s="720">
        <v>65.926017239484025</v>
      </c>
      <c r="BD163" s="721">
        <v>3587279.9421417755</v>
      </c>
      <c r="BE163" s="719">
        <v>34.073982760515975</v>
      </c>
      <c r="BF163" s="718">
        <v>546411.28933605994</v>
      </c>
      <c r="BG163" s="720">
        <v>5.975786636191148</v>
      </c>
      <c r="BH163" s="717">
        <v>10840.061765356499</v>
      </c>
      <c r="BI163" s="716">
        <v>1.9452733033183214</v>
      </c>
      <c r="BJ163" s="721">
        <v>557251.3511014164</v>
      </c>
      <c r="BK163" s="720">
        <v>6.0943381696186787</v>
      </c>
      <c r="BL163" s="721">
        <v>8586503.6488985829</v>
      </c>
      <c r="BM163" s="719">
        <v>93.90566183038132</v>
      </c>
    </row>
    <row r="164" spans="1:65" x14ac:dyDescent="0.25">
      <c r="A164" s="722" t="s">
        <v>438</v>
      </c>
      <c r="B164" s="721">
        <v>28464040.826698549</v>
      </c>
      <c r="C164" s="720">
        <v>59.938954390822296</v>
      </c>
      <c r="D164" s="721">
        <v>1423071.7830212179</v>
      </c>
      <c r="E164" s="720">
        <v>4.7614896815372258</v>
      </c>
      <c r="F164" s="721">
        <v>29887112.609719768</v>
      </c>
      <c r="G164" s="720">
        <v>62.935627815256396</v>
      </c>
      <c r="H164" s="721">
        <v>17601271.390280232</v>
      </c>
      <c r="I164" s="719">
        <v>37.064372184743604</v>
      </c>
      <c r="J164" s="718">
        <v>27921998.421615791</v>
      </c>
      <c r="K164" s="720">
        <v>72.828975275278239</v>
      </c>
      <c r="L164" s="721">
        <v>1414026.7648505629</v>
      </c>
      <c r="M164" s="720">
        <v>4.8201034593565142</v>
      </c>
      <c r="N164" s="721">
        <v>29336025.186466351</v>
      </c>
      <c r="O164" s="720">
        <v>76.517182642848297</v>
      </c>
      <c r="P164" s="721">
        <v>9003108.8135336451</v>
      </c>
      <c r="Q164" s="719">
        <v>23.482817357151703</v>
      </c>
      <c r="R164" s="718">
        <v>626066.62111920165</v>
      </c>
      <c r="S164" s="720">
        <v>40.890576516624343</v>
      </c>
      <c r="T164" s="721">
        <v>173697.87377935118</v>
      </c>
      <c r="U164" s="720">
        <v>21.718627781967758</v>
      </c>
      <c r="V164" s="721">
        <v>799764.49489855277</v>
      </c>
      <c r="W164" s="720">
        <v>52.235385453814423</v>
      </c>
      <c r="X164" s="721">
        <v>731313.50510144699</v>
      </c>
      <c r="Y164" s="719">
        <v>47.764614546185577</v>
      </c>
      <c r="Z164" s="718">
        <v>3522722.9615284377</v>
      </c>
      <c r="AA164" s="720">
        <v>66.742065330680319</v>
      </c>
      <c r="AB164" s="721">
        <v>401674.42967393302</v>
      </c>
      <c r="AC164" s="720">
        <v>10.235314868325977</v>
      </c>
      <c r="AD164" s="721">
        <v>3924397.3912023706</v>
      </c>
      <c r="AE164" s="720">
        <v>74.352252484123028</v>
      </c>
      <c r="AF164" s="721">
        <v>1353717.6087976294</v>
      </c>
      <c r="AG164" s="719">
        <v>25.647747515876972</v>
      </c>
      <c r="AH164" s="718">
        <v>6315387.2428451609</v>
      </c>
      <c r="AI164" s="720">
        <v>79.660419471788074</v>
      </c>
      <c r="AJ164" s="721">
        <v>296491.3586637351</v>
      </c>
      <c r="AK164" s="720">
        <v>4.4842226624680128</v>
      </c>
      <c r="AL164" s="721">
        <v>6611878.6015088968</v>
      </c>
      <c r="AM164" s="720">
        <v>83.400273433660573</v>
      </c>
      <c r="AN164" s="721">
        <v>1316007.3984911037</v>
      </c>
      <c r="AO164" s="719">
        <v>16.599726566339427</v>
      </c>
      <c r="AP164" s="718">
        <v>10712485.568179805</v>
      </c>
      <c r="AQ164" s="720">
        <v>81.986317570533814</v>
      </c>
      <c r="AR164" s="721">
        <v>337611.20312986622</v>
      </c>
      <c r="AS164" s="720">
        <v>3.0552782488424501</v>
      </c>
      <c r="AT164" s="721">
        <v>11050096.77130967</v>
      </c>
      <c r="AU164" s="720">
        <v>84.570171629333558</v>
      </c>
      <c r="AV164" s="721">
        <v>2016090.2286903288</v>
      </c>
      <c r="AW164" s="719">
        <v>15.429828370666442</v>
      </c>
      <c r="AX164" s="718">
        <v>6745336.0279431846</v>
      </c>
      <c r="AY164" s="720">
        <v>64.022594322016801</v>
      </c>
      <c r="AZ164" s="721">
        <v>204551.89960367739</v>
      </c>
      <c r="BA164" s="720">
        <v>2.9432402613703603</v>
      </c>
      <c r="BB164" s="721">
        <v>6949887.9275468625</v>
      </c>
      <c r="BC164" s="720">
        <v>65.964075551695046</v>
      </c>
      <c r="BD164" s="721">
        <v>3585980.0724531366</v>
      </c>
      <c r="BE164" s="719">
        <v>34.035924448304954</v>
      </c>
      <c r="BF164" s="718">
        <v>542042.40508276015</v>
      </c>
      <c r="BG164" s="720">
        <v>5.9244463216412289</v>
      </c>
      <c r="BH164" s="717">
        <v>9045.0181706550757</v>
      </c>
      <c r="BI164" s="716">
        <v>1.6413036823189777</v>
      </c>
      <c r="BJ164" s="721">
        <v>551087.42325341527</v>
      </c>
      <c r="BK164" s="720">
        <v>6.0233070825850783</v>
      </c>
      <c r="BL164" s="721">
        <v>8598162.5767465848</v>
      </c>
      <c r="BM164" s="719">
        <v>93.976692917414923</v>
      </c>
    </row>
    <row r="165" spans="1:65" x14ac:dyDescent="0.25">
      <c r="A165" s="722" t="s">
        <v>439</v>
      </c>
      <c r="B165" s="721">
        <v>28480156.653902762</v>
      </c>
      <c r="C165" s="720">
        <v>59.921502115025426</v>
      </c>
      <c r="D165" s="721">
        <v>1404859.7109276243</v>
      </c>
      <c r="E165" s="720">
        <v>4.7008831910191171</v>
      </c>
      <c r="F165" s="721">
        <v>29885016.36483039</v>
      </c>
      <c r="G165" s="720">
        <v>62.877290075135825</v>
      </c>
      <c r="H165" s="721">
        <v>17644093.635169618</v>
      </c>
      <c r="I165" s="719">
        <v>37.122709924864175</v>
      </c>
      <c r="J165" s="718">
        <v>27943037.917866737</v>
      </c>
      <c r="K165" s="720">
        <v>72.817381036440736</v>
      </c>
      <c r="L165" s="721">
        <v>1395264.7958806744</v>
      </c>
      <c r="M165" s="720">
        <v>4.7557788516064292</v>
      </c>
      <c r="N165" s="721">
        <v>29338302.713747408</v>
      </c>
      <c r="O165" s="720">
        <v>76.453332452568318</v>
      </c>
      <c r="P165" s="721">
        <v>9035829.2862525955</v>
      </c>
      <c r="Q165" s="719">
        <v>23.546667547431682</v>
      </c>
      <c r="R165" s="718">
        <v>633135.30605569459</v>
      </c>
      <c r="S165" s="720">
        <v>41.324780304608495</v>
      </c>
      <c r="T165" s="721">
        <v>173450.01264848432</v>
      </c>
      <c r="U165" s="720">
        <v>21.504236269405546</v>
      </c>
      <c r="V165" s="721">
        <v>806585.31870417879</v>
      </c>
      <c r="W165" s="720">
        <v>52.64587328105933</v>
      </c>
      <c r="X165" s="721">
        <v>725510.68129582144</v>
      </c>
      <c r="Y165" s="719">
        <v>47.35412671894067</v>
      </c>
      <c r="Z165" s="718">
        <v>3520138.696897883</v>
      </c>
      <c r="AA165" s="720">
        <v>66.579612781001856</v>
      </c>
      <c r="AB165" s="721">
        <v>406257.85718643584</v>
      </c>
      <c r="AC165" s="720">
        <v>10.346837146743063</v>
      </c>
      <c r="AD165" s="721">
        <v>3926396.5540843187</v>
      </c>
      <c r="AE165" s="720">
        <v>74.263540361625004</v>
      </c>
      <c r="AF165" s="721">
        <v>1360715.4459156829</v>
      </c>
      <c r="AG165" s="719">
        <v>25.736459638374996</v>
      </c>
      <c r="AH165" s="718">
        <v>6313684.6695637517</v>
      </c>
      <c r="AI165" s="720">
        <v>79.61721136138803</v>
      </c>
      <c r="AJ165" s="721">
        <v>297004.35856193129</v>
      </c>
      <c r="AK165" s="720">
        <v>4.492789742465626</v>
      </c>
      <c r="AL165" s="721">
        <v>6610689.0281256828</v>
      </c>
      <c r="AM165" s="720">
        <v>83.36251383188862</v>
      </c>
      <c r="AN165" s="721">
        <v>1319360.9718743188</v>
      </c>
      <c r="AO165" s="719">
        <v>16.63748616811138</v>
      </c>
      <c r="AP165" s="718">
        <v>10731022.705524052</v>
      </c>
      <c r="AQ165" s="720">
        <v>82.041928417204616</v>
      </c>
      <c r="AR165" s="721">
        <v>328958.68284805422</v>
      </c>
      <c r="AS165" s="720">
        <v>2.9743149766409589</v>
      </c>
      <c r="AT165" s="721">
        <v>11059981.388372106</v>
      </c>
      <c r="AU165" s="720">
        <v>84.556917477524578</v>
      </c>
      <c r="AV165" s="721">
        <v>2019943.6116278952</v>
      </c>
      <c r="AW165" s="719">
        <v>15.443082522475422</v>
      </c>
      <c r="AX165" s="718">
        <v>6745056.5398253547</v>
      </c>
      <c r="AY165" s="720">
        <v>63.964809500978667</v>
      </c>
      <c r="AZ165" s="721">
        <v>189593.88463576871</v>
      </c>
      <c r="BA165" s="720">
        <v>2.734007816270013</v>
      </c>
      <c r="BB165" s="721">
        <v>6934650.4244611226</v>
      </c>
      <c r="BC165" s="720">
        <v>65.762768738484397</v>
      </c>
      <c r="BD165" s="721">
        <v>3610298.5755388783</v>
      </c>
      <c r="BE165" s="719">
        <v>34.237231261515603</v>
      </c>
      <c r="BF165" s="718">
        <v>537118.73603602895</v>
      </c>
      <c r="BG165" s="720">
        <v>5.8669582388513541</v>
      </c>
      <c r="BH165" s="717">
        <v>9594.9150469497508</v>
      </c>
      <c r="BI165" s="716">
        <v>1.7550165480491104</v>
      </c>
      <c r="BJ165" s="721">
        <v>546713.6510829787</v>
      </c>
      <c r="BK165" s="720">
        <v>5.9717636796394125</v>
      </c>
      <c r="BL165" s="721">
        <v>8608264.3489170223</v>
      </c>
      <c r="BM165" s="719">
        <v>94.028236320360591</v>
      </c>
    </row>
    <row r="166" spans="1:65" x14ac:dyDescent="0.25">
      <c r="A166" s="722" t="s">
        <v>440</v>
      </c>
      <c r="B166" s="721">
        <v>28518043.809469528</v>
      </c>
      <c r="C166" s="720">
        <v>59.950243790492507</v>
      </c>
      <c r="D166" s="721">
        <v>1401336.6326153297</v>
      </c>
      <c r="E166" s="720">
        <v>4.6837087262816359</v>
      </c>
      <c r="F166" s="721">
        <v>29919380.44208486</v>
      </c>
      <c r="G166" s="720">
        <v>62.896114598431339</v>
      </c>
      <c r="H166" s="721">
        <v>17650140.557915136</v>
      </c>
      <c r="I166" s="719">
        <v>37.103885401568661</v>
      </c>
      <c r="J166" s="718">
        <v>27987483.254154541</v>
      </c>
      <c r="K166" s="720">
        <v>72.867207149622786</v>
      </c>
      <c r="L166" s="721">
        <v>1392033.516234675</v>
      </c>
      <c r="M166" s="720">
        <v>4.7381089590883478</v>
      </c>
      <c r="N166" s="721">
        <v>29379516.770389218</v>
      </c>
      <c r="O166" s="720">
        <v>76.491455663344837</v>
      </c>
      <c r="P166" s="721">
        <v>9029370.2296107803</v>
      </c>
      <c r="Q166" s="719">
        <v>23.508544336655163</v>
      </c>
      <c r="R166" s="718">
        <v>637577.69748896873</v>
      </c>
      <c r="S166" s="720">
        <v>41.589110361697593</v>
      </c>
      <c r="T166" s="721">
        <v>180631.11583744007</v>
      </c>
      <c r="U166" s="720">
        <v>22.076407989677904</v>
      </c>
      <c r="V166" s="721">
        <v>818208.81332640885</v>
      </c>
      <c r="W166" s="720">
        <v>53.37165457694573</v>
      </c>
      <c r="X166" s="721">
        <v>714831.18667359115</v>
      </c>
      <c r="Y166" s="719">
        <v>46.62834542305427</v>
      </c>
      <c r="Z166" s="718">
        <v>3515393.1792813083</v>
      </c>
      <c r="AA166" s="720">
        <v>66.377492923634733</v>
      </c>
      <c r="AB166" s="721">
        <v>406869.30126232753</v>
      </c>
      <c r="AC166" s="720">
        <v>10.373331802259557</v>
      </c>
      <c r="AD166" s="721">
        <v>3922262.4805436358</v>
      </c>
      <c r="AE166" s="720">
        <v>74.05998042590204</v>
      </c>
      <c r="AF166" s="721">
        <v>1373799.5194563637</v>
      </c>
      <c r="AG166" s="719">
        <v>25.94001957409796</v>
      </c>
      <c r="AH166" s="718">
        <v>6315021.7927067392</v>
      </c>
      <c r="AI166" s="720">
        <v>79.613803065842447</v>
      </c>
      <c r="AJ166" s="721">
        <v>289881.96534652077</v>
      </c>
      <c r="AK166" s="720">
        <v>4.3888900726686906</v>
      </c>
      <c r="AL166" s="721">
        <v>6604903.7580532599</v>
      </c>
      <c r="AM166" s="720">
        <v>83.268359844742392</v>
      </c>
      <c r="AN166" s="721">
        <v>1327165.2419467396</v>
      </c>
      <c r="AO166" s="719">
        <v>16.731640155257608</v>
      </c>
      <c r="AP166" s="718">
        <v>10771916.614123113</v>
      </c>
      <c r="AQ166" s="720">
        <v>82.267872238831572</v>
      </c>
      <c r="AR166" s="721">
        <v>320758.536912082</v>
      </c>
      <c r="AS166" s="720">
        <v>2.8916247212210839</v>
      </c>
      <c r="AT166" s="721">
        <v>11092675.151035197</v>
      </c>
      <c r="AU166" s="720">
        <v>84.71758692559402</v>
      </c>
      <c r="AV166" s="721">
        <v>2001034.8489648029</v>
      </c>
      <c r="AW166" s="719">
        <v>15.28241307440598</v>
      </c>
      <c r="AX166" s="718">
        <v>6747573.9705544133</v>
      </c>
      <c r="AY166" s="720">
        <v>63.933770461703489</v>
      </c>
      <c r="AZ166" s="721">
        <v>193892.59687630448</v>
      </c>
      <c r="BA166" s="720">
        <v>2.7932511810407088</v>
      </c>
      <c r="BB166" s="721">
        <v>6941466.5674307179</v>
      </c>
      <c r="BC166" s="720">
        <v>65.770917388437326</v>
      </c>
      <c r="BD166" s="721">
        <v>3612539.4325692821</v>
      </c>
      <c r="BE166" s="719">
        <v>34.229082611562674</v>
      </c>
      <c r="BF166" s="718">
        <v>530560.55531498813</v>
      </c>
      <c r="BG166" s="720">
        <v>5.7917449307000819</v>
      </c>
      <c r="BH166" s="717">
        <v>9303.1163806550394</v>
      </c>
      <c r="BI166" s="716">
        <v>1.7232343771965859</v>
      </c>
      <c r="BJ166" s="721">
        <v>539863.67169564322</v>
      </c>
      <c r="BK166" s="720">
        <v>5.8933003075512378</v>
      </c>
      <c r="BL166" s="721">
        <v>8620770.328304356</v>
      </c>
      <c r="BM166" s="719">
        <v>94.106699692448757</v>
      </c>
    </row>
    <row r="167" spans="1:65" x14ac:dyDescent="0.25">
      <c r="A167" s="722" t="s">
        <v>441</v>
      </c>
      <c r="B167" s="721">
        <v>28544478.221294671</v>
      </c>
      <c r="C167" s="720">
        <v>59.955053831453526</v>
      </c>
      <c r="D167" s="721">
        <v>1396635.8293425085</v>
      </c>
      <c r="E167" s="720">
        <v>4.6646087616528966</v>
      </c>
      <c r="F167" s="721">
        <v>29941114.050637178</v>
      </c>
      <c r="G167" s="720">
        <v>62.888559067807748</v>
      </c>
      <c r="H167" s="721">
        <v>17668680.949362822</v>
      </c>
      <c r="I167" s="719">
        <v>37.111440932192252</v>
      </c>
      <c r="J167" s="718">
        <v>28012957.303376645</v>
      </c>
      <c r="K167" s="720">
        <v>72.867835585212873</v>
      </c>
      <c r="L167" s="721">
        <v>1386618.9040008713</v>
      </c>
      <c r="M167" s="720">
        <v>4.7164588163448222</v>
      </c>
      <c r="N167" s="721">
        <v>29399576.207377516</v>
      </c>
      <c r="O167" s="720">
        <v>76.474734964733358</v>
      </c>
      <c r="P167" s="721">
        <v>9043938.7926224824</v>
      </c>
      <c r="Q167" s="719">
        <v>23.525265035266642</v>
      </c>
      <c r="R167" s="718">
        <v>642011.38515208312</v>
      </c>
      <c r="S167" s="720">
        <v>41.851783763887319</v>
      </c>
      <c r="T167" s="721">
        <v>171631.86734492285</v>
      </c>
      <c r="U167" s="720">
        <v>21.094240850421659</v>
      </c>
      <c r="V167" s="721">
        <v>813643.25249700597</v>
      </c>
      <c r="W167" s="720">
        <v>53.040214320162157</v>
      </c>
      <c r="X167" s="721">
        <v>720368.74750299403</v>
      </c>
      <c r="Y167" s="719">
        <v>46.959785679837843</v>
      </c>
      <c r="Z167" s="718">
        <v>3518427.0359278964</v>
      </c>
      <c r="AA167" s="720">
        <v>66.322271963860373</v>
      </c>
      <c r="AB167" s="721">
        <v>405090.55782499781</v>
      </c>
      <c r="AC167" s="720">
        <v>10.324677999914959</v>
      </c>
      <c r="AD167" s="721">
        <v>3923517.5937528941</v>
      </c>
      <c r="AE167" s="720">
        <v>73.958220037166384</v>
      </c>
      <c r="AF167" s="721">
        <v>1381528.4062471059</v>
      </c>
      <c r="AG167" s="719">
        <v>26.041779962833616</v>
      </c>
      <c r="AH167" s="718">
        <v>6300622.2368674036</v>
      </c>
      <c r="AI167" s="720">
        <v>79.415567176822265</v>
      </c>
      <c r="AJ167" s="721">
        <v>303765.24221726018</v>
      </c>
      <c r="AK167" s="720">
        <v>4.599446098207439</v>
      </c>
      <c r="AL167" s="721">
        <v>6604387.4790846631</v>
      </c>
      <c r="AM167" s="720">
        <v>83.244346000940837</v>
      </c>
      <c r="AN167" s="721">
        <v>1329349.5209153371</v>
      </c>
      <c r="AO167" s="719">
        <v>16.755653999059163</v>
      </c>
      <c r="AP167" s="718">
        <v>10784621.482129203</v>
      </c>
      <c r="AQ167" s="720">
        <v>82.277263450891368</v>
      </c>
      <c r="AR167" s="721">
        <v>315134.14303396724</v>
      </c>
      <c r="AS167" s="720">
        <v>2.8391088387527867</v>
      </c>
      <c r="AT167" s="721">
        <v>11099755.625163171</v>
      </c>
      <c r="AU167" s="720">
        <v>84.681462332766046</v>
      </c>
      <c r="AV167" s="721">
        <v>2007901.37483683</v>
      </c>
      <c r="AW167" s="719">
        <v>15.318537667233954</v>
      </c>
      <c r="AX167" s="718">
        <v>6767275.1633000616</v>
      </c>
      <c r="AY167" s="720">
        <v>64.065462482805046</v>
      </c>
      <c r="AZ167" s="721">
        <v>190997.0935797233</v>
      </c>
      <c r="BA167" s="720">
        <v>2.7448925038953544</v>
      </c>
      <c r="BB167" s="721">
        <v>6958272.2568797851</v>
      </c>
      <c r="BC167" s="720">
        <v>65.873622611924077</v>
      </c>
      <c r="BD167" s="721">
        <v>3604790.7431202149</v>
      </c>
      <c r="BE167" s="719">
        <v>34.126377388075923</v>
      </c>
      <c r="BF167" s="718">
        <v>531520.91791802319</v>
      </c>
      <c r="BG167" s="720">
        <v>5.7986546114456807</v>
      </c>
      <c r="BH167" s="717">
        <v>10016.925341637065</v>
      </c>
      <c r="BI167" s="716">
        <v>1.8497184391293002</v>
      </c>
      <c r="BJ167" s="721">
        <v>541537.84325966029</v>
      </c>
      <c r="BK167" s="720">
        <v>5.9079347702629672</v>
      </c>
      <c r="BL167" s="721">
        <v>8624742.1567403395</v>
      </c>
      <c r="BM167" s="719">
        <v>94.092065229737031</v>
      </c>
    </row>
    <row r="168" spans="1:65" x14ac:dyDescent="0.25">
      <c r="A168" s="722" t="s">
        <v>442</v>
      </c>
      <c r="B168" s="721">
        <v>28626955.583512314</v>
      </c>
      <c r="C168" s="720">
        <v>60.077174291026679</v>
      </c>
      <c r="D168" s="721">
        <v>1406862.3803271342</v>
      </c>
      <c r="E168" s="720">
        <v>4.6842608622752824</v>
      </c>
      <c r="F168" s="721">
        <v>30033817.963839445</v>
      </c>
      <c r="G168" s="720">
        <v>63.02964739560931</v>
      </c>
      <c r="H168" s="721">
        <v>17616485.036160558</v>
      </c>
      <c r="I168" s="719">
        <v>36.97035260439069</v>
      </c>
      <c r="J168" s="718">
        <v>28088674.12658567</v>
      </c>
      <c r="K168" s="720">
        <v>72.998572930304846</v>
      </c>
      <c r="L168" s="721">
        <v>1393328.0885083578</v>
      </c>
      <c r="M168" s="720">
        <v>4.7260293868203069</v>
      </c>
      <c r="N168" s="721">
        <v>29482002.21509403</v>
      </c>
      <c r="O168" s="720">
        <v>76.619639614565017</v>
      </c>
      <c r="P168" s="721">
        <v>8996385.7849059738</v>
      </c>
      <c r="Q168" s="719">
        <v>23.380360385434983</v>
      </c>
      <c r="R168" s="718">
        <v>633174.45526776987</v>
      </c>
      <c r="S168" s="720">
        <v>41.247484158149305</v>
      </c>
      <c r="T168" s="721">
        <v>170359.5925156236</v>
      </c>
      <c r="U168" s="720">
        <v>21.201291094705049</v>
      </c>
      <c r="V168" s="721">
        <v>803534.04778339341</v>
      </c>
      <c r="W168" s="720">
        <v>52.345380693639306</v>
      </c>
      <c r="X168" s="721">
        <v>731527.95221660659</v>
      </c>
      <c r="Y168" s="719">
        <v>47.654619306360694</v>
      </c>
      <c r="Z168" s="718">
        <v>3525947.526182984</v>
      </c>
      <c r="AA168" s="720">
        <v>66.351705141561837</v>
      </c>
      <c r="AB168" s="721">
        <v>413283.29212952656</v>
      </c>
      <c r="AC168" s="720">
        <v>10.491471842885536</v>
      </c>
      <c r="AD168" s="721">
        <v>3939230.8183125108</v>
      </c>
      <c r="AE168" s="720">
        <v>74.128919900341316</v>
      </c>
      <c r="AF168" s="721">
        <v>1374796.1816874899</v>
      </c>
      <c r="AG168" s="719">
        <v>25.871080099658684</v>
      </c>
      <c r="AH168" s="718">
        <v>6328050.5601112861</v>
      </c>
      <c r="AI168" s="720">
        <v>79.737766658656241</v>
      </c>
      <c r="AJ168" s="721">
        <v>300998.12960567547</v>
      </c>
      <c r="AK168" s="720">
        <v>4.54059313325887</v>
      </c>
      <c r="AL168" s="721">
        <v>6629048.6897169612</v>
      </c>
      <c r="AM168" s="720">
        <v>83.530549032185064</v>
      </c>
      <c r="AN168" s="721">
        <v>1307028.310283039</v>
      </c>
      <c r="AO168" s="719">
        <v>16.469450967814936</v>
      </c>
      <c r="AP168" s="718">
        <v>10797377.593900993</v>
      </c>
      <c r="AQ168" s="720">
        <v>82.287947092315989</v>
      </c>
      <c r="AR168" s="721">
        <v>315376.61533472687</v>
      </c>
      <c r="AS168" s="720">
        <v>2.837969862346275</v>
      </c>
      <c r="AT168" s="721">
        <v>11112754.20923572</v>
      </c>
      <c r="AU168" s="720">
        <v>84.691465355072381</v>
      </c>
      <c r="AV168" s="721">
        <v>2008702.7907642806</v>
      </c>
      <c r="AW168" s="719">
        <v>15.308534644927619</v>
      </c>
      <c r="AX168" s="718">
        <v>6804123.9911226369</v>
      </c>
      <c r="AY168" s="720">
        <v>64.361286796695126</v>
      </c>
      <c r="AZ168" s="721">
        <v>193310.45892280521</v>
      </c>
      <c r="BA168" s="720">
        <v>2.7625904937423145</v>
      </c>
      <c r="BB168" s="721">
        <v>6997434.4500454422</v>
      </c>
      <c r="BC168" s="720">
        <v>66.189841053461208</v>
      </c>
      <c r="BD168" s="721">
        <v>3574330.5499545587</v>
      </c>
      <c r="BE168" s="719">
        <v>33.810158946538792</v>
      </c>
      <c r="BF168" s="718">
        <v>538281.45692664001</v>
      </c>
      <c r="BG168" s="720">
        <v>5.8688011928440238</v>
      </c>
      <c r="BH168" s="717">
        <v>13534.291818776541</v>
      </c>
      <c r="BI168" s="716">
        <v>2.4526831373601601</v>
      </c>
      <c r="BJ168" s="721">
        <v>551815.74874541652</v>
      </c>
      <c r="BK168" s="720">
        <v>6.0163635265418023</v>
      </c>
      <c r="BL168" s="721">
        <v>8620099.2512545828</v>
      </c>
      <c r="BM168" s="719">
        <v>93.983636473458205</v>
      </c>
    </row>
    <row r="169" spans="1:65" x14ac:dyDescent="0.25">
      <c r="A169" s="722" t="s">
        <v>443</v>
      </c>
      <c r="B169" s="721">
        <v>28673352.000316925</v>
      </c>
      <c r="C169" s="720">
        <v>60.125236691207334</v>
      </c>
      <c r="D169" s="721">
        <v>1423237.3528363733</v>
      </c>
      <c r="E169" s="720">
        <v>4.7288991325100334</v>
      </c>
      <c r="F169" s="721">
        <v>30096589.353153296</v>
      </c>
      <c r="G169" s="720">
        <v>63.109627309580389</v>
      </c>
      <c r="H169" s="721">
        <v>17592789.646846708</v>
      </c>
      <c r="I169" s="719">
        <v>36.890372690419611</v>
      </c>
      <c r="J169" s="718">
        <v>28129493.657754865</v>
      </c>
      <c r="K169" s="720">
        <v>73.041079602824041</v>
      </c>
      <c r="L169" s="721">
        <v>1408651.3239966459</v>
      </c>
      <c r="M169" s="720">
        <v>4.7689227771984406</v>
      </c>
      <c r="N169" s="721">
        <v>29538144.981751509</v>
      </c>
      <c r="O169" s="720">
        <v>76.698785452082973</v>
      </c>
      <c r="P169" s="721">
        <v>8973736.0182484929</v>
      </c>
      <c r="Q169" s="719">
        <v>23.301214547917027</v>
      </c>
      <c r="R169" s="718">
        <v>629409.70624966826</v>
      </c>
      <c r="S169" s="720">
        <v>40.97887519147389</v>
      </c>
      <c r="T169" s="721">
        <v>166180.96701634352</v>
      </c>
      <c r="U169" s="720">
        <v>20.887747003637845</v>
      </c>
      <c r="V169" s="721">
        <v>795590.67326601176</v>
      </c>
      <c r="W169" s="720">
        <v>51.798392334191554</v>
      </c>
      <c r="X169" s="721">
        <v>740346.32673398824</v>
      </c>
      <c r="Y169" s="719">
        <v>48.201607665808446</v>
      </c>
      <c r="Z169" s="718">
        <v>3538498.1168569783</v>
      </c>
      <c r="AA169" s="720">
        <v>66.477571991237369</v>
      </c>
      <c r="AB169" s="721">
        <v>428218.78276910546</v>
      </c>
      <c r="AC169" s="720">
        <v>10.795294789236682</v>
      </c>
      <c r="AD169" s="721">
        <v>3966716.8996260837</v>
      </c>
      <c r="AE169" s="720">
        <v>74.522495012086267</v>
      </c>
      <c r="AF169" s="721">
        <v>1356128.1003739168</v>
      </c>
      <c r="AG169" s="719">
        <v>25.477504987913733</v>
      </c>
      <c r="AH169" s="718">
        <v>6341112.3059434388</v>
      </c>
      <c r="AI169" s="720">
        <v>79.88378200168053</v>
      </c>
      <c r="AJ169" s="721">
        <v>303637.60283198737</v>
      </c>
      <c r="AK169" s="720">
        <v>4.5695866210252198</v>
      </c>
      <c r="AL169" s="721">
        <v>6644749.9087754264</v>
      </c>
      <c r="AM169" s="720">
        <v>83.708934262334978</v>
      </c>
      <c r="AN169" s="721">
        <v>1293172.0912245752</v>
      </c>
      <c r="AO169" s="719">
        <v>16.291065737665022</v>
      </c>
      <c r="AP169" s="718">
        <v>10811333.087028701</v>
      </c>
      <c r="AQ169" s="720">
        <v>82.308804555529022</v>
      </c>
      <c r="AR169" s="721">
        <v>315008.97537966084</v>
      </c>
      <c r="AS169" s="720">
        <v>2.8311998104386458</v>
      </c>
      <c r="AT169" s="721">
        <v>11126342.062408362</v>
      </c>
      <c r="AU169" s="720">
        <v>84.707029823314926</v>
      </c>
      <c r="AV169" s="721">
        <v>2008744.9375916382</v>
      </c>
      <c r="AW169" s="719">
        <v>15.292970176685074</v>
      </c>
      <c r="AX169" s="718">
        <v>6809140.4416760784</v>
      </c>
      <c r="AY169" s="720">
        <v>64.358057839546518</v>
      </c>
      <c r="AZ169" s="721">
        <v>195604.99599954861</v>
      </c>
      <c r="BA169" s="720">
        <v>2.7924640194270345</v>
      </c>
      <c r="BB169" s="721">
        <v>7004745.4376756269</v>
      </c>
      <c r="BC169" s="720">
        <v>66.206860600199306</v>
      </c>
      <c r="BD169" s="721">
        <v>3575344.562324374</v>
      </c>
      <c r="BE169" s="719">
        <v>33.793139399800694</v>
      </c>
      <c r="BF169" s="718">
        <v>543858.34256205882</v>
      </c>
      <c r="BG169" s="720">
        <v>5.9259979415093174</v>
      </c>
      <c r="BH169" s="717">
        <v>14586.028839727278</v>
      </c>
      <c r="BI169" s="716">
        <v>2.6119036356502217</v>
      </c>
      <c r="BJ169" s="721">
        <v>558444.37140178611</v>
      </c>
      <c r="BK169" s="720">
        <v>6.0849304614589528</v>
      </c>
      <c r="BL169" s="721">
        <v>8619053.6285982151</v>
      </c>
      <c r="BM169" s="719">
        <v>93.915069538541047</v>
      </c>
    </row>
    <row r="170" spans="1:65" x14ac:dyDescent="0.25">
      <c r="A170" s="722" t="s">
        <v>444</v>
      </c>
      <c r="B170" s="721">
        <v>28726332.221911587</v>
      </c>
      <c r="C170" s="720">
        <v>60.184554520469796</v>
      </c>
      <c r="D170" s="721">
        <v>1425325.7675382122</v>
      </c>
      <c r="E170" s="720">
        <v>4.7271886940245214</v>
      </c>
      <c r="F170" s="721">
        <v>30151657.989449799</v>
      </c>
      <c r="G170" s="720">
        <v>63.170755324079572</v>
      </c>
      <c r="H170" s="721">
        <v>17578748.010550197</v>
      </c>
      <c r="I170" s="719">
        <v>36.829244675920428</v>
      </c>
      <c r="J170" s="718">
        <v>28178562.665732034</v>
      </c>
      <c r="K170" s="720">
        <v>73.101601195409728</v>
      </c>
      <c r="L170" s="721">
        <v>1410412.2256141757</v>
      </c>
      <c r="M170" s="720">
        <v>4.7666816129769822</v>
      </c>
      <c r="N170" s="721">
        <v>29588974.891346209</v>
      </c>
      <c r="O170" s="720">
        <v>76.760531328257187</v>
      </c>
      <c r="P170" s="721">
        <v>8958146.1086537912</v>
      </c>
      <c r="Q170" s="719">
        <v>23.239468671742813</v>
      </c>
      <c r="R170" s="718">
        <v>631074.17393391859</v>
      </c>
      <c r="S170" s="720">
        <v>41.061685747408482</v>
      </c>
      <c r="T170" s="721">
        <v>171864.74290153978</v>
      </c>
      <c r="U170" s="720">
        <v>21.404460451224963</v>
      </c>
      <c r="V170" s="721">
        <v>802938.91683545825</v>
      </c>
      <c r="W170" s="720">
        <v>52.244295265542775</v>
      </c>
      <c r="X170" s="721">
        <v>733954.08316454187</v>
      </c>
      <c r="Y170" s="719">
        <v>47.755704734457225</v>
      </c>
      <c r="Z170" s="718">
        <v>3540322.6391687249</v>
      </c>
      <c r="AA170" s="720">
        <v>66.398670031473202</v>
      </c>
      <c r="AB170" s="721">
        <v>423288.39899644081</v>
      </c>
      <c r="AC170" s="720">
        <v>10.679362705387698</v>
      </c>
      <c r="AD170" s="721">
        <v>3963611.0381651656</v>
      </c>
      <c r="AE170" s="720">
        <v>74.337434262214188</v>
      </c>
      <c r="AF170" s="721">
        <v>1368306.961834834</v>
      </c>
      <c r="AG170" s="719">
        <v>25.662565737785812</v>
      </c>
      <c r="AH170" s="718">
        <v>6366272.8506177105</v>
      </c>
      <c r="AI170" s="720">
        <v>80.179536663975369</v>
      </c>
      <c r="AJ170" s="721">
        <v>297187.48879483563</v>
      </c>
      <c r="AK170" s="720">
        <v>4.4599573443403404</v>
      </c>
      <c r="AL170" s="721">
        <v>6663460.3394125458</v>
      </c>
      <c r="AM170" s="720">
        <v>83.922441769211048</v>
      </c>
      <c r="AN170" s="721">
        <v>1276561.6605874537</v>
      </c>
      <c r="AO170" s="719">
        <v>16.077558230788952</v>
      </c>
      <c r="AP170" s="718">
        <v>10818285.271049038</v>
      </c>
      <c r="AQ170" s="720">
        <v>82.277351410314623</v>
      </c>
      <c r="AR170" s="721">
        <v>322661.8446448131</v>
      </c>
      <c r="AS170" s="720">
        <v>2.8961796631301748</v>
      </c>
      <c r="AT170" s="721">
        <v>11140947.11569385</v>
      </c>
      <c r="AU170" s="720">
        <v>84.73132274804469</v>
      </c>
      <c r="AV170" s="721">
        <v>2007610.8843061486</v>
      </c>
      <c r="AW170" s="719">
        <v>15.26867725195531</v>
      </c>
      <c r="AX170" s="718">
        <v>6822607.7309626415</v>
      </c>
      <c r="AY170" s="720">
        <v>64.426644786624792</v>
      </c>
      <c r="AZ170" s="721">
        <v>195409.75027654658</v>
      </c>
      <c r="BA170" s="720">
        <v>2.7844010192183597</v>
      </c>
      <c r="BB170" s="721">
        <v>7018017.4812391875</v>
      </c>
      <c r="BC170" s="720">
        <v>66.2719208255469</v>
      </c>
      <c r="BD170" s="721">
        <v>3571712.5187608125</v>
      </c>
      <c r="BE170" s="719">
        <v>33.7280791744531</v>
      </c>
      <c r="BF170" s="718">
        <v>547769.55617955583</v>
      </c>
      <c r="BG170" s="720">
        <v>5.9648541472855934</v>
      </c>
      <c r="BH170" s="717">
        <v>14913.541924036408</v>
      </c>
      <c r="BI170" s="716">
        <v>2.6504336053987472</v>
      </c>
      <c r="BJ170" s="721">
        <v>562683.09810359217</v>
      </c>
      <c r="BK170" s="720">
        <v>6.1272529177042001</v>
      </c>
      <c r="BL170" s="721">
        <v>8620601.901896406</v>
      </c>
      <c r="BM170" s="719">
        <v>93.872747082295803</v>
      </c>
    </row>
    <row r="171" spans="1:65" x14ac:dyDescent="0.25">
      <c r="A171" s="722" t="s">
        <v>445</v>
      </c>
      <c r="B171" s="721">
        <v>28793883.896669716</v>
      </c>
      <c r="C171" s="720">
        <v>60.275326460576686</v>
      </c>
      <c r="D171" s="721">
        <v>1446631.0989667971</v>
      </c>
      <c r="E171" s="720">
        <v>4.783751530605663</v>
      </c>
      <c r="F171" s="721">
        <v>30240514.995636515</v>
      </c>
      <c r="G171" s="720">
        <v>63.303614067457382</v>
      </c>
      <c r="H171" s="721">
        <v>17530083.004363485</v>
      </c>
      <c r="I171" s="719">
        <v>36.696385932542618</v>
      </c>
      <c r="J171" s="718">
        <v>28232014.015721023</v>
      </c>
      <c r="K171" s="720">
        <v>73.174624279700026</v>
      </c>
      <c r="L171" s="721">
        <v>1433087.300702028</v>
      </c>
      <c r="M171" s="720">
        <v>4.8308862505338857</v>
      </c>
      <c r="N171" s="721">
        <v>29665101.316423051</v>
      </c>
      <c r="O171" s="720">
        <v>76.889046663115025</v>
      </c>
      <c r="P171" s="721">
        <v>8916598.6835769489</v>
      </c>
      <c r="Q171" s="719">
        <v>23.110953336884975</v>
      </c>
      <c r="R171" s="718">
        <v>629548.27656350285</v>
      </c>
      <c r="S171" s="720">
        <v>40.934993878981047</v>
      </c>
      <c r="T171" s="721">
        <v>172921.59382747969</v>
      </c>
      <c r="U171" s="720">
        <v>21.548671197241106</v>
      </c>
      <c r="V171" s="721">
        <v>802469.8703909826</v>
      </c>
      <c r="W171" s="720">
        <v>52.178840694845555</v>
      </c>
      <c r="X171" s="721">
        <v>735452.12960901728</v>
      </c>
      <c r="Y171" s="719">
        <v>47.821159305154445</v>
      </c>
      <c r="Z171" s="718">
        <v>3546031.9756450299</v>
      </c>
      <c r="AA171" s="720">
        <v>66.394748526915478</v>
      </c>
      <c r="AB171" s="721">
        <v>432338.34326356428</v>
      </c>
      <c r="AC171" s="720">
        <v>10.867222219327481</v>
      </c>
      <c r="AD171" s="721">
        <v>3978370.3189085941</v>
      </c>
      <c r="AE171" s="720">
        <v>74.489710945946143</v>
      </c>
      <c r="AF171" s="721">
        <v>1362461.6810914055</v>
      </c>
      <c r="AG171" s="719">
        <v>25.510289054053857</v>
      </c>
      <c r="AH171" s="718">
        <v>6388269.4389620591</v>
      </c>
      <c r="AI171" s="720">
        <v>80.434000931248193</v>
      </c>
      <c r="AJ171" s="721">
        <v>295763.70466114866</v>
      </c>
      <c r="AK171" s="720">
        <v>4.4249287564248112</v>
      </c>
      <c r="AL171" s="721">
        <v>6684033.1436232086</v>
      </c>
      <c r="AM171" s="720">
        <v>84.157929347769326</v>
      </c>
      <c r="AN171" s="721">
        <v>1258216.8563767916</v>
      </c>
      <c r="AO171" s="719">
        <v>15.842070652230674</v>
      </c>
      <c r="AP171" s="718">
        <v>10831720.513176803</v>
      </c>
      <c r="AQ171" s="720">
        <v>82.292611215094851</v>
      </c>
      <c r="AR171" s="721">
        <v>331149.40357962513</v>
      </c>
      <c r="AS171" s="720">
        <v>2.9665256878299848</v>
      </c>
      <c r="AT171" s="721">
        <v>11162869.916756429</v>
      </c>
      <c r="AU171" s="720">
        <v>84.808476454577132</v>
      </c>
      <c r="AV171" s="721">
        <v>1999576.0832435717</v>
      </c>
      <c r="AW171" s="719">
        <v>15.191523545422868</v>
      </c>
      <c r="AX171" s="718">
        <v>6836443.811373625</v>
      </c>
      <c r="AY171" s="720">
        <v>64.505402414300704</v>
      </c>
      <c r="AZ171" s="721">
        <v>200914.25537021022</v>
      </c>
      <c r="BA171" s="720">
        <v>2.8549670695265994</v>
      </c>
      <c r="BB171" s="721">
        <v>7037358.0667438358</v>
      </c>
      <c r="BC171" s="720">
        <v>66.401132892164611</v>
      </c>
      <c r="BD171" s="721">
        <v>3560891.9332561633</v>
      </c>
      <c r="BE171" s="719">
        <v>33.598867107835389</v>
      </c>
      <c r="BF171" s="718">
        <v>561869.88094869361</v>
      </c>
      <c r="BG171" s="720">
        <v>6.1146601142889345</v>
      </c>
      <c r="BH171" s="717">
        <v>13543.798264769097</v>
      </c>
      <c r="BI171" s="716">
        <v>2.3537497897655504</v>
      </c>
      <c r="BJ171" s="721">
        <v>575413.67921346275</v>
      </c>
      <c r="BK171" s="720">
        <v>6.2620531777963233</v>
      </c>
      <c r="BL171" s="721">
        <v>8613484.3207865357</v>
      </c>
      <c r="BM171" s="719">
        <v>93.737946822203682</v>
      </c>
    </row>
    <row r="172" spans="1:65" x14ac:dyDescent="0.25">
      <c r="A172" s="722" t="s">
        <v>446</v>
      </c>
      <c r="B172" s="721">
        <v>28788561.42089032</v>
      </c>
      <c r="C172" s="720">
        <v>60.213138433158534</v>
      </c>
      <c r="D172" s="721">
        <v>1416408.0818288969</v>
      </c>
      <c r="E172" s="720">
        <v>4.6893213439642247</v>
      </c>
      <c r="F172" s="721">
        <v>30204969.502719216</v>
      </c>
      <c r="G172" s="720">
        <v>63.175647558297378</v>
      </c>
      <c r="H172" s="721">
        <v>17606126.49728078</v>
      </c>
      <c r="I172" s="719">
        <v>36.824352441702622</v>
      </c>
      <c r="J172" s="718">
        <v>28220100.203981951</v>
      </c>
      <c r="K172" s="720">
        <v>73.07722817551138</v>
      </c>
      <c r="L172" s="721">
        <v>1403431.1742342105</v>
      </c>
      <c r="M172" s="720">
        <v>4.7375552776473908</v>
      </c>
      <c r="N172" s="721">
        <v>29623531.378216162</v>
      </c>
      <c r="O172" s="720">
        <v>76.711476792873412</v>
      </c>
      <c r="P172" s="721">
        <v>8993286.6217838395</v>
      </c>
      <c r="Q172" s="719">
        <v>23.288523207126588</v>
      </c>
      <c r="R172" s="718">
        <v>622439.82277706871</v>
      </c>
      <c r="S172" s="720">
        <v>40.447902144762821</v>
      </c>
      <c r="T172" s="721">
        <v>177078.43073658599</v>
      </c>
      <c r="U172" s="720">
        <v>22.148141078502814</v>
      </c>
      <c r="V172" s="721">
        <v>799518.25351365458</v>
      </c>
      <c r="W172" s="720">
        <v>51.954959977961373</v>
      </c>
      <c r="X172" s="721">
        <v>739349.74648634531</v>
      </c>
      <c r="Y172" s="719">
        <v>48.045040022038627</v>
      </c>
      <c r="Z172" s="718">
        <v>3539543.5507028876</v>
      </c>
      <c r="AA172" s="720">
        <v>66.161028123612354</v>
      </c>
      <c r="AB172" s="721">
        <v>406621.2730533877</v>
      </c>
      <c r="AC172" s="720">
        <v>10.304214122164645</v>
      </c>
      <c r="AD172" s="721">
        <v>3946164.8237562757</v>
      </c>
      <c r="AE172" s="720">
        <v>73.761579182463421</v>
      </c>
      <c r="AF172" s="721">
        <v>1403727.1762437243</v>
      </c>
      <c r="AG172" s="719">
        <v>26.238420817536579</v>
      </c>
      <c r="AH172" s="718">
        <v>6380532.5084862811</v>
      </c>
      <c r="AI172" s="720">
        <v>80.316917050579463</v>
      </c>
      <c r="AJ172" s="721">
        <v>289146.41262136499</v>
      </c>
      <c r="AK172" s="720">
        <v>4.3352373636202852</v>
      </c>
      <c r="AL172" s="721">
        <v>6669678.9211076461</v>
      </c>
      <c r="AM172" s="720">
        <v>83.956636526515851</v>
      </c>
      <c r="AN172" s="721">
        <v>1274516.0788923542</v>
      </c>
      <c r="AO172" s="719">
        <v>16.043363473484149</v>
      </c>
      <c r="AP172" s="718">
        <v>10841057.813411959</v>
      </c>
      <c r="AQ172" s="720">
        <v>82.276813009062451</v>
      </c>
      <c r="AR172" s="721">
        <v>330900.79158211558</v>
      </c>
      <c r="AS172" s="720">
        <v>2.9618870180399415</v>
      </c>
      <c r="AT172" s="721">
        <v>11171958.604994074</v>
      </c>
      <c r="AU172" s="720">
        <v>84.788141979181091</v>
      </c>
      <c r="AV172" s="721">
        <v>2004363.3950059263</v>
      </c>
      <c r="AW172" s="719">
        <v>15.211858020818909</v>
      </c>
      <c r="AX172" s="718">
        <v>6836526.5086037535</v>
      </c>
      <c r="AY172" s="720">
        <v>64.449682622992015</v>
      </c>
      <c r="AZ172" s="721">
        <v>199684.26624075617</v>
      </c>
      <c r="BA172" s="720">
        <v>2.8379517417905791</v>
      </c>
      <c r="BB172" s="721">
        <v>7036210.7748445105</v>
      </c>
      <c r="BC172" s="720">
        <v>66.332157234598583</v>
      </c>
      <c r="BD172" s="721">
        <v>3571330.2251554895</v>
      </c>
      <c r="BE172" s="719">
        <v>33.667842765401417</v>
      </c>
      <c r="BF172" s="718">
        <v>568461.21690837108</v>
      </c>
      <c r="BG172" s="720">
        <v>6.1827716859156432</v>
      </c>
      <c r="BH172" s="717">
        <v>12976.907594686563</v>
      </c>
      <c r="BI172" s="716">
        <v>2.2318638988073998</v>
      </c>
      <c r="BJ172" s="721">
        <v>581438.12450305757</v>
      </c>
      <c r="BK172" s="720">
        <v>6.3239128129806126</v>
      </c>
      <c r="BL172" s="721">
        <v>8612839.8754969425</v>
      </c>
      <c r="BM172" s="719">
        <v>93.676087187019391</v>
      </c>
    </row>
    <row r="173" spans="1:65" x14ac:dyDescent="0.25">
      <c r="A173" s="722" t="s">
        <v>447</v>
      </c>
      <c r="B173" s="721">
        <v>28759234.629662216</v>
      </c>
      <c r="C173" s="720">
        <v>60.101561028421543</v>
      </c>
      <c r="D173" s="721">
        <v>1419720.1043364361</v>
      </c>
      <c r="E173" s="720">
        <v>4.7043382279142509</v>
      </c>
      <c r="F173" s="721">
        <v>30178954.733998649</v>
      </c>
      <c r="G173" s="720">
        <v>63.068517402359475</v>
      </c>
      <c r="H173" s="721">
        <v>17672106.266001347</v>
      </c>
      <c r="I173" s="719">
        <v>36.931482597640525</v>
      </c>
      <c r="J173" s="718">
        <v>28185164.383641116</v>
      </c>
      <c r="K173" s="720">
        <v>72.922210691622482</v>
      </c>
      <c r="L173" s="721">
        <v>1406904.2277769744</v>
      </c>
      <c r="M173" s="720">
        <v>4.7543287569768635</v>
      </c>
      <c r="N173" s="721">
        <v>29592068.611418091</v>
      </c>
      <c r="O173" s="720">
        <v>76.562230849902406</v>
      </c>
      <c r="P173" s="721">
        <v>9058932.3885819092</v>
      </c>
      <c r="Q173" s="719">
        <v>23.437769150097594</v>
      </c>
      <c r="R173" s="718">
        <v>613094.59515455866</v>
      </c>
      <c r="S173" s="720">
        <v>39.815293022914524</v>
      </c>
      <c r="T173" s="721">
        <v>172518.32081457711</v>
      </c>
      <c r="U173" s="720">
        <v>21.959710349435603</v>
      </c>
      <c r="V173" s="721">
        <v>785612.91596913571</v>
      </c>
      <c r="W173" s="720">
        <v>51.018894472576548</v>
      </c>
      <c r="X173" s="721">
        <v>754234.08403086429</v>
      </c>
      <c r="Y173" s="719">
        <v>48.981105527423452</v>
      </c>
      <c r="Z173" s="718">
        <v>3529632.427651417</v>
      </c>
      <c r="AA173" s="720">
        <v>65.865814706912644</v>
      </c>
      <c r="AB173" s="721">
        <v>412543.07591377676</v>
      </c>
      <c r="AC173" s="720">
        <v>10.464858186569428</v>
      </c>
      <c r="AD173" s="721">
        <v>3942175.5035651936</v>
      </c>
      <c r="AE173" s="720">
        <v>73.564204370347625</v>
      </c>
      <c r="AF173" s="721">
        <v>1416647.4964348061</v>
      </c>
      <c r="AG173" s="719">
        <v>26.435795629652375</v>
      </c>
      <c r="AH173" s="718">
        <v>6363579.6847920567</v>
      </c>
      <c r="AI173" s="720">
        <v>80.086017419381776</v>
      </c>
      <c r="AJ173" s="721">
        <v>293532.40652182081</v>
      </c>
      <c r="AK173" s="720">
        <v>4.4093054540093828</v>
      </c>
      <c r="AL173" s="721">
        <v>6657112.0913138762</v>
      </c>
      <c r="AM173" s="720">
        <v>83.780139688022416</v>
      </c>
      <c r="AN173" s="721">
        <v>1288818.9086861229</v>
      </c>
      <c r="AO173" s="719">
        <v>16.219860311977584</v>
      </c>
      <c r="AP173" s="718">
        <v>10850819.646226112</v>
      </c>
      <c r="AQ173" s="720">
        <v>82.263711519136109</v>
      </c>
      <c r="AR173" s="721">
        <v>333257.05132516293</v>
      </c>
      <c r="AS173" s="720">
        <v>2.9797457612046667</v>
      </c>
      <c r="AT173" s="721">
        <v>11184076.697551273</v>
      </c>
      <c r="AU173" s="720">
        <v>84.790245258130255</v>
      </c>
      <c r="AV173" s="721">
        <v>2006210.3024487244</v>
      </c>
      <c r="AW173" s="719">
        <v>15.209754741869745</v>
      </c>
      <c r="AX173" s="718">
        <v>6828038.0298169702</v>
      </c>
      <c r="AY173" s="720">
        <v>64.317684163845755</v>
      </c>
      <c r="AZ173" s="721">
        <v>195053.37320163677</v>
      </c>
      <c r="BA173" s="720">
        <v>2.7773150313521557</v>
      </c>
      <c r="BB173" s="721">
        <v>7023091.4030186068</v>
      </c>
      <c r="BC173" s="720">
        <v>66.155017406263539</v>
      </c>
      <c r="BD173" s="721">
        <v>3593021.5969813922</v>
      </c>
      <c r="BE173" s="719">
        <v>33.844982593736461</v>
      </c>
      <c r="BF173" s="718">
        <v>574070.24602109962</v>
      </c>
      <c r="BG173" s="720">
        <v>6.2398532837948837</v>
      </c>
      <c r="BH173" s="717">
        <v>12815.876559461778</v>
      </c>
      <c r="BI173" s="716">
        <v>2.1837075484269186</v>
      </c>
      <c r="BJ173" s="721">
        <v>586886.12258056144</v>
      </c>
      <c r="BK173" s="720">
        <v>6.3791553813840496</v>
      </c>
      <c r="BL173" s="721">
        <v>8613173.8774194382</v>
      </c>
      <c r="BM173" s="719">
        <v>93.620844618615948</v>
      </c>
    </row>
    <row r="174" spans="1:65" x14ac:dyDescent="0.25">
      <c r="A174" s="722" t="s">
        <v>448</v>
      </c>
      <c r="B174" s="721">
        <v>28779608.409634903</v>
      </c>
      <c r="C174" s="720">
        <v>60.093770128210082</v>
      </c>
      <c r="D174" s="721">
        <v>1435644.8509887368</v>
      </c>
      <c r="E174" s="720">
        <v>4.7513910891478828</v>
      </c>
      <c r="F174" s="721">
        <v>30215253.260623641</v>
      </c>
      <c r="G174" s="720">
        <v>63.091493739771892</v>
      </c>
      <c r="H174" s="721">
        <v>17675914.739376359</v>
      </c>
      <c r="I174" s="719">
        <v>36.908506260228108</v>
      </c>
      <c r="J174" s="718">
        <v>28202895.198469363</v>
      </c>
      <c r="K174" s="720">
        <v>72.903141416307207</v>
      </c>
      <c r="L174" s="721">
        <v>1425057.7927703606</v>
      </c>
      <c r="M174" s="720">
        <v>4.8098422229565303</v>
      </c>
      <c r="N174" s="721">
        <v>29627952.991239727</v>
      </c>
      <c r="O174" s="720">
        <v>76.586847967058318</v>
      </c>
      <c r="P174" s="721">
        <v>9057479.0087602772</v>
      </c>
      <c r="Q174" s="719">
        <v>23.413152032941682</v>
      </c>
      <c r="R174" s="718">
        <v>617401.68766695354</v>
      </c>
      <c r="S174" s="720">
        <v>40.06872069679104</v>
      </c>
      <c r="T174" s="721">
        <v>173183.30980849435</v>
      </c>
      <c r="U174" s="720">
        <v>21.90571669858593</v>
      </c>
      <c r="V174" s="721">
        <v>790584.99747544783</v>
      </c>
      <c r="W174" s="720">
        <v>51.308135503518351</v>
      </c>
      <c r="X174" s="721">
        <v>750272.00252455228</v>
      </c>
      <c r="Y174" s="719">
        <v>48.691864496481649</v>
      </c>
      <c r="Z174" s="718">
        <v>3511412.4644323965</v>
      </c>
      <c r="AA174" s="720">
        <v>65.416560358129829</v>
      </c>
      <c r="AB174" s="721">
        <v>427040.06475014013</v>
      </c>
      <c r="AC174" s="720">
        <v>10.842838947173407</v>
      </c>
      <c r="AD174" s="721">
        <v>3938452.5291825365</v>
      </c>
      <c r="AE174" s="720">
        <v>73.372188600049526</v>
      </c>
      <c r="AF174" s="721">
        <v>1429320.4708174639</v>
      </c>
      <c r="AG174" s="719">
        <v>26.627811399950474</v>
      </c>
      <c r="AH174" s="718">
        <v>6355563.3040603902</v>
      </c>
      <c r="AI174" s="720">
        <v>79.964138275753442</v>
      </c>
      <c r="AJ174" s="721">
        <v>297103.52260513592</v>
      </c>
      <c r="AK174" s="720">
        <v>4.4659311873889713</v>
      </c>
      <c r="AL174" s="721">
        <v>6652666.8266655263</v>
      </c>
      <c r="AM174" s="720">
        <v>83.702221908502793</v>
      </c>
      <c r="AN174" s="721">
        <v>1295350.1733344744</v>
      </c>
      <c r="AO174" s="719">
        <v>16.297778091497207</v>
      </c>
      <c r="AP174" s="718">
        <v>10871260.281018363</v>
      </c>
      <c r="AQ174" s="720">
        <v>82.334529666216227</v>
      </c>
      <c r="AR174" s="721">
        <v>336708.0232216458</v>
      </c>
      <c r="AS174" s="720">
        <v>3.0041842917620327</v>
      </c>
      <c r="AT174" s="721">
        <v>11207968.304240009</v>
      </c>
      <c r="AU174" s="720">
        <v>84.884620089053442</v>
      </c>
      <c r="AV174" s="721">
        <v>1995799.69575999</v>
      </c>
      <c r="AW174" s="719">
        <v>15.115379910946558</v>
      </c>
      <c r="AX174" s="718">
        <v>6847257.4612912601</v>
      </c>
      <c r="AY174" s="720">
        <v>64.444672994793891</v>
      </c>
      <c r="AZ174" s="721">
        <v>191022.87238494447</v>
      </c>
      <c r="BA174" s="720">
        <v>2.7140560382477723</v>
      </c>
      <c r="BB174" s="721">
        <v>7038280.3336762041</v>
      </c>
      <c r="BC174" s="720">
        <v>66.242532446547656</v>
      </c>
      <c r="BD174" s="721">
        <v>3586736.6663237959</v>
      </c>
      <c r="BE174" s="719">
        <v>33.757467553452344</v>
      </c>
      <c r="BF174" s="718">
        <v>576713.21116554237</v>
      </c>
      <c r="BG174" s="720">
        <v>6.2647159462919895</v>
      </c>
      <c r="BH174" s="717">
        <v>10587.058218376129</v>
      </c>
      <c r="BI174" s="716">
        <v>1.8026653094305605</v>
      </c>
      <c r="BJ174" s="721">
        <v>587300.26938391849</v>
      </c>
      <c r="BK174" s="720">
        <v>6.3797209629291833</v>
      </c>
      <c r="BL174" s="721">
        <v>8618435.7306160815</v>
      </c>
      <c r="BM174" s="719">
        <v>93.620279037070816</v>
      </c>
    </row>
    <row r="175" spans="1:65" x14ac:dyDescent="0.25">
      <c r="A175" s="722" t="s">
        <v>449</v>
      </c>
      <c r="B175" s="721">
        <v>28802170.418248728</v>
      </c>
      <c r="C175" s="720">
        <v>60.090205329968278</v>
      </c>
      <c r="D175" s="721">
        <v>1437458.1986089447</v>
      </c>
      <c r="E175" s="720">
        <v>4.7535577133629401</v>
      </c>
      <c r="F175" s="721">
        <v>30239628.61685767</v>
      </c>
      <c r="G175" s="720">
        <v>63.089186207219463</v>
      </c>
      <c r="H175" s="721">
        <v>17691927.38314233</v>
      </c>
      <c r="I175" s="719">
        <v>36.910813792780537</v>
      </c>
      <c r="J175" s="718">
        <v>28224857.285253778</v>
      </c>
      <c r="K175" s="720">
        <v>72.89472333350011</v>
      </c>
      <c r="L175" s="721">
        <v>1426702.8873839627</v>
      </c>
      <c r="M175" s="720">
        <v>4.8115609400564185</v>
      </c>
      <c r="N175" s="721">
        <v>29651560.172637738</v>
      </c>
      <c r="O175" s="720">
        <v>76.579387216966211</v>
      </c>
      <c r="P175" s="721">
        <v>9068467.8273622636</v>
      </c>
      <c r="Q175" s="719">
        <v>23.420612783033789</v>
      </c>
      <c r="R175" s="718">
        <v>614322.06135977479</v>
      </c>
      <c r="S175" s="720">
        <v>39.84356700683113</v>
      </c>
      <c r="T175" s="721">
        <v>172998.39061446991</v>
      </c>
      <c r="U175" s="720">
        <v>21.973059404295661</v>
      </c>
      <c r="V175" s="721">
        <v>787320.45197424479</v>
      </c>
      <c r="W175" s="720">
        <v>51.063859101281572</v>
      </c>
      <c r="X175" s="721">
        <v>754514.54802575544</v>
      </c>
      <c r="Y175" s="719">
        <v>48.936140898718428</v>
      </c>
      <c r="Z175" s="718">
        <v>3527232.6597012123</v>
      </c>
      <c r="AA175" s="720">
        <v>65.601733164579414</v>
      </c>
      <c r="AB175" s="721">
        <v>433627.62892340723</v>
      </c>
      <c r="AC175" s="720">
        <v>10.947814296019548</v>
      </c>
      <c r="AD175" s="721">
        <v>3960860.2886246196</v>
      </c>
      <c r="AE175" s="720">
        <v>73.666617664665765</v>
      </c>
      <c r="AF175" s="721">
        <v>1415876.7113753806</v>
      </c>
      <c r="AG175" s="719">
        <v>26.333382335334235</v>
      </c>
      <c r="AH175" s="718">
        <v>6357013.1532741999</v>
      </c>
      <c r="AI175" s="720">
        <v>79.962882221021374</v>
      </c>
      <c r="AJ175" s="721">
        <v>284396.52424943657</v>
      </c>
      <c r="AK175" s="720">
        <v>4.2821710759978089</v>
      </c>
      <c r="AL175" s="721">
        <v>6641409.6775236372</v>
      </c>
      <c r="AM175" s="720">
        <v>83.54021724052069</v>
      </c>
      <c r="AN175" s="721">
        <v>1308545.3224763633</v>
      </c>
      <c r="AO175" s="719">
        <v>16.45978275947931</v>
      </c>
      <c r="AP175" s="718">
        <v>10877779.852053225</v>
      </c>
      <c r="AQ175" s="720">
        <v>82.298408903457997</v>
      </c>
      <c r="AR175" s="721">
        <v>339063.17397602036</v>
      </c>
      <c r="AS175" s="720">
        <v>3.0228039492859744</v>
      </c>
      <c r="AT175" s="721">
        <v>11216843.026029244</v>
      </c>
      <c r="AU175" s="720">
        <v>84.863671311367057</v>
      </c>
      <c r="AV175" s="721">
        <v>2000641.9739707569</v>
      </c>
      <c r="AW175" s="719">
        <v>15.136328688632943</v>
      </c>
      <c r="AX175" s="718">
        <v>6848509.5588653637</v>
      </c>
      <c r="AY175" s="720">
        <v>64.401911365051205</v>
      </c>
      <c r="AZ175" s="721">
        <v>196617.16962062864</v>
      </c>
      <c r="BA175" s="720">
        <v>2.7908251646579245</v>
      </c>
      <c r="BB175" s="721">
        <v>7045126.7284859922</v>
      </c>
      <c r="BC175" s="720">
        <v>66.250856952688352</v>
      </c>
      <c r="BD175" s="721">
        <v>3588889.2715140088</v>
      </c>
      <c r="BE175" s="719">
        <v>33.749143047311648</v>
      </c>
      <c r="BF175" s="718">
        <v>577313.13299495121</v>
      </c>
      <c r="BG175" s="720">
        <v>6.2672895636310422</v>
      </c>
      <c r="BH175" s="717">
        <v>10755.311224981884</v>
      </c>
      <c r="BI175" s="716">
        <v>1.8289216724166684</v>
      </c>
      <c r="BJ175" s="721">
        <v>588068.44421993312</v>
      </c>
      <c r="BK175" s="720">
        <v>6.3840488160046105</v>
      </c>
      <c r="BL175" s="721">
        <v>8623459.555780068</v>
      </c>
      <c r="BM175" s="719">
        <v>93.615951183995392</v>
      </c>
    </row>
    <row r="176" spans="1:65" x14ac:dyDescent="0.25">
      <c r="A176" s="722" t="s">
        <v>450</v>
      </c>
      <c r="B176" s="721">
        <v>28854918.857208788</v>
      </c>
      <c r="C176" s="720">
        <v>60.14963941843606</v>
      </c>
      <c r="D176" s="721">
        <v>1423632.3517231208</v>
      </c>
      <c r="E176" s="720">
        <v>4.7017849100493345</v>
      </c>
      <c r="F176" s="721">
        <v>30278551.208931908</v>
      </c>
      <c r="G176" s="720">
        <v>63.117278074580568</v>
      </c>
      <c r="H176" s="721">
        <v>17693338.791068092</v>
      </c>
      <c r="I176" s="719">
        <v>36.882721925419432</v>
      </c>
      <c r="J176" s="718">
        <v>28279405.844148792</v>
      </c>
      <c r="K176" s="720">
        <v>72.970306458371098</v>
      </c>
      <c r="L176" s="721">
        <v>1411317.6571475067</v>
      </c>
      <c r="M176" s="720">
        <v>4.7533959793397713</v>
      </c>
      <c r="N176" s="721">
        <v>29690723.501296297</v>
      </c>
      <c r="O176" s="720">
        <v>76.611977097412179</v>
      </c>
      <c r="P176" s="721">
        <v>9063952.4987037051</v>
      </c>
      <c r="Q176" s="719">
        <v>23.388022902587821</v>
      </c>
      <c r="R176" s="718">
        <v>616807.00271301391</v>
      </c>
      <c r="S176" s="720">
        <v>39.977846685468002</v>
      </c>
      <c r="T176" s="721">
        <v>171932.638714595</v>
      </c>
      <c r="U176" s="720">
        <v>21.798402119538338</v>
      </c>
      <c r="V176" s="721">
        <v>788739.64142760891</v>
      </c>
      <c r="W176" s="720">
        <v>51.121521514915614</v>
      </c>
      <c r="X176" s="721">
        <v>754132.35857239109</v>
      </c>
      <c r="Y176" s="719">
        <v>48.878478485084386</v>
      </c>
      <c r="Z176" s="718">
        <v>3539678.6212952416</v>
      </c>
      <c r="AA176" s="720">
        <v>65.722893460484173</v>
      </c>
      <c r="AB176" s="721">
        <v>422163.25856852555</v>
      </c>
      <c r="AC176" s="720">
        <v>10.655732141007155</v>
      </c>
      <c r="AD176" s="721">
        <v>3961841.8798637674</v>
      </c>
      <c r="AE176" s="720">
        <v>73.561399108682622</v>
      </c>
      <c r="AF176" s="721">
        <v>1423920.1201362328</v>
      </c>
      <c r="AG176" s="719">
        <v>26.438600891317378</v>
      </c>
      <c r="AH176" s="718">
        <v>6355969.8930149451</v>
      </c>
      <c r="AI176" s="720">
        <v>79.928475157354526</v>
      </c>
      <c r="AJ176" s="721">
        <v>283578.82442087278</v>
      </c>
      <c r="AK176" s="720">
        <v>4.2710557070871298</v>
      </c>
      <c r="AL176" s="721">
        <v>6639548.7174358172</v>
      </c>
      <c r="AM176" s="720">
        <v>83.494574966572458</v>
      </c>
      <c r="AN176" s="721">
        <v>1312523.2825641835</v>
      </c>
      <c r="AO176" s="719">
        <v>16.505425033427542</v>
      </c>
      <c r="AP176" s="718">
        <v>10907755.602598149</v>
      </c>
      <c r="AQ176" s="720">
        <v>82.440159464956437</v>
      </c>
      <c r="AR176" s="721">
        <v>335427.54165893071</v>
      </c>
      <c r="AS176" s="720">
        <v>2.9833859090898485</v>
      </c>
      <c r="AT176" s="721">
        <v>11243183.14425708</v>
      </c>
      <c r="AU176" s="720">
        <v>84.975300609548455</v>
      </c>
      <c r="AV176" s="721">
        <v>1987935.8557429202</v>
      </c>
      <c r="AW176" s="719">
        <v>15.024699390451545</v>
      </c>
      <c r="AX176" s="718">
        <v>6859194.72452744</v>
      </c>
      <c r="AY176" s="720">
        <v>64.448846690867327</v>
      </c>
      <c r="AZ176" s="721">
        <v>198215.39378458264</v>
      </c>
      <c r="BA176" s="720">
        <v>2.8086137897848484</v>
      </c>
      <c r="BB176" s="721">
        <v>7057410.1183120226</v>
      </c>
      <c r="BC176" s="720">
        <v>66.311274284606853</v>
      </c>
      <c r="BD176" s="721">
        <v>3585440.8816879774</v>
      </c>
      <c r="BE176" s="719">
        <v>33.688725715393147</v>
      </c>
      <c r="BF176" s="718">
        <v>575513.01305999758</v>
      </c>
      <c r="BG176" s="720">
        <v>6.2438933614864274</v>
      </c>
      <c r="BH176" s="717">
        <v>12314.694575614149</v>
      </c>
      <c r="BI176" s="716">
        <v>2.0949496622312842</v>
      </c>
      <c r="BJ176" s="721">
        <v>587827.70763561176</v>
      </c>
      <c r="BK176" s="720">
        <v>6.3774987500085354</v>
      </c>
      <c r="BL176" s="721">
        <v>8629386.2923643868</v>
      </c>
      <c r="BM176" s="719">
        <v>93.622501249991458</v>
      </c>
    </row>
    <row r="177" spans="1:65" x14ac:dyDescent="0.25">
      <c r="A177" s="722" t="s">
        <v>451</v>
      </c>
      <c r="B177" s="721">
        <v>28906493.062272117</v>
      </c>
      <c r="C177" s="720">
        <v>60.212420994983837</v>
      </c>
      <c r="D177" s="721">
        <v>1420301.6208520099</v>
      </c>
      <c r="E177" s="720">
        <v>4.6833225723071932</v>
      </c>
      <c r="F177" s="721">
        <v>30326794.683124125</v>
      </c>
      <c r="G177" s="720">
        <v>63.170918898910372</v>
      </c>
      <c r="H177" s="721">
        <v>17680730.316875875</v>
      </c>
      <c r="I177" s="719">
        <v>36.829081101089628</v>
      </c>
      <c r="J177" s="718">
        <v>28330267.089613054</v>
      </c>
      <c r="K177" s="720">
        <v>73.040760252044336</v>
      </c>
      <c r="L177" s="721">
        <v>1407645.8763822627</v>
      </c>
      <c r="M177" s="720">
        <v>4.7335059390074763</v>
      </c>
      <c r="N177" s="721">
        <v>29737912.965995319</v>
      </c>
      <c r="O177" s="720">
        <v>76.669936237268701</v>
      </c>
      <c r="P177" s="721">
        <v>9049015.0340046827</v>
      </c>
      <c r="Q177" s="719">
        <v>23.330063762731299</v>
      </c>
      <c r="R177" s="718">
        <v>597050.07052730257</v>
      </c>
      <c r="S177" s="720">
        <v>38.700327112024652</v>
      </c>
      <c r="T177" s="721">
        <v>171017.667482602</v>
      </c>
      <c r="U177" s="720">
        <v>22.265961583768103</v>
      </c>
      <c r="V177" s="721">
        <v>768067.73800990463</v>
      </c>
      <c r="W177" s="720">
        <v>49.785560998132212</v>
      </c>
      <c r="X177" s="721">
        <v>774684.26199009549</v>
      </c>
      <c r="Y177" s="719">
        <v>50.214439001867788</v>
      </c>
      <c r="Z177" s="718">
        <v>3538719.2024474102</v>
      </c>
      <c r="AA177" s="720">
        <v>65.608209898548765</v>
      </c>
      <c r="AB177" s="721">
        <v>425171.86532886076</v>
      </c>
      <c r="AC177" s="720">
        <v>10.726123853029611</v>
      </c>
      <c r="AD177" s="721">
        <v>3963891.0677762711</v>
      </c>
      <c r="AE177" s="720">
        <v>73.4909390408218</v>
      </c>
      <c r="AF177" s="721">
        <v>1429822.9322237284</v>
      </c>
      <c r="AG177" s="719">
        <v>26.5090609591782</v>
      </c>
      <c r="AH177" s="718">
        <v>6380658.4393551443</v>
      </c>
      <c r="AI177" s="720">
        <v>80.243341613664711</v>
      </c>
      <c r="AJ177" s="721">
        <v>277320.63930115907</v>
      </c>
      <c r="AK177" s="720">
        <v>4.1652374695825456</v>
      </c>
      <c r="AL177" s="721">
        <v>6657979.0786563028</v>
      </c>
      <c r="AM177" s="720">
        <v>83.730933843756205</v>
      </c>
      <c r="AN177" s="721">
        <v>1293656.9213436977</v>
      </c>
      <c r="AO177" s="719">
        <v>16.269066156243795</v>
      </c>
      <c r="AP177" s="718">
        <v>10945233.982519113</v>
      </c>
      <c r="AQ177" s="720">
        <v>82.647025178594262</v>
      </c>
      <c r="AR177" s="721">
        <v>331111.41383525956</v>
      </c>
      <c r="AS177" s="720">
        <v>2.9363362170717782</v>
      </c>
      <c r="AT177" s="721">
        <v>11276345.396354372</v>
      </c>
      <c r="AU177" s="720">
        <v>85.147234255884769</v>
      </c>
      <c r="AV177" s="721">
        <v>1967003.6036456274</v>
      </c>
      <c r="AW177" s="719">
        <v>14.852765744115231</v>
      </c>
      <c r="AX177" s="718">
        <v>6868605.3947640844</v>
      </c>
      <c r="AY177" s="720">
        <v>64.460796966330875</v>
      </c>
      <c r="AZ177" s="721">
        <v>203024.29043438123</v>
      </c>
      <c r="BA177" s="720">
        <v>2.8709689204926647</v>
      </c>
      <c r="BB177" s="721">
        <v>7071629.6851984663</v>
      </c>
      <c r="BC177" s="720">
        <v>66.366148462414841</v>
      </c>
      <c r="BD177" s="721">
        <v>3583847.3148015337</v>
      </c>
      <c r="BE177" s="719">
        <v>33.633851537585159</v>
      </c>
      <c r="BF177" s="718">
        <v>576225.97265905957</v>
      </c>
      <c r="BG177" s="720">
        <v>6.2493347519586804</v>
      </c>
      <c r="BH177" s="717">
        <v>12655.744469747178</v>
      </c>
      <c r="BI177" s="716">
        <v>2.1491148564523992</v>
      </c>
      <c r="BJ177" s="721">
        <v>588881.71712880675</v>
      </c>
      <c r="BK177" s="720">
        <v>6.3865899044151559</v>
      </c>
      <c r="BL177" s="721">
        <v>8631715.2828711942</v>
      </c>
      <c r="BM177" s="719">
        <v>93.61341009558484</v>
      </c>
    </row>
    <row r="178" spans="1:65" x14ac:dyDescent="0.25">
      <c r="A178" s="722" t="s">
        <v>452</v>
      </c>
      <c r="B178" s="721">
        <v>28928284.123706151</v>
      </c>
      <c r="C178" s="720">
        <v>60.212551724528261</v>
      </c>
      <c r="D178" s="721">
        <v>1436918.6069097812</v>
      </c>
      <c r="E178" s="720">
        <v>4.7321225537578826</v>
      </c>
      <c r="F178" s="721">
        <v>30365202.730615932</v>
      </c>
      <c r="G178" s="720">
        <v>63.203414769584931</v>
      </c>
      <c r="H178" s="721">
        <v>17678408.269384071</v>
      </c>
      <c r="I178" s="719">
        <v>36.796585230415069</v>
      </c>
      <c r="J178" s="718">
        <v>28355528.969628926</v>
      </c>
      <c r="K178" s="720">
        <v>73.045046454878516</v>
      </c>
      <c r="L178" s="721">
        <v>1422074.9883426507</v>
      </c>
      <c r="M178" s="720">
        <v>4.7756528374471712</v>
      </c>
      <c r="N178" s="721">
        <v>29777603.957971577</v>
      </c>
      <c r="O178" s="720">
        <v>76.708371998798683</v>
      </c>
      <c r="P178" s="721">
        <v>9041632.0420284253</v>
      </c>
      <c r="Q178" s="719">
        <v>23.291628001201317</v>
      </c>
      <c r="R178" s="718">
        <v>593884.28937104112</v>
      </c>
      <c r="S178" s="720">
        <v>38.497519172844832</v>
      </c>
      <c r="T178" s="721">
        <v>170504.70599636051</v>
      </c>
      <c r="U178" s="720">
        <v>22.306012649280476</v>
      </c>
      <c r="V178" s="721">
        <v>764388.99536740151</v>
      </c>
      <c r="W178" s="720">
        <v>49.550191057980619</v>
      </c>
      <c r="X178" s="721">
        <v>778267.00463259849</v>
      </c>
      <c r="Y178" s="719">
        <v>50.449808942019381</v>
      </c>
      <c r="Z178" s="718">
        <v>3531747.0157598904</v>
      </c>
      <c r="AA178" s="720">
        <v>65.382683932237256</v>
      </c>
      <c r="AB178" s="721">
        <v>432267.43037674471</v>
      </c>
      <c r="AC178" s="720">
        <v>10.904789481734522</v>
      </c>
      <c r="AD178" s="721">
        <v>3964014.4461366348</v>
      </c>
      <c r="AE178" s="720">
        <v>73.385183728628263</v>
      </c>
      <c r="AF178" s="721">
        <v>1437640.5538633661</v>
      </c>
      <c r="AG178" s="719">
        <v>26.614816271371737</v>
      </c>
      <c r="AH178" s="718">
        <v>6369884.0715008918</v>
      </c>
      <c r="AI178" s="720">
        <v>80.110976114055092</v>
      </c>
      <c r="AJ178" s="721">
        <v>286757.26049898047</v>
      </c>
      <c r="AK178" s="720">
        <v>4.3078370336776013</v>
      </c>
      <c r="AL178" s="721">
        <v>6656641.3319998728</v>
      </c>
      <c r="AM178" s="720">
        <v>83.717384611997034</v>
      </c>
      <c r="AN178" s="721">
        <v>1294683.668000127</v>
      </c>
      <c r="AO178" s="719">
        <v>16.282615388002966</v>
      </c>
      <c r="AP178" s="718">
        <v>10961054.48652545</v>
      </c>
      <c r="AQ178" s="720">
        <v>82.695774437630035</v>
      </c>
      <c r="AR178" s="721">
        <v>330628.10695695796</v>
      </c>
      <c r="AS178" s="720">
        <v>2.9280676659101048</v>
      </c>
      <c r="AT178" s="721">
        <v>11291682.593482409</v>
      </c>
      <c r="AU178" s="720">
        <v>85.190201172691388</v>
      </c>
      <c r="AV178" s="721">
        <v>1962990.4065175937</v>
      </c>
      <c r="AW178" s="719">
        <v>14.809798827308612</v>
      </c>
      <c r="AX178" s="718">
        <v>6898959.1064716522</v>
      </c>
      <c r="AY178" s="720">
        <v>64.664038909176639</v>
      </c>
      <c r="AZ178" s="721">
        <v>201917.48451360696</v>
      </c>
      <c r="BA178" s="720">
        <v>2.8435571570127869</v>
      </c>
      <c r="BB178" s="721">
        <v>7100876.59098526</v>
      </c>
      <c r="BC178" s="720">
        <v>66.556614277942472</v>
      </c>
      <c r="BD178" s="721">
        <v>3568050.40901474</v>
      </c>
      <c r="BE178" s="719">
        <v>33.443385722057528</v>
      </c>
      <c r="BF178" s="718">
        <v>572755.15407722373</v>
      </c>
      <c r="BG178" s="720">
        <v>6.2091486315032052</v>
      </c>
      <c r="BH178" s="717">
        <v>14843.618567130481</v>
      </c>
      <c r="BI178" s="716">
        <v>2.5261486677942102</v>
      </c>
      <c r="BJ178" s="721">
        <v>587598.77264435415</v>
      </c>
      <c r="BK178" s="720">
        <v>6.3700659680938188</v>
      </c>
      <c r="BL178" s="721">
        <v>8636776.227355646</v>
      </c>
      <c r="BM178" s="719">
        <v>93.629934031906174</v>
      </c>
    </row>
    <row r="179" spans="1:65" x14ac:dyDescent="0.25">
      <c r="A179" s="722" t="s">
        <v>453</v>
      </c>
      <c r="B179" s="721">
        <v>28913082.913843319</v>
      </c>
      <c r="C179" s="720">
        <v>60.137141145214208</v>
      </c>
      <c r="D179" s="721">
        <v>1499915.453134438</v>
      </c>
      <c r="E179" s="720">
        <v>4.931823673008962</v>
      </c>
      <c r="F179" s="721">
        <v>30412998.366977759</v>
      </c>
      <c r="G179" s="720">
        <v>63.256857834707965</v>
      </c>
      <c r="H179" s="721">
        <v>17665580.633022241</v>
      </c>
      <c r="I179" s="719">
        <v>36.743142165292035</v>
      </c>
      <c r="J179" s="718">
        <v>28322820.264091223</v>
      </c>
      <c r="K179" s="720">
        <v>72.901482926654751</v>
      </c>
      <c r="L179" s="721">
        <v>1486463.4975545229</v>
      </c>
      <c r="M179" s="720">
        <v>4.9865790451063718</v>
      </c>
      <c r="N179" s="721">
        <v>29809283.761645745</v>
      </c>
      <c r="O179" s="720">
        <v>76.727563531539161</v>
      </c>
      <c r="P179" s="721">
        <v>9041531.2383542508</v>
      </c>
      <c r="Q179" s="719">
        <v>23.272436468460839</v>
      </c>
      <c r="R179" s="718">
        <v>568416.92600063491</v>
      </c>
      <c r="S179" s="720">
        <v>36.848289658906424</v>
      </c>
      <c r="T179" s="721">
        <v>178050.43126769463</v>
      </c>
      <c r="U179" s="720">
        <v>23.852406878080217</v>
      </c>
      <c r="V179" s="721">
        <v>746467.35726832948</v>
      </c>
      <c r="W179" s="720">
        <v>48.390616365127507</v>
      </c>
      <c r="X179" s="721">
        <v>796119.64273167029</v>
      </c>
      <c r="Y179" s="719">
        <v>51.609383634872493</v>
      </c>
      <c r="Z179" s="718">
        <v>3524939.14574133</v>
      </c>
      <c r="AA179" s="720">
        <v>65.158135438491868</v>
      </c>
      <c r="AB179" s="721">
        <v>467669.8311533737</v>
      </c>
      <c r="AC179" s="720">
        <v>11.713389261502616</v>
      </c>
      <c r="AD179" s="721">
        <v>3992608.9768947037</v>
      </c>
      <c r="AE179" s="720">
        <v>73.802963884850627</v>
      </c>
      <c r="AF179" s="721">
        <v>1417213.0231052958</v>
      </c>
      <c r="AG179" s="719">
        <v>26.197036115149373</v>
      </c>
      <c r="AH179" s="718">
        <v>6379357.6366249472</v>
      </c>
      <c r="AI179" s="720">
        <v>80.235337548396927</v>
      </c>
      <c r="AJ179" s="721">
        <v>291072.53042028571</v>
      </c>
      <c r="AK179" s="720">
        <v>4.3636245808899705</v>
      </c>
      <c r="AL179" s="721">
        <v>6670430.1670452328</v>
      </c>
      <c r="AM179" s="720">
        <v>83.896255161050718</v>
      </c>
      <c r="AN179" s="721">
        <v>1280377.8329547672</v>
      </c>
      <c r="AO179" s="719">
        <v>16.103744838949282</v>
      </c>
      <c r="AP179" s="718">
        <v>10952474.493703663</v>
      </c>
      <c r="AQ179" s="720">
        <v>82.558292348346697</v>
      </c>
      <c r="AR179" s="721">
        <v>341550.44375292287</v>
      </c>
      <c r="AS179" s="720">
        <v>3.0241693784487076</v>
      </c>
      <c r="AT179" s="721">
        <v>11294024.937456585</v>
      </c>
      <c r="AU179" s="720">
        <v>85.13285405157383</v>
      </c>
      <c r="AV179" s="721">
        <v>1972328.0625434136</v>
      </c>
      <c r="AW179" s="719">
        <v>14.86714594842617</v>
      </c>
      <c r="AX179" s="718">
        <v>6897632.0620206501</v>
      </c>
      <c r="AY179" s="720">
        <v>64.577041927421845</v>
      </c>
      <c r="AZ179" s="721">
        <v>208120.26096024617</v>
      </c>
      <c r="BA179" s="720">
        <v>2.9288983277275102</v>
      </c>
      <c r="BB179" s="721">
        <v>7105752.3229808956</v>
      </c>
      <c r="BC179" s="720">
        <v>66.525506371035348</v>
      </c>
      <c r="BD179" s="721">
        <v>3575492.6770191044</v>
      </c>
      <c r="BE179" s="719">
        <v>33.474493628964652</v>
      </c>
      <c r="BF179" s="718">
        <v>590262.64975209779</v>
      </c>
      <c r="BG179" s="720">
        <v>6.3965945569489833</v>
      </c>
      <c r="BH179" s="717">
        <v>13451.955579914878</v>
      </c>
      <c r="BI179" s="716">
        <v>2.2281978042451001</v>
      </c>
      <c r="BJ179" s="721">
        <v>603714.60533201275</v>
      </c>
      <c r="BK179" s="720">
        <v>6.5423715358564953</v>
      </c>
      <c r="BL179" s="721">
        <v>8624049.3946679868</v>
      </c>
      <c r="BM179" s="719">
        <v>93.457628464143511</v>
      </c>
    </row>
    <row r="180" spans="1:65" x14ac:dyDescent="0.25">
      <c r="A180" s="722" t="s">
        <v>454</v>
      </c>
      <c r="B180" s="721">
        <v>28880455.574780591</v>
      </c>
      <c r="C180" s="720">
        <v>60.024373865102781</v>
      </c>
      <c r="D180" s="721">
        <v>1537649.0606370615</v>
      </c>
      <c r="E180" s="720">
        <v>5.0550456021730001</v>
      </c>
      <c r="F180" s="721">
        <v>30418104.635417651</v>
      </c>
      <c r="G180" s="720">
        <v>63.220182942629911</v>
      </c>
      <c r="H180" s="721">
        <v>17696442.364582349</v>
      </c>
      <c r="I180" s="719">
        <v>36.779817057370089</v>
      </c>
      <c r="J180" s="718">
        <v>28289365.999020986</v>
      </c>
      <c r="K180" s="720">
        <v>72.75423861837038</v>
      </c>
      <c r="L180" s="721">
        <v>1519750.667378634</v>
      </c>
      <c r="M180" s="720">
        <v>5.0982747472409127</v>
      </c>
      <c r="N180" s="721">
        <v>29809116.66639962</v>
      </c>
      <c r="O180" s="720">
        <v>76.662714428634899</v>
      </c>
      <c r="P180" s="721">
        <v>9074344.3336003814</v>
      </c>
      <c r="Q180" s="719">
        <v>23.337285571365101</v>
      </c>
      <c r="R180" s="718">
        <v>555390.47634205676</v>
      </c>
      <c r="S180" s="720">
        <v>36.004535089598427</v>
      </c>
      <c r="T180" s="721">
        <v>173876.7933456887</v>
      </c>
      <c r="U180" s="720">
        <v>23.842670660392933</v>
      </c>
      <c r="V180" s="721">
        <v>729267.26968774549</v>
      </c>
      <c r="W180" s="720">
        <v>47.276520069452566</v>
      </c>
      <c r="X180" s="721">
        <v>813289.7303122544</v>
      </c>
      <c r="Y180" s="719">
        <v>52.723479930547434</v>
      </c>
      <c r="Z180" s="718">
        <v>3520029.0165634174</v>
      </c>
      <c r="AA180" s="720">
        <v>64.971053355993348</v>
      </c>
      <c r="AB180" s="721">
        <v>467584.00605317525</v>
      </c>
      <c r="AC180" s="720">
        <v>11.725912303956612</v>
      </c>
      <c r="AD180" s="721">
        <v>3987613.0226165932</v>
      </c>
      <c r="AE180" s="720">
        <v>73.601500793426482</v>
      </c>
      <c r="AF180" s="721">
        <v>1430228.9773834075</v>
      </c>
      <c r="AG180" s="719">
        <v>26.398499206573518</v>
      </c>
      <c r="AH180" s="718">
        <v>6365227.331529038</v>
      </c>
      <c r="AI180" s="720">
        <v>80.058924931044089</v>
      </c>
      <c r="AJ180" s="721">
        <v>306069.74560326594</v>
      </c>
      <c r="AK180" s="720">
        <v>4.5878596330600194</v>
      </c>
      <c r="AL180" s="721">
        <v>6671297.0771323051</v>
      </c>
      <c r="AM180" s="720">
        <v>83.908530532016329</v>
      </c>
      <c r="AN180" s="721">
        <v>1279380.9228676956</v>
      </c>
      <c r="AO180" s="719">
        <v>16.091469467983671</v>
      </c>
      <c r="AP180" s="718">
        <v>10935915.040337013</v>
      </c>
      <c r="AQ180" s="720">
        <v>82.361521388909622</v>
      </c>
      <c r="AR180" s="721">
        <v>361575.26495891507</v>
      </c>
      <c r="AS180" s="720">
        <v>3.2004919250908257</v>
      </c>
      <c r="AT180" s="721">
        <v>11297490.305295927</v>
      </c>
      <c r="AU180" s="720">
        <v>85.0846487000465</v>
      </c>
      <c r="AV180" s="721">
        <v>1980451.6947040712</v>
      </c>
      <c r="AW180" s="719">
        <v>14.9153512999535</v>
      </c>
      <c r="AX180" s="718">
        <v>6912804.134249459</v>
      </c>
      <c r="AY180" s="720">
        <v>64.639222263765234</v>
      </c>
      <c r="AZ180" s="721">
        <v>210644.85741758905</v>
      </c>
      <c r="BA180" s="720">
        <v>2.9570627608058917</v>
      </c>
      <c r="BB180" s="721">
        <v>7123448.9916670471</v>
      </c>
      <c r="BC180" s="720">
        <v>66.60888891320414</v>
      </c>
      <c r="BD180" s="721">
        <v>3570993.0083329519</v>
      </c>
      <c r="BE180" s="719">
        <v>33.39111108679586</v>
      </c>
      <c r="BF180" s="718">
        <v>591089.57575960457</v>
      </c>
      <c r="BG180" s="720">
        <v>6.4032506658437001</v>
      </c>
      <c r="BH180" s="717">
        <v>17898.393258427423</v>
      </c>
      <c r="BI180" s="716">
        <v>2.9390388922276811</v>
      </c>
      <c r="BJ180" s="721">
        <v>608987.96901803208</v>
      </c>
      <c r="BK180" s="720">
        <v>6.5971432723953836</v>
      </c>
      <c r="BL180" s="721">
        <v>8622098.0309819672</v>
      </c>
      <c r="BM180" s="719">
        <v>93.402856727604615</v>
      </c>
    </row>
    <row r="181" spans="1:65" x14ac:dyDescent="0.25">
      <c r="A181" s="722" t="s">
        <v>455</v>
      </c>
      <c r="B181" s="721">
        <v>28879946.906151243</v>
      </c>
      <c r="C181" s="720">
        <v>59.978917010856378</v>
      </c>
      <c r="D181" s="721">
        <v>1566939.8181433957</v>
      </c>
      <c r="E181" s="720">
        <v>5.1464697600529377</v>
      </c>
      <c r="F181" s="721">
        <v>30446886.724294636</v>
      </c>
      <c r="G181" s="720">
        <v>63.233194230230737</v>
      </c>
      <c r="H181" s="721">
        <v>17703277.275705367</v>
      </c>
      <c r="I181" s="719">
        <v>36.766805769769263</v>
      </c>
      <c r="J181" s="718">
        <v>28281261.565915115</v>
      </c>
      <c r="K181" s="720">
        <v>72.673574337883124</v>
      </c>
      <c r="L181" s="721">
        <v>1550538.8751284168</v>
      </c>
      <c r="M181" s="720">
        <v>5.1976040741917027</v>
      </c>
      <c r="N181" s="721">
        <v>29831800.44104353</v>
      </c>
      <c r="O181" s="720">
        <v>76.657951128953485</v>
      </c>
      <c r="P181" s="721">
        <v>9083667.5589564722</v>
      </c>
      <c r="Q181" s="719">
        <v>23.342048871046515</v>
      </c>
      <c r="R181" s="718">
        <v>540462.40629042452</v>
      </c>
      <c r="S181" s="720">
        <v>35.03889920869625</v>
      </c>
      <c r="T181" s="721">
        <v>181393.17979463623</v>
      </c>
      <c r="U181" s="720">
        <v>25.128735344199654</v>
      </c>
      <c r="V181" s="721">
        <v>721855.58608506073</v>
      </c>
      <c r="W181" s="720">
        <v>46.79886117828751</v>
      </c>
      <c r="X181" s="721">
        <v>820608.41391493939</v>
      </c>
      <c r="Y181" s="719">
        <v>53.20113882171249</v>
      </c>
      <c r="Z181" s="718">
        <v>3510825.8716824008</v>
      </c>
      <c r="AA181" s="720">
        <v>64.704830557130521</v>
      </c>
      <c r="AB181" s="721">
        <v>474569.29928609519</v>
      </c>
      <c r="AC181" s="720">
        <v>11.907709999326602</v>
      </c>
      <c r="AD181" s="721">
        <v>3985395.1709684962</v>
      </c>
      <c r="AE181" s="720">
        <v>73.451184611770117</v>
      </c>
      <c r="AF181" s="721">
        <v>1440514.8290315045</v>
      </c>
      <c r="AG181" s="719">
        <v>26.548815388229883</v>
      </c>
      <c r="AH181" s="718">
        <v>6382099.1889785966</v>
      </c>
      <c r="AI181" s="720">
        <v>80.278128688023898</v>
      </c>
      <c r="AJ181" s="721">
        <v>300916.86123424082</v>
      </c>
      <c r="AK181" s="720">
        <v>4.502710437522552</v>
      </c>
      <c r="AL181" s="721">
        <v>6683016.0502128378</v>
      </c>
      <c r="AM181" s="720">
        <v>84.063253581143073</v>
      </c>
      <c r="AN181" s="721">
        <v>1266968.9497871636</v>
      </c>
      <c r="AO181" s="719">
        <v>15.936746418856927</v>
      </c>
      <c r="AP181" s="718">
        <v>10930573.444190612</v>
      </c>
      <c r="AQ181" s="720">
        <v>82.248242302729224</v>
      </c>
      <c r="AR181" s="721">
        <v>382074.47059915966</v>
      </c>
      <c r="AS181" s="720">
        <v>3.3774097229672329</v>
      </c>
      <c r="AT181" s="721">
        <v>11312647.914789772</v>
      </c>
      <c r="AU181" s="720">
        <v>85.123201589721475</v>
      </c>
      <c r="AV181" s="721">
        <v>1977087.0852102297</v>
      </c>
      <c r="AW181" s="719">
        <v>14.876798410278525</v>
      </c>
      <c r="AX181" s="718">
        <v>6917300.6547730817</v>
      </c>
      <c r="AY181" s="720">
        <v>64.603147837864654</v>
      </c>
      <c r="AZ181" s="721">
        <v>211585.06421428485</v>
      </c>
      <c r="BA181" s="720">
        <v>2.9679962978048664</v>
      </c>
      <c r="BB181" s="721">
        <v>7128885.7189873662</v>
      </c>
      <c r="BC181" s="720">
        <v>66.579216519263881</v>
      </c>
      <c r="BD181" s="721">
        <v>3578488.2810126352</v>
      </c>
      <c r="BE181" s="719">
        <v>33.420783480736119</v>
      </c>
      <c r="BF181" s="718">
        <v>598685.34023612738</v>
      </c>
      <c r="BG181" s="720">
        <v>6.4829999843646977</v>
      </c>
      <c r="BH181" s="717">
        <v>16400.943014979053</v>
      </c>
      <c r="BI181" s="716">
        <v>2.6664459054898861</v>
      </c>
      <c r="BJ181" s="721">
        <v>615086.28325110651</v>
      </c>
      <c r="BK181" s="720">
        <v>6.6606013154207409</v>
      </c>
      <c r="BL181" s="721">
        <v>8619609.7167488933</v>
      </c>
      <c r="BM181" s="719">
        <v>93.339398684579265</v>
      </c>
    </row>
    <row r="182" spans="1:65" x14ac:dyDescent="0.25">
      <c r="A182" s="722" t="s">
        <v>456</v>
      </c>
      <c r="B182" s="721">
        <v>28934231.732657865</v>
      </c>
      <c r="C182" s="720">
        <v>60.046885198426175</v>
      </c>
      <c r="D182" s="721">
        <v>1550723.5274592815</v>
      </c>
      <c r="E182" s="720">
        <v>5.086848624928316</v>
      </c>
      <c r="F182" s="721">
        <v>30484955.260117147</v>
      </c>
      <c r="G182" s="720">
        <v>63.265084267549774</v>
      </c>
      <c r="H182" s="721">
        <v>17701110.739882857</v>
      </c>
      <c r="I182" s="719">
        <v>36.734915732450226</v>
      </c>
      <c r="J182" s="718">
        <v>28337316.835739061</v>
      </c>
      <c r="K182" s="720">
        <v>72.757203056489999</v>
      </c>
      <c r="L182" s="721">
        <v>1534163.6653194171</v>
      </c>
      <c r="M182" s="720">
        <v>5.1358809124477611</v>
      </c>
      <c r="N182" s="721">
        <v>29871480.501058474</v>
      </c>
      <c r="O182" s="720">
        <v>76.696230098695921</v>
      </c>
      <c r="P182" s="721">
        <v>9076301.4989415258</v>
      </c>
      <c r="Q182" s="719">
        <v>23.303769901304079</v>
      </c>
      <c r="R182" s="718">
        <v>541586.4747460155</v>
      </c>
      <c r="S182" s="720">
        <v>35.112798451394561</v>
      </c>
      <c r="T182" s="721">
        <v>185769.47262946039</v>
      </c>
      <c r="U182" s="720">
        <v>25.540379961114475</v>
      </c>
      <c r="V182" s="721">
        <v>727355.94737547589</v>
      </c>
      <c r="W182" s="720">
        <v>47.15683270080801</v>
      </c>
      <c r="X182" s="721">
        <v>815063.05262452434</v>
      </c>
      <c r="Y182" s="719">
        <v>52.84316729919199</v>
      </c>
      <c r="Z182" s="718">
        <v>3525201.2192000765</v>
      </c>
      <c r="AA182" s="720">
        <v>64.87284120016696</v>
      </c>
      <c r="AB182" s="721">
        <v>456061.85671776254</v>
      </c>
      <c r="AC182" s="720">
        <v>11.455205245702638</v>
      </c>
      <c r="AD182" s="721">
        <v>3981263.0759178391</v>
      </c>
      <c r="AE182" s="720">
        <v>73.265561663090836</v>
      </c>
      <c r="AF182" s="721">
        <v>1452753.9240821623</v>
      </c>
      <c r="AG182" s="719">
        <v>26.734438336909164</v>
      </c>
      <c r="AH182" s="718">
        <v>6400707.1755022239</v>
      </c>
      <c r="AI182" s="720">
        <v>80.514470568950813</v>
      </c>
      <c r="AJ182" s="721">
        <v>295430.18006440392</v>
      </c>
      <c r="AK182" s="720">
        <v>4.4119492235147648</v>
      </c>
      <c r="AL182" s="721">
        <v>6696137.3555666273</v>
      </c>
      <c r="AM182" s="720">
        <v>84.230685650467777</v>
      </c>
      <c r="AN182" s="721">
        <v>1253622.6444333738</v>
      </c>
      <c r="AO182" s="719">
        <v>15.769314349532223</v>
      </c>
      <c r="AP182" s="718">
        <v>10931899.737134205</v>
      </c>
      <c r="AQ182" s="720">
        <v>82.185972481536979</v>
      </c>
      <c r="AR182" s="721">
        <v>387279.61945648986</v>
      </c>
      <c r="AS182" s="720">
        <v>3.4214460894728442</v>
      </c>
      <c r="AT182" s="721">
        <v>11319179.356590696</v>
      </c>
      <c r="AU182" s="720">
        <v>85.097538898414399</v>
      </c>
      <c r="AV182" s="721">
        <v>1982238.6434093055</v>
      </c>
      <c r="AW182" s="719">
        <v>14.902461101585601</v>
      </c>
      <c r="AX182" s="718">
        <v>6937922.2291565407</v>
      </c>
      <c r="AY182" s="720">
        <v>64.718409535713818</v>
      </c>
      <c r="AZ182" s="721">
        <v>209622.53645130037</v>
      </c>
      <c r="BA182" s="720">
        <v>2.9327908159449447</v>
      </c>
      <c r="BB182" s="721">
        <v>7147544.7656078413</v>
      </c>
      <c r="BC182" s="720">
        <v>66.673813000018669</v>
      </c>
      <c r="BD182" s="721">
        <v>3572623.2343921615</v>
      </c>
      <c r="BE182" s="719">
        <v>33.326186999981331</v>
      </c>
      <c r="BF182" s="718">
        <v>596914.89691880578</v>
      </c>
      <c r="BG182" s="720">
        <v>6.4613178910586182</v>
      </c>
      <c r="BH182" s="717">
        <v>16559.862139864515</v>
      </c>
      <c r="BI182" s="716">
        <v>2.6993550908719284</v>
      </c>
      <c r="BJ182" s="721">
        <v>613474.75905867037</v>
      </c>
      <c r="BK182" s="720">
        <v>6.640570468050889</v>
      </c>
      <c r="BL182" s="721">
        <v>8624809.2409413308</v>
      </c>
      <c r="BM182" s="719">
        <v>93.359429531949104</v>
      </c>
    </row>
    <row r="183" spans="1:65" x14ac:dyDescent="0.25">
      <c r="A183" s="722" t="s">
        <v>457</v>
      </c>
      <c r="B183" s="721">
        <v>28987688.840366572</v>
      </c>
      <c r="C183" s="720">
        <v>60.114021771734386</v>
      </c>
      <c r="D183" s="721">
        <v>1584013.0428962368</v>
      </c>
      <c r="E183" s="720">
        <v>5.1813047534767493</v>
      </c>
      <c r="F183" s="721">
        <v>30571701.883262809</v>
      </c>
      <c r="G183" s="720">
        <v>63.398912646331318</v>
      </c>
      <c r="H183" s="721">
        <v>17649475.116737191</v>
      </c>
      <c r="I183" s="719">
        <v>36.601087353668682</v>
      </c>
      <c r="J183" s="718">
        <v>28385151.833174162</v>
      </c>
      <c r="K183" s="720">
        <v>72.820951678096847</v>
      </c>
      <c r="L183" s="721">
        <v>1569945.8518412635</v>
      </c>
      <c r="M183" s="720">
        <v>5.2409972698122917</v>
      </c>
      <c r="N183" s="721">
        <v>29955097.685015425</v>
      </c>
      <c r="O183" s="720">
        <v>76.848583860093768</v>
      </c>
      <c r="P183" s="721">
        <v>9024277.3149845768</v>
      </c>
      <c r="Q183" s="719">
        <v>23.151416139906232</v>
      </c>
      <c r="R183" s="718">
        <v>547321.96482120128</v>
      </c>
      <c r="S183" s="720">
        <v>35.486765440869625</v>
      </c>
      <c r="T183" s="721">
        <v>186178.42056248125</v>
      </c>
      <c r="U183" s="720">
        <v>25.382184423133499</v>
      </c>
      <c r="V183" s="721">
        <v>733500.38538368256</v>
      </c>
      <c r="W183" s="720">
        <v>47.558033113839187</v>
      </c>
      <c r="X183" s="721">
        <v>808826.61461631744</v>
      </c>
      <c r="Y183" s="719">
        <v>52.441966886160813</v>
      </c>
      <c r="Z183" s="718">
        <v>3562036.0880172849</v>
      </c>
      <c r="AA183" s="720">
        <v>65.454179561988539</v>
      </c>
      <c r="AB183" s="721">
        <v>464078.89499914862</v>
      </c>
      <c r="AC183" s="720">
        <v>11.526717367904205</v>
      </c>
      <c r="AD183" s="721">
        <v>4026114.9830164332</v>
      </c>
      <c r="AE183" s="720">
        <v>73.981859398357471</v>
      </c>
      <c r="AF183" s="721">
        <v>1415915.0169835666</v>
      </c>
      <c r="AG183" s="719">
        <v>26.018140601642529</v>
      </c>
      <c r="AH183" s="718">
        <v>6384889.7437088797</v>
      </c>
      <c r="AI183" s="720">
        <v>80.31814009548124</v>
      </c>
      <c r="AJ183" s="721">
        <v>308202.62052705023</v>
      </c>
      <c r="AK183" s="720">
        <v>4.6047866031837437</v>
      </c>
      <c r="AL183" s="721">
        <v>6693092.3642359301</v>
      </c>
      <c r="AM183" s="720">
        <v>84.1951469424165</v>
      </c>
      <c r="AN183" s="721">
        <v>1256406.6357640708</v>
      </c>
      <c r="AO183" s="719">
        <v>15.8048530575835</v>
      </c>
      <c r="AP183" s="718">
        <v>10944765.539085604</v>
      </c>
      <c r="AQ183" s="720">
        <v>82.212299156463502</v>
      </c>
      <c r="AR183" s="721">
        <v>404545.06220600358</v>
      </c>
      <c r="AS183" s="720">
        <v>3.5644901828659474</v>
      </c>
      <c r="AT183" s="721">
        <v>11349310.601291608</v>
      </c>
      <c r="AU183" s="720">
        <v>85.251064999146749</v>
      </c>
      <c r="AV183" s="721">
        <v>1963497.3987083929</v>
      </c>
      <c r="AW183" s="719">
        <v>14.748935000853251</v>
      </c>
      <c r="AX183" s="718">
        <v>6946138.4975411929</v>
      </c>
      <c r="AY183" s="720">
        <v>64.719328579155743</v>
      </c>
      <c r="AZ183" s="721">
        <v>206940.85354657998</v>
      </c>
      <c r="BA183" s="720">
        <v>2.8930317055005181</v>
      </c>
      <c r="BB183" s="721">
        <v>7153079.3510877723</v>
      </c>
      <c r="BC183" s="720">
        <v>66.647460749551286</v>
      </c>
      <c r="BD183" s="721">
        <v>3579631.6489122277</v>
      </c>
      <c r="BE183" s="719">
        <v>33.352539250448714</v>
      </c>
      <c r="BF183" s="718">
        <v>602537.00719241158</v>
      </c>
      <c r="BG183" s="720">
        <v>6.5196918002832298</v>
      </c>
      <c r="BH183" s="717">
        <v>14067.191054973409</v>
      </c>
      <c r="BI183" s="716">
        <v>2.281397222879364</v>
      </c>
      <c r="BJ183" s="721">
        <v>616604.19824738498</v>
      </c>
      <c r="BK183" s="720">
        <v>6.6719044429580396</v>
      </c>
      <c r="BL183" s="721">
        <v>8625197.8017526139</v>
      </c>
      <c r="BM183" s="719">
        <v>93.328095557041962</v>
      </c>
    </row>
    <row r="184" spans="1:65" x14ac:dyDescent="0.25">
      <c r="A184" s="722" t="s">
        <v>458</v>
      </c>
      <c r="B184" s="721">
        <v>29048141.947576344</v>
      </c>
      <c r="C184" s="720">
        <v>60.194259710429357</v>
      </c>
      <c r="D184" s="721">
        <v>1604365.0542521523</v>
      </c>
      <c r="E184" s="720">
        <v>5.2340418816524483</v>
      </c>
      <c r="F184" s="721">
        <v>30652507.001828492</v>
      </c>
      <c r="G184" s="720">
        <v>63.518863635881068</v>
      </c>
      <c r="H184" s="721">
        <v>17604821.998171508</v>
      </c>
      <c r="I184" s="719">
        <v>36.481136364118932</v>
      </c>
      <c r="J184" s="718">
        <v>28441514.054829434</v>
      </c>
      <c r="K184" s="720">
        <v>72.904072844079835</v>
      </c>
      <c r="L184" s="721">
        <v>1589661.8108777506</v>
      </c>
      <c r="M184" s="720">
        <v>5.2933718545899398</v>
      </c>
      <c r="N184" s="721">
        <v>30031175.865707181</v>
      </c>
      <c r="O184" s="720">
        <v>76.978849602949467</v>
      </c>
      <c r="P184" s="721">
        <v>8981067.1342928205</v>
      </c>
      <c r="Q184" s="719">
        <v>23.021150397050533</v>
      </c>
      <c r="R184" s="718">
        <v>544596.76857377158</v>
      </c>
      <c r="S184" s="720">
        <v>35.31215511593372</v>
      </c>
      <c r="T184" s="721">
        <v>178576.26130668863</v>
      </c>
      <c r="U184" s="720">
        <v>24.693434894302836</v>
      </c>
      <c r="V184" s="721">
        <v>723173.02988046024</v>
      </c>
      <c r="W184" s="720">
        <v>46.891204062183753</v>
      </c>
      <c r="X184" s="721">
        <v>819062.97011954</v>
      </c>
      <c r="Y184" s="719">
        <v>53.108795937816247</v>
      </c>
      <c r="Z184" s="718">
        <v>3575100.940164262</v>
      </c>
      <c r="AA184" s="720">
        <v>65.596039985561248</v>
      </c>
      <c r="AB184" s="721">
        <v>472373.76794560894</v>
      </c>
      <c r="AC184" s="720">
        <v>11.670826923244757</v>
      </c>
      <c r="AD184" s="721">
        <v>4047474.708109871</v>
      </c>
      <c r="AE184" s="720">
        <v>74.26316549862905</v>
      </c>
      <c r="AF184" s="721">
        <v>1402703.2918901294</v>
      </c>
      <c r="AG184" s="719">
        <v>25.73683450137095</v>
      </c>
      <c r="AH184" s="718">
        <v>6382665.9763815077</v>
      </c>
      <c r="AI184" s="720">
        <v>80.2946611808337</v>
      </c>
      <c r="AJ184" s="721">
        <v>319361.72894602118</v>
      </c>
      <c r="AK184" s="720">
        <v>4.7651508317722469</v>
      </c>
      <c r="AL184" s="721">
        <v>6702027.7053275285</v>
      </c>
      <c r="AM184" s="720">
        <v>84.31226791675499</v>
      </c>
      <c r="AN184" s="721">
        <v>1247026.2946724712</v>
      </c>
      <c r="AO184" s="719">
        <v>15.68773208324501</v>
      </c>
      <c r="AP184" s="718">
        <v>10981592.077152889</v>
      </c>
      <c r="AQ184" s="720">
        <v>82.414036551501781</v>
      </c>
      <c r="AR184" s="721">
        <v>407826.821526293</v>
      </c>
      <c r="AS184" s="720">
        <v>3.5807517938741213</v>
      </c>
      <c r="AT184" s="721">
        <v>11389418.898679182</v>
      </c>
      <c r="AU184" s="720">
        <v>85.474672417395709</v>
      </c>
      <c r="AV184" s="721">
        <v>1935486.1013208199</v>
      </c>
      <c r="AW184" s="719">
        <v>14.525327582604291</v>
      </c>
      <c r="AX184" s="718">
        <v>6957558.2925570011</v>
      </c>
      <c r="AY184" s="720">
        <v>64.746347132033065</v>
      </c>
      <c r="AZ184" s="721">
        <v>211523.23115313862</v>
      </c>
      <c r="BA184" s="720">
        <v>2.9504927577343438</v>
      </c>
      <c r="BB184" s="721">
        <v>7169081.52371014</v>
      </c>
      <c r="BC184" s="720">
        <v>66.714761333518268</v>
      </c>
      <c r="BD184" s="721">
        <v>3576788.47628986</v>
      </c>
      <c r="BE184" s="719">
        <v>33.285238666481732</v>
      </c>
      <c r="BF184" s="718">
        <v>606627.89274691208</v>
      </c>
      <c r="BG184" s="720">
        <v>6.5616252000999458</v>
      </c>
      <c r="BH184" s="717">
        <v>14703.243374401702</v>
      </c>
      <c r="BI184" s="716">
        <v>2.3664101989459803</v>
      </c>
      <c r="BJ184" s="721">
        <v>621331.13612131379</v>
      </c>
      <c r="BK184" s="720">
        <v>6.7206636706387997</v>
      </c>
      <c r="BL184" s="721">
        <v>8623754.863878686</v>
      </c>
      <c r="BM184" s="719">
        <v>93.2793363293612</v>
      </c>
    </row>
    <row r="185" spans="1:65" x14ac:dyDescent="0.25">
      <c r="A185" s="722" t="s">
        <v>459</v>
      </c>
      <c r="B185" s="721">
        <v>29084601.884309549</v>
      </c>
      <c r="C185" s="720">
        <v>60.226228183166008</v>
      </c>
      <c r="D185" s="721">
        <v>1632945.5648482796</v>
      </c>
      <c r="E185" s="720">
        <v>5.3160024170258087</v>
      </c>
      <c r="F185" s="721">
        <v>30717547.449157827</v>
      </c>
      <c r="G185" s="720">
        <v>63.607610283235132</v>
      </c>
      <c r="H185" s="721">
        <v>17574704.55084217</v>
      </c>
      <c r="I185" s="719">
        <v>36.392389716764868</v>
      </c>
      <c r="J185" s="718">
        <v>28467326.143321857</v>
      </c>
      <c r="K185" s="720">
        <v>72.911152561904572</v>
      </c>
      <c r="L185" s="721">
        <v>1619243.6859246548</v>
      </c>
      <c r="M185" s="720">
        <v>5.3819484744007697</v>
      </c>
      <c r="N185" s="721">
        <v>30086569.829246514</v>
      </c>
      <c r="O185" s="720">
        <v>77.058395714456466</v>
      </c>
      <c r="P185" s="721">
        <v>8957287.1707534865</v>
      </c>
      <c r="Q185" s="719">
        <v>22.941604285543534</v>
      </c>
      <c r="R185" s="718">
        <v>554718.28340204584</v>
      </c>
      <c r="S185" s="720">
        <v>35.970052750580564</v>
      </c>
      <c r="T185" s="721">
        <v>180762.99451114569</v>
      </c>
      <c r="U185" s="720">
        <v>24.577511343868775</v>
      </c>
      <c r="V185" s="721">
        <v>735481.27791319159</v>
      </c>
      <c r="W185" s="720">
        <v>47.691415904580481</v>
      </c>
      <c r="X185" s="721">
        <v>806685.72208680841</v>
      </c>
      <c r="Y185" s="719">
        <v>52.308584095419519</v>
      </c>
      <c r="Z185" s="718">
        <v>3578467.3717426728</v>
      </c>
      <c r="AA185" s="720">
        <v>65.562618353975282</v>
      </c>
      <c r="AB185" s="721">
        <v>483922.82317244774</v>
      </c>
      <c r="AC185" s="720">
        <v>11.912268392587503</v>
      </c>
      <c r="AD185" s="721">
        <v>4062390.1949151205</v>
      </c>
      <c r="AE185" s="720">
        <v>74.428773630104743</v>
      </c>
      <c r="AF185" s="721">
        <v>1395700.8050848795</v>
      </c>
      <c r="AG185" s="719">
        <v>25.571226369895257</v>
      </c>
      <c r="AH185" s="718">
        <v>6382536.4394325716</v>
      </c>
      <c r="AI185" s="720">
        <v>80.295536706174133</v>
      </c>
      <c r="AJ185" s="721">
        <v>326894.20491434733</v>
      </c>
      <c r="AK185" s="720">
        <v>4.8721601316465577</v>
      </c>
      <c r="AL185" s="721">
        <v>6709430.6443469189</v>
      </c>
      <c r="AM185" s="720">
        <v>84.408031147658136</v>
      </c>
      <c r="AN185" s="721">
        <v>1239375.3556530809</v>
      </c>
      <c r="AO185" s="719">
        <v>15.591968852341864</v>
      </c>
      <c r="AP185" s="718">
        <v>10980034.948131256</v>
      </c>
      <c r="AQ185" s="720">
        <v>82.331659272571784</v>
      </c>
      <c r="AR185" s="721">
        <v>410417.4250470277</v>
      </c>
      <c r="AS185" s="720">
        <v>3.6031705467068176</v>
      </c>
      <c r="AT185" s="721">
        <v>11390452.373178285</v>
      </c>
      <c r="AU185" s="720">
        <v>85.409094613909119</v>
      </c>
      <c r="AV185" s="721">
        <v>1945893.6268217159</v>
      </c>
      <c r="AW185" s="719">
        <v>14.590905386090881</v>
      </c>
      <c r="AX185" s="718">
        <v>6971569.1006133137</v>
      </c>
      <c r="AY185" s="720">
        <v>64.800887159766773</v>
      </c>
      <c r="AZ185" s="721">
        <v>217246.23827968628</v>
      </c>
      <c r="BA185" s="720">
        <v>3.0220033209691524</v>
      </c>
      <c r="BB185" s="721">
        <v>7188815.338893</v>
      </c>
      <c r="BC185" s="720">
        <v>66.820195692677572</v>
      </c>
      <c r="BD185" s="721">
        <v>3569631.6611070004</v>
      </c>
      <c r="BE185" s="719">
        <v>33.179804307322428</v>
      </c>
      <c r="BF185" s="718">
        <v>617275.74098769168</v>
      </c>
      <c r="BG185" s="720">
        <v>6.6744093541386551</v>
      </c>
      <c r="BH185" s="717">
        <v>13701.878923624494</v>
      </c>
      <c r="BI185" s="716">
        <v>2.1715316821459196</v>
      </c>
      <c r="BJ185" s="721">
        <v>630977.6199113162</v>
      </c>
      <c r="BK185" s="720">
        <v>6.8225634816778067</v>
      </c>
      <c r="BL185" s="721">
        <v>8617417.3800886851</v>
      </c>
      <c r="BM185" s="719">
        <v>93.177436518322196</v>
      </c>
    </row>
    <row r="186" spans="1:65" x14ac:dyDescent="0.25">
      <c r="A186" s="722" t="s">
        <v>460</v>
      </c>
      <c r="B186" s="721">
        <v>29063135.545286216</v>
      </c>
      <c r="C186" s="720">
        <v>60.137088136760688</v>
      </c>
      <c r="D186" s="721">
        <v>1664342.4914044638</v>
      </c>
      <c r="E186" s="720">
        <v>5.4164630413766028</v>
      </c>
      <c r="F186" s="721">
        <v>30727478.036690682</v>
      </c>
      <c r="G186" s="720">
        <v>63.580925465991321</v>
      </c>
      <c r="H186" s="721">
        <v>17600660.963309322</v>
      </c>
      <c r="I186" s="719">
        <v>36.419074534008679</v>
      </c>
      <c r="J186" s="718">
        <v>28451829.739778548</v>
      </c>
      <c r="K186" s="720">
        <v>72.811788793004425</v>
      </c>
      <c r="L186" s="721">
        <v>1650688.2390033039</v>
      </c>
      <c r="M186" s="720">
        <v>5.4835553629328047</v>
      </c>
      <c r="N186" s="721">
        <v>30102517.978781853</v>
      </c>
      <c r="O186" s="720">
        <v>77.036106333235168</v>
      </c>
      <c r="P186" s="721">
        <v>8973338.021218149</v>
      </c>
      <c r="Q186" s="719">
        <v>22.963893666764832</v>
      </c>
      <c r="R186" s="718">
        <v>549445.81754113268</v>
      </c>
      <c r="S186" s="720">
        <v>35.628443155268613</v>
      </c>
      <c r="T186" s="721">
        <v>179323.2437558822</v>
      </c>
      <c r="U186" s="720">
        <v>24.60631951591559</v>
      </c>
      <c r="V186" s="721">
        <v>728769.06129701482</v>
      </c>
      <c r="W186" s="720">
        <v>47.256537851060031</v>
      </c>
      <c r="X186" s="721">
        <v>813385.93870298541</v>
      </c>
      <c r="Y186" s="719">
        <v>52.743462148939969</v>
      </c>
      <c r="Z186" s="718">
        <v>3569310.1635266077</v>
      </c>
      <c r="AA186" s="720">
        <v>65.297797456966151</v>
      </c>
      <c r="AB186" s="721">
        <v>498567.45617563929</v>
      </c>
      <c r="AC186" s="720">
        <v>12.256205883896097</v>
      </c>
      <c r="AD186" s="721">
        <v>4067877.619702247</v>
      </c>
      <c r="AE186" s="720">
        <v>74.418707459314021</v>
      </c>
      <c r="AF186" s="721">
        <v>1398325.3802977537</v>
      </c>
      <c r="AG186" s="719">
        <v>25.581292540685979</v>
      </c>
      <c r="AH186" s="718">
        <v>6384078.1182678984</v>
      </c>
      <c r="AI186" s="720">
        <v>80.321419113494613</v>
      </c>
      <c r="AJ186" s="721">
        <v>327112.74493095919</v>
      </c>
      <c r="AK186" s="720">
        <v>4.8741386081671116</v>
      </c>
      <c r="AL186" s="721">
        <v>6711190.8631988578</v>
      </c>
      <c r="AM186" s="720">
        <v>84.436995301038792</v>
      </c>
      <c r="AN186" s="721">
        <v>1236973.1368011429</v>
      </c>
      <c r="AO186" s="719">
        <v>15.563004698961208</v>
      </c>
      <c r="AP186" s="718">
        <v>10980448.114303794</v>
      </c>
      <c r="AQ186" s="720">
        <v>82.264517235277282</v>
      </c>
      <c r="AR186" s="721">
        <v>421563.23065205163</v>
      </c>
      <c r="AS186" s="720">
        <v>3.697270752484803</v>
      </c>
      <c r="AT186" s="721">
        <v>11402011.344955847</v>
      </c>
      <c r="AU186" s="720">
        <v>85.422830565728631</v>
      </c>
      <c r="AV186" s="721">
        <v>1945721.6550441552</v>
      </c>
      <c r="AW186" s="719">
        <v>14.577169434271369</v>
      </c>
      <c r="AX186" s="718">
        <v>6968547.5261391168</v>
      </c>
      <c r="AY186" s="720">
        <v>64.693702692284248</v>
      </c>
      <c r="AZ186" s="721">
        <v>224121.56348877167</v>
      </c>
      <c r="BA186" s="720">
        <v>3.1159721196122288</v>
      </c>
      <c r="BB186" s="721">
        <v>7192669.0896278881</v>
      </c>
      <c r="BC186" s="720">
        <v>66.774373555313531</v>
      </c>
      <c r="BD186" s="721">
        <v>3578931.9103721119</v>
      </c>
      <c r="BE186" s="719">
        <v>33.225626444686469</v>
      </c>
      <c r="BF186" s="718">
        <v>611305.80550766783</v>
      </c>
      <c r="BG186" s="720">
        <v>6.6070807119460984</v>
      </c>
      <c r="BH186" s="717">
        <v>13654.252401159803</v>
      </c>
      <c r="BI186" s="716">
        <v>2.184820010233639</v>
      </c>
      <c r="BJ186" s="721">
        <v>624960.05790882767</v>
      </c>
      <c r="BK186" s="720">
        <v>6.7546578277904779</v>
      </c>
      <c r="BL186" s="721">
        <v>8627322.9420911726</v>
      </c>
      <c r="BM186" s="719">
        <v>93.245342172209519</v>
      </c>
    </row>
    <row r="187" spans="1:65" x14ac:dyDescent="0.25">
      <c r="A187" s="722" t="s">
        <v>461</v>
      </c>
      <c r="B187" s="721">
        <v>29105642.54683549</v>
      </c>
      <c r="C187" s="720">
        <v>60.180861458766124</v>
      </c>
      <c r="D187" s="721">
        <v>1684863.8326287055</v>
      </c>
      <c r="E187" s="720">
        <v>5.4720237850730173</v>
      </c>
      <c r="F187" s="721">
        <v>30790506.379464194</v>
      </c>
      <c r="G187" s="720">
        <v>63.664603716823159</v>
      </c>
      <c r="H187" s="721">
        <v>17573112.620535806</v>
      </c>
      <c r="I187" s="719">
        <v>36.335396283176841</v>
      </c>
      <c r="J187" s="718">
        <v>28487752.096052758</v>
      </c>
      <c r="K187" s="720">
        <v>72.843483990486988</v>
      </c>
      <c r="L187" s="721">
        <v>1670487.2403790362</v>
      </c>
      <c r="M187" s="720">
        <v>5.5390741539777224</v>
      </c>
      <c r="N187" s="721">
        <v>30158239.336431794</v>
      </c>
      <c r="O187" s="720">
        <v>77.114937566064953</v>
      </c>
      <c r="P187" s="721">
        <v>8949928.6635682061</v>
      </c>
      <c r="Q187" s="719">
        <v>22.885062433935047</v>
      </c>
      <c r="R187" s="718">
        <v>550122.35635091434</v>
      </c>
      <c r="S187" s="720">
        <v>35.673839600108316</v>
      </c>
      <c r="T187" s="721">
        <v>175069.86382213808</v>
      </c>
      <c r="U187" s="720">
        <v>24.1411668454415</v>
      </c>
      <c r="V187" s="721">
        <v>725192.22017305251</v>
      </c>
      <c r="W187" s="720">
        <v>47.026612612699559</v>
      </c>
      <c r="X187" s="721">
        <v>816896.77982694772</v>
      </c>
      <c r="Y187" s="719">
        <v>52.973387387300441</v>
      </c>
      <c r="Z187" s="718">
        <v>3573417.3885679729</v>
      </c>
      <c r="AA187" s="720">
        <v>65.27649373676374</v>
      </c>
      <c r="AB187" s="721">
        <v>512643.98873904691</v>
      </c>
      <c r="AC187" s="720">
        <v>12.546164665713187</v>
      </c>
      <c r="AD187" s="721">
        <v>4086061.3773070197</v>
      </c>
      <c r="AE187" s="720">
        <v>74.641087480324259</v>
      </c>
      <c r="AF187" s="721">
        <v>1388217.6226929799</v>
      </c>
      <c r="AG187" s="719">
        <v>25.358912519675741</v>
      </c>
      <c r="AH187" s="718">
        <v>6379152.206782423</v>
      </c>
      <c r="AI187" s="720">
        <v>80.261998489696509</v>
      </c>
      <c r="AJ187" s="721">
        <v>340092.33180521487</v>
      </c>
      <c r="AK187" s="720">
        <v>5.0614668040746897</v>
      </c>
      <c r="AL187" s="721">
        <v>6719244.5385876391</v>
      </c>
      <c r="AM187" s="720">
        <v>84.541013841091569</v>
      </c>
      <c r="AN187" s="721">
        <v>1228666.4614123628</v>
      </c>
      <c r="AO187" s="719">
        <v>15.458986158908431</v>
      </c>
      <c r="AP187" s="718">
        <v>10981978.886307452</v>
      </c>
      <c r="AQ187" s="720">
        <v>82.202994227047114</v>
      </c>
      <c r="AR187" s="721">
        <v>420822.96763705625</v>
      </c>
      <c r="AS187" s="720">
        <v>3.6905224963764787</v>
      </c>
      <c r="AT187" s="721">
        <v>11402801.853944508</v>
      </c>
      <c r="AU187" s="720">
        <v>85.3529645864337</v>
      </c>
      <c r="AV187" s="721">
        <v>1956783.1460554921</v>
      </c>
      <c r="AW187" s="719">
        <v>14.6470354135663</v>
      </c>
      <c r="AX187" s="718">
        <v>7003081.258043997</v>
      </c>
      <c r="AY187" s="720">
        <v>64.937721136607394</v>
      </c>
      <c r="AZ187" s="721">
        <v>221858.08837557986</v>
      </c>
      <c r="BA187" s="720">
        <v>3.0707259637483997</v>
      </c>
      <c r="BB187" s="721">
        <v>7224939.3464195766</v>
      </c>
      <c r="BC187" s="720">
        <v>66.994952538611457</v>
      </c>
      <c r="BD187" s="721">
        <v>3559364.6535804234</v>
      </c>
      <c r="BE187" s="719">
        <v>33.005047461388543</v>
      </c>
      <c r="BF187" s="718">
        <v>617890.45078273141</v>
      </c>
      <c r="BG187" s="720">
        <v>6.6759626384790041</v>
      </c>
      <c r="BH187" s="717">
        <v>14376.592249669375</v>
      </c>
      <c r="BI187" s="716">
        <v>2.273816484363655</v>
      </c>
      <c r="BJ187" s="721">
        <v>632267.04303240078</v>
      </c>
      <c r="BK187" s="720">
        <v>6.8312937212071105</v>
      </c>
      <c r="BL187" s="721">
        <v>8623183.9569675997</v>
      </c>
      <c r="BM187" s="719">
        <v>93.168706278792882</v>
      </c>
    </row>
    <row r="188" spans="1:65" x14ac:dyDescent="0.25">
      <c r="A188" s="722" t="s">
        <v>462</v>
      </c>
      <c r="B188" s="721">
        <v>29140010.090789795</v>
      </c>
      <c r="C188" s="720">
        <v>60.20707277650294</v>
      </c>
      <c r="D188" s="721">
        <v>1697855.7242149869</v>
      </c>
      <c r="E188" s="720">
        <v>5.5057497636197024</v>
      </c>
      <c r="F188" s="721">
        <v>30837865.815004781</v>
      </c>
      <c r="G188" s="720">
        <v>63.715064806475617</v>
      </c>
      <c r="H188" s="721">
        <v>17561780.184995212</v>
      </c>
      <c r="I188" s="719">
        <v>36.284935193524383</v>
      </c>
      <c r="J188" s="718">
        <v>28530938.162456762</v>
      </c>
      <c r="K188" s="720">
        <v>72.893651384958773</v>
      </c>
      <c r="L188" s="721">
        <v>1680999.1235114469</v>
      </c>
      <c r="M188" s="720">
        <v>5.5640229476187191</v>
      </c>
      <c r="N188" s="721">
        <v>30211937.285968207</v>
      </c>
      <c r="O188" s="720">
        <v>77.188433540033671</v>
      </c>
      <c r="P188" s="721">
        <v>8928560.7140317857</v>
      </c>
      <c r="Q188" s="719">
        <v>22.811566459966329</v>
      </c>
      <c r="R188" s="718">
        <v>548475.79871893325</v>
      </c>
      <c r="S188" s="720">
        <v>35.569141012343927</v>
      </c>
      <c r="T188" s="721">
        <v>170886.88732761602</v>
      </c>
      <c r="U188" s="720">
        <v>23.75531712198902</v>
      </c>
      <c r="V188" s="721">
        <v>719362.68604654924</v>
      </c>
      <c r="W188" s="720">
        <v>46.651306910481082</v>
      </c>
      <c r="X188" s="721">
        <v>822636.31395345065</v>
      </c>
      <c r="Y188" s="719">
        <v>53.348693089518918</v>
      </c>
      <c r="Z188" s="718">
        <v>3575501.150976588</v>
      </c>
      <c r="AA188" s="720">
        <v>65.219307735742291</v>
      </c>
      <c r="AB188" s="721">
        <v>526885.19219476159</v>
      </c>
      <c r="AC188" s="720">
        <v>12.843383048790402</v>
      </c>
      <c r="AD188" s="721">
        <v>4102386.3431713497</v>
      </c>
      <c r="AE188" s="720">
        <v>74.830012932067049</v>
      </c>
      <c r="AF188" s="721">
        <v>1379887.6568286503</v>
      </c>
      <c r="AG188" s="719">
        <v>25.169987067932951</v>
      </c>
      <c r="AH188" s="718">
        <v>6367019.5162200741</v>
      </c>
      <c r="AI188" s="720">
        <v>80.113377838924336</v>
      </c>
      <c r="AJ188" s="721">
        <v>339565.45072729106</v>
      </c>
      <c r="AK188" s="720">
        <v>5.0631648208559259</v>
      </c>
      <c r="AL188" s="721">
        <v>6706584.9669473656</v>
      </c>
      <c r="AM188" s="720">
        <v>84.385979043594475</v>
      </c>
      <c r="AN188" s="721">
        <v>1240926.033052634</v>
      </c>
      <c r="AO188" s="719">
        <v>15.614020956405525</v>
      </c>
      <c r="AP188" s="718">
        <v>11007678.24727908</v>
      </c>
      <c r="AQ188" s="720">
        <v>82.322014178818989</v>
      </c>
      <c r="AR188" s="721">
        <v>421174.5054462339</v>
      </c>
      <c r="AS188" s="720">
        <v>3.6851862086139922</v>
      </c>
      <c r="AT188" s="721">
        <v>11428852.752725314</v>
      </c>
      <c r="AU188" s="720">
        <v>85.47180951533079</v>
      </c>
      <c r="AV188" s="721">
        <v>1942635.2472746859</v>
      </c>
      <c r="AW188" s="719">
        <v>14.52819048466921</v>
      </c>
      <c r="AX188" s="718">
        <v>7032263.4492620882</v>
      </c>
      <c r="AY188" s="720">
        <v>65.130279288977448</v>
      </c>
      <c r="AZ188" s="721">
        <v>222487.08781554434</v>
      </c>
      <c r="BA188" s="720">
        <v>3.0667779226653722</v>
      </c>
      <c r="BB188" s="721">
        <v>7254750.5370776327</v>
      </c>
      <c r="BC188" s="720">
        <v>67.190874184514001</v>
      </c>
      <c r="BD188" s="721">
        <v>3542475.4629223649</v>
      </c>
      <c r="BE188" s="719">
        <v>32.809125815485999</v>
      </c>
      <c r="BF188" s="718">
        <v>609071.92833303043</v>
      </c>
      <c r="BG188" s="720">
        <v>6.5780558679160377</v>
      </c>
      <c r="BH188" s="717">
        <v>16856.600703540025</v>
      </c>
      <c r="BI188" s="716">
        <v>2.693055184668721</v>
      </c>
      <c r="BJ188" s="721">
        <v>625928.52903657057</v>
      </c>
      <c r="BK188" s="720">
        <v>6.7601093430688284</v>
      </c>
      <c r="BL188" s="721">
        <v>8633219.4709634278</v>
      </c>
      <c r="BM188" s="719">
        <v>93.239890656931166</v>
      </c>
    </row>
    <row r="189" spans="1:65" x14ac:dyDescent="0.25">
      <c r="A189" s="722" t="s">
        <v>463</v>
      </c>
      <c r="B189" s="721">
        <v>29223628.269078277</v>
      </c>
      <c r="C189" s="720">
        <v>60.329922973865131</v>
      </c>
      <c r="D189" s="721">
        <v>1690043.6881072042</v>
      </c>
      <c r="E189" s="720">
        <v>5.4669781397947954</v>
      </c>
      <c r="F189" s="721">
        <v>30913671.957185481</v>
      </c>
      <c r="G189" s="720">
        <v>63.818887608480992</v>
      </c>
      <c r="H189" s="721">
        <v>17526019.042814519</v>
      </c>
      <c r="I189" s="719">
        <v>36.181112391519008</v>
      </c>
      <c r="J189" s="718">
        <v>28605025.050524659</v>
      </c>
      <c r="K189" s="720">
        <v>73.022824330251112</v>
      </c>
      <c r="L189" s="721">
        <v>1675143.0707814591</v>
      </c>
      <c r="M189" s="720">
        <v>5.5321458720791377</v>
      </c>
      <c r="N189" s="721">
        <v>30280168.121306114</v>
      </c>
      <c r="O189" s="720">
        <v>77.299124664533394</v>
      </c>
      <c r="P189" s="721">
        <v>8892549.8786938842</v>
      </c>
      <c r="Q189" s="719">
        <v>22.700875335466606</v>
      </c>
      <c r="R189" s="718">
        <v>548274.71076577005</v>
      </c>
      <c r="S189" s="720">
        <v>35.495031292858847</v>
      </c>
      <c r="T189" s="721">
        <v>168150.16515723694</v>
      </c>
      <c r="U189" s="720">
        <v>23.470732355657031</v>
      </c>
      <c r="V189" s="721">
        <v>716424.87592300703</v>
      </c>
      <c r="W189" s="720">
        <v>46.380989111010571</v>
      </c>
      <c r="X189" s="721">
        <v>828227.1240769932</v>
      </c>
      <c r="Y189" s="719">
        <v>53.619010888989429</v>
      </c>
      <c r="Z189" s="718">
        <v>3616305.2904392006</v>
      </c>
      <c r="AA189" s="720">
        <v>65.865659430419427</v>
      </c>
      <c r="AB189" s="721">
        <v>516284.01155556948</v>
      </c>
      <c r="AC189" s="720">
        <v>12.49299104816351</v>
      </c>
      <c r="AD189" s="721">
        <v>4132589.3019947698</v>
      </c>
      <c r="AE189" s="720">
        <v>75.269010127716314</v>
      </c>
      <c r="AF189" s="721">
        <v>1357836.6980052297</v>
      </c>
      <c r="AG189" s="719">
        <v>24.730989872283686</v>
      </c>
      <c r="AH189" s="718">
        <v>6363135.7828233521</v>
      </c>
      <c r="AI189" s="720">
        <v>80.044216256709547</v>
      </c>
      <c r="AJ189" s="721">
        <v>341676.36646350543</v>
      </c>
      <c r="AK189" s="720">
        <v>5.0959871634859608</v>
      </c>
      <c r="AL189" s="721">
        <v>6704812.1492868569</v>
      </c>
      <c r="AM189" s="720">
        <v>84.342288449485622</v>
      </c>
      <c r="AN189" s="721">
        <v>1244713.8507131427</v>
      </c>
      <c r="AO189" s="719">
        <v>15.657711550514378</v>
      </c>
      <c r="AP189" s="718">
        <v>11029779.088080011</v>
      </c>
      <c r="AQ189" s="720">
        <v>82.437230326237568</v>
      </c>
      <c r="AR189" s="721">
        <v>418026.36507094535</v>
      </c>
      <c r="AS189" s="720">
        <v>3.6515851599826541</v>
      </c>
      <c r="AT189" s="721">
        <v>11447805.453150956</v>
      </c>
      <c r="AU189" s="720">
        <v>85.561584446533203</v>
      </c>
      <c r="AV189" s="721">
        <v>1931803.5468490438</v>
      </c>
      <c r="AW189" s="719">
        <v>14.438415553466797</v>
      </c>
      <c r="AX189" s="718">
        <v>7047530.1784163248</v>
      </c>
      <c r="AY189" s="720">
        <v>65.203561254922164</v>
      </c>
      <c r="AZ189" s="721">
        <v>231006.16253420193</v>
      </c>
      <c r="BA189" s="720">
        <v>3.1737996722571027</v>
      </c>
      <c r="BB189" s="721">
        <v>7278536.3409505263</v>
      </c>
      <c r="BC189" s="720">
        <v>67.34082410981469</v>
      </c>
      <c r="BD189" s="721">
        <v>3529968.6590494746</v>
      </c>
      <c r="BE189" s="719">
        <v>32.65917589018531</v>
      </c>
      <c r="BF189" s="718">
        <v>618603.21855362051</v>
      </c>
      <c r="BG189" s="720">
        <v>6.6753536300755432</v>
      </c>
      <c r="BH189" s="717">
        <v>14900.617325745116</v>
      </c>
      <c r="BI189" s="716">
        <v>2.3520958330207411</v>
      </c>
      <c r="BJ189" s="721">
        <v>633503.83587936568</v>
      </c>
      <c r="BK189" s="720">
        <v>6.8361463433568401</v>
      </c>
      <c r="BL189" s="721">
        <v>8633469.164120635</v>
      </c>
      <c r="BM189" s="719">
        <v>93.163853656643155</v>
      </c>
    </row>
    <row r="190" spans="1:65" x14ac:dyDescent="0.25">
      <c r="A190" s="722" t="s">
        <v>464</v>
      </c>
      <c r="B190" s="721">
        <v>29183471.460831225</v>
      </c>
      <c r="C190" s="720">
        <v>60.195971014717387</v>
      </c>
      <c r="D190" s="721">
        <v>1693399.6213673535</v>
      </c>
      <c r="E190" s="720">
        <v>5.4843627673907926</v>
      </c>
      <c r="F190" s="721">
        <v>30876871.082198579</v>
      </c>
      <c r="G190" s="720">
        <v>63.68890141064292</v>
      </c>
      <c r="H190" s="721">
        <v>17603900.917801421</v>
      </c>
      <c r="I190" s="719">
        <v>36.31109858935708</v>
      </c>
      <c r="J190" s="718">
        <v>28548548.135559551</v>
      </c>
      <c r="K190" s="720">
        <v>72.816943218208223</v>
      </c>
      <c r="L190" s="721">
        <v>1677560.6273564165</v>
      </c>
      <c r="M190" s="720">
        <v>5.5500383476903075</v>
      </c>
      <c r="N190" s="721">
        <v>30226108.762915969</v>
      </c>
      <c r="O190" s="720">
        <v>77.095789076403037</v>
      </c>
      <c r="P190" s="721">
        <v>8979805.2370840348</v>
      </c>
      <c r="Q190" s="719">
        <v>22.904210923596963</v>
      </c>
      <c r="R190" s="718">
        <v>540266.83464562346</v>
      </c>
      <c r="S190" s="720">
        <v>34.916928068239443</v>
      </c>
      <c r="T190" s="721">
        <v>179638.71400768112</v>
      </c>
      <c r="U190" s="720">
        <v>24.953094797466601</v>
      </c>
      <c r="V190" s="721">
        <v>719905.54865330458</v>
      </c>
      <c r="W190" s="720">
        <v>46.526806100807384</v>
      </c>
      <c r="X190" s="721">
        <v>827386.45134669566</v>
      </c>
      <c r="Y190" s="719">
        <v>53.473193899192616</v>
      </c>
      <c r="Z190" s="718">
        <v>3607200.7704591062</v>
      </c>
      <c r="AA190" s="720">
        <v>65.601880951654564</v>
      </c>
      <c r="AB190" s="721">
        <v>512902.33672991226</v>
      </c>
      <c r="AC190" s="720">
        <v>12.448774299724867</v>
      </c>
      <c r="AD190" s="721">
        <v>4120103.1071890183</v>
      </c>
      <c r="AE190" s="720">
        <v>74.929711636747996</v>
      </c>
      <c r="AF190" s="721">
        <v>1378520.8928109813</v>
      </c>
      <c r="AG190" s="719">
        <v>25.070288363252004</v>
      </c>
      <c r="AH190" s="718">
        <v>6353551.1582996938</v>
      </c>
      <c r="AI190" s="720">
        <v>79.906479400552087</v>
      </c>
      <c r="AJ190" s="721">
        <v>338460.41937096545</v>
      </c>
      <c r="AK190" s="720">
        <v>5.0576783294923109</v>
      </c>
      <c r="AL190" s="721">
        <v>6692011.5776706589</v>
      </c>
      <c r="AM190" s="720">
        <v>84.163182440243347</v>
      </c>
      <c r="AN190" s="721">
        <v>1259222.4223293422</v>
      </c>
      <c r="AO190" s="719">
        <v>15.836817559756653</v>
      </c>
      <c r="AP190" s="718">
        <v>11024044.835182244</v>
      </c>
      <c r="AQ190" s="720">
        <v>82.339674387515231</v>
      </c>
      <c r="AR190" s="721">
        <v>412890.8787706116</v>
      </c>
      <c r="AS190" s="720">
        <v>3.6101530086148172</v>
      </c>
      <c r="AT190" s="721">
        <v>11436935.713952856</v>
      </c>
      <c r="AU190" s="720">
        <v>85.423596942605698</v>
      </c>
      <c r="AV190" s="721">
        <v>1951561.2860471476</v>
      </c>
      <c r="AW190" s="719">
        <v>14.576403057394302</v>
      </c>
      <c r="AX190" s="718">
        <v>7023484.536972886</v>
      </c>
      <c r="AY190" s="720">
        <v>64.910454954326781</v>
      </c>
      <c r="AZ190" s="721">
        <v>233668.278477246</v>
      </c>
      <c r="BA190" s="720">
        <v>3.2198340646730963</v>
      </c>
      <c r="BB190" s="721">
        <v>7257152.8154501319</v>
      </c>
      <c r="BC190" s="720">
        <v>67.069997583702246</v>
      </c>
      <c r="BD190" s="721">
        <v>3563114.1845498681</v>
      </c>
      <c r="BE190" s="719">
        <v>32.930002416297754</v>
      </c>
      <c r="BF190" s="718">
        <v>634923.32527167513</v>
      </c>
      <c r="BG190" s="720">
        <v>6.8456393108301512</v>
      </c>
      <c r="BH190" s="717">
        <v>15838.994010936935</v>
      </c>
      <c r="BI190" s="716">
        <v>2.4339138179354851</v>
      </c>
      <c r="BJ190" s="721">
        <v>650762.31928261206</v>
      </c>
      <c r="BK190" s="720">
        <v>7.0164127502826679</v>
      </c>
      <c r="BL190" s="721">
        <v>8624095.6807173882</v>
      </c>
      <c r="BM190" s="719">
        <v>92.983587249717331</v>
      </c>
    </row>
    <row r="191" spans="1:65" x14ac:dyDescent="0.25">
      <c r="A191" s="722" t="s">
        <v>465</v>
      </c>
      <c r="B191" s="721">
        <v>29189422.470109589</v>
      </c>
      <c r="C191" s="720">
        <v>60.159104441588994</v>
      </c>
      <c r="D191" s="721">
        <v>1691050.333688675</v>
      </c>
      <c r="E191" s="720">
        <v>5.4761154223023345</v>
      </c>
      <c r="F191" s="721">
        <v>30880472.803798266</v>
      </c>
      <c r="G191" s="720">
        <v>63.64434207328712</v>
      </c>
      <c r="H191" s="721">
        <v>17639901.196201731</v>
      </c>
      <c r="I191" s="719">
        <v>36.35565792671288</v>
      </c>
      <c r="J191" s="718">
        <v>28557016.022920087</v>
      </c>
      <c r="K191" s="720">
        <v>72.779263405864469</v>
      </c>
      <c r="L191" s="721">
        <v>1679679.7670797664</v>
      </c>
      <c r="M191" s="720">
        <v>5.5551035693367163</v>
      </c>
      <c r="N191" s="721">
        <v>30236695.78999985</v>
      </c>
      <c r="O191" s="720">
        <v>77.060027758403393</v>
      </c>
      <c r="P191" s="721">
        <v>9001151.2100001443</v>
      </c>
      <c r="Q191" s="719">
        <v>22.939972241596607</v>
      </c>
      <c r="R191" s="718">
        <v>538588.49817974959</v>
      </c>
      <c r="S191" s="720">
        <v>34.748452104677888</v>
      </c>
      <c r="T191" s="721">
        <v>180884.88011483272</v>
      </c>
      <c r="U191" s="720">
        <v>25.141288833173604</v>
      </c>
      <c r="V191" s="721">
        <v>719473.37829458236</v>
      </c>
      <c r="W191" s="720">
        <v>46.418715421428004</v>
      </c>
      <c r="X191" s="721">
        <v>830490.62170541752</v>
      </c>
      <c r="Y191" s="719">
        <v>53.581284578571996</v>
      </c>
      <c r="Z191" s="718">
        <v>3608774.3157328088</v>
      </c>
      <c r="AA191" s="720">
        <v>65.533650805517027</v>
      </c>
      <c r="AB191" s="721">
        <v>501395.25739607628</v>
      </c>
      <c r="AC191" s="720">
        <v>12.198894680016496</v>
      </c>
      <c r="AD191" s="721">
        <v>4110169.5731288851</v>
      </c>
      <c r="AE191" s="720">
        <v>74.638753768173331</v>
      </c>
      <c r="AF191" s="721">
        <v>1396580.4268711149</v>
      </c>
      <c r="AG191" s="719">
        <v>25.361246231826669</v>
      </c>
      <c r="AH191" s="718">
        <v>6352656.6060836799</v>
      </c>
      <c r="AI191" s="720">
        <v>79.878421891311945</v>
      </c>
      <c r="AJ191" s="721">
        <v>349084.79534232238</v>
      </c>
      <c r="AK191" s="720">
        <v>5.2088669859455301</v>
      </c>
      <c r="AL191" s="721">
        <v>6701741.4014260024</v>
      </c>
      <c r="AM191" s="720">
        <v>84.267820577129882</v>
      </c>
      <c r="AN191" s="721">
        <v>1251165.5985739967</v>
      </c>
      <c r="AO191" s="719">
        <v>15.732179422870118</v>
      </c>
      <c r="AP191" s="718">
        <v>11026968.587939879</v>
      </c>
      <c r="AQ191" s="720">
        <v>82.310485020709649</v>
      </c>
      <c r="AR191" s="721">
        <v>416362.51074136124</v>
      </c>
      <c r="AS191" s="720">
        <v>3.638472986151243</v>
      </c>
      <c r="AT191" s="721">
        <v>11443331.098681241</v>
      </c>
      <c r="AU191" s="720">
        <v>85.418410823730781</v>
      </c>
      <c r="AV191" s="721">
        <v>1953465.901318759</v>
      </c>
      <c r="AW191" s="719">
        <v>14.581589176269219</v>
      </c>
      <c r="AX191" s="718">
        <v>7030028.0149839669</v>
      </c>
      <c r="AY191" s="720">
        <v>64.903975412514512</v>
      </c>
      <c r="AZ191" s="721">
        <v>231952.32348517381</v>
      </c>
      <c r="BA191" s="720">
        <v>3.194064327831414</v>
      </c>
      <c r="BB191" s="721">
        <v>7261980.3384691412</v>
      </c>
      <c r="BC191" s="720">
        <v>67.045450221472549</v>
      </c>
      <c r="BD191" s="721">
        <v>3569448.661530857</v>
      </c>
      <c r="BE191" s="719">
        <v>32.954549778527451</v>
      </c>
      <c r="BF191" s="718">
        <v>632406.44718950649</v>
      </c>
      <c r="BG191" s="720">
        <v>6.8128694609722817</v>
      </c>
      <c r="BH191" s="717">
        <v>11370.566608908297</v>
      </c>
      <c r="BI191" s="716">
        <v>1.7662274926250709</v>
      </c>
      <c r="BJ191" s="721">
        <v>643777.01379841473</v>
      </c>
      <c r="BK191" s="720">
        <v>6.9353637624583779</v>
      </c>
      <c r="BL191" s="721">
        <v>8638749.9862015862</v>
      </c>
      <c r="BM191" s="719">
        <v>93.06463623754162</v>
      </c>
    </row>
    <row r="192" spans="1:65" x14ac:dyDescent="0.25">
      <c r="A192" s="722" t="s">
        <v>466</v>
      </c>
      <c r="B192" s="721">
        <v>29203534.79601559</v>
      </c>
      <c r="C192" s="720">
        <v>60.138626635476051</v>
      </c>
      <c r="D192" s="721">
        <v>1673515.9776668078</v>
      </c>
      <c r="E192" s="720">
        <v>5.4199346625850824</v>
      </c>
      <c r="F192" s="721">
        <v>30877050.773682401</v>
      </c>
      <c r="G192" s="720">
        <v>63.584885906909832</v>
      </c>
      <c r="H192" s="721">
        <v>17683311.226317599</v>
      </c>
      <c r="I192" s="719">
        <v>36.415114093090168</v>
      </c>
      <c r="J192" s="718">
        <v>28567084.843394447</v>
      </c>
      <c r="K192" s="720">
        <v>72.745125142263305</v>
      </c>
      <c r="L192" s="721">
        <v>1660812.5391287692</v>
      </c>
      <c r="M192" s="720">
        <v>5.4943038813179133</v>
      </c>
      <c r="N192" s="721">
        <v>30227897.382523216</v>
      </c>
      <c r="O192" s="720">
        <v>76.974328669997391</v>
      </c>
      <c r="P192" s="721">
        <v>9042204.6174767818</v>
      </c>
      <c r="Q192" s="719">
        <v>23.025671330002609</v>
      </c>
      <c r="R192" s="718">
        <v>546699.06976789644</v>
      </c>
      <c r="S192" s="720">
        <v>35.211411799539775</v>
      </c>
      <c r="T192" s="721">
        <v>183640.71216434517</v>
      </c>
      <c r="U192" s="720">
        <v>25.144558287444177</v>
      </c>
      <c r="V192" s="721">
        <v>730339.78193224152</v>
      </c>
      <c r="W192" s="720">
        <v>47.039214509950057</v>
      </c>
      <c r="X192" s="721">
        <v>822279.21806775825</v>
      </c>
      <c r="Y192" s="719">
        <v>52.960785490049943</v>
      </c>
      <c r="Z192" s="718">
        <v>3601783.2051845766</v>
      </c>
      <c r="AA192" s="720">
        <v>65.309243104892133</v>
      </c>
      <c r="AB192" s="721">
        <v>481742.20026065107</v>
      </c>
      <c r="AC192" s="720">
        <v>11.797213251526879</v>
      </c>
      <c r="AD192" s="721">
        <v>4083525.4054452274</v>
      </c>
      <c r="AE192" s="720">
        <v>74.044421398083216</v>
      </c>
      <c r="AF192" s="721">
        <v>1431441.5945547717</v>
      </c>
      <c r="AG192" s="719">
        <v>25.955578601916784</v>
      </c>
      <c r="AH192" s="718">
        <v>6363557.3510819152</v>
      </c>
      <c r="AI192" s="720">
        <v>79.998075978842976</v>
      </c>
      <c r="AJ192" s="721">
        <v>353221.54056486173</v>
      </c>
      <c r="AK192" s="720">
        <v>5.2587936310385386</v>
      </c>
      <c r="AL192" s="721">
        <v>6716778.8916467782</v>
      </c>
      <c r="AM192" s="720">
        <v>84.438523684506805</v>
      </c>
      <c r="AN192" s="721">
        <v>1237859.1083532218</v>
      </c>
      <c r="AO192" s="719">
        <v>15.561476315493195</v>
      </c>
      <c r="AP192" s="718">
        <v>11020670.996744078</v>
      </c>
      <c r="AQ192" s="720">
        <v>82.210334170212008</v>
      </c>
      <c r="AR192" s="721">
        <v>420825.84413262655</v>
      </c>
      <c r="AS192" s="720">
        <v>3.678066340316192</v>
      </c>
      <c r="AT192" s="721">
        <v>11441496.840876706</v>
      </c>
      <c r="AU192" s="720">
        <v>85.349547134996627</v>
      </c>
      <c r="AV192" s="721">
        <v>1963960.159123295</v>
      </c>
      <c r="AW192" s="719">
        <v>14.650452865003373</v>
      </c>
      <c r="AX192" s="718">
        <v>7034374.2206159802</v>
      </c>
      <c r="AY192" s="720">
        <v>64.87826123534569</v>
      </c>
      <c r="AZ192" s="721">
        <v>221382.2420062845</v>
      </c>
      <c r="BA192" s="720">
        <v>3.0511255876175856</v>
      </c>
      <c r="BB192" s="721">
        <v>7255756.4626222644</v>
      </c>
      <c r="BC192" s="720">
        <v>66.920076822531286</v>
      </c>
      <c r="BD192" s="721">
        <v>3586664.5373777356</v>
      </c>
      <c r="BE192" s="719">
        <v>33.079923177468714</v>
      </c>
      <c r="BF192" s="718">
        <v>636449.95262114494</v>
      </c>
      <c r="BG192" s="720">
        <v>6.8507227205820396</v>
      </c>
      <c r="BH192" s="717">
        <v>12703.438538038561</v>
      </c>
      <c r="BI192" s="716">
        <v>1.9569240045645022</v>
      </c>
      <c r="BJ192" s="721">
        <v>649153.39115918346</v>
      </c>
      <c r="BK192" s="720">
        <v>6.9874620426035809</v>
      </c>
      <c r="BL192" s="721">
        <v>8641106.6088408157</v>
      </c>
      <c r="BM192" s="719">
        <v>93.012537957396418</v>
      </c>
    </row>
    <row r="193" spans="1:65" x14ac:dyDescent="0.25">
      <c r="A193" s="722" t="s">
        <v>467</v>
      </c>
      <c r="B193" s="721">
        <v>29214246.82126686</v>
      </c>
      <c r="C193" s="720">
        <v>60.109648713092305</v>
      </c>
      <c r="D193" s="721">
        <v>1700679.5437057316</v>
      </c>
      <c r="E193" s="720">
        <v>5.5011599368796986</v>
      </c>
      <c r="F193" s="721">
        <v>30914926.364972591</v>
      </c>
      <c r="G193" s="720">
        <v>63.608874641151353</v>
      </c>
      <c r="H193" s="721">
        <v>17686666.635027416</v>
      </c>
      <c r="I193" s="719">
        <v>36.391125358848647</v>
      </c>
      <c r="J193" s="718">
        <v>28576544.962406471</v>
      </c>
      <c r="K193" s="720">
        <v>72.707340806454653</v>
      </c>
      <c r="L193" s="721">
        <v>1690290.5446065252</v>
      </c>
      <c r="M193" s="720">
        <v>5.5846292362307759</v>
      </c>
      <c r="N193" s="721">
        <v>30266835.507012997</v>
      </c>
      <c r="O193" s="720">
        <v>77.007949254757605</v>
      </c>
      <c r="P193" s="721">
        <v>9036685.4929870069</v>
      </c>
      <c r="Q193" s="719">
        <v>22.992050745242395</v>
      </c>
      <c r="R193" s="718">
        <v>554612.41133639915</v>
      </c>
      <c r="S193" s="720">
        <v>35.658710910279723</v>
      </c>
      <c r="T193" s="721">
        <v>183937.8788364614</v>
      </c>
      <c r="U193" s="720">
        <v>24.905261196689807</v>
      </c>
      <c r="V193" s="721">
        <v>738550.29017286061</v>
      </c>
      <c r="W193" s="720">
        <v>47.484965629453505</v>
      </c>
      <c r="X193" s="721">
        <v>816784.70982713939</v>
      </c>
      <c r="Y193" s="719">
        <v>52.515034370546495</v>
      </c>
      <c r="Z193" s="718">
        <v>3610173.2498233039</v>
      </c>
      <c r="AA193" s="720">
        <v>65.365075392973793</v>
      </c>
      <c r="AB193" s="721">
        <v>502347.3313700828</v>
      </c>
      <c r="AC193" s="720">
        <v>12.215071546810588</v>
      </c>
      <c r="AD193" s="721">
        <v>4112520.5811933866</v>
      </c>
      <c r="AE193" s="720">
        <v>74.460475784096772</v>
      </c>
      <c r="AF193" s="721">
        <v>1410571.4188066148</v>
      </c>
      <c r="AG193" s="719">
        <v>25.539524215903228</v>
      </c>
      <c r="AH193" s="718">
        <v>6349434.4406823488</v>
      </c>
      <c r="AI193" s="720">
        <v>79.800679619018354</v>
      </c>
      <c r="AJ193" s="721">
        <v>350805.88326942158</v>
      </c>
      <c r="AK193" s="720">
        <v>5.2357209041498676</v>
      </c>
      <c r="AL193" s="721">
        <v>6700240.3239517696</v>
      </c>
      <c r="AM193" s="720">
        <v>84.209662523051819</v>
      </c>
      <c r="AN193" s="721">
        <v>1256376.6760482304</v>
      </c>
      <c r="AO193" s="719">
        <v>15.790337476948181</v>
      </c>
      <c r="AP193" s="718">
        <v>11028384.762648221</v>
      </c>
      <c r="AQ193" s="720">
        <v>82.215512698850858</v>
      </c>
      <c r="AR193" s="721">
        <v>429357.79082563589</v>
      </c>
      <c r="AS193" s="720">
        <v>3.7473157458530912</v>
      </c>
      <c r="AT193" s="721">
        <v>11457742.553473856</v>
      </c>
      <c r="AU193" s="720">
        <v>85.416332371332004</v>
      </c>
      <c r="AV193" s="721">
        <v>1956252.4465261446</v>
      </c>
      <c r="AW193" s="719">
        <v>14.583667628667996</v>
      </c>
      <c r="AX193" s="718">
        <v>7033940.0979161989</v>
      </c>
      <c r="AY193" s="720">
        <v>64.802172023650684</v>
      </c>
      <c r="AZ193" s="721">
        <v>223841.6603049236</v>
      </c>
      <c r="BA193" s="720">
        <v>3.0841608050747866</v>
      </c>
      <c r="BB193" s="721">
        <v>7257781.7582211234</v>
      </c>
      <c r="BC193" s="720">
        <v>66.864376929466772</v>
      </c>
      <c r="BD193" s="721">
        <v>3596700.2417788776</v>
      </c>
      <c r="BE193" s="719">
        <v>33.135623070533228</v>
      </c>
      <c r="BF193" s="718">
        <v>637701.85886038537</v>
      </c>
      <c r="BG193" s="720">
        <v>6.8584310689397254</v>
      </c>
      <c r="BH193" s="717">
        <v>10388.999099206265</v>
      </c>
      <c r="BI193" s="716">
        <v>1.6030158382289692</v>
      </c>
      <c r="BJ193" s="721">
        <v>648090.85795959155</v>
      </c>
      <c r="BK193" s="720">
        <v>6.9701639002106193</v>
      </c>
      <c r="BL193" s="721">
        <v>8649981.1420404091</v>
      </c>
      <c r="BM193" s="719">
        <v>93.029836099789378</v>
      </c>
    </row>
    <row r="194" spans="1:65" x14ac:dyDescent="0.25">
      <c r="A194" s="722" t="s">
        <v>468</v>
      </c>
      <c r="B194" s="721">
        <v>29201687.401578616</v>
      </c>
      <c r="C194" s="720">
        <v>60.034660615259305</v>
      </c>
      <c r="D194" s="721">
        <v>1702893.9389946808</v>
      </c>
      <c r="E194" s="720">
        <v>5.51016666502783</v>
      </c>
      <c r="F194" s="721">
        <v>30904581.340573296</v>
      </c>
      <c r="G194" s="720">
        <v>63.535576787856961</v>
      </c>
      <c r="H194" s="721">
        <v>17736798.6594267</v>
      </c>
      <c r="I194" s="719">
        <v>36.464423212143039</v>
      </c>
      <c r="J194" s="718">
        <v>28570166.44913597</v>
      </c>
      <c r="K194" s="720">
        <v>72.631546478392082</v>
      </c>
      <c r="L194" s="721">
        <v>1691492.7470934242</v>
      </c>
      <c r="M194" s="720">
        <v>5.5895571889335942</v>
      </c>
      <c r="N194" s="721">
        <v>30261659.196229395</v>
      </c>
      <c r="O194" s="720">
        <v>76.931687126753431</v>
      </c>
      <c r="P194" s="721">
        <v>9074094.8037706017</v>
      </c>
      <c r="Q194" s="719">
        <v>23.068312873246569</v>
      </c>
      <c r="R194" s="718">
        <v>545330.96638178895</v>
      </c>
      <c r="S194" s="720">
        <v>35.002571697716967</v>
      </c>
      <c r="T194" s="721">
        <v>185158.52363539234</v>
      </c>
      <c r="U194" s="720">
        <v>25.347185163613698</v>
      </c>
      <c r="V194" s="721">
        <v>730489.49001718126</v>
      </c>
      <c r="W194" s="720">
        <v>46.887142533648273</v>
      </c>
      <c r="X194" s="721">
        <v>827484.50998281874</v>
      </c>
      <c r="Y194" s="719">
        <v>53.112857466351727</v>
      </c>
      <c r="Z194" s="718">
        <v>3600866.9432972101</v>
      </c>
      <c r="AA194" s="720">
        <v>65.100136845457484</v>
      </c>
      <c r="AB194" s="721">
        <v>504979.45043697103</v>
      </c>
      <c r="AC194" s="720">
        <v>12.299034157917019</v>
      </c>
      <c r="AD194" s="721">
        <v>4105846.3937341813</v>
      </c>
      <c r="AE194" s="720">
        <v>74.229669217872441</v>
      </c>
      <c r="AF194" s="721">
        <v>1425427.6062658187</v>
      </c>
      <c r="AG194" s="719">
        <v>25.770330782127559</v>
      </c>
      <c r="AH194" s="718">
        <v>6338163.1514573488</v>
      </c>
      <c r="AI194" s="720">
        <v>79.642354360618896</v>
      </c>
      <c r="AJ194" s="721">
        <v>357917.41147470684</v>
      </c>
      <c r="AK194" s="720">
        <v>5.3451777963373734</v>
      </c>
      <c r="AL194" s="721">
        <v>6696080.5629320554</v>
      </c>
      <c r="AM194" s="720">
        <v>84.139774927956253</v>
      </c>
      <c r="AN194" s="721">
        <v>1262201.4370679441</v>
      </c>
      <c r="AO194" s="719">
        <v>15.860225072043747</v>
      </c>
      <c r="AP194" s="718">
        <v>11039305.946788553</v>
      </c>
      <c r="AQ194" s="720">
        <v>82.246014239353144</v>
      </c>
      <c r="AR194" s="721">
        <v>415625.50431772607</v>
      </c>
      <c r="AS194" s="720">
        <v>3.628354356302903</v>
      </c>
      <c r="AT194" s="721">
        <v>11454931.45110628</v>
      </c>
      <c r="AU194" s="720">
        <v>85.342544158093048</v>
      </c>
      <c r="AV194" s="721">
        <v>1967367.548893719</v>
      </c>
      <c r="AW194" s="719">
        <v>14.657455841906952</v>
      </c>
      <c r="AX194" s="718">
        <v>7046499.4412110709</v>
      </c>
      <c r="AY194" s="720">
        <v>64.849512961032502</v>
      </c>
      <c r="AZ194" s="721">
        <v>227811.85722862789</v>
      </c>
      <c r="BA194" s="720">
        <v>3.1317309348239237</v>
      </c>
      <c r="BB194" s="721">
        <v>7274311.2984396983</v>
      </c>
      <c r="BC194" s="720">
        <v>66.946084189240196</v>
      </c>
      <c r="BD194" s="721">
        <v>3591613.7015603012</v>
      </c>
      <c r="BE194" s="719">
        <v>33.053915810759804</v>
      </c>
      <c r="BF194" s="718">
        <v>631520.95244264428</v>
      </c>
      <c r="BG194" s="720">
        <v>6.786442442911893</v>
      </c>
      <c r="BH194" s="717">
        <v>11401.191901256543</v>
      </c>
      <c r="BI194" s="716">
        <v>1.7733394317738749</v>
      </c>
      <c r="BJ194" s="721">
        <v>642922.14434390084</v>
      </c>
      <c r="BK194" s="720">
        <v>6.9089617865998569</v>
      </c>
      <c r="BL194" s="721">
        <v>8662703.8556560986</v>
      </c>
      <c r="BM194" s="719">
        <v>93.09103821340014</v>
      </c>
    </row>
    <row r="195" spans="1:65" x14ac:dyDescent="0.25">
      <c r="A195" s="722" t="s">
        <v>469</v>
      </c>
      <c r="B195" s="721">
        <v>29175388.431731112</v>
      </c>
      <c r="C195" s="720">
        <v>59.930229676350287</v>
      </c>
      <c r="D195" s="721">
        <v>1707725.4789551422</v>
      </c>
      <c r="E195" s="720">
        <v>5.529641485939119</v>
      </c>
      <c r="F195" s="721">
        <v>30883113.910686255</v>
      </c>
      <c r="G195" s="720">
        <v>63.438130879359711</v>
      </c>
      <c r="H195" s="721">
        <v>17799143.089313742</v>
      </c>
      <c r="I195" s="719">
        <v>36.561869120640289</v>
      </c>
      <c r="J195" s="718">
        <v>28541933.868981827</v>
      </c>
      <c r="K195" s="720">
        <v>72.498546365424275</v>
      </c>
      <c r="L195" s="721">
        <v>1696308.1727789175</v>
      </c>
      <c r="M195" s="720">
        <v>5.6098108165025566</v>
      </c>
      <c r="N195" s="721">
        <v>30238242.041760743</v>
      </c>
      <c r="O195" s="720">
        <v>76.807290029353425</v>
      </c>
      <c r="P195" s="721">
        <v>9130731.9582392536</v>
      </c>
      <c r="Q195" s="719">
        <v>23.192709970646575</v>
      </c>
      <c r="R195" s="718">
        <v>533812.29906450619</v>
      </c>
      <c r="S195" s="720">
        <v>34.205361945938208</v>
      </c>
      <c r="T195" s="721">
        <v>189277.09052335261</v>
      </c>
      <c r="U195" s="720">
        <v>26.176167600970523</v>
      </c>
      <c r="V195" s="721">
        <v>723089.38958785881</v>
      </c>
      <c r="W195" s="720">
        <v>46.333766257287778</v>
      </c>
      <c r="X195" s="721">
        <v>837520.61041214084</v>
      </c>
      <c r="Y195" s="719">
        <v>53.666233742712222</v>
      </c>
      <c r="Z195" s="718">
        <v>3601757.9093050612</v>
      </c>
      <c r="AA195" s="720">
        <v>65.019537126269341</v>
      </c>
      <c r="AB195" s="721">
        <v>512437.10399133549</v>
      </c>
      <c r="AC195" s="720">
        <v>12.45534308255257</v>
      </c>
      <c r="AD195" s="721">
        <v>4114195.0132963965</v>
      </c>
      <c r="AE195" s="720">
        <v>74.270137568282721</v>
      </c>
      <c r="AF195" s="721">
        <v>1425305.9867036021</v>
      </c>
      <c r="AG195" s="719">
        <v>25.729862431717279</v>
      </c>
      <c r="AH195" s="718">
        <v>6338962.9639344644</v>
      </c>
      <c r="AI195" s="720">
        <v>79.632441985806082</v>
      </c>
      <c r="AJ195" s="721">
        <v>351548.92413499457</v>
      </c>
      <c r="AK195" s="720">
        <v>5.2544398697187544</v>
      </c>
      <c r="AL195" s="721">
        <v>6690511.8880694583</v>
      </c>
      <c r="AM195" s="720">
        <v>84.04873207388961</v>
      </c>
      <c r="AN195" s="721">
        <v>1269765.1119305398</v>
      </c>
      <c r="AO195" s="719">
        <v>15.95126792611039</v>
      </c>
      <c r="AP195" s="718">
        <v>11026928.358178977</v>
      </c>
      <c r="AQ195" s="720">
        <v>82.100826591600622</v>
      </c>
      <c r="AR195" s="721">
        <v>412962.94032506616</v>
      </c>
      <c r="AS195" s="720">
        <v>3.6098502122923839</v>
      </c>
      <c r="AT195" s="721">
        <v>11439891.298504043</v>
      </c>
      <c r="AU195" s="720">
        <v>85.175535853426723</v>
      </c>
      <c r="AV195" s="721">
        <v>1991067.7014959562</v>
      </c>
      <c r="AW195" s="719">
        <v>14.824464146573277</v>
      </c>
      <c r="AX195" s="718">
        <v>7040472.338498814</v>
      </c>
      <c r="AY195" s="720">
        <v>64.724340506424923</v>
      </c>
      <c r="AZ195" s="721">
        <v>230082.11380416865</v>
      </c>
      <c r="BA195" s="720">
        <v>3.164574521978706</v>
      </c>
      <c r="BB195" s="721">
        <v>7270554.452302983</v>
      </c>
      <c r="BC195" s="720">
        <v>66.839527153330252</v>
      </c>
      <c r="BD195" s="721">
        <v>3607072.5476970151</v>
      </c>
      <c r="BE195" s="719">
        <v>33.160472846669748</v>
      </c>
      <c r="BF195" s="718">
        <v>633454.56274928642</v>
      </c>
      <c r="BG195" s="720">
        <v>6.8016247627102757</v>
      </c>
      <c r="BH195" s="717">
        <v>11417.306176224813</v>
      </c>
      <c r="BI195" s="716">
        <v>1.7704766987662812</v>
      </c>
      <c r="BJ195" s="721">
        <v>644871.86892551125</v>
      </c>
      <c r="BK195" s="720">
        <v>6.9242164006560438</v>
      </c>
      <c r="BL195" s="721">
        <v>8668411.1310744882</v>
      </c>
      <c r="BM195" s="719">
        <v>93.07578359934395</v>
      </c>
    </row>
    <row r="196" spans="1:65" x14ac:dyDescent="0.25">
      <c r="A196" s="722" t="s">
        <v>470</v>
      </c>
      <c r="B196" s="721">
        <v>29193979.334706604</v>
      </c>
      <c r="C196" s="720">
        <v>59.919767991057718</v>
      </c>
      <c r="D196" s="721">
        <v>1703630.0389673449</v>
      </c>
      <c r="E196" s="720">
        <v>5.5137924049842777</v>
      </c>
      <c r="F196" s="721">
        <v>30897609.373673953</v>
      </c>
      <c r="G196" s="720">
        <v>63.416417608678145</v>
      </c>
      <c r="H196" s="721">
        <v>17824173.626326047</v>
      </c>
      <c r="I196" s="719">
        <v>36.583582391321855</v>
      </c>
      <c r="J196" s="718">
        <v>28566435.895725798</v>
      </c>
      <c r="K196" s="720">
        <v>72.502343411568219</v>
      </c>
      <c r="L196" s="721">
        <v>1689406.5461537517</v>
      </c>
      <c r="M196" s="720">
        <v>5.583736593681186</v>
      </c>
      <c r="N196" s="721">
        <v>30255842.441879548</v>
      </c>
      <c r="O196" s="720">
        <v>76.790100344848</v>
      </c>
      <c r="P196" s="721">
        <v>9144864.5581204481</v>
      </c>
      <c r="Q196" s="719">
        <v>23.209899655152</v>
      </c>
      <c r="R196" s="718">
        <v>527495.02424438135</v>
      </c>
      <c r="S196" s="720">
        <v>33.742793958120245</v>
      </c>
      <c r="T196" s="721">
        <v>188034.20891392138</v>
      </c>
      <c r="U196" s="720">
        <v>26.279039373967958</v>
      </c>
      <c r="V196" s="721">
        <v>715529.23315830273</v>
      </c>
      <c r="W196" s="720">
        <v>45.770963470333747</v>
      </c>
      <c r="X196" s="721">
        <v>847752.76684169704</v>
      </c>
      <c r="Y196" s="719">
        <v>54.229036529666253</v>
      </c>
      <c r="Z196" s="718">
        <v>3608217.631100554</v>
      </c>
      <c r="AA196" s="720">
        <v>65.04224031587124</v>
      </c>
      <c r="AB196" s="721">
        <v>513977.83031845675</v>
      </c>
      <c r="AC196" s="720">
        <v>12.468545830224331</v>
      </c>
      <c r="AD196" s="721">
        <v>4122195.461419011</v>
      </c>
      <c r="AE196" s="720">
        <v>74.307277232839709</v>
      </c>
      <c r="AF196" s="721">
        <v>1425303.5385809895</v>
      </c>
      <c r="AG196" s="719">
        <v>25.692722767160291</v>
      </c>
      <c r="AH196" s="718">
        <v>6349474.1613850482</v>
      </c>
      <c r="AI196" s="720">
        <v>79.749049292323036</v>
      </c>
      <c r="AJ196" s="721">
        <v>350349.98625538207</v>
      </c>
      <c r="AK196" s="720">
        <v>5.2292415223878628</v>
      </c>
      <c r="AL196" s="721">
        <v>6699824.1476404304</v>
      </c>
      <c r="AM196" s="720">
        <v>84.149426018535351</v>
      </c>
      <c r="AN196" s="721">
        <v>1261993.8523595701</v>
      </c>
      <c r="AO196" s="719">
        <v>15.850573981464649</v>
      </c>
      <c r="AP196" s="718">
        <v>11038284.142801918</v>
      </c>
      <c r="AQ196" s="720">
        <v>82.134276507410675</v>
      </c>
      <c r="AR196" s="721">
        <v>405117.007039522</v>
      </c>
      <c r="AS196" s="720">
        <v>3.5401800717711915</v>
      </c>
      <c r="AT196" s="721">
        <v>11443401.149841439</v>
      </c>
      <c r="AU196" s="720">
        <v>85.148693589230106</v>
      </c>
      <c r="AV196" s="721">
        <v>1995913.8501585599</v>
      </c>
      <c r="AW196" s="719">
        <v>14.851306410769894</v>
      </c>
      <c r="AX196" s="718">
        <v>7042964.9361938965</v>
      </c>
      <c r="AY196" s="720">
        <v>64.680859817923775</v>
      </c>
      <c r="AZ196" s="721">
        <v>231927.51362646971</v>
      </c>
      <c r="BA196" s="720">
        <v>3.188054190851942</v>
      </c>
      <c r="BB196" s="721">
        <v>7274892.4498203667</v>
      </c>
      <c r="BC196" s="720">
        <v>66.81082512837159</v>
      </c>
      <c r="BD196" s="721">
        <v>3613900.5501796328</v>
      </c>
      <c r="BE196" s="719">
        <v>33.18917487162841</v>
      </c>
      <c r="BF196" s="718">
        <v>627543.43898080685</v>
      </c>
      <c r="BG196" s="720">
        <v>6.7325214275777476</v>
      </c>
      <c r="BH196" s="717">
        <v>14223.492813593131</v>
      </c>
      <c r="BI196" s="716">
        <v>2.2163019172433533</v>
      </c>
      <c r="BJ196" s="721">
        <v>641766.93179439998</v>
      </c>
      <c r="BK196" s="720">
        <v>6.8851163942274471</v>
      </c>
      <c r="BL196" s="721">
        <v>8679309.0682055987</v>
      </c>
      <c r="BM196" s="719">
        <v>93.114883605772548</v>
      </c>
    </row>
    <row r="197" spans="1:65" x14ac:dyDescent="0.25">
      <c r="A197" s="722" t="s">
        <v>471</v>
      </c>
      <c r="B197" s="721">
        <v>29232046.477438584</v>
      </c>
      <c r="C197" s="720">
        <v>59.94806289015645</v>
      </c>
      <c r="D197" s="721">
        <v>1692292.4060345308</v>
      </c>
      <c r="E197" s="720">
        <v>5.4723640573572361</v>
      </c>
      <c r="F197" s="721">
        <v>30924338.883473113</v>
      </c>
      <c r="G197" s="720">
        <v>63.418557221225321</v>
      </c>
      <c r="H197" s="721">
        <v>17837948.116526887</v>
      </c>
      <c r="I197" s="719">
        <v>36.581442778774679</v>
      </c>
      <c r="J197" s="718">
        <v>28603243.676423788</v>
      </c>
      <c r="K197" s="720">
        <v>72.535443179905101</v>
      </c>
      <c r="L197" s="721">
        <v>1676587.4695212177</v>
      </c>
      <c r="M197" s="720">
        <v>5.536977605457162</v>
      </c>
      <c r="N197" s="721">
        <v>30279831.145945005</v>
      </c>
      <c r="O197" s="720">
        <v>76.787129335060854</v>
      </c>
      <c r="P197" s="721">
        <v>9153640.854054993</v>
      </c>
      <c r="Q197" s="719">
        <v>23.212870664939146</v>
      </c>
      <c r="R197" s="718">
        <v>526077.08470015693</v>
      </c>
      <c r="S197" s="720">
        <v>33.594884919266391</v>
      </c>
      <c r="T197" s="721">
        <v>186989.31258405373</v>
      </c>
      <c r="U197" s="720">
        <v>26.223268028927244</v>
      </c>
      <c r="V197" s="721">
        <v>713066.39728421066</v>
      </c>
      <c r="W197" s="720">
        <v>45.535881058595365</v>
      </c>
      <c r="X197" s="721">
        <v>852877.60271578934</v>
      </c>
      <c r="Y197" s="719">
        <v>54.464118941404635</v>
      </c>
      <c r="Z197" s="718">
        <v>3600579.9445044133</v>
      </c>
      <c r="AA197" s="720">
        <v>64.809068937362099</v>
      </c>
      <c r="AB197" s="721">
        <v>518652.88363874832</v>
      </c>
      <c r="AC197" s="720">
        <v>12.59100675483165</v>
      </c>
      <c r="AD197" s="721">
        <v>4119232.8281431617</v>
      </c>
      <c r="AE197" s="720">
        <v>74.144623489236352</v>
      </c>
      <c r="AF197" s="721">
        <v>1436440.1718568387</v>
      </c>
      <c r="AG197" s="719">
        <v>25.855376510763648</v>
      </c>
      <c r="AH197" s="718">
        <v>6387233.2466874253</v>
      </c>
      <c r="AI197" s="720">
        <v>80.208633367223399</v>
      </c>
      <c r="AJ197" s="721">
        <v>328667.09271380695</v>
      </c>
      <c r="AK197" s="720">
        <v>4.8938649489118218</v>
      </c>
      <c r="AL197" s="721">
        <v>6715900.3394012321</v>
      </c>
      <c r="AM197" s="720">
        <v>84.335919364337229</v>
      </c>
      <c r="AN197" s="721">
        <v>1247373.6605987679</v>
      </c>
      <c r="AO197" s="719">
        <v>15.664080635662771</v>
      </c>
      <c r="AP197" s="718">
        <v>11033871.042054333</v>
      </c>
      <c r="AQ197" s="720">
        <v>82.047257229815557</v>
      </c>
      <c r="AR197" s="721">
        <v>406005.09239129629</v>
      </c>
      <c r="AS197" s="720">
        <v>3.5490339897021199</v>
      </c>
      <c r="AT197" s="721">
        <v>11439876.134445628</v>
      </c>
      <c r="AU197" s="720">
        <v>85.06628873064426</v>
      </c>
      <c r="AV197" s="721">
        <v>2008313.8655543714</v>
      </c>
      <c r="AW197" s="719">
        <v>14.93371126935574</v>
      </c>
      <c r="AX197" s="718">
        <v>7055482.3584774621</v>
      </c>
      <c r="AY197" s="720">
        <v>64.726874095410551</v>
      </c>
      <c r="AZ197" s="721">
        <v>236273.08819331252</v>
      </c>
      <c r="BA197" s="720">
        <v>3.2402771859441426</v>
      </c>
      <c r="BB197" s="721">
        <v>7291755.4466707744</v>
      </c>
      <c r="BC197" s="720">
        <v>66.894439352411979</v>
      </c>
      <c r="BD197" s="721">
        <v>3608635.5533292256</v>
      </c>
      <c r="BE197" s="719">
        <v>33.105560647588021</v>
      </c>
      <c r="BF197" s="718">
        <v>628802.80101479217</v>
      </c>
      <c r="BG197" s="720">
        <v>6.7404359612104239</v>
      </c>
      <c r="BH197" s="717">
        <v>15704.936513313191</v>
      </c>
      <c r="BI197" s="716">
        <v>2.4367335873339053</v>
      </c>
      <c r="BJ197" s="721">
        <v>644507.73752810527</v>
      </c>
      <c r="BK197" s="720">
        <v>6.9087846369351862</v>
      </c>
      <c r="BL197" s="721">
        <v>8684307.2624718938</v>
      </c>
      <c r="BM197" s="719">
        <v>93.091215363064819</v>
      </c>
    </row>
    <row r="198" spans="1:65" x14ac:dyDescent="0.25">
      <c r="A198" s="722" t="s">
        <v>472</v>
      </c>
      <c r="B198" s="721">
        <v>29314295.955416251</v>
      </c>
      <c r="C198" s="720">
        <v>60.066951528107474</v>
      </c>
      <c r="D198" s="721">
        <v>1669795.6316067521</v>
      </c>
      <c r="E198" s="720">
        <v>5.3892031235348803</v>
      </c>
      <c r="F198" s="721">
        <v>30984091.587023005</v>
      </c>
      <c r="G198" s="720">
        <v>63.488474372050675</v>
      </c>
      <c r="H198" s="721">
        <v>17818611.412976995</v>
      </c>
      <c r="I198" s="719">
        <v>36.511525627949325</v>
      </c>
      <c r="J198" s="718">
        <v>28688283.686748743</v>
      </c>
      <c r="K198" s="720">
        <v>72.691014317841422</v>
      </c>
      <c r="L198" s="721">
        <v>1654522.4264457654</v>
      </c>
      <c r="M198" s="720">
        <v>5.4527666962427048</v>
      </c>
      <c r="N198" s="721">
        <v>30342806.113194507</v>
      </c>
      <c r="O198" s="720">
        <v>76.883280216463703</v>
      </c>
      <c r="P198" s="721">
        <v>9123259.8868054915</v>
      </c>
      <c r="Q198" s="719">
        <v>23.116719783536297</v>
      </c>
      <c r="R198" s="718">
        <v>520779.96912456542</v>
      </c>
      <c r="S198" s="720">
        <v>33.199965391438404</v>
      </c>
      <c r="T198" s="721">
        <v>187852.83893866261</v>
      </c>
      <c r="U198" s="720">
        <v>26.509193026510477</v>
      </c>
      <c r="V198" s="721">
        <v>708632.80806322792</v>
      </c>
      <c r="W198" s="720">
        <v>45.175671296431247</v>
      </c>
      <c r="X198" s="721">
        <v>859983.19193677185</v>
      </c>
      <c r="Y198" s="719">
        <v>54.824328703568753</v>
      </c>
      <c r="Z198" s="718">
        <v>3594337.989607878</v>
      </c>
      <c r="AA198" s="720">
        <v>64.600681489419316</v>
      </c>
      <c r="AB198" s="721">
        <v>522656.34398796642</v>
      </c>
      <c r="AC198" s="720">
        <v>12.695095053275686</v>
      </c>
      <c r="AD198" s="721">
        <v>4116994.3335958449</v>
      </c>
      <c r="AE198" s="720">
        <v>73.99433231024112</v>
      </c>
      <c r="AF198" s="721">
        <v>1446937.6664041555</v>
      </c>
      <c r="AG198" s="719">
        <v>26.00566768975888</v>
      </c>
      <c r="AH198" s="718">
        <v>6408567.9044266362</v>
      </c>
      <c r="AI198" s="720">
        <v>80.457036629021303</v>
      </c>
      <c r="AJ198" s="721">
        <v>316933.7490950682</v>
      </c>
      <c r="AK198" s="720">
        <v>4.7124179789489862</v>
      </c>
      <c r="AL198" s="721">
        <v>6725501.6535217054</v>
      </c>
      <c r="AM198" s="720">
        <v>84.436014559847564</v>
      </c>
      <c r="AN198" s="721">
        <v>1239703.3464782948</v>
      </c>
      <c r="AO198" s="719">
        <v>15.563985440152436</v>
      </c>
      <c r="AP198" s="718">
        <v>11068582.648467593</v>
      </c>
      <c r="AQ198" s="720">
        <v>82.25526481388232</v>
      </c>
      <c r="AR198" s="721">
        <v>393181.68695166288</v>
      </c>
      <c r="AS198" s="720">
        <v>3.4303766457372449</v>
      </c>
      <c r="AT198" s="721">
        <v>11461764.335419256</v>
      </c>
      <c r="AU198" s="720">
        <v>85.177162296813933</v>
      </c>
      <c r="AV198" s="721">
        <v>1994617.6645807424</v>
      </c>
      <c r="AW198" s="719">
        <v>14.822837703186067</v>
      </c>
      <c r="AX198" s="718">
        <v>7096015.1751220683</v>
      </c>
      <c r="AY198" s="720">
        <v>65.029875785707105</v>
      </c>
      <c r="AZ198" s="721">
        <v>233897.8074724052</v>
      </c>
      <c r="BA198" s="720">
        <v>3.1910038772331437</v>
      </c>
      <c r="BB198" s="721">
        <v>7329912.9825944733</v>
      </c>
      <c r="BC198" s="720">
        <v>67.173380977156782</v>
      </c>
      <c r="BD198" s="721">
        <v>3582018.0174055272</v>
      </c>
      <c r="BE198" s="719">
        <v>32.826619022843218</v>
      </c>
      <c r="BF198" s="718">
        <v>626012.26866751059</v>
      </c>
      <c r="BG198" s="720">
        <v>6.704901011654524</v>
      </c>
      <c r="BH198" s="717">
        <v>15273.205160986865</v>
      </c>
      <c r="BI198" s="716">
        <v>2.3816546271982864</v>
      </c>
      <c r="BJ198" s="721">
        <v>641285.47382849746</v>
      </c>
      <c r="BK198" s="720">
        <v>6.8684845927767935</v>
      </c>
      <c r="BL198" s="721">
        <v>8695351.5261715017</v>
      </c>
      <c r="BM198" s="719">
        <v>93.131515407223205</v>
      </c>
    </row>
    <row r="199" spans="1:65" x14ac:dyDescent="0.25">
      <c r="A199" s="722" t="s">
        <v>473</v>
      </c>
      <c r="B199" s="721">
        <v>29322143.185113713</v>
      </c>
      <c r="C199" s="720">
        <v>60.033802344418298</v>
      </c>
      <c r="D199" s="721">
        <v>1657561.0565197652</v>
      </c>
      <c r="E199" s="720">
        <v>5.3504741155410276</v>
      </c>
      <c r="F199" s="721">
        <v>30979704.241633482</v>
      </c>
      <c r="G199" s="720">
        <v>63.427472862043771</v>
      </c>
      <c r="H199" s="721">
        <v>17863017.758366518</v>
      </c>
      <c r="I199" s="719">
        <v>36.572527137956229</v>
      </c>
      <c r="J199" s="718">
        <v>28695985.005733766</v>
      </c>
      <c r="K199" s="720">
        <v>72.650895770958584</v>
      </c>
      <c r="L199" s="721">
        <v>1640249.0781864536</v>
      </c>
      <c r="M199" s="720">
        <v>5.4068974865138939</v>
      </c>
      <c r="N199" s="721">
        <v>30336234.083920218</v>
      </c>
      <c r="O199" s="720">
        <v>76.80358698521465</v>
      </c>
      <c r="P199" s="721">
        <v>9162225.9160797819</v>
      </c>
      <c r="Q199" s="719">
        <v>23.19641301478535</v>
      </c>
      <c r="R199" s="718">
        <v>509737.26638384874</v>
      </c>
      <c r="S199" s="720">
        <v>32.440975766437511</v>
      </c>
      <c r="T199" s="721">
        <v>192891.34178695583</v>
      </c>
      <c r="U199" s="720">
        <v>27.452816401700677</v>
      </c>
      <c r="V199" s="721">
        <v>702628.60817080457</v>
      </c>
      <c r="W199" s="720">
        <v>44.717071231967175</v>
      </c>
      <c r="X199" s="721">
        <v>868647.3918291952</v>
      </c>
      <c r="Y199" s="719">
        <v>55.282928768032825</v>
      </c>
      <c r="Z199" s="718">
        <v>3595367.259310971</v>
      </c>
      <c r="AA199" s="720">
        <v>64.526332836276552</v>
      </c>
      <c r="AB199" s="721">
        <v>514518.02737230633</v>
      </c>
      <c r="AC199" s="720">
        <v>12.519036213478552</v>
      </c>
      <c r="AD199" s="721">
        <v>4109885.2866832777</v>
      </c>
      <c r="AE199" s="720">
        <v>73.76042746138377</v>
      </c>
      <c r="AF199" s="721">
        <v>1462052.7133167232</v>
      </c>
      <c r="AG199" s="719">
        <v>26.23957253861623</v>
      </c>
      <c r="AH199" s="718">
        <v>6409330.9413766051</v>
      </c>
      <c r="AI199" s="720">
        <v>80.447577991168728</v>
      </c>
      <c r="AJ199" s="721">
        <v>305493.49670908984</v>
      </c>
      <c r="AK199" s="720">
        <v>4.5495381081948567</v>
      </c>
      <c r="AL199" s="721">
        <v>6714824.4380856948</v>
      </c>
      <c r="AM199" s="720">
        <v>84.282020638472702</v>
      </c>
      <c r="AN199" s="721">
        <v>1252265.5619143045</v>
      </c>
      <c r="AO199" s="719">
        <v>15.717979361527298</v>
      </c>
      <c r="AP199" s="718">
        <v>11080484.571544141</v>
      </c>
      <c r="AQ199" s="720">
        <v>82.291065560639012</v>
      </c>
      <c r="AR199" s="721">
        <v>394073.20274978213</v>
      </c>
      <c r="AS199" s="720">
        <v>3.4343214832436635</v>
      </c>
      <c r="AT199" s="721">
        <v>11474557.774293922</v>
      </c>
      <c r="AU199" s="720">
        <v>85.217715884800228</v>
      </c>
      <c r="AV199" s="721">
        <v>1990433.2257060762</v>
      </c>
      <c r="AW199" s="719">
        <v>14.782284115199772</v>
      </c>
      <c r="AX199" s="718">
        <v>7101064.9671181981</v>
      </c>
      <c r="AY199" s="720">
        <v>65.009225504862357</v>
      </c>
      <c r="AZ199" s="721">
        <v>233273.00956831936</v>
      </c>
      <c r="BA199" s="720">
        <v>3.180559858433285</v>
      </c>
      <c r="BB199" s="721">
        <v>7334337.9766865177</v>
      </c>
      <c r="BC199" s="720">
        <v>67.144806259783849</v>
      </c>
      <c r="BD199" s="721">
        <v>3588827.0233134823</v>
      </c>
      <c r="BE199" s="719">
        <v>32.855193740216151</v>
      </c>
      <c r="BF199" s="718">
        <v>626158.17937995039</v>
      </c>
      <c r="BG199" s="720">
        <v>6.7009912540974383</v>
      </c>
      <c r="BH199" s="717">
        <v>17311.978333311639</v>
      </c>
      <c r="BI199" s="716">
        <v>2.6904088908853581</v>
      </c>
      <c r="BJ199" s="721">
        <v>643470.15771326213</v>
      </c>
      <c r="BK199" s="720">
        <v>6.8862598000062727</v>
      </c>
      <c r="BL199" s="721">
        <v>8700791.8422867376</v>
      </c>
      <c r="BM199" s="719">
        <v>93.113740199993728</v>
      </c>
    </row>
    <row r="200" spans="1:65" x14ac:dyDescent="0.25">
      <c r="A200" s="722" t="s">
        <v>474</v>
      </c>
      <c r="B200" s="721">
        <v>29351896.85396836</v>
      </c>
      <c r="C200" s="720">
        <v>60.044595530594442</v>
      </c>
      <c r="D200" s="721">
        <v>1644790.9802744505</v>
      </c>
      <c r="E200" s="720">
        <v>5.3063443070759613</v>
      </c>
      <c r="F200" s="721">
        <v>30996687.83424281</v>
      </c>
      <c r="G200" s="720">
        <v>63.409311945152062</v>
      </c>
      <c r="H200" s="721">
        <v>17886807.165757194</v>
      </c>
      <c r="I200" s="719">
        <v>36.590688054847938</v>
      </c>
      <c r="J200" s="718">
        <v>28714680.274448656</v>
      </c>
      <c r="K200" s="720">
        <v>72.6374780433258</v>
      </c>
      <c r="L200" s="721">
        <v>1629448.5748287421</v>
      </c>
      <c r="M200" s="720">
        <v>5.3698973627563706</v>
      </c>
      <c r="N200" s="721">
        <v>30344128.849277399</v>
      </c>
      <c r="O200" s="720">
        <v>76.759377850170296</v>
      </c>
      <c r="P200" s="721">
        <v>9187365.1507225987</v>
      </c>
      <c r="Q200" s="719">
        <v>23.240622149829704</v>
      </c>
      <c r="R200" s="718">
        <v>519590.43168916181</v>
      </c>
      <c r="S200" s="720">
        <v>33.012275105399269</v>
      </c>
      <c r="T200" s="721">
        <v>206431.26629984379</v>
      </c>
      <c r="U200" s="720">
        <v>28.433208934613667</v>
      </c>
      <c r="V200" s="721">
        <v>726021.6979890056</v>
      </c>
      <c r="W200" s="720">
        <v>46.127924158619763</v>
      </c>
      <c r="X200" s="721">
        <v>847909.30201099429</v>
      </c>
      <c r="Y200" s="719">
        <v>53.872075841380237</v>
      </c>
      <c r="Z200" s="718">
        <v>3593158.3706003185</v>
      </c>
      <c r="AA200" s="720">
        <v>64.391869000495475</v>
      </c>
      <c r="AB200" s="721">
        <v>495659.16014854348</v>
      </c>
      <c r="AC200" s="720">
        <v>12.122310580530213</v>
      </c>
      <c r="AD200" s="721">
        <v>4088817.5307488618</v>
      </c>
      <c r="AE200" s="720">
        <v>73.274422012999707</v>
      </c>
      <c r="AF200" s="721">
        <v>1491325.4692511372</v>
      </c>
      <c r="AG200" s="719">
        <v>26.725577987000293</v>
      </c>
      <c r="AH200" s="718">
        <v>6397150.7308464292</v>
      </c>
      <c r="AI200" s="720">
        <v>80.27603577546968</v>
      </c>
      <c r="AJ200" s="721">
        <v>310179.79204236541</v>
      </c>
      <c r="AK200" s="720">
        <v>4.6244894445543654</v>
      </c>
      <c r="AL200" s="721">
        <v>6707330.5228887945</v>
      </c>
      <c r="AM200" s="720">
        <v>84.16839428482217</v>
      </c>
      <c r="AN200" s="721">
        <v>1261611.4771112059</v>
      </c>
      <c r="AO200" s="719">
        <v>15.83160571517783</v>
      </c>
      <c r="AP200" s="718">
        <v>11107101.915621459</v>
      </c>
      <c r="AQ200" s="720">
        <v>82.435590618990531</v>
      </c>
      <c r="AR200" s="721">
        <v>384198.40360630618</v>
      </c>
      <c r="AS200" s="720">
        <v>3.3433849341092228</v>
      </c>
      <c r="AT200" s="721">
        <v>11491300.319227766</v>
      </c>
      <c r="AU200" s="720">
        <v>85.287065518272314</v>
      </c>
      <c r="AV200" s="721">
        <v>1982372.6807722342</v>
      </c>
      <c r="AW200" s="719">
        <v>14.712934481727686</v>
      </c>
      <c r="AX200" s="718">
        <v>7097678.8256912883</v>
      </c>
      <c r="AY200" s="720">
        <v>64.909057140857001</v>
      </c>
      <c r="AZ200" s="721">
        <v>232979.95273168333</v>
      </c>
      <c r="BA200" s="720">
        <v>3.1781584680688653</v>
      </c>
      <c r="BB200" s="721">
        <v>7330658.7784229722</v>
      </c>
      <c r="BC200" s="720">
        <v>67.039684552426607</v>
      </c>
      <c r="BD200" s="721">
        <v>3604146.2215770278</v>
      </c>
      <c r="BE200" s="719">
        <v>32.960315447573393</v>
      </c>
      <c r="BF200" s="718">
        <v>637216.57951969875</v>
      </c>
      <c r="BG200" s="720">
        <v>6.8136923800553353</v>
      </c>
      <c r="BH200" s="717">
        <v>15342.405445708202</v>
      </c>
      <c r="BI200" s="716">
        <v>2.3511139681145488</v>
      </c>
      <c r="BJ200" s="721">
        <v>652558.98496540694</v>
      </c>
      <c r="BK200" s="720">
        <v>6.9777471683910957</v>
      </c>
      <c r="BL200" s="721">
        <v>8699442.0150345955</v>
      </c>
      <c r="BM200" s="719">
        <v>93.02225283160891</v>
      </c>
    </row>
    <row r="201" spans="1:65" x14ac:dyDescent="0.25">
      <c r="A201" s="722" t="s">
        <v>475</v>
      </c>
      <c r="B201" s="721">
        <v>29375656.757922038</v>
      </c>
      <c r="C201" s="720">
        <v>60.045068581529137</v>
      </c>
      <c r="D201" s="721">
        <v>1644636.8751965251</v>
      </c>
      <c r="E201" s="720">
        <v>5.301809501379581</v>
      </c>
      <c r="F201" s="721">
        <v>31020293.633118562</v>
      </c>
      <c r="G201" s="720">
        <v>63.406775003165329</v>
      </c>
      <c r="H201" s="721">
        <v>17902386.366881438</v>
      </c>
      <c r="I201" s="719">
        <v>36.593224996834671</v>
      </c>
      <c r="J201" s="718">
        <v>28736304.850421801</v>
      </c>
      <c r="K201" s="720">
        <v>72.644256639359043</v>
      </c>
      <c r="L201" s="721">
        <v>1631048.0252340401</v>
      </c>
      <c r="M201" s="720">
        <v>5.3710576351934147</v>
      </c>
      <c r="N201" s="721">
        <v>30367352.875655841</v>
      </c>
      <c r="O201" s="720">
        <v>76.767482362115189</v>
      </c>
      <c r="P201" s="721">
        <v>9190220.1243441571</v>
      </c>
      <c r="Q201" s="719">
        <v>23.232517637884811</v>
      </c>
      <c r="R201" s="718">
        <v>521000.59998257179</v>
      </c>
      <c r="S201" s="720">
        <v>33.08001226578596</v>
      </c>
      <c r="T201" s="721">
        <v>205211.64682138839</v>
      </c>
      <c r="U201" s="720">
        <v>28.257805858345005</v>
      </c>
      <c r="V201" s="721">
        <v>726212.2468039603</v>
      </c>
      <c r="W201" s="720">
        <v>46.109563084270142</v>
      </c>
      <c r="X201" s="721">
        <v>848758.7531960397</v>
      </c>
      <c r="Y201" s="719">
        <v>53.890436915729858</v>
      </c>
      <c r="Z201" s="718">
        <v>3595376.841026077</v>
      </c>
      <c r="AA201" s="720">
        <v>64.368366183887275</v>
      </c>
      <c r="AB201" s="721">
        <v>499515.76611157949</v>
      </c>
      <c r="AC201" s="720">
        <v>12.198507116911733</v>
      </c>
      <c r="AD201" s="721">
        <v>4094892.6071376568</v>
      </c>
      <c r="AE201" s="720">
        <v>73.311243431357966</v>
      </c>
      <c r="AF201" s="721">
        <v>1490734.392862343</v>
      </c>
      <c r="AG201" s="719">
        <v>26.688756568642034</v>
      </c>
      <c r="AH201" s="718">
        <v>6427479.515392324</v>
      </c>
      <c r="AI201" s="720">
        <v>80.586502540815871</v>
      </c>
      <c r="AJ201" s="721">
        <v>299590.88416540407</v>
      </c>
      <c r="AK201" s="720">
        <v>4.453511950537945</v>
      </c>
      <c r="AL201" s="721">
        <v>6727070.3995577274</v>
      </c>
      <c r="AM201" s="720">
        <v>84.342715452919876</v>
      </c>
      <c r="AN201" s="721">
        <v>1248805.6004422724</v>
      </c>
      <c r="AO201" s="719">
        <v>15.657284547080124</v>
      </c>
      <c r="AP201" s="718">
        <v>11087638.110499952</v>
      </c>
      <c r="AQ201" s="720">
        <v>82.277142551731004</v>
      </c>
      <c r="AR201" s="721">
        <v>397411.93388886249</v>
      </c>
      <c r="AS201" s="720">
        <v>3.4602542640467102</v>
      </c>
      <c r="AT201" s="721">
        <v>11485050.044388814</v>
      </c>
      <c r="AU201" s="720">
        <v>85.226185261320182</v>
      </c>
      <c r="AV201" s="721">
        <v>1990913.955611187</v>
      </c>
      <c r="AW201" s="719">
        <v>14.773814738679818</v>
      </c>
      <c r="AX201" s="718">
        <v>7104809.7835208792</v>
      </c>
      <c r="AY201" s="720">
        <v>64.912947930938074</v>
      </c>
      <c r="AZ201" s="721">
        <v>229317.79424680577</v>
      </c>
      <c r="BA201" s="720">
        <v>3.1267221876798064</v>
      </c>
      <c r="BB201" s="721">
        <v>7334127.5777676851</v>
      </c>
      <c r="BC201" s="720">
        <v>67.008105224537516</v>
      </c>
      <c r="BD201" s="721">
        <v>3611007.4222323154</v>
      </c>
      <c r="BE201" s="719">
        <v>32.991894775462484</v>
      </c>
      <c r="BF201" s="718">
        <v>639351.9075002363</v>
      </c>
      <c r="BG201" s="720">
        <v>6.8269578500302917</v>
      </c>
      <c r="BH201" s="717">
        <v>13588.849962485017</v>
      </c>
      <c r="BI201" s="716">
        <v>2.0811765550201318</v>
      </c>
      <c r="BJ201" s="721">
        <v>652940.75746272132</v>
      </c>
      <c r="BK201" s="720">
        <v>6.9720587011202468</v>
      </c>
      <c r="BL201" s="721">
        <v>8712166.2425372787</v>
      </c>
      <c r="BM201" s="719">
        <v>93.027941298879753</v>
      </c>
    </row>
    <row r="202" spans="1:65" x14ac:dyDescent="0.25">
      <c r="A202" s="722" t="s">
        <v>476</v>
      </c>
      <c r="B202" s="721">
        <v>29419618.557658762</v>
      </c>
      <c r="C202" s="720">
        <v>60.086672488175545</v>
      </c>
      <c r="D202" s="721">
        <v>1649852.2456102925</v>
      </c>
      <c r="E202" s="720">
        <v>5.3102038848910782</v>
      </c>
      <c r="F202" s="721">
        <v>31069470.803269055</v>
      </c>
      <c r="G202" s="720">
        <v>63.456333156670475</v>
      </c>
      <c r="H202" s="721">
        <v>17892499.196730949</v>
      </c>
      <c r="I202" s="719">
        <v>36.543666843329525</v>
      </c>
      <c r="J202" s="718">
        <v>28770726.102781776</v>
      </c>
      <c r="K202" s="720">
        <v>72.682531882199612</v>
      </c>
      <c r="L202" s="721">
        <v>1638298.3112076512</v>
      </c>
      <c r="M202" s="720">
        <v>5.3875398595621018</v>
      </c>
      <c r="N202" s="721">
        <v>30409024.413989428</v>
      </c>
      <c r="O202" s="720">
        <v>76.82131061206249</v>
      </c>
      <c r="P202" s="721">
        <v>9175075.5860105753</v>
      </c>
      <c r="Q202" s="719">
        <v>23.17868938793751</v>
      </c>
      <c r="R202" s="718">
        <v>514849.35783329606</v>
      </c>
      <c r="S202" s="720">
        <v>32.670220904734698</v>
      </c>
      <c r="T202" s="721">
        <v>211819.39285992162</v>
      </c>
      <c r="U202" s="720">
        <v>29.149374134755757</v>
      </c>
      <c r="V202" s="721">
        <v>726668.75069321773</v>
      </c>
      <c r="W202" s="720">
        <v>46.111407635089179</v>
      </c>
      <c r="X202" s="721">
        <v>849229.24930678238</v>
      </c>
      <c r="Y202" s="719">
        <v>53.888592364910821</v>
      </c>
      <c r="Z202" s="718">
        <v>3616007.8692753538</v>
      </c>
      <c r="AA202" s="720">
        <v>64.675118578698573</v>
      </c>
      <c r="AB202" s="721">
        <v>487546.44008780463</v>
      </c>
      <c r="AC202" s="720">
        <v>11.881076825896043</v>
      </c>
      <c r="AD202" s="721">
        <v>4103554.3093631584</v>
      </c>
      <c r="AE202" s="720">
        <v>73.395266588669614</v>
      </c>
      <c r="AF202" s="721">
        <v>1487479.6906368411</v>
      </c>
      <c r="AG202" s="719">
        <v>26.604733411330386</v>
      </c>
      <c r="AH202" s="718">
        <v>6422962.6147337258</v>
      </c>
      <c r="AI202" s="720">
        <v>80.462662560876325</v>
      </c>
      <c r="AJ202" s="721">
        <v>305494.20300525718</v>
      </c>
      <c r="AK202" s="720">
        <v>4.5403308853799675</v>
      </c>
      <c r="AL202" s="721">
        <v>6728456.8177389838</v>
      </c>
      <c r="AM202" s="720">
        <v>84.289693550334292</v>
      </c>
      <c r="AN202" s="721">
        <v>1254081.1822610181</v>
      </c>
      <c r="AO202" s="719">
        <v>15.710306449665708</v>
      </c>
      <c r="AP202" s="718">
        <v>11095685.463353075</v>
      </c>
      <c r="AQ202" s="720">
        <v>82.319186733363779</v>
      </c>
      <c r="AR202" s="721">
        <v>399153.15491575922</v>
      </c>
      <c r="AS202" s="720">
        <v>3.4724554921665627</v>
      </c>
      <c r="AT202" s="721">
        <v>11494838.618268834</v>
      </c>
      <c r="AU202" s="720">
        <v>85.280514648006402</v>
      </c>
      <c r="AV202" s="721">
        <v>1984018.3817311667</v>
      </c>
      <c r="AW202" s="719">
        <v>14.719485351993598</v>
      </c>
      <c r="AX202" s="718">
        <v>7121220.7975863256</v>
      </c>
      <c r="AY202" s="720">
        <v>64.999711089179428</v>
      </c>
      <c r="AZ202" s="721">
        <v>234285.12033890863</v>
      </c>
      <c r="BA202" s="720">
        <v>3.1851666350775418</v>
      </c>
      <c r="BB202" s="721">
        <v>7355505.917925234</v>
      </c>
      <c r="BC202" s="720">
        <v>67.138173800472444</v>
      </c>
      <c r="BD202" s="721">
        <v>3600267.0820747665</v>
      </c>
      <c r="BE202" s="719">
        <v>32.861826199527556</v>
      </c>
      <c r="BF202" s="718">
        <v>648892.45487698528</v>
      </c>
      <c r="BG202" s="720">
        <v>6.9194012593156575</v>
      </c>
      <c r="BH202" s="717">
        <v>11553.934402641406</v>
      </c>
      <c r="BI202" s="716">
        <v>1.7494129107502139</v>
      </c>
      <c r="BJ202" s="721">
        <v>660446.38927962666</v>
      </c>
      <c r="BK202" s="720">
        <v>7.0426055093494222</v>
      </c>
      <c r="BL202" s="721">
        <v>8717423.6107203737</v>
      </c>
      <c r="BM202" s="719">
        <v>92.957394490650572</v>
      </c>
    </row>
    <row r="203" spans="1:65" x14ac:dyDescent="0.25">
      <c r="A203" s="722" t="s">
        <v>477</v>
      </c>
      <c r="B203" s="721">
        <v>29470433.943434693</v>
      </c>
      <c r="C203" s="720">
        <v>60.142083311159844</v>
      </c>
      <c r="D203" s="721">
        <v>1629374.8748130281</v>
      </c>
      <c r="E203" s="720">
        <v>5.2391797143685253</v>
      </c>
      <c r="F203" s="721">
        <v>31099808.818247721</v>
      </c>
      <c r="G203" s="720">
        <v>63.467246410359692</v>
      </c>
      <c r="H203" s="721">
        <v>17901543.181752283</v>
      </c>
      <c r="I203" s="719">
        <v>36.532753589640308</v>
      </c>
      <c r="J203" s="718">
        <v>28823284.295861475</v>
      </c>
      <c r="K203" s="720">
        <v>72.766931546140469</v>
      </c>
      <c r="L203" s="721">
        <v>1617451.0144024617</v>
      </c>
      <c r="M203" s="720">
        <v>5.3134426547741542</v>
      </c>
      <c r="N203" s="721">
        <v>30440735.310263939</v>
      </c>
      <c r="O203" s="720">
        <v>76.850329747266329</v>
      </c>
      <c r="P203" s="721">
        <v>9169680.6897360645</v>
      </c>
      <c r="Q203" s="719">
        <v>23.149670252733671</v>
      </c>
      <c r="R203" s="718">
        <v>529417.99199468293</v>
      </c>
      <c r="S203" s="720">
        <v>33.573573789574468</v>
      </c>
      <c r="T203" s="721">
        <v>201442.86254126165</v>
      </c>
      <c r="U203" s="720">
        <v>27.562409628460198</v>
      </c>
      <c r="V203" s="721">
        <v>730860.85453594453</v>
      </c>
      <c r="W203" s="720">
        <v>46.34827527720369</v>
      </c>
      <c r="X203" s="721">
        <v>846028.14546405547</v>
      </c>
      <c r="Y203" s="719">
        <v>53.65172472279631</v>
      </c>
      <c r="Z203" s="718">
        <v>3628352.9942085007</v>
      </c>
      <c r="AA203" s="720">
        <v>64.834797142194731</v>
      </c>
      <c r="AB203" s="721">
        <v>484656.52455815533</v>
      </c>
      <c r="AC203" s="720">
        <v>11.783501164944701</v>
      </c>
      <c r="AD203" s="721">
        <v>4113009.5187666561</v>
      </c>
      <c r="AE203" s="720">
        <v>73.495092186123813</v>
      </c>
      <c r="AF203" s="721">
        <v>1483295.4812333444</v>
      </c>
      <c r="AG203" s="719">
        <v>26.504907813876187</v>
      </c>
      <c r="AH203" s="718">
        <v>6423499.36130899</v>
      </c>
      <c r="AI203" s="720">
        <v>80.399688706154905</v>
      </c>
      <c r="AJ203" s="721">
        <v>295830.32236934977</v>
      </c>
      <c r="AK203" s="720">
        <v>4.4026761045516132</v>
      </c>
      <c r="AL203" s="721">
        <v>6719329.6836783402</v>
      </c>
      <c r="AM203" s="720">
        <v>84.102447045573555</v>
      </c>
      <c r="AN203" s="721">
        <v>1270128.3163216598</v>
      </c>
      <c r="AO203" s="719">
        <v>15.897552954426445</v>
      </c>
      <c r="AP203" s="718">
        <v>11087422.432986844</v>
      </c>
      <c r="AQ203" s="720">
        <v>82.24114059588949</v>
      </c>
      <c r="AR203" s="721">
        <v>406874.33297185414</v>
      </c>
      <c r="AS203" s="720">
        <v>3.5397931796649424</v>
      </c>
      <c r="AT203" s="721">
        <v>11494296.7659587</v>
      </c>
      <c r="AU203" s="720">
        <v>85.259137738601666</v>
      </c>
      <c r="AV203" s="721">
        <v>1987304.2340413029</v>
      </c>
      <c r="AW203" s="719">
        <v>14.740862261398334</v>
      </c>
      <c r="AX203" s="718">
        <v>7154591.5153624592</v>
      </c>
      <c r="AY203" s="720">
        <v>65.242432702873913</v>
      </c>
      <c r="AZ203" s="721">
        <v>228646.97196184087</v>
      </c>
      <c r="BA203" s="720">
        <v>3.0968384991814477</v>
      </c>
      <c r="BB203" s="721">
        <v>7383238.4873243002</v>
      </c>
      <c r="BC203" s="720">
        <v>67.327455257817164</v>
      </c>
      <c r="BD203" s="721">
        <v>3582924.5126756998</v>
      </c>
      <c r="BE203" s="719">
        <v>32.672544742182836</v>
      </c>
      <c r="BF203" s="718">
        <v>647149.64757321612</v>
      </c>
      <c r="BG203" s="720">
        <v>6.8912156101715114</v>
      </c>
      <c r="BH203" s="717">
        <v>11923.860410566538</v>
      </c>
      <c r="BI203" s="716">
        <v>1.8091852071316965</v>
      </c>
      <c r="BJ203" s="721">
        <v>659073.50798378268</v>
      </c>
      <c r="BK203" s="720">
        <v>7.0181876224455442</v>
      </c>
      <c r="BL203" s="721">
        <v>8731862.4920162186</v>
      </c>
      <c r="BM203" s="719">
        <v>92.981812377554462</v>
      </c>
    </row>
    <row r="204" spans="1:65" x14ac:dyDescent="0.25">
      <c r="A204" s="722" t="s">
        <v>478</v>
      </c>
      <c r="B204" s="721">
        <v>29526722.773159154</v>
      </c>
      <c r="C204" s="720">
        <v>60.209097764630677</v>
      </c>
      <c r="D204" s="721">
        <v>1632551.0131793856</v>
      </c>
      <c r="E204" s="720">
        <v>5.2393743974070439</v>
      </c>
      <c r="F204" s="721">
        <v>31159273.786338538</v>
      </c>
      <c r="G204" s="720">
        <v>63.538096526647621</v>
      </c>
      <c r="H204" s="721">
        <v>17881027.213661458</v>
      </c>
      <c r="I204" s="719">
        <v>36.461903473352379</v>
      </c>
      <c r="J204" s="718">
        <v>28867010.238480192</v>
      </c>
      <c r="K204" s="720">
        <v>72.829904473650274</v>
      </c>
      <c r="L204" s="721">
        <v>1621124.8617808148</v>
      </c>
      <c r="M204" s="720">
        <v>5.3172319541674318</v>
      </c>
      <c r="N204" s="721">
        <v>30488135.100261003</v>
      </c>
      <c r="O204" s="720">
        <v>76.919914760409085</v>
      </c>
      <c r="P204" s="721">
        <v>9148069.8997389935</v>
      </c>
      <c r="Q204" s="719">
        <v>23.080085239590915</v>
      </c>
      <c r="R204" s="718">
        <v>542375.27767594566</v>
      </c>
      <c r="S204" s="720">
        <v>34.37319159719334</v>
      </c>
      <c r="T204" s="721">
        <v>191735.73246031953</v>
      </c>
      <c r="U204" s="720">
        <v>26.118084296914404</v>
      </c>
      <c r="V204" s="721">
        <v>734111.01013626507</v>
      </c>
      <c r="W204" s="720">
        <v>46.524499629017839</v>
      </c>
      <c r="X204" s="721">
        <v>843790.98986373469</v>
      </c>
      <c r="Y204" s="719">
        <v>53.475500370982161</v>
      </c>
      <c r="Z204" s="718">
        <v>3629359.9095103191</v>
      </c>
      <c r="AA204" s="720">
        <v>64.788525615623101</v>
      </c>
      <c r="AB204" s="721">
        <v>489755.19011335564</v>
      </c>
      <c r="AC204" s="720">
        <v>11.88981561010762</v>
      </c>
      <c r="AD204" s="721">
        <v>4119115.0996236745</v>
      </c>
      <c r="AE204" s="720">
        <v>73.531256419723661</v>
      </c>
      <c r="AF204" s="721">
        <v>1482740.9003763259</v>
      </c>
      <c r="AG204" s="719">
        <v>26.468743580276339</v>
      </c>
      <c r="AH204" s="718">
        <v>6420710.6954504233</v>
      </c>
      <c r="AI204" s="720">
        <v>80.296372061836649</v>
      </c>
      <c r="AJ204" s="721">
        <v>301720.58140862879</v>
      </c>
      <c r="AK204" s="720">
        <v>4.4882657625263649</v>
      </c>
      <c r="AL204" s="721">
        <v>6722431.2768590515</v>
      </c>
      <c r="AM204" s="720">
        <v>84.069640974368042</v>
      </c>
      <c r="AN204" s="721">
        <v>1273833.723140948</v>
      </c>
      <c r="AO204" s="719">
        <v>15.930359025631958</v>
      </c>
      <c r="AP204" s="718">
        <v>11094425.335442595</v>
      </c>
      <c r="AQ204" s="720">
        <v>82.282318512052413</v>
      </c>
      <c r="AR204" s="721">
        <v>408106.7251800152</v>
      </c>
      <c r="AS204" s="720">
        <v>3.5479729422108219</v>
      </c>
      <c r="AT204" s="721">
        <v>11502532.060622612</v>
      </c>
      <c r="AU204" s="720">
        <v>85.309060910407837</v>
      </c>
      <c r="AV204" s="721">
        <v>1980832.9393773889</v>
      </c>
      <c r="AW204" s="719">
        <v>14.690939089592163</v>
      </c>
      <c r="AX204" s="718">
        <v>7180139.0204009088</v>
      </c>
      <c r="AY204" s="720">
        <v>65.411849540726692</v>
      </c>
      <c r="AZ204" s="721">
        <v>229806.63261849547</v>
      </c>
      <c r="BA204" s="720">
        <v>3.1013268299053429</v>
      </c>
      <c r="BB204" s="721">
        <v>7409945.653019404</v>
      </c>
      <c r="BC204" s="720">
        <v>67.505413026557733</v>
      </c>
      <c r="BD204" s="721">
        <v>3566871.346980596</v>
      </c>
      <c r="BE204" s="719">
        <v>32.494586973442267</v>
      </c>
      <c r="BF204" s="718">
        <v>659712.53467896208</v>
      </c>
      <c r="BG204" s="720">
        <v>7.0151616346638965</v>
      </c>
      <c r="BH204" s="717">
        <v>11426.15139857103</v>
      </c>
      <c r="BI204" s="716">
        <v>1.7025022749546916</v>
      </c>
      <c r="BJ204" s="721">
        <v>671138.68607753317</v>
      </c>
      <c r="BK204" s="720">
        <v>7.1366634929878767</v>
      </c>
      <c r="BL204" s="721">
        <v>8732957.3139224648</v>
      </c>
      <c r="BM204" s="719">
        <v>92.863336507012122</v>
      </c>
    </row>
    <row r="205" spans="1:65" x14ac:dyDescent="0.25">
      <c r="A205" s="722" t="s">
        <v>479</v>
      </c>
      <c r="B205" s="721">
        <v>29575856.489499748</v>
      </c>
      <c r="C205" s="720">
        <v>60.26143698286895</v>
      </c>
      <c r="D205" s="721">
        <v>1608040.288836854</v>
      </c>
      <c r="E205" s="720">
        <v>5.1566367739966257</v>
      </c>
      <c r="F205" s="721">
        <v>31183896.778336599</v>
      </c>
      <c r="G205" s="720">
        <v>63.537853291085064</v>
      </c>
      <c r="H205" s="721">
        <v>17895345.221663401</v>
      </c>
      <c r="I205" s="719">
        <v>36.462146708914936</v>
      </c>
      <c r="J205" s="718">
        <v>28917173.129250586</v>
      </c>
      <c r="K205" s="720">
        <v>72.908846710201402</v>
      </c>
      <c r="L205" s="721">
        <v>1599531.1991287349</v>
      </c>
      <c r="M205" s="720">
        <v>5.2414939107341105</v>
      </c>
      <c r="N205" s="721">
        <v>30516704.328379318</v>
      </c>
      <c r="O205" s="720">
        <v>76.941743511151031</v>
      </c>
      <c r="P205" s="721">
        <v>9145386.67162068</v>
      </c>
      <c r="Q205" s="719">
        <v>23.058256488848969</v>
      </c>
      <c r="R205" s="718">
        <v>555504.81955395988</v>
      </c>
      <c r="S205" s="720">
        <v>35.184475866949988</v>
      </c>
      <c r="T205" s="721">
        <v>185207.60154098491</v>
      </c>
      <c r="U205" s="720">
        <v>25.003982148322166</v>
      </c>
      <c r="V205" s="721">
        <v>740712.42109494482</v>
      </c>
      <c r="W205" s="720">
        <v>46.915125462441914</v>
      </c>
      <c r="X205" s="721">
        <v>838122.5789050553</v>
      </c>
      <c r="Y205" s="719">
        <v>53.084874537558086</v>
      </c>
      <c r="Z205" s="718">
        <v>3622588.2748465026</v>
      </c>
      <c r="AA205" s="720">
        <v>64.60642625838129</v>
      </c>
      <c r="AB205" s="721">
        <v>487581.45379834122</v>
      </c>
      <c r="AC205" s="720">
        <v>11.862805820408315</v>
      </c>
      <c r="AD205" s="721">
        <v>4110169.7286448441</v>
      </c>
      <c r="AE205" s="720">
        <v>73.302113664676909</v>
      </c>
      <c r="AF205" s="721">
        <v>1496994.2713551563</v>
      </c>
      <c r="AG205" s="719">
        <v>26.697886335323091</v>
      </c>
      <c r="AH205" s="718">
        <v>6433520.3026768006</v>
      </c>
      <c r="AI205" s="720">
        <v>80.389018679492551</v>
      </c>
      <c r="AJ205" s="721">
        <v>299808.33436031709</v>
      </c>
      <c r="AK205" s="720">
        <v>4.4526021307084527</v>
      </c>
      <c r="AL205" s="721">
        <v>6733328.637037118</v>
      </c>
      <c r="AM205" s="720">
        <v>84.135225523843573</v>
      </c>
      <c r="AN205" s="721">
        <v>1269655.362962882</v>
      </c>
      <c r="AO205" s="719">
        <v>15.864774476156427</v>
      </c>
      <c r="AP205" s="718">
        <v>11106994.943682794</v>
      </c>
      <c r="AQ205" s="720">
        <v>82.359470844295032</v>
      </c>
      <c r="AR205" s="721">
        <v>401545.12107620522</v>
      </c>
      <c r="AS205" s="720">
        <v>3.4891056451704161</v>
      </c>
      <c r="AT205" s="721">
        <v>11508540.064758997</v>
      </c>
      <c r="AU205" s="720">
        <v>85.336967805410865</v>
      </c>
      <c r="AV205" s="721">
        <v>1977455.9352410021</v>
      </c>
      <c r="AW205" s="719">
        <v>14.663032194589135</v>
      </c>
      <c r="AX205" s="718">
        <v>7198564.7884905301</v>
      </c>
      <c r="AY205" s="720">
        <v>65.518261655023906</v>
      </c>
      <c r="AZ205" s="721">
        <v>225388.68835288653</v>
      </c>
      <c r="BA205" s="720">
        <v>3.035965797144506</v>
      </c>
      <c r="BB205" s="721">
        <v>7423953.4768434167</v>
      </c>
      <c r="BC205" s="720">
        <v>67.569653215908033</v>
      </c>
      <c r="BD205" s="721">
        <v>3563158.5231565852</v>
      </c>
      <c r="BE205" s="719">
        <v>32.430346784091967</v>
      </c>
      <c r="BF205" s="718">
        <v>658683.36024916254</v>
      </c>
      <c r="BG205" s="720">
        <v>6.9945077895550636</v>
      </c>
      <c r="BH205" s="717">
        <v>8509.0897081192343</v>
      </c>
      <c r="BI205" s="716">
        <v>1.2753576136336739</v>
      </c>
      <c r="BJ205" s="721">
        <v>667192.44995728182</v>
      </c>
      <c r="BK205" s="720">
        <v>7.0848651567473198</v>
      </c>
      <c r="BL205" s="721">
        <v>8749958.5500427186</v>
      </c>
      <c r="BM205" s="719">
        <v>92.915134843252673</v>
      </c>
    </row>
    <row r="206" spans="1:65" x14ac:dyDescent="0.25">
      <c r="A206" s="722" t="s">
        <v>480</v>
      </c>
      <c r="B206" s="721">
        <v>29614017.081346646</v>
      </c>
      <c r="C206" s="720">
        <v>60.290686450920255</v>
      </c>
      <c r="D206" s="721">
        <v>1616870.5631652195</v>
      </c>
      <c r="E206" s="720">
        <v>5.1771521244268852</v>
      </c>
      <c r="F206" s="721">
        <v>31230887.644511864</v>
      </c>
      <c r="G206" s="720">
        <v>63.58244642687162</v>
      </c>
      <c r="H206" s="721">
        <v>17887838.355488144</v>
      </c>
      <c r="I206" s="719">
        <v>36.41755357312838</v>
      </c>
      <c r="J206" s="718">
        <v>28945584.907914732</v>
      </c>
      <c r="K206" s="720">
        <v>72.9319820723601</v>
      </c>
      <c r="L206" s="721">
        <v>1606347.7875016173</v>
      </c>
      <c r="M206" s="720">
        <v>5.2577616071490452</v>
      </c>
      <c r="N206" s="721">
        <v>30551932.69541635</v>
      </c>
      <c r="O206" s="720">
        <v>76.979374046395122</v>
      </c>
      <c r="P206" s="721">
        <v>9136533.3045836575</v>
      </c>
      <c r="Q206" s="719">
        <v>23.020625953604878</v>
      </c>
      <c r="R206" s="718">
        <v>551862.21640465898</v>
      </c>
      <c r="S206" s="720">
        <v>34.931503638952208</v>
      </c>
      <c r="T206" s="721">
        <v>175666.88391209865</v>
      </c>
      <c r="U206" s="720">
        <v>24.145684871658794</v>
      </c>
      <c r="V206" s="721">
        <v>727529.10031675757</v>
      </c>
      <c r="W206" s="720">
        <v>46.050779813712744</v>
      </c>
      <c r="X206" s="721">
        <v>852311.89968324243</v>
      </c>
      <c r="Y206" s="719">
        <v>53.949220186287256</v>
      </c>
      <c r="Z206" s="718">
        <v>3637123.0689488477</v>
      </c>
      <c r="AA206" s="720">
        <v>64.803581928391836</v>
      </c>
      <c r="AB206" s="721">
        <v>497305.69597469317</v>
      </c>
      <c r="AC206" s="720">
        <v>12.028401606379834</v>
      </c>
      <c r="AD206" s="721">
        <v>4134428.7649235409</v>
      </c>
      <c r="AE206" s="720">
        <v>73.664208803430697</v>
      </c>
      <c r="AF206" s="721">
        <v>1478105.2350764596</v>
      </c>
      <c r="AG206" s="719">
        <v>26.335791196569303</v>
      </c>
      <c r="AH206" s="718">
        <v>6452696.2921869326</v>
      </c>
      <c r="AI206" s="720">
        <v>80.560953005983023</v>
      </c>
      <c r="AJ206" s="721">
        <v>303633.74276069063</v>
      </c>
      <c r="AK206" s="720">
        <v>4.494063214646447</v>
      </c>
      <c r="AL206" s="721">
        <v>6756330.0349476244</v>
      </c>
      <c r="AM206" s="720">
        <v>84.351775101731235</v>
      </c>
      <c r="AN206" s="721">
        <v>1253376.9650523774</v>
      </c>
      <c r="AO206" s="719">
        <v>15.648224898268765</v>
      </c>
      <c r="AP206" s="718">
        <v>11105305.285315789</v>
      </c>
      <c r="AQ206" s="720">
        <v>82.331429163265</v>
      </c>
      <c r="AR206" s="721">
        <v>409911.5707464689</v>
      </c>
      <c r="AS206" s="720">
        <v>3.5597381783623843</v>
      </c>
      <c r="AT206" s="721">
        <v>11515216.85606226</v>
      </c>
      <c r="AU206" s="720">
        <v>85.370391585553421</v>
      </c>
      <c r="AV206" s="721">
        <v>1973320.1439377407</v>
      </c>
      <c r="AW206" s="719">
        <v>14.629608414446579</v>
      </c>
      <c r="AX206" s="718">
        <v>7198598.0450585</v>
      </c>
      <c r="AY206" s="720">
        <v>65.454611662250798</v>
      </c>
      <c r="AZ206" s="721">
        <v>219829.89410766595</v>
      </c>
      <c r="BA206" s="720">
        <v>2.9632948639570516</v>
      </c>
      <c r="BB206" s="721">
        <v>7418427.9391661659</v>
      </c>
      <c r="BC206" s="720">
        <v>67.453456473491272</v>
      </c>
      <c r="BD206" s="721">
        <v>3579419.060833836</v>
      </c>
      <c r="BE206" s="719">
        <v>32.546543526508728</v>
      </c>
      <c r="BF206" s="718">
        <v>668432.17343191383</v>
      </c>
      <c r="BG206" s="720">
        <v>7.0881627169549288</v>
      </c>
      <c r="BH206" s="717">
        <v>10522.775663602326</v>
      </c>
      <c r="BI206" s="716">
        <v>1.5498488784300726</v>
      </c>
      <c r="BJ206" s="721">
        <v>678954.94909551612</v>
      </c>
      <c r="BK206" s="720">
        <v>7.1997479294899192</v>
      </c>
      <c r="BL206" s="721">
        <v>8751305.0509044845</v>
      </c>
      <c r="BM206" s="719">
        <v>92.800252070510084</v>
      </c>
    </row>
    <row r="207" spans="1:65" x14ac:dyDescent="0.25">
      <c r="A207" s="722" t="s">
        <v>481</v>
      </c>
      <c r="B207" s="721">
        <v>29675909.749428511</v>
      </c>
      <c r="C207" s="720">
        <v>60.368416386597353</v>
      </c>
      <c r="D207" s="721">
        <v>1621601.5910139666</v>
      </c>
      <c r="E207" s="720">
        <v>5.1812477144741589</v>
      </c>
      <c r="F207" s="721">
        <v>31297511.340442479</v>
      </c>
      <c r="G207" s="720">
        <v>63.667170186769731</v>
      </c>
      <c r="H207" s="721">
        <v>17860494.659557525</v>
      </c>
      <c r="I207" s="719">
        <v>36.332829813230269</v>
      </c>
      <c r="J207" s="718">
        <v>29000336.524815604</v>
      </c>
      <c r="K207" s="720">
        <v>73.021002774251244</v>
      </c>
      <c r="L207" s="721">
        <v>1609218.0172532231</v>
      </c>
      <c r="M207" s="720">
        <v>5.2572408887609381</v>
      </c>
      <c r="N207" s="721">
        <v>30609554.542068824</v>
      </c>
      <c r="O207" s="720">
        <v>77.072911385783115</v>
      </c>
      <c r="P207" s="721">
        <v>9105507.4579311796</v>
      </c>
      <c r="Q207" s="719">
        <v>22.927088614216885</v>
      </c>
      <c r="R207" s="718">
        <v>545523.90441254224</v>
      </c>
      <c r="S207" s="720">
        <v>34.508570428086294</v>
      </c>
      <c r="T207" s="721">
        <v>174384.12328117638</v>
      </c>
      <c r="U207" s="720">
        <v>24.223111366021225</v>
      </c>
      <c r="V207" s="721">
        <v>719908.02769371867</v>
      </c>
      <c r="W207" s="720">
        <v>45.539703529886637</v>
      </c>
      <c r="X207" s="721">
        <v>860927.97230628179</v>
      </c>
      <c r="Y207" s="719">
        <v>54.460296470113363</v>
      </c>
      <c r="Z207" s="718">
        <v>3641281.6749424729</v>
      </c>
      <c r="AA207" s="720">
        <v>64.813862346476782</v>
      </c>
      <c r="AB207" s="721">
        <v>495940.09880305524</v>
      </c>
      <c r="AC207" s="720">
        <v>11.987273729202785</v>
      </c>
      <c r="AD207" s="721">
        <v>4137221.7737455284</v>
      </c>
      <c r="AE207" s="720">
        <v>73.641466515941957</v>
      </c>
      <c r="AF207" s="721">
        <v>1480838.2262544723</v>
      </c>
      <c r="AG207" s="719">
        <v>26.358533484058043</v>
      </c>
      <c r="AH207" s="718">
        <v>6474243.3454720499</v>
      </c>
      <c r="AI207" s="720">
        <v>80.764302291043322</v>
      </c>
      <c r="AJ207" s="721">
        <v>312193.47702615481</v>
      </c>
      <c r="AK207" s="720">
        <v>4.6002561460703468</v>
      </c>
      <c r="AL207" s="721">
        <v>6786436.8224982042</v>
      </c>
      <c r="AM207" s="720">
        <v>84.658825095699171</v>
      </c>
      <c r="AN207" s="721">
        <v>1229782.1775017963</v>
      </c>
      <c r="AO207" s="719">
        <v>15.341174904300829</v>
      </c>
      <c r="AP207" s="718">
        <v>11115911.822652001</v>
      </c>
      <c r="AQ207" s="720">
        <v>82.392861728931123</v>
      </c>
      <c r="AR207" s="721">
        <v>403907.49629726657</v>
      </c>
      <c r="AS207" s="720">
        <v>3.506196452516126</v>
      </c>
      <c r="AT207" s="721">
        <v>11519819.318949267</v>
      </c>
      <c r="AU207" s="720">
        <v>85.386686709251975</v>
      </c>
      <c r="AV207" s="721">
        <v>1971533.681050733</v>
      </c>
      <c r="AW207" s="719">
        <v>14.613313290748025</v>
      </c>
      <c r="AX207" s="718">
        <v>7223375.7773365378</v>
      </c>
      <c r="AY207" s="720">
        <v>65.615788695055315</v>
      </c>
      <c r="AZ207" s="721">
        <v>222792.82184557011</v>
      </c>
      <c r="BA207" s="720">
        <v>2.9920464313693063</v>
      </c>
      <c r="BB207" s="721">
        <v>7446168.5991821084</v>
      </c>
      <c r="BC207" s="720">
        <v>67.639596838452832</v>
      </c>
      <c r="BD207" s="721">
        <v>3562425.4008178953</v>
      </c>
      <c r="BE207" s="719">
        <v>32.360403161547168</v>
      </c>
      <c r="BF207" s="718">
        <v>675573.22461290914</v>
      </c>
      <c r="BG207" s="720">
        <v>7.1542648628744292</v>
      </c>
      <c r="BH207" s="717">
        <v>12383.573760743348</v>
      </c>
      <c r="BI207" s="716">
        <v>1.800051077337768</v>
      </c>
      <c r="BJ207" s="721">
        <v>687956.79837365251</v>
      </c>
      <c r="BK207" s="720">
        <v>7.285405890087377</v>
      </c>
      <c r="BL207" s="721">
        <v>8754987.2016263474</v>
      </c>
      <c r="BM207" s="719">
        <v>92.714594109912625</v>
      </c>
    </row>
    <row r="208" spans="1:65" x14ac:dyDescent="0.25">
      <c r="A208" s="715" t="s">
        <v>482</v>
      </c>
      <c r="B208" s="715">
        <v>29683561.392152242</v>
      </c>
      <c r="C208" s="715">
        <v>60.336140508434916</v>
      </c>
      <c r="D208" s="715">
        <v>1622486.6594816956</v>
      </c>
      <c r="E208" s="715">
        <v>5.1826620108858297</v>
      </c>
      <c r="F208" s="715">
        <v>31306048.051633939</v>
      </c>
      <c r="G208" s="715">
        <v>63.634079787561653</v>
      </c>
      <c r="H208" s="715">
        <v>17890935.948366068</v>
      </c>
      <c r="I208" s="715">
        <v>36.365920212438347</v>
      </c>
      <c r="J208" s="715">
        <v>29001072.17341781</v>
      </c>
      <c r="K208" s="715">
        <v>72.9755804386823</v>
      </c>
      <c r="L208" s="715">
        <v>1609761.5438477453</v>
      </c>
      <c r="M208" s="715">
        <v>5.2587967995781346</v>
      </c>
      <c r="N208" s="715">
        <v>30610833.717265554</v>
      </c>
      <c r="O208" s="715">
        <v>77.026233543081432</v>
      </c>
      <c r="P208" s="715">
        <v>9129956.2827344481</v>
      </c>
      <c r="Q208" s="715">
        <v>22.973766456918568</v>
      </c>
      <c r="R208" s="715">
        <v>539968.60563067254</v>
      </c>
      <c r="S208" s="715">
        <v>34.135777615911771</v>
      </c>
      <c r="T208" s="715">
        <v>172154.70536905661</v>
      </c>
      <c r="U208" s="715">
        <v>24.174844821098979</v>
      </c>
      <c r="V208" s="715">
        <v>712123.3109997292</v>
      </c>
      <c r="W208" s="715">
        <v>45.019067267811323</v>
      </c>
      <c r="X208" s="715">
        <v>869702.6890002708</v>
      </c>
      <c r="Y208" s="715">
        <v>54.980932732188677</v>
      </c>
      <c r="Z208" s="715">
        <v>3633994.3672134466</v>
      </c>
      <c r="AA208" s="715">
        <v>64.622886766326317</v>
      </c>
      <c r="AB208" s="715">
        <v>504848.47446724382</v>
      </c>
      <c r="AC208" s="715">
        <v>12.197816969108116</v>
      </c>
      <c r="AD208" s="715">
        <v>4138842.8416806906</v>
      </c>
      <c r="AE208" s="715">
        <v>73.600546746758809</v>
      </c>
      <c r="AF208" s="715">
        <v>1484543.1583193098</v>
      </c>
      <c r="AG208" s="715">
        <v>26.399453253241191</v>
      </c>
      <c r="AH208" s="715">
        <v>6468817.9555509444</v>
      </c>
      <c r="AI208" s="715">
        <v>80.625774769578726</v>
      </c>
      <c r="AJ208" s="715">
        <v>314729.29166108812</v>
      </c>
      <c r="AK208" s="715">
        <v>4.6395975467029968</v>
      </c>
      <c r="AL208" s="715">
        <v>6783547.2472120319</v>
      </c>
      <c r="AM208" s="715">
        <v>84.548484166754008</v>
      </c>
      <c r="AN208" s="715">
        <v>1239715.7527879679</v>
      </c>
      <c r="AO208" s="715">
        <v>15.451515833245992</v>
      </c>
      <c r="AP208" s="715">
        <v>11123671.106308402</v>
      </c>
      <c r="AQ208" s="715">
        <v>82.436455438187124</v>
      </c>
      <c r="AR208" s="715">
        <v>399469.2433160764</v>
      </c>
      <c r="AS208" s="715">
        <v>3.4666699458285644</v>
      </c>
      <c r="AT208" s="715">
        <v>11523140.349624479</v>
      </c>
      <c r="AU208" s="715">
        <v>85.396883534346529</v>
      </c>
      <c r="AV208" s="715">
        <v>1970490.6503755208</v>
      </c>
      <c r="AW208" s="715">
        <v>14.603116465653471</v>
      </c>
      <c r="AX208" s="715">
        <v>7234620.1387143424</v>
      </c>
      <c r="AY208" s="715">
        <v>65.657751313263375</v>
      </c>
      <c r="AZ208" s="715">
        <v>218559.82903428021</v>
      </c>
      <c r="BA208" s="715">
        <v>2.9324372949537199</v>
      </c>
      <c r="BB208" s="715">
        <v>7453179.9677486224</v>
      </c>
      <c r="BC208" s="715">
        <v>67.641289719794329</v>
      </c>
      <c r="BD208" s="715">
        <v>3565504.0322513781</v>
      </c>
      <c r="BE208" s="715">
        <v>32.358710280205671</v>
      </c>
      <c r="BF208" s="715">
        <v>682489.21873443131</v>
      </c>
      <c r="BG208" s="715">
        <v>7.2173775065785586</v>
      </c>
      <c r="BH208" s="715">
        <v>12725.115633950509</v>
      </c>
      <c r="BI208" s="715">
        <v>1.8303874078648807</v>
      </c>
      <c r="BJ208" s="715">
        <v>695214.33436838177</v>
      </c>
      <c r="BK208" s="715">
        <v>7.3519466115900522</v>
      </c>
      <c r="BL208" s="715">
        <v>8760979.6656316184</v>
      </c>
      <c r="BM208" s="715">
        <v>92.648053388409949</v>
      </c>
    </row>
    <row r="209" spans="1:65" x14ac:dyDescent="0.25">
      <c r="A209" s="715" t="s">
        <v>483</v>
      </c>
      <c r="B209" s="715">
        <v>29705812.559519432</v>
      </c>
      <c r="C209" s="715">
        <v>60.33287064744556</v>
      </c>
      <c r="D209" s="715">
        <v>1667246.9275823049</v>
      </c>
      <c r="E209" s="715">
        <v>5.314263112489086</v>
      </c>
      <c r="F209" s="715">
        <v>31373059.487101734</v>
      </c>
      <c r="G209" s="715">
        <v>63.719069662120866</v>
      </c>
      <c r="H209" s="715">
        <v>17863471.512898263</v>
      </c>
      <c r="I209" s="715">
        <v>36.280930337879134</v>
      </c>
      <c r="J209" s="715">
        <v>29015624.576914594</v>
      </c>
      <c r="K209" s="715">
        <v>72.963869861296175</v>
      </c>
      <c r="L209" s="715">
        <v>1650683.6348023727</v>
      </c>
      <c r="M209" s="715">
        <v>5.382726943870213</v>
      </c>
      <c r="N209" s="715">
        <v>30666308.211716965</v>
      </c>
      <c r="O209" s="715">
        <v>77.114746076027615</v>
      </c>
      <c r="P209" s="715">
        <v>9100804.7882830352</v>
      </c>
      <c r="Q209" s="715">
        <v>22.885253923972385</v>
      </c>
      <c r="R209" s="715">
        <v>543541.9678603767</v>
      </c>
      <c r="S209" s="715">
        <v>34.340360161205695</v>
      </c>
      <c r="T209" s="715">
        <v>184044.13205485124</v>
      </c>
      <c r="U209" s="715">
        <v>25.295168788449161</v>
      </c>
      <c r="V209" s="715">
        <v>727586.09991522785</v>
      </c>
      <c r="W209" s="715">
        <v>45.968058028214912</v>
      </c>
      <c r="X209" s="715">
        <v>855221.90008477191</v>
      </c>
      <c r="Y209" s="715">
        <v>54.031941971785088</v>
      </c>
      <c r="Z209" s="715">
        <v>3616684.6403749967</v>
      </c>
      <c r="AA209" s="715">
        <v>64.253540255501548</v>
      </c>
      <c r="AB209" s="715">
        <v>510428.43378435774</v>
      </c>
      <c r="AC209" s="715">
        <v>12.367687160796441</v>
      </c>
      <c r="AD209" s="715">
        <v>4127113.0741593544</v>
      </c>
      <c r="AE209" s="715">
        <v>73.321744198855384</v>
      </c>
      <c r="AF209" s="715">
        <v>1501657.9258406449</v>
      </c>
      <c r="AG209" s="715">
        <v>26.678255801144616</v>
      </c>
      <c r="AH209" s="715">
        <v>6462565.1456924733</v>
      </c>
      <c r="AI209" s="715">
        <v>80.480884730274056</v>
      </c>
      <c r="AJ209" s="715">
        <v>327436.7407966943</v>
      </c>
      <c r="AK209" s="715">
        <v>4.8223365217060117</v>
      </c>
      <c r="AL209" s="715">
        <v>6790001.8864891678</v>
      </c>
      <c r="AM209" s="715">
        <v>84.55858421931984</v>
      </c>
      <c r="AN209" s="715">
        <v>1239936.113510832</v>
      </c>
      <c r="AO209" s="715">
        <v>15.44141578068016</v>
      </c>
      <c r="AP209" s="715">
        <v>11141387.945682056</v>
      </c>
      <c r="AQ209" s="715">
        <v>82.551437036156557</v>
      </c>
      <c r="AR209" s="715">
        <v>405770.32193291077</v>
      </c>
      <c r="AS209" s="715">
        <v>3.514027542784528</v>
      </c>
      <c r="AT209" s="715">
        <v>11547158.267614968</v>
      </c>
      <c r="AU209" s="715">
        <v>85.557967582035957</v>
      </c>
      <c r="AV209" s="715">
        <v>1949139.7323850323</v>
      </c>
      <c r="AW209" s="715">
        <v>14.442032417964043</v>
      </c>
      <c r="AX209" s="715">
        <v>7251444.8773046862</v>
      </c>
      <c r="AY209" s="715">
        <v>65.747111713770778</v>
      </c>
      <c r="AZ209" s="715">
        <v>223004.00623355876</v>
      </c>
      <c r="BA209" s="715">
        <v>2.9835511581958056</v>
      </c>
      <c r="BB209" s="715">
        <v>7474448.8835382452</v>
      </c>
      <c r="BC209" s="715">
        <v>67.769035559092202</v>
      </c>
      <c r="BD209" s="715">
        <v>3554849.1164617538</v>
      </c>
      <c r="BE209" s="715">
        <v>32.230964440907798</v>
      </c>
      <c r="BF209" s="715">
        <v>690187.98260483984</v>
      </c>
      <c r="BG209" s="715">
        <v>7.2885998126267086</v>
      </c>
      <c r="BH209" s="715">
        <v>16563.292779932272</v>
      </c>
      <c r="BI209" s="715">
        <v>2.3435815904138018</v>
      </c>
      <c r="BJ209" s="715">
        <v>706751.2753847721</v>
      </c>
      <c r="BK209" s="715">
        <v>7.4635133371952964</v>
      </c>
      <c r="BL209" s="715">
        <v>8762666.7246152274</v>
      </c>
      <c r="BM209" s="715">
        <v>92.536486662804705</v>
      </c>
    </row>
    <row r="210" spans="1:65" x14ac:dyDescent="0.25">
      <c r="A210" s="715" t="s">
        <v>484</v>
      </c>
      <c r="B210" s="715">
        <v>29748614.835014589</v>
      </c>
      <c r="C210" s="715">
        <v>60.371562024479957</v>
      </c>
      <c r="D210" s="715">
        <v>1624707.0630859714</v>
      </c>
      <c r="E210" s="715">
        <v>5.1786261855310141</v>
      </c>
      <c r="F210" s="715">
        <v>31373321.898100562</v>
      </c>
      <c r="G210" s="715">
        <v>63.668727414354052</v>
      </c>
      <c r="H210" s="715">
        <v>17902552.101899434</v>
      </c>
      <c r="I210" s="715">
        <v>36.331272585645948</v>
      </c>
      <c r="J210" s="715">
        <v>29060034.143386163</v>
      </c>
      <c r="K210" s="715">
        <v>73.027161104830199</v>
      </c>
      <c r="L210" s="715">
        <v>1609870.9819881278</v>
      </c>
      <c r="M210" s="715">
        <v>5.2490249820049986</v>
      </c>
      <c r="N210" s="715">
        <v>30669905.125374287</v>
      </c>
      <c r="O210" s="715">
        <v>77.072727843656438</v>
      </c>
      <c r="P210" s="715">
        <v>9123554.8746257089</v>
      </c>
      <c r="Q210" s="715">
        <v>22.927272156343562</v>
      </c>
      <c r="R210" s="715">
        <v>537329.75937984709</v>
      </c>
      <c r="S210" s="715">
        <v>33.92895201019941</v>
      </c>
      <c r="T210" s="715">
        <v>182151.5955479753</v>
      </c>
      <c r="U210" s="715">
        <v>25.317069622498913</v>
      </c>
      <c r="V210" s="715">
        <v>719481.35492782237</v>
      </c>
      <c r="W210" s="715">
        <v>45.430665131507496</v>
      </c>
      <c r="X210" s="715">
        <v>864209.6450721774</v>
      </c>
      <c r="Y210" s="715">
        <v>54.569334868492504</v>
      </c>
      <c r="Z210" s="715">
        <v>3638338.7033866728</v>
      </c>
      <c r="AA210" s="715">
        <v>64.575890611501833</v>
      </c>
      <c r="AB210" s="715">
        <v>496997.33709641045</v>
      </c>
      <c r="AC210" s="715">
        <v>12.018305942516633</v>
      </c>
      <c r="AD210" s="715">
        <v>4135336.0404830836</v>
      </c>
      <c r="AE210" s="715">
        <v>73.39696206498455</v>
      </c>
      <c r="AF210" s="715">
        <v>1498869.959516916</v>
      </c>
      <c r="AG210" s="715">
        <v>26.60303793501545</v>
      </c>
      <c r="AH210" s="715">
        <v>6491223.1578465672</v>
      </c>
      <c r="AI210" s="715">
        <v>80.769949159940126</v>
      </c>
      <c r="AJ210" s="715">
        <v>323669.96492885984</v>
      </c>
      <c r="AK210" s="715">
        <v>4.749450344968027</v>
      </c>
      <c r="AL210" s="715">
        <v>6814893.1227754271</v>
      </c>
      <c r="AM210" s="715">
        <v>84.797357550653402</v>
      </c>
      <c r="AN210" s="715">
        <v>1221787.8772245722</v>
      </c>
      <c r="AO210" s="715">
        <v>15.202642449346598</v>
      </c>
      <c r="AP210" s="715">
        <v>11158208.233540958</v>
      </c>
      <c r="AQ210" s="715">
        <v>82.660221444518982</v>
      </c>
      <c r="AR210" s="715">
        <v>391567.7516954692</v>
      </c>
      <c r="AS210" s="715">
        <v>3.3902627392599918</v>
      </c>
      <c r="AT210" s="715">
        <v>11549775.985236427</v>
      </c>
      <c r="AU210" s="715">
        <v>85.560962888686191</v>
      </c>
      <c r="AV210" s="715">
        <v>1949109.0147635706</v>
      </c>
      <c r="AW210" s="715">
        <v>14.439037111313809</v>
      </c>
      <c r="AX210" s="715">
        <v>7234934.2892321143</v>
      </c>
      <c r="AY210" s="715">
        <v>65.533842891733713</v>
      </c>
      <c r="AZ210" s="715">
        <v>215484.33271941295</v>
      </c>
      <c r="BA210" s="715">
        <v>2.8922446328656095</v>
      </c>
      <c r="BB210" s="715">
        <v>7450418.6219515279</v>
      </c>
      <c r="BC210" s="715">
        <v>67.485694261977855</v>
      </c>
      <c r="BD210" s="715">
        <v>3589578.3780484712</v>
      </c>
      <c r="BE210" s="715">
        <v>32.514305738022145</v>
      </c>
      <c r="BF210" s="715">
        <v>688580.69162842876</v>
      </c>
      <c r="BG210" s="715">
        <v>7.2616602863830737</v>
      </c>
      <c r="BH210" s="715">
        <v>14836.081097843478</v>
      </c>
      <c r="BI210" s="715">
        <v>2.1091451999847033</v>
      </c>
      <c r="BJ210" s="715">
        <v>703416.77272627223</v>
      </c>
      <c r="BK210" s="715">
        <v>7.4181191912341333</v>
      </c>
      <c r="BL210" s="715">
        <v>8778997.2272737268</v>
      </c>
      <c r="BM210" s="715">
        <v>92.581880808765874</v>
      </c>
    </row>
    <row r="211" spans="1:65" x14ac:dyDescent="0.25">
      <c r="A211" s="715" t="s">
        <v>485</v>
      </c>
      <c r="B211" s="715">
        <v>29721697.310264096</v>
      </c>
      <c r="C211" s="715">
        <v>60.269314457375465</v>
      </c>
      <c r="D211" s="715">
        <v>1680152.3185291591</v>
      </c>
      <c r="E211" s="715">
        <v>5.3504883896666371</v>
      </c>
      <c r="F211" s="715">
        <v>31401849.628793258</v>
      </c>
      <c r="G211" s="715">
        <v>63.676307919581028</v>
      </c>
      <c r="H211" s="715">
        <v>17912959.371206742</v>
      </c>
      <c r="I211" s="715">
        <v>36.323692080418972</v>
      </c>
      <c r="J211" s="715">
        <v>29028370.733656012</v>
      </c>
      <c r="K211" s="715">
        <v>72.899783223746084</v>
      </c>
      <c r="L211" s="715">
        <v>1665607.8305054475</v>
      </c>
      <c r="M211" s="715">
        <v>5.4264970147930738</v>
      </c>
      <c r="N211" s="715">
        <v>30693978.564161457</v>
      </c>
      <c r="O211" s="715">
        <v>77.082672125562468</v>
      </c>
      <c r="P211" s="715">
        <v>9125578.435838541</v>
      </c>
      <c r="Q211" s="715">
        <v>22.917327874437532</v>
      </c>
      <c r="R211" s="715">
        <v>527748.3038055331</v>
      </c>
      <c r="S211" s="715">
        <v>33.302242966470047</v>
      </c>
      <c r="T211" s="715">
        <v>186408.29210440654</v>
      </c>
      <c r="U211" s="715">
        <v>26.101879219766246</v>
      </c>
      <c r="V211" s="715">
        <v>714156.59590993961</v>
      </c>
      <c r="W211" s="715">
        <v>45.065074206024619</v>
      </c>
      <c r="X211" s="715">
        <v>870566.40409006027</v>
      </c>
      <c r="Y211" s="715">
        <v>54.934925793975381</v>
      </c>
      <c r="Z211" s="715">
        <v>3605176.9348842651</v>
      </c>
      <c r="AA211" s="715">
        <v>63.926325996279957</v>
      </c>
      <c r="AB211" s="715">
        <v>518588.51056084549</v>
      </c>
      <c r="AC211" s="715">
        <v>12.575606382599924</v>
      </c>
      <c r="AD211" s="715">
        <v>4123765.4454451106</v>
      </c>
      <c r="AE211" s="715">
        <v>73.121840885787634</v>
      </c>
      <c r="AF211" s="715">
        <v>1515815.5545548894</v>
      </c>
      <c r="AG211" s="715">
        <v>26.878159114212366</v>
      </c>
      <c r="AH211" s="715">
        <v>6491181.5783483973</v>
      </c>
      <c r="AI211" s="715">
        <v>80.699172422720011</v>
      </c>
      <c r="AJ211" s="715">
        <v>329077.79928516119</v>
      </c>
      <c r="AK211" s="715">
        <v>4.8250041686734511</v>
      </c>
      <c r="AL211" s="715">
        <v>6820259.3776335586</v>
      </c>
      <c r="AM211" s="715">
        <v>84.790308334490248</v>
      </c>
      <c r="AN211" s="715">
        <v>1223418.6223664407</v>
      </c>
      <c r="AO211" s="715">
        <v>15.209691665509752</v>
      </c>
      <c r="AP211" s="715">
        <v>11151730.860908045</v>
      </c>
      <c r="AQ211" s="715">
        <v>82.598628460136453</v>
      </c>
      <c r="AR211" s="715">
        <v>405793.19302007195</v>
      </c>
      <c r="AS211" s="715">
        <v>3.511073748379117</v>
      </c>
      <c r="AT211" s="715">
        <v>11557524.053928116</v>
      </c>
      <c r="AU211" s="715">
        <v>85.604257057165569</v>
      </c>
      <c r="AV211" s="715">
        <v>1943584.9460718837</v>
      </c>
      <c r="AW211" s="715">
        <v>14.395742942834431</v>
      </c>
      <c r="AX211" s="715">
        <v>7252533.055709769</v>
      </c>
      <c r="AY211" s="715">
        <v>65.631015521967754</v>
      </c>
      <c r="AZ211" s="715">
        <v>225740.03553496237</v>
      </c>
      <c r="BA211" s="715">
        <v>3.0186118209463353</v>
      </c>
      <c r="BB211" s="715">
        <v>7478273.0912447311</v>
      </c>
      <c r="BC211" s="715">
        <v>67.673825621876318</v>
      </c>
      <c r="BD211" s="715">
        <v>3572192.908755268</v>
      </c>
      <c r="BE211" s="715">
        <v>32.326174378123682</v>
      </c>
      <c r="BF211" s="715">
        <v>693326.57660808868</v>
      </c>
      <c r="BG211" s="715">
        <v>7.301823865318041</v>
      </c>
      <c r="BH211" s="715">
        <v>14544.488023711594</v>
      </c>
      <c r="BI211" s="715">
        <v>2.054680400204933</v>
      </c>
      <c r="BJ211" s="715">
        <v>707871.06463180028</v>
      </c>
      <c r="BK211" s="715">
        <v>7.4550002952191301</v>
      </c>
      <c r="BL211" s="715">
        <v>8787380.9353681989</v>
      </c>
      <c r="BM211" s="715">
        <v>92.544999704780864</v>
      </c>
    </row>
    <row r="212" spans="1:65" x14ac:dyDescent="0.25">
      <c r="A212" s="715" t="s">
        <v>486</v>
      </c>
      <c r="B212" s="715">
        <v>29695790.4200624</v>
      </c>
      <c r="C212" s="715">
        <v>60.168484738658215</v>
      </c>
      <c r="D212" s="715">
        <v>1723914.5089085419</v>
      </c>
      <c r="E212" s="715">
        <v>5.4867304222166133</v>
      </c>
      <c r="F212" s="715">
        <v>31419704.928970948</v>
      </c>
      <c r="G212" s="715">
        <v>63.661414960510093</v>
      </c>
      <c r="H212" s="715">
        <v>17934688.071029048</v>
      </c>
      <c r="I212" s="715">
        <v>36.338585039489907</v>
      </c>
      <c r="J212" s="715">
        <v>29002931.125400685</v>
      </c>
      <c r="K212" s="715">
        <v>72.787342539936418</v>
      </c>
      <c r="L212" s="715">
        <v>1710679.6567117204</v>
      </c>
      <c r="M212" s="715">
        <v>5.5697770895371885</v>
      </c>
      <c r="N212" s="715">
        <v>30713610.782112405</v>
      </c>
      <c r="O212" s="715">
        <v>77.080557788105793</v>
      </c>
      <c r="P212" s="715">
        <v>9132508.217887586</v>
      </c>
      <c r="Q212" s="715">
        <v>22.919442211894207</v>
      </c>
      <c r="R212" s="715">
        <v>528169.55068685743</v>
      </c>
      <c r="S212" s="715">
        <v>33.308709871276513</v>
      </c>
      <c r="T212" s="715">
        <v>185788.75865700934</v>
      </c>
      <c r="U212" s="715">
        <v>26.022353998197829</v>
      </c>
      <c r="V212" s="715">
        <v>713958.30934386677</v>
      </c>
      <c r="W212" s="715">
        <v>45.025371408094109</v>
      </c>
      <c r="X212" s="715">
        <v>871721.690656133</v>
      </c>
      <c r="Y212" s="715">
        <v>54.974628591905891</v>
      </c>
      <c r="Z212" s="715">
        <v>3594418.3372904551</v>
      </c>
      <c r="AA212" s="715">
        <v>63.674316272358574</v>
      </c>
      <c r="AB212" s="715">
        <v>529919.45609540667</v>
      </c>
      <c r="AC212" s="715">
        <v>12.848594917352077</v>
      </c>
      <c r="AD212" s="715">
        <v>4124337.7933858614</v>
      </c>
      <c r="AE212" s="715">
        <v>73.061720820191681</v>
      </c>
      <c r="AF212" s="715">
        <v>1520667.2066141372</v>
      </c>
      <c r="AG212" s="715">
        <v>26.938279179808319</v>
      </c>
      <c r="AH212" s="715">
        <v>6491668.7885616515</v>
      </c>
      <c r="AI212" s="715">
        <v>80.637601057554875</v>
      </c>
      <c r="AJ212" s="715">
        <v>335248.25640264922</v>
      </c>
      <c r="AK212" s="715">
        <v>4.9106830241907868</v>
      </c>
      <c r="AL212" s="715">
        <v>6826917.0449643005</v>
      </c>
      <c r="AM212" s="715">
        <v>84.801956331297589</v>
      </c>
      <c r="AN212" s="715">
        <v>1223506.9550356998</v>
      </c>
      <c r="AO212" s="715">
        <v>15.198043668702411</v>
      </c>
      <c r="AP212" s="715">
        <v>11136666.853407254</v>
      </c>
      <c r="AQ212" s="715">
        <v>82.468672544236171</v>
      </c>
      <c r="AR212" s="715">
        <v>425054.52703940368</v>
      </c>
      <c r="AS212" s="715">
        <v>3.6763948295645816</v>
      </c>
      <c r="AT212" s="715">
        <v>11561721.380446658</v>
      </c>
      <c r="AU212" s="715">
        <v>85.616264464266806</v>
      </c>
      <c r="AV212" s="715">
        <v>1942396.6195533392</v>
      </c>
      <c r="AW212" s="715">
        <v>14.383735535733194</v>
      </c>
      <c r="AX212" s="715">
        <v>7252007.5954544693</v>
      </c>
      <c r="AY212" s="715">
        <v>65.564401094002804</v>
      </c>
      <c r="AZ212" s="715">
        <v>234668.65851725134</v>
      </c>
      <c r="BA212" s="715">
        <v>3.1344838558066193</v>
      </c>
      <c r="BB212" s="715">
        <v>7486676.253971721</v>
      </c>
      <c r="BC212" s="715">
        <v>67.68600809023107</v>
      </c>
      <c r="BD212" s="715">
        <v>3574215.7460282771</v>
      </c>
      <c r="BE212" s="715">
        <v>32.31399190976893</v>
      </c>
      <c r="BF212" s="715">
        <v>692859.29466171574</v>
      </c>
      <c r="BG212" s="715">
        <v>7.2869092188731184</v>
      </c>
      <c r="BH212" s="715">
        <v>13234.852196821506</v>
      </c>
      <c r="BI212" s="715">
        <v>1.8743750044812433</v>
      </c>
      <c r="BJ212" s="715">
        <v>706094.14685853734</v>
      </c>
      <c r="BK212" s="715">
        <v>7.4261022227434479</v>
      </c>
      <c r="BL212" s="715">
        <v>8802179.8531414624</v>
      </c>
      <c r="BM212" s="715">
        <v>92.573897777256548</v>
      </c>
    </row>
    <row r="213" spans="1:65" x14ac:dyDescent="0.25">
      <c r="A213" s="715" t="s">
        <v>487</v>
      </c>
      <c r="B213" s="715">
        <v>29611885.363931306</v>
      </c>
      <c r="C213" s="715">
        <v>59.95865882646185</v>
      </c>
      <c r="D213" s="715">
        <v>1793118.1099961316</v>
      </c>
      <c r="E213" s="715">
        <v>5.7096574164839229</v>
      </c>
      <c r="F213" s="715">
        <v>31405003.473927438</v>
      </c>
      <c r="G213" s="715">
        <v>63.589395460467742</v>
      </c>
      <c r="H213" s="715">
        <v>17982167.526072565</v>
      </c>
      <c r="I213" s="715">
        <v>36.410604539532258</v>
      </c>
      <c r="J213" s="715">
        <v>28922880.171779901</v>
      </c>
      <c r="K213" s="715">
        <v>72.55520682353378</v>
      </c>
      <c r="L213" s="715">
        <v>1776630.6028071253</v>
      </c>
      <c r="M213" s="715">
        <v>5.7871625898280294</v>
      </c>
      <c r="N213" s="715">
        <v>30699510.774587028</v>
      </c>
      <c r="O213" s="715">
        <v>77.012017489349219</v>
      </c>
      <c r="P213" s="715">
        <v>9163762.2254129723</v>
      </c>
      <c r="Q213" s="715">
        <v>22.987982510650781</v>
      </c>
      <c r="R213" s="715">
        <v>522262.912804158</v>
      </c>
      <c r="S213" s="715">
        <v>32.978305440332875</v>
      </c>
      <c r="T213" s="715">
        <v>191909.19605608832</v>
      </c>
      <c r="U213" s="715">
        <v>26.871561305069438</v>
      </c>
      <c r="V213" s="715">
        <v>714172.10886024626</v>
      </c>
      <c r="W213" s="715">
        <v>45.096416700359562</v>
      </c>
      <c r="X213" s="715">
        <v>869483.89113975363</v>
      </c>
      <c r="Y213" s="715">
        <v>54.903583299640438</v>
      </c>
      <c r="Z213" s="715">
        <v>3569205.6321601933</v>
      </c>
      <c r="AA213" s="715">
        <v>63.184384427835312</v>
      </c>
      <c r="AB213" s="715">
        <v>545417.8613382976</v>
      </c>
      <c r="AC213" s="715">
        <v>13.255595857072009</v>
      </c>
      <c r="AD213" s="715">
        <v>4114623.4934984911</v>
      </c>
      <c r="AE213" s="715">
        <v>72.839723844003771</v>
      </c>
      <c r="AF213" s="715">
        <v>1534249.5065015093</v>
      </c>
      <c r="AG213" s="715">
        <v>27.160276155996229</v>
      </c>
      <c r="AH213" s="715">
        <v>6461483.3394289315</v>
      </c>
      <c r="AI213" s="715">
        <v>80.197246631824015</v>
      </c>
      <c r="AJ213" s="715">
        <v>357864.93745862157</v>
      </c>
      <c r="AK213" s="715">
        <v>5.2477879546277721</v>
      </c>
      <c r="AL213" s="715">
        <v>6819348.2768875537</v>
      </c>
      <c r="AM213" s="715">
        <v>84.638917552047715</v>
      </c>
      <c r="AN213" s="715">
        <v>1237640.723112447</v>
      </c>
      <c r="AO213" s="715">
        <v>15.361082447952285</v>
      </c>
      <c r="AP213" s="715">
        <v>11125431.656646617</v>
      </c>
      <c r="AQ213" s="715">
        <v>82.390898181809817</v>
      </c>
      <c r="AR213" s="715">
        <v>435389.34043771436</v>
      </c>
      <c r="AS213" s="715">
        <v>3.7660763067564207</v>
      </c>
      <c r="AT213" s="715">
        <v>11560820.997084331</v>
      </c>
      <c r="AU213" s="715">
        <v>85.615233194107361</v>
      </c>
      <c r="AV213" s="715">
        <v>1942408.0029156685</v>
      </c>
      <c r="AW213" s="715">
        <v>14.384766805892639</v>
      </c>
      <c r="AX213" s="715">
        <v>7244496.6307400037</v>
      </c>
      <c r="AY213" s="715">
        <v>65.439497913107317</v>
      </c>
      <c r="AZ213" s="715">
        <v>246049.26751640349</v>
      </c>
      <c r="BA213" s="715">
        <v>3.2847975415740653</v>
      </c>
      <c r="BB213" s="715">
        <v>7490545.8982564081</v>
      </c>
      <c r="BC213" s="715">
        <v>67.66205958286362</v>
      </c>
      <c r="BD213" s="715">
        <v>3579980.1017435929</v>
      </c>
      <c r="BE213" s="715">
        <v>32.33794041713638</v>
      </c>
      <c r="BF213" s="715">
        <v>689005.19215140282</v>
      </c>
      <c r="BG213" s="715">
        <v>7.2344873092026276</v>
      </c>
      <c r="BH213" s="715">
        <v>16487.507189006115</v>
      </c>
      <c r="BI213" s="715">
        <v>2.3370202419416803</v>
      </c>
      <c r="BJ213" s="715">
        <v>705492.6993404089</v>
      </c>
      <c r="BK213" s="715">
        <v>7.4076045264282424</v>
      </c>
      <c r="BL213" s="715">
        <v>8818405.3006595932</v>
      </c>
      <c r="BM213" s="715">
        <v>92.592395473571756</v>
      </c>
    </row>
    <row r="214" spans="1:65" x14ac:dyDescent="0.25">
      <c r="A214" s="715" t="s">
        <v>488</v>
      </c>
      <c r="B214" s="715">
        <v>29580175.113325864</v>
      </c>
      <c r="C214" s="715">
        <v>59.855537579424947</v>
      </c>
      <c r="D214" s="715">
        <v>1839785.2978706807</v>
      </c>
      <c r="E214" s="715">
        <v>5.855466632653906</v>
      </c>
      <c r="F214" s="715">
        <v>31419960.411196545</v>
      </c>
      <c r="G214" s="715">
        <v>63.578346440862781</v>
      </c>
      <c r="H214" s="715">
        <v>17999318.588803448</v>
      </c>
      <c r="I214" s="715">
        <v>36.421653559137219</v>
      </c>
      <c r="J214" s="715">
        <v>28887679.930371296</v>
      </c>
      <c r="K214" s="715">
        <v>72.436360412627266</v>
      </c>
      <c r="L214" s="715">
        <v>1821604.4145542015</v>
      </c>
      <c r="M214" s="715">
        <v>5.9317709722376177</v>
      </c>
      <c r="N214" s="715">
        <v>30709284.344925497</v>
      </c>
      <c r="O214" s="715">
        <v>77.004065199578818</v>
      </c>
      <c r="P214" s="715">
        <v>9170797.6550744995</v>
      </c>
      <c r="Q214" s="715">
        <v>22.995934800421182</v>
      </c>
      <c r="R214" s="715">
        <v>519838.04744040221</v>
      </c>
      <c r="S214" s="715">
        <v>32.866964760088223</v>
      </c>
      <c r="T214" s="715">
        <v>187239.78961224254</v>
      </c>
      <c r="U214" s="715">
        <v>26.480788931629576</v>
      </c>
      <c r="V214" s="715">
        <v>707077.8370526447</v>
      </c>
      <c r="W214" s="715">
        <v>44.705274012697217</v>
      </c>
      <c r="X214" s="715">
        <v>874565.16294735507</v>
      </c>
      <c r="Y214" s="715">
        <v>55.294725987302783</v>
      </c>
      <c r="Z214" s="715">
        <v>3577098.721618949</v>
      </c>
      <c r="AA214" s="715">
        <v>63.280826997947173</v>
      </c>
      <c r="AB214" s="715">
        <v>566180.86421225697</v>
      </c>
      <c r="AC214" s="715">
        <v>13.665041242894361</v>
      </c>
      <c r="AD214" s="715">
        <v>4143279.5858312058</v>
      </c>
      <c r="AE214" s="715">
        <v>73.296875227543865</v>
      </c>
      <c r="AF214" s="715">
        <v>1509457.4141687939</v>
      </c>
      <c r="AG214" s="715">
        <v>26.703124772456135</v>
      </c>
      <c r="AH214" s="715">
        <v>6447305.7759827003</v>
      </c>
      <c r="AI214" s="715">
        <v>79.957945330590647</v>
      </c>
      <c r="AJ214" s="715">
        <v>372769.44505670713</v>
      </c>
      <c r="AK214" s="715">
        <v>5.4657673555673121</v>
      </c>
      <c r="AL214" s="715">
        <v>6820075.221039407</v>
      </c>
      <c r="AM214" s="715">
        <v>84.580942896456179</v>
      </c>
      <c r="AN214" s="715">
        <v>1243295.7789605914</v>
      </c>
      <c r="AO214" s="715">
        <v>15.419057103543821</v>
      </c>
      <c r="AP214" s="715">
        <v>11106439.676145522</v>
      </c>
      <c r="AQ214" s="715">
        <v>82.256506576820001</v>
      </c>
      <c r="AR214" s="715">
        <v>440223.77976563951</v>
      </c>
      <c r="AS214" s="715">
        <v>3.8125626632018341</v>
      </c>
      <c r="AT214" s="715">
        <v>11546663.455911161</v>
      </c>
      <c r="AU214" s="715">
        <v>85.5168916589395</v>
      </c>
      <c r="AV214" s="715">
        <v>1955538.5440888368</v>
      </c>
      <c r="AW214" s="715">
        <v>14.4831083410605</v>
      </c>
      <c r="AX214" s="715">
        <v>7236997.7091837209</v>
      </c>
      <c r="AY214" s="715">
        <v>65.315103363721846</v>
      </c>
      <c r="AZ214" s="715">
        <v>255190.53590735543</v>
      </c>
      <c r="BA214" s="715">
        <v>3.4060881488736987</v>
      </c>
      <c r="BB214" s="715">
        <v>7492188.2450910751</v>
      </c>
      <c r="BC214" s="715">
        <v>67.618240230696543</v>
      </c>
      <c r="BD214" s="715">
        <v>3587940.7549089221</v>
      </c>
      <c r="BE214" s="715">
        <v>32.381759769303457</v>
      </c>
      <c r="BF214" s="715">
        <v>692495.18295457028</v>
      </c>
      <c r="BG214" s="715">
        <v>7.2594704035839746</v>
      </c>
      <c r="BH214" s="715">
        <v>18180.88331647922</v>
      </c>
      <c r="BI214" s="715">
        <v>2.5582518082922316</v>
      </c>
      <c r="BJ214" s="715">
        <v>710676.06627104944</v>
      </c>
      <c r="BK214" s="715">
        <v>7.4500617428390399</v>
      </c>
      <c r="BL214" s="715">
        <v>8828520.9337289482</v>
      </c>
      <c r="BM214" s="715">
        <v>92.54993825716096</v>
      </c>
    </row>
    <row r="215" spans="1:65" x14ac:dyDescent="0.25">
      <c r="A215" s="715" t="s">
        <v>489</v>
      </c>
      <c r="B215" s="715">
        <v>29535097.050921615</v>
      </c>
      <c r="C215" s="715">
        <v>59.723976949272917</v>
      </c>
      <c r="D215" s="715">
        <v>1874553.2909203675</v>
      </c>
      <c r="E215" s="715">
        <v>5.9680807348027187</v>
      </c>
      <c r="F215" s="715">
        <v>31409650.341841981</v>
      </c>
      <c r="G215" s="715">
        <v>63.514578258084867</v>
      </c>
      <c r="H215" s="715">
        <v>18043012.658158015</v>
      </c>
      <c r="I215" s="715">
        <v>36.485421741915133</v>
      </c>
      <c r="J215" s="715">
        <v>28838211.76309979</v>
      </c>
      <c r="K215" s="715">
        <v>72.28021982544746</v>
      </c>
      <c r="L215" s="715">
        <v>1854673.7248717744</v>
      </c>
      <c r="M215" s="715">
        <v>6.0426828412682623</v>
      </c>
      <c r="N215" s="715">
        <v>30692885.487971567</v>
      </c>
      <c r="O215" s="715">
        <v>76.928782144063433</v>
      </c>
      <c r="P215" s="715">
        <v>9204906.5120284334</v>
      </c>
      <c r="Q215" s="715">
        <v>23.071217855936567</v>
      </c>
      <c r="R215" s="715">
        <v>507844.39748713037</v>
      </c>
      <c r="S215" s="715">
        <v>32.14815455384759</v>
      </c>
      <c r="T215" s="715">
        <v>189789.83117868923</v>
      </c>
      <c r="U215" s="715">
        <v>27.204776282501221</v>
      </c>
      <c r="V215" s="715">
        <v>697634.22866581962</v>
      </c>
      <c r="W215" s="715">
        <v>44.162450380820381</v>
      </c>
      <c r="X215" s="715">
        <v>882065.77133418038</v>
      </c>
      <c r="Y215" s="715">
        <v>55.837549619179619</v>
      </c>
      <c r="Z215" s="715">
        <v>3556538.5778163876</v>
      </c>
      <c r="AA215" s="715">
        <v>62.87441743133234</v>
      </c>
      <c r="AB215" s="715">
        <v>577346.13555867271</v>
      </c>
      <c r="AC215" s="715">
        <v>13.966188599568019</v>
      </c>
      <c r="AD215" s="715">
        <v>4133884.7133750599</v>
      </c>
      <c r="AE215" s="715">
        <v>73.081055468637118</v>
      </c>
      <c r="AF215" s="715">
        <v>1522690.2866249392</v>
      </c>
      <c r="AG215" s="715">
        <v>26.918944531362882</v>
      </c>
      <c r="AH215" s="715">
        <v>6445295.0925902408</v>
      </c>
      <c r="AI215" s="715">
        <v>79.869021948418009</v>
      </c>
      <c r="AJ215" s="715">
        <v>375336.17867970676</v>
      </c>
      <c r="AK215" s="715">
        <v>5.5029536673637267</v>
      </c>
      <c r="AL215" s="715">
        <v>6820631.2712699473</v>
      </c>
      <c r="AM215" s="715">
        <v>84.520125282300796</v>
      </c>
      <c r="AN215" s="715">
        <v>1249199.7287300527</v>
      </c>
      <c r="AO215" s="715">
        <v>15.479874717699204</v>
      </c>
      <c r="AP215" s="715">
        <v>11079568.958810929</v>
      </c>
      <c r="AQ215" s="715">
        <v>82.061380292125662</v>
      </c>
      <c r="AR215" s="715">
        <v>448912.43926584499</v>
      </c>
      <c r="AS215" s="715">
        <v>3.8939425216987753</v>
      </c>
      <c r="AT215" s="715">
        <v>11528481.398076775</v>
      </c>
      <c r="AU215" s="715">
        <v>85.386272671369795</v>
      </c>
      <c r="AV215" s="715">
        <v>1973081.6019232236</v>
      </c>
      <c r="AW215" s="715">
        <v>14.613727328630205</v>
      </c>
      <c r="AX215" s="715">
        <v>7248964.7363951001</v>
      </c>
      <c r="AY215" s="715">
        <v>65.364150933178109</v>
      </c>
      <c r="AZ215" s="715">
        <v>263289.14018886077</v>
      </c>
      <c r="BA215" s="715">
        <v>3.5047955582218147</v>
      </c>
      <c r="BB215" s="715">
        <v>7512253.8765839618</v>
      </c>
      <c r="BC215" s="715">
        <v>67.738237678553801</v>
      </c>
      <c r="BD215" s="715">
        <v>3577869.1234160364</v>
      </c>
      <c r="BE215" s="715">
        <v>32.261762321446199</v>
      </c>
      <c r="BF215" s="715">
        <v>696885.28782182408</v>
      </c>
      <c r="BG215" s="715">
        <v>7.2935080737544666</v>
      </c>
      <c r="BH215" s="715">
        <v>19879.566048593184</v>
      </c>
      <c r="BI215" s="715">
        <v>2.7735129507601637</v>
      </c>
      <c r="BJ215" s="715">
        <v>716764.85387041722</v>
      </c>
      <c r="BK215" s="715">
        <v>7.5015649491282215</v>
      </c>
      <c r="BL215" s="715">
        <v>8838106.1461295821</v>
      </c>
      <c r="BM215" s="715">
        <v>92.498435050871777</v>
      </c>
    </row>
    <row r="216" spans="1:65" x14ac:dyDescent="0.25">
      <c r="A216" s="715" t="s">
        <v>490</v>
      </c>
      <c r="B216" s="715">
        <v>29556106.436337326</v>
      </c>
      <c r="C216" s="715">
        <v>59.727096160394375</v>
      </c>
      <c r="D216" s="715">
        <v>1941135.0713208411</v>
      </c>
      <c r="E216" s="715">
        <v>6.162873249865001</v>
      </c>
      <c r="F216" s="715">
        <v>31497241.507658169</v>
      </c>
      <c r="G216" s="715">
        <v>63.649749548952855</v>
      </c>
      <c r="H216" s="715">
        <v>17988014.492341831</v>
      </c>
      <c r="I216" s="715">
        <v>36.350250451047145</v>
      </c>
      <c r="J216" s="715">
        <v>28855172.898436382</v>
      </c>
      <c r="K216" s="715">
        <v>72.291068223184837</v>
      </c>
      <c r="L216" s="715">
        <v>1921514.3185716504</v>
      </c>
      <c r="M216" s="715">
        <v>6.2434085417411964</v>
      </c>
      <c r="N216" s="715">
        <v>30776687.217008032</v>
      </c>
      <c r="O216" s="715">
        <v>77.105051600952663</v>
      </c>
      <c r="P216" s="715">
        <v>9138579.7829919644</v>
      </c>
      <c r="Q216" s="715">
        <v>22.894948399047337</v>
      </c>
      <c r="R216" s="715">
        <v>501234.56692975864</v>
      </c>
      <c r="S216" s="715">
        <v>31.770658975749519</v>
      </c>
      <c r="T216" s="715">
        <v>192991.0627533996</v>
      </c>
      <c r="U216" s="715">
        <v>27.799472462789936</v>
      </c>
      <c r="V216" s="715">
        <v>694225.62968315824</v>
      </c>
      <c r="W216" s="715">
        <v>44.00336127651677</v>
      </c>
      <c r="X216" s="715">
        <v>883439.37031684164</v>
      </c>
      <c r="Y216" s="715">
        <v>55.99663872348323</v>
      </c>
      <c r="Z216" s="715">
        <v>3551428.7351644682</v>
      </c>
      <c r="AA216" s="715">
        <v>62.741678856583377</v>
      </c>
      <c r="AB216" s="715">
        <v>596656.39138872293</v>
      </c>
      <c r="AC216" s="715">
        <v>14.383899394188868</v>
      </c>
      <c r="AD216" s="715">
        <v>4148085.1265531909</v>
      </c>
      <c r="AE216" s="715">
        <v>73.282569998667782</v>
      </c>
      <c r="AF216" s="715">
        <v>1512312.8734468087</v>
      </c>
      <c r="AG216" s="715">
        <v>26.717430001332218</v>
      </c>
      <c r="AH216" s="715">
        <v>6447709.5470904559</v>
      </c>
      <c r="AI216" s="715">
        <v>79.834459197967504</v>
      </c>
      <c r="AJ216" s="715">
        <v>380698.16257844644</v>
      </c>
      <c r="AK216" s="715">
        <v>5.5752113635421141</v>
      </c>
      <c r="AL216" s="715">
        <v>6828407.7096689017</v>
      </c>
      <c r="AM216" s="715">
        <v>84.548200055110328</v>
      </c>
      <c r="AN216" s="715">
        <v>1247941.2903310983</v>
      </c>
      <c r="AO216" s="715">
        <v>15.451799944889672</v>
      </c>
      <c r="AP216" s="715">
        <v>11074282.050344443</v>
      </c>
      <c r="AQ216" s="715">
        <v>82.025108275306721</v>
      </c>
      <c r="AR216" s="715">
        <v>474030.64137635205</v>
      </c>
      <c r="AS216" s="715">
        <v>4.1047610506441661</v>
      </c>
      <c r="AT216" s="715">
        <v>11548312.691720795</v>
      </c>
      <c r="AU216" s="715">
        <v>85.536163394541205</v>
      </c>
      <c r="AV216" s="715">
        <v>1952775.3082792053</v>
      </c>
      <c r="AW216" s="715">
        <v>14.463836605458795</v>
      </c>
      <c r="AX216" s="715">
        <v>7280517.9989072587</v>
      </c>
      <c r="AY216" s="715">
        <v>65.591629075702741</v>
      </c>
      <c r="AZ216" s="715">
        <v>277138.06047472911</v>
      </c>
      <c r="BA216" s="715">
        <v>3.6669842911241384</v>
      </c>
      <c r="BB216" s="715">
        <v>7557656.0593819879</v>
      </c>
      <c r="BC216" s="715">
        <v>68.088420769390822</v>
      </c>
      <c r="BD216" s="715">
        <v>3542110.9406180112</v>
      </c>
      <c r="BE216" s="715">
        <v>31.911579230609178</v>
      </c>
      <c r="BF216" s="715">
        <v>700933.53790094377</v>
      </c>
      <c r="BG216" s="715">
        <v>7.324287811625946</v>
      </c>
      <c r="BH216" s="715">
        <v>19620.752749190975</v>
      </c>
      <c r="BI216" s="715">
        <v>2.723008245705921</v>
      </c>
      <c r="BJ216" s="715">
        <v>720554.29065013467</v>
      </c>
      <c r="BK216" s="715">
        <v>7.5293115869844227</v>
      </c>
      <c r="BL216" s="715">
        <v>8849434.7093498651</v>
      </c>
      <c r="BM216" s="715">
        <v>92.47068841301558</v>
      </c>
    </row>
    <row r="217" spans="1:65" x14ac:dyDescent="0.25">
      <c r="A217" s="715" t="s">
        <v>491</v>
      </c>
      <c r="B217" s="715">
        <v>29528328.850192975</v>
      </c>
      <c r="C217" s="715">
        <v>59.632456776528755</v>
      </c>
      <c r="D217" s="715">
        <v>2003173.7920852266</v>
      </c>
      <c r="E217" s="715">
        <v>6.3529284183219445</v>
      </c>
      <c r="F217" s="715">
        <v>31531502.642278202</v>
      </c>
      <c r="G217" s="715">
        <v>63.677866023304226</v>
      </c>
      <c r="H217" s="715">
        <v>17985707.357721798</v>
      </c>
      <c r="I217" s="715">
        <v>36.322133976695774</v>
      </c>
      <c r="J217" s="715">
        <v>28820491.899281561</v>
      </c>
      <c r="K217" s="715">
        <v>72.174241721437866</v>
      </c>
      <c r="L217" s="715">
        <v>1986652.669571908</v>
      </c>
      <c r="M217" s="715">
        <v>6.4486751283676131</v>
      </c>
      <c r="N217" s="715">
        <v>30807144.568853471</v>
      </c>
      <c r="O217" s="715">
        <v>77.149352850398088</v>
      </c>
      <c r="P217" s="715">
        <v>9124680.4311465304</v>
      </c>
      <c r="Q217" s="715">
        <v>22.850647149601912</v>
      </c>
      <c r="R217" s="715">
        <v>487975.77203389653</v>
      </c>
      <c r="S217" s="715">
        <v>30.970279243544883</v>
      </c>
      <c r="T217" s="715">
        <v>191261.6577573634</v>
      </c>
      <c r="U217" s="715">
        <v>28.158291838560935</v>
      </c>
      <c r="V217" s="715">
        <v>679237.42979125993</v>
      </c>
      <c r="W217" s="715">
        <v>43.109051881046639</v>
      </c>
      <c r="X217" s="715">
        <v>896388.57020874019</v>
      </c>
      <c r="Y217" s="715">
        <v>56.890948118953361</v>
      </c>
      <c r="Z217" s="715">
        <v>3543701.7723297523</v>
      </c>
      <c r="AA217" s="715">
        <v>62.563091772450896</v>
      </c>
      <c r="AB217" s="715">
        <v>606453.78559414251</v>
      </c>
      <c r="AC217" s="715">
        <v>14.612796487501292</v>
      </c>
      <c r="AD217" s="715">
        <v>4150155.5579238948</v>
      </c>
      <c r="AE217" s="715">
        <v>73.26986855037724</v>
      </c>
      <c r="AF217" s="715">
        <v>1514049.4420761056</v>
      </c>
      <c r="AG217" s="715">
        <v>26.73013144962276</v>
      </c>
      <c r="AH217" s="715">
        <v>6443162.4159302339</v>
      </c>
      <c r="AI217" s="715">
        <v>79.715787112995784</v>
      </c>
      <c r="AJ217" s="715">
        <v>400691.63291849487</v>
      </c>
      <c r="AK217" s="715">
        <v>5.8547658973805721</v>
      </c>
      <c r="AL217" s="715">
        <v>6843854.0488487286</v>
      </c>
      <c r="AM217" s="715">
        <v>84.673205046263547</v>
      </c>
      <c r="AN217" s="715">
        <v>1238813.9511512723</v>
      </c>
      <c r="AO217" s="715">
        <v>15.326794953736453</v>
      </c>
      <c r="AP217" s="715">
        <v>11085443.697581187</v>
      </c>
      <c r="AQ217" s="715">
        <v>82.112208100977952</v>
      </c>
      <c r="AR217" s="715">
        <v>493295.81323514623</v>
      </c>
      <c r="AS217" s="715">
        <v>4.2603585025324362</v>
      </c>
      <c r="AT217" s="715">
        <v>11578739.510816332</v>
      </c>
      <c r="AU217" s="715">
        <v>85.766153723429085</v>
      </c>
      <c r="AV217" s="715">
        <v>1921620.489183669</v>
      </c>
      <c r="AW217" s="715">
        <v>14.233846276570915</v>
      </c>
      <c r="AX217" s="715">
        <v>7260208.2414064948</v>
      </c>
      <c r="AY217" s="715">
        <v>65.354491510789529</v>
      </c>
      <c r="AZ217" s="715">
        <v>294949.78006676107</v>
      </c>
      <c r="BA217" s="715">
        <v>3.9039524948181801</v>
      </c>
      <c r="BB217" s="715">
        <v>7555158.0214732569</v>
      </c>
      <c r="BC217" s="715">
        <v>68.009552117391095</v>
      </c>
      <c r="BD217" s="715">
        <v>3553807.9785267441</v>
      </c>
      <c r="BE217" s="715">
        <v>31.990447882608905</v>
      </c>
      <c r="BF217" s="715">
        <v>707836.95091141178</v>
      </c>
      <c r="BG217" s="715">
        <v>7.384543770661395</v>
      </c>
      <c r="BH217" s="715">
        <v>16521.122513318744</v>
      </c>
      <c r="BI217" s="715">
        <v>2.2807949713610101</v>
      </c>
      <c r="BJ217" s="715">
        <v>724358.07342473045</v>
      </c>
      <c r="BK217" s="715">
        <v>7.5569011930635073</v>
      </c>
      <c r="BL217" s="715">
        <v>8861026.9265752696</v>
      </c>
      <c r="BM217" s="715">
        <v>92.44309880693649</v>
      </c>
    </row>
    <row r="218" spans="1:65" x14ac:dyDescent="0.25">
      <c r="A218" s="715" t="s">
        <v>492</v>
      </c>
      <c r="B218" s="715">
        <v>29539079.323595382</v>
      </c>
      <c r="C218" s="715">
        <v>59.614823208679937</v>
      </c>
      <c r="D218" s="715">
        <v>2057332.3574915288</v>
      </c>
      <c r="E218" s="715">
        <v>6.5112848201146019</v>
      </c>
      <c r="F218" s="715">
        <v>31596411.681086913</v>
      </c>
      <c r="G218" s="715">
        <v>63.766865438221785</v>
      </c>
      <c r="H218" s="715">
        <v>17953478.318913091</v>
      </c>
      <c r="I218" s="715">
        <v>36.233134561778215</v>
      </c>
      <c r="J218" s="715">
        <v>28840894.760465801</v>
      </c>
      <c r="K218" s="715">
        <v>72.194176184535507</v>
      </c>
      <c r="L218" s="715">
        <v>2041570.6730930784</v>
      </c>
      <c r="M218" s="715">
        <v>6.6107761942949548</v>
      </c>
      <c r="N218" s="715">
        <v>30882465.433558878</v>
      </c>
      <c r="O218" s="715">
        <v>77.30461100601336</v>
      </c>
      <c r="P218" s="715">
        <v>9066594.5664411224</v>
      </c>
      <c r="Q218" s="715">
        <v>22.69538899398664</v>
      </c>
      <c r="R218" s="715">
        <v>496001.3927831254</v>
      </c>
      <c r="S218" s="715">
        <v>31.518727713470497</v>
      </c>
      <c r="T218" s="715">
        <v>197837.78437179801</v>
      </c>
      <c r="U218" s="715">
        <v>28.513492879290663</v>
      </c>
      <c r="V218" s="715">
        <v>693839.17715492332</v>
      </c>
      <c r="W218" s="715">
        <v>44.090457042822351</v>
      </c>
      <c r="X218" s="715">
        <v>879832.82284507644</v>
      </c>
      <c r="Y218" s="715">
        <v>55.909542957177649</v>
      </c>
      <c r="Z218" s="715">
        <v>3534229.7425076542</v>
      </c>
      <c r="AA218" s="715">
        <v>62.35314253361107</v>
      </c>
      <c r="AB218" s="715">
        <v>614052.61314355186</v>
      </c>
      <c r="AC218" s="715">
        <v>14.802575150339701</v>
      </c>
      <c r="AD218" s="715">
        <v>4148282.3556512063</v>
      </c>
      <c r="AE218" s="715">
        <v>73.186651643097974</v>
      </c>
      <c r="AF218" s="715">
        <v>1519803.6443487937</v>
      </c>
      <c r="AG218" s="715">
        <v>26.813348356902026</v>
      </c>
      <c r="AH218" s="715">
        <v>6435154.4393769689</v>
      </c>
      <c r="AI218" s="715">
        <v>79.552027624065659</v>
      </c>
      <c r="AJ218" s="715">
        <v>424555.55142545473</v>
      </c>
      <c r="AK218" s="715">
        <v>6.1891180821740814</v>
      </c>
      <c r="AL218" s="715">
        <v>6859709.9908024231</v>
      </c>
      <c r="AM218" s="715">
        <v>84.80042613153303</v>
      </c>
      <c r="AN218" s="715">
        <v>1229530.009197576</v>
      </c>
      <c r="AO218" s="715">
        <v>15.19957386846697</v>
      </c>
      <c r="AP218" s="715">
        <v>11104645.629623158</v>
      </c>
      <c r="AQ218" s="715">
        <v>82.259370179224163</v>
      </c>
      <c r="AR218" s="715">
        <v>507125.62063226849</v>
      </c>
      <c r="AS218" s="715">
        <v>4.367340776034605</v>
      </c>
      <c r="AT218" s="715">
        <v>11611771.250255426</v>
      </c>
      <c r="AU218" s="715">
        <v>86.015981200081598</v>
      </c>
      <c r="AV218" s="715">
        <v>1887779.7497445724</v>
      </c>
      <c r="AW218" s="715">
        <v>13.984018799918402</v>
      </c>
      <c r="AX218" s="715">
        <v>7270863.5561748911</v>
      </c>
      <c r="AY218" s="715">
        <v>65.394220108923676</v>
      </c>
      <c r="AZ218" s="715">
        <v>297999.10352000536</v>
      </c>
      <c r="BA218" s="715">
        <v>3.9371715001103991</v>
      </c>
      <c r="BB218" s="715">
        <v>7568862.6596948951</v>
      </c>
      <c r="BC218" s="715">
        <v>68.074427049583306</v>
      </c>
      <c r="BD218" s="715">
        <v>3549648.3403051039</v>
      </c>
      <c r="BE218" s="715">
        <v>31.925572950416694</v>
      </c>
      <c r="BF218" s="715">
        <v>698184.56312958011</v>
      </c>
      <c r="BG218" s="715">
        <v>7.2721271299416843</v>
      </c>
      <c r="BH218" s="715">
        <v>15761.68439845039</v>
      </c>
      <c r="BI218" s="715">
        <v>2.2076850257317955</v>
      </c>
      <c r="BJ218" s="715">
        <v>713946.24752803054</v>
      </c>
      <c r="BK218" s="715">
        <v>7.4362971485593494</v>
      </c>
      <c r="BL218" s="715">
        <v>8886883.7524719685</v>
      </c>
      <c r="BM218" s="715">
        <v>92.563702851440652</v>
      </c>
    </row>
    <row r="219" spans="1:65" x14ac:dyDescent="0.25">
      <c r="A219" s="715" t="s">
        <v>493</v>
      </c>
      <c r="B219" s="715">
        <v>29429317.12312717</v>
      </c>
      <c r="C219" s="715">
        <v>59.354557002192479</v>
      </c>
      <c r="D219" s="715">
        <v>2128405.7135728952</v>
      </c>
      <c r="E219" s="715">
        <v>6.7444844629209593</v>
      </c>
      <c r="F219" s="715">
        <v>31557722.836700063</v>
      </c>
      <c r="G219" s="715">
        <v>63.647234869011783</v>
      </c>
      <c r="H219" s="715">
        <v>18024514.163299941</v>
      </c>
      <c r="I219" s="715">
        <v>36.352765130988217</v>
      </c>
      <c r="J219" s="715">
        <v>28728360.222515285</v>
      </c>
      <c r="K219" s="715">
        <v>71.881877953356053</v>
      </c>
      <c r="L219" s="715">
        <v>2110347.2406353797</v>
      </c>
      <c r="M219" s="715">
        <v>6.8431766900640847</v>
      </c>
      <c r="N219" s="715">
        <v>30838707.463150665</v>
      </c>
      <c r="O219" s="715">
        <v>77.16222537366113</v>
      </c>
      <c r="P219" s="715">
        <v>9127360.5368493386</v>
      </c>
      <c r="Q219" s="715">
        <v>22.83777462633887</v>
      </c>
      <c r="R219" s="715">
        <v>490746.08150113956</v>
      </c>
      <c r="S219" s="715">
        <v>31.225114768794842</v>
      </c>
      <c r="T219" s="715">
        <v>186864.06107886817</v>
      </c>
      <c r="U219" s="715">
        <v>27.576927990980376</v>
      </c>
      <c r="V219" s="715">
        <v>677610.14258000767</v>
      </c>
      <c r="W219" s="715">
        <v>43.114871963600265</v>
      </c>
      <c r="X219" s="715">
        <v>894028.85741999256</v>
      </c>
      <c r="Y219" s="715">
        <v>56.885128036399735</v>
      </c>
      <c r="Z219" s="715">
        <v>3481551.3043075181</v>
      </c>
      <c r="AA219" s="715">
        <v>61.382030101302533</v>
      </c>
      <c r="AB219" s="715">
        <v>623826.51310247974</v>
      </c>
      <c r="AC219" s="715">
        <v>15.19534963279067</v>
      </c>
      <c r="AD219" s="715">
        <v>4105377.8174099978</v>
      </c>
      <c r="AE219" s="715">
        <v>72.380500167755642</v>
      </c>
      <c r="AF219" s="715">
        <v>1566561.1825900022</v>
      </c>
      <c r="AG219" s="715">
        <v>27.619499832244358</v>
      </c>
      <c r="AH219" s="715">
        <v>6419427.7294413978</v>
      </c>
      <c r="AI219" s="715">
        <v>79.298304686322524</v>
      </c>
      <c r="AJ219" s="715">
        <v>447271.85364451446</v>
      </c>
      <c r="AK219" s="715">
        <v>6.5136365474068016</v>
      </c>
      <c r="AL219" s="715">
        <v>6866699.5830859123</v>
      </c>
      <c r="AM219" s="715">
        <v>84.823392158723308</v>
      </c>
      <c r="AN219" s="715">
        <v>1228590.4169140891</v>
      </c>
      <c r="AO219" s="715">
        <v>15.176607841276692</v>
      </c>
      <c r="AP219" s="715">
        <v>11082265.385625083</v>
      </c>
      <c r="AQ219" s="715">
        <v>82.098213140771009</v>
      </c>
      <c r="AR219" s="715">
        <v>535206.63132996333</v>
      </c>
      <c r="AS219" s="715">
        <v>4.6069113017776973</v>
      </c>
      <c r="AT219" s="715">
        <v>11617472.016955044</v>
      </c>
      <c r="AU219" s="715">
        <v>86.063062074119557</v>
      </c>
      <c r="AV219" s="715">
        <v>1881317.9830449545</v>
      </c>
      <c r="AW219" s="715">
        <v>13.936937925880443</v>
      </c>
      <c r="AX219" s="715">
        <v>7254369.7216401482</v>
      </c>
      <c r="AY219" s="715">
        <v>65.187836552033474</v>
      </c>
      <c r="AZ219" s="715">
        <v>317178.18147955404</v>
      </c>
      <c r="BA219" s="715">
        <v>4.1890797699221736</v>
      </c>
      <c r="BB219" s="715">
        <v>7571547.9031197028</v>
      </c>
      <c r="BC219" s="715">
        <v>68.038002761577815</v>
      </c>
      <c r="BD219" s="715">
        <v>3556862.096880299</v>
      </c>
      <c r="BE219" s="715">
        <v>31.961997238422185</v>
      </c>
      <c r="BF219" s="715">
        <v>700956.90061188408</v>
      </c>
      <c r="BG219" s="715">
        <v>7.2893571297663771</v>
      </c>
      <c r="BH219" s="715">
        <v>18058.472937515216</v>
      </c>
      <c r="BI219" s="715">
        <v>2.5115558862629142</v>
      </c>
      <c r="BJ219" s="715">
        <v>719015.37354939932</v>
      </c>
      <c r="BK219" s="715">
        <v>7.4771499289311514</v>
      </c>
      <c r="BL219" s="715">
        <v>8897153.626450602</v>
      </c>
      <c r="BM219" s="715">
        <v>92.522850071068845</v>
      </c>
    </row>
    <row r="220" spans="1:65" x14ac:dyDescent="0.25">
      <c r="A220" s="715" t="s">
        <v>494</v>
      </c>
      <c r="B220" s="715">
        <v>29366018.245031934</v>
      </c>
      <c r="C220" s="715">
        <v>59.187801501723619</v>
      </c>
      <c r="D220" s="715">
        <v>2234703.7190747922</v>
      </c>
      <c r="E220" s="715">
        <v>7.071685645704715</v>
      </c>
      <c r="F220" s="715">
        <v>31600721.964106724</v>
      </c>
      <c r="G220" s="715">
        <v>63.691891877072301</v>
      </c>
      <c r="H220" s="715">
        <v>18014262.035893273</v>
      </c>
      <c r="I220" s="715">
        <v>36.308108122927699</v>
      </c>
      <c r="J220" s="715">
        <v>28657576.247346148</v>
      </c>
      <c r="K220" s="715">
        <v>71.673459332591506</v>
      </c>
      <c r="L220" s="715">
        <v>2215440.3736440376</v>
      </c>
      <c r="M220" s="715">
        <v>7.1759763577420763</v>
      </c>
      <c r="N220" s="715">
        <v>30873016.620990187</v>
      </c>
      <c r="O220" s="715">
        <v>77.214342279343214</v>
      </c>
      <c r="P220" s="715">
        <v>9110509.3790098149</v>
      </c>
      <c r="Q220" s="715">
        <v>22.785657720656786</v>
      </c>
      <c r="R220" s="715">
        <v>475678.23841364216</v>
      </c>
      <c r="S220" s="715">
        <v>30.305447165233865</v>
      </c>
      <c r="T220" s="715">
        <v>195904.83183354588</v>
      </c>
      <c r="U220" s="715">
        <v>29.170603088824087</v>
      </c>
      <c r="V220" s="715">
        <v>671583.07024718798</v>
      </c>
      <c r="W220" s="715">
        <v>42.786538480962371</v>
      </c>
      <c r="X220" s="715">
        <v>898029.92975281191</v>
      </c>
      <c r="Y220" s="715">
        <v>57.213461519037629</v>
      </c>
      <c r="Z220" s="715">
        <v>3438547.7876612097</v>
      </c>
      <c r="AA220" s="715">
        <v>60.58341071248536</v>
      </c>
      <c r="AB220" s="715">
        <v>667735.52024438069</v>
      </c>
      <c r="AC220" s="715">
        <v>16.26131151152742</v>
      </c>
      <c r="AD220" s="715">
        <v>4106283.3079055902</v>
      </c>
      <c r="AE220" s="715">
        <v>72.348172399219308</v>
      </c>
      <c r="AF220" s="715">
        <v>1569441.6920944103</v>
      </c>
      <c r="AG220" s="715">
        <v>27.651827600780692</v>
      </c>
      <c r="AH220" s="715">
        <v>6411047.0256573688</v>
      </c>
      <c r="AI220" s="715">
        <v>79.12832142003586</v>
      </c>
      <c r="AJ220" s="715">
        <v>464598.598130856</v>
      </c>
      <c r="AK220" s="715">
        <v>6.7571632331289271</v>
      </c>
      <c r="AL220" s="715">
        <v>6875645.6237882245</v>
      </c>
      <c r="AM220" s="715">
        <v>84.862627697476839</v>
      </c>
      <c r="AN220" s="715">
        <v>1226443.3762117745</v>
      </c>
      <c r="AO220" s="715">
        <v>15.137372302523161</v>
      </c>
      <c r="AP220" s="715">
        <v>11061090.606421489</v>
      </c>
      <c r="AQ220" s="715">
        <v>81.945561851252876</v>
      </c>
      <c r="AR220" s="715">
        <v>559366.73528154206</v>
      </c>
      <c r="AS220" s="715">
        <v>4.8136378701215934</v>
      </c>
      <c r="AT220" s="715">
        <v>11620457.341703031</v>
      </c>
      <c r="AU220" s="715">
        <v>86.089603613006091</v>
      </c>
      <c r="AV220" s="715">
        <v>1877638.6582969697</v>
      </c>
      <c r="AW220" s="715">
        <v>13.910396386993909</v>
      </c>
      <c r="AX220" s="715">
        <v>7271212.5891924379</v>
      </c>
      <c r="AY220" s="715">
        <v>65.282911031649377</v>
      </c>
      <c r="AZ220" s="715">
        <v>327834.68815371289</v>
      </c>
      <c r="BA220" s="715">
        <v>4.3141551327234806</v>
      </c>
      <c r="BB220" s="715">
        <v>7599047.2773461509</v>
      </c>
      <c r="BC220" s="715">
        <v>68.226299430392956</v>
      </c>
      <c r="BD220" s="715">
        <v>3538955.7226538477</v>
      </c>
      <c r="BE220" s="715">
        <v>31.773700569607044</v>
      </c>
      <c r="BF220" s="715">
        <v>708441.99768578634</v>
      </c>
      <c r="BG220" s="715">
        <v>7.3555010849425528</v>
      </c>
      <c r="BH220" s="715">
        <v>19263.345430754805</v>
      </c>
      <c r="BI220" s="715">
        <v>2.6471353567717042</v>
      </c>
      <c r="BJ220" s="715">
        <v>727705.34311654116</v>
      </c>
      <c r="BK220" s="715">
        <v>7.5555055435692209</v>
      </c>
      <c r="BL220" s="715">
        <v>8903752.6568834577</v>
      </c>
      <c r="BM220" s="715">
        <v>92.444494456430775</v>
      </c>
    </row>
    <row r="221" spans="1:65" x14ac:dyDescent="0.25">
      <c r="A221" s="715" t="s">
        <v>495</v>
      </c>
      <c r="B221" s="715">
        <v>29271826.517162234</v>
      </c>
      <c r="C221" s="715">
        <v>58.959292462467879</v>
      </c>
      <c r="D221" s="715">
        <v>2296411.1244139699</v>
      </c>
      <c r="E221" s="715">
        <v>7.2744356225623941</v>
      </c>
      <c r="F221" s="715">
        <v>31568237.641576201</v>
      </c>
      <c r="G221" s="715">
        <v>63.58472214035303</v>
      </c>
      <c r="H221" s="715">
        <v>18079282.358423796</v>
      </c>
      <c r="I221" s="715">
        <v>36.41527785964697</v>
      </c>
      <c r="J221" s="715">
        <v>28558735.363385823</v>
      </c>
      <c r="K221" s="715">
        <v>71.395851360819492</v>
      </c>
      <c r="L221" s="715">
        <v>2278446.87616935</v>
      </c>
      <c r="M221" s="715">
        <v>7.3886351174030507</v>
      </c>
      <c r="N221" s="715">
        <v>30837182.239555173</v>
      </c>
      <c r="O221" s="715">
        <v>77.091889803511393</v>
      </c>
      <c r="P221" s="715">
        <v>9163370.7604448237</v>
      </c>
      <c r="Q221" s="715">
        <v>22.908110196488607</v>
      </c>
      <c r="R221" s="715">
        <v>453248.61023692333</v>
      </c>
      <c r="S221" s="715">
        <v>28.912836396982168</v>
      </c>
      <c r="T221" s="715">
        <v>191933.05945282176</v>
      </c>
      <c r="U221" s="715">
        <v>29.748684513172627</v>
      </c>
      <c r="V221" s="715">
        <v>645181.66968974506</v>
      </c>
      <c r="W221" s="715">
        <v>41.156291802683086</v>
      </c>
      <c r="X221" s="715">
        <v>922456.33031025494</v>
      </c>
      <c r="Y221" s="715">
        <v>58.843708197316914</v>
      </c>
      <c r="Z221" s="715">
        <v>3406692.2282857923</v>
      </c>
      <c r="AA221" s="715">
        <v>59.981495582515592</v>
      </c>
      <c r="AB221" s="715">
        <v>692333.49469782552</v>
      </c>
      <c r="AC221" s="715">
        <v>16.890196390226276</v>
      </c>
      <c r="AD221" s="715">
        <v>4099025.7229836178</v>
      </c>
      <c r="AE221" s="715">
        <v>72.171384093442569</v>
      </c>
      <c r="AF221" s="715">
        <v>1580546.2770163824</v>
      </c>
      <c r="AG221" s="715">
        <v>27.828615906557431</v>
      </c>
      <c r="AH221" s="715">
        <v>6384704.7321070274</v>
      </c>
      <c r="AI221" s="715">
        <v>78.739002015701018</v>
      </c>
      <c r="AJ221" s="715">
        <v>480830.37400593894</v>
      </c>
      <c r="AK221" s="715">
        <v>7.0035382031302262</v>
      </c>
      <c r="AL221" s="715">
        <v>6865535.1061129663</v>
      </c>
      <c r="AM221" s="715">
        <v>84.668814806835314</v>
      </c>
      <c r="AN221" s="715">
        <v>1243158.8938870337</v>
      </c>
      <c r="AO221" s="715">
        <v>15.331185193164686</v>
      </c>
      <c r="AP221" s="715">
        <v>11036153.849909842</v>
      </c>
      <c r="AQ221" s="715">
        <v>81.766925205717271</v>
      </c>
      <c r="AR221" s="715">
        <v>571243.48110469244</v>
      </c>
      <c r="AS221" s="715">
        <v>4.9213744030141102</v>
      </c>
      <c r="AT221" s="715">
        <v>11607397.331014536</v>
      </c>
      <c r="AU221" s="715">
        <v>85.99927133182014</v>
      </c>
      <c r="AV221" s="715">
        <v>1889690.6689854648</v>
      </c>
      <c r="AW221" s="715">
        <v>14.00072866817986</v>
      </c>
      <c r="AX221" s="715">
        <v>7277935.9428462395</v>
      </c>
      <c r="AY221" s="715">
        <v>65.287249317103885</v>
      </c>
      <c r="AZ221" s="715">
        <v>342106.46690807154</v>
      </c>
      <c r="BA221" s="715">
        <v>4.4895611928635173</v>
      </c>
      <c r="BB221" s="715">
        <v>7620042.4097543117</v>
      </c>
      <c r="BC221" s="715">
        <v>68.356140053903374</v>
      </c>
      <c r="BD221" s="715">
        <v>3527518.5902456879</v>
      </c>
      <c r="BE221" s="715">
        <v>31.643859946096626</v>
      </c>
      <c r="BF221" s="715">
        <v>713091.15377640957</v>
      </c>
      <c r="BG221" s="715">
        <v>7.3918689032149647</v>
      </c>
      <c r="BH221" s="715">
        <v>17964.248244619885</v>
      </c>
      <c r="BI221" s="715">
        <v>2.4573032625102091</v>
      </c>
      <c r="BJ221" s="715">
        <v>731055.4020210295</v>
      </c>
      <c r="BK221" s="715">
        <v>7.5780854440678551</v>
      </c>
      <c r="BL221" s="715">
        <v>8915911.5979789719</v>
      </c>
      <c r="BM221" s="715">
        <v>92.421914555932148</v>
      </c>
    </row>
    <row r="222" spans="1:65" x14ac:dyDescent="0.25">
      <c r="A222" s="715" t="s">
        <v>496</v>
      </c>
      <c r="B222" s="715">
        <v>29155207.602995701</v>
      </c>
      <c r="C222" s="715">
        <v>58.68624071782353</v>
      </c>
      <c r="D222" s="715">
        <v>2394608.4763449226</v>
      </c>
      <c r="E222" s="715">
        <v>7.5899284811138861</v>
      </c>
      <c r="F222" s="715">
        <v>31549816.079340626</v>
      </c>
      <c r="G222" s="715">
        <v>63.506325396393244</v>
      </c>
      <c r="H222" s="715">
        <v>18129984.920659378</v>
      </c>
      <c r="I222" s="715">
        <v>36.493674603606756</v>
      </c>
      <c r="J222" s="715">
        <v>28432095.693023697</v>
      </c>
      <c r="K222" s="715">
        <v>71.049057577414956</v>
      </c>
      <c r="L222" s="715">
        <v>2376476.9907630952</v>
      </c>
      <c r="M222" s="715">
        <v>7.7136874049791073</v>
      </c>
      <c r="N222" s="715">
        <v>30808572.683786791</v>
      </c>
      <c r="O222" s="715">
        <v>76.987643757312995</v>
      </c>
      <c r="P222" s="715">
        <v>9208982.316213211</v>
      </c>
      <c r="Q222" s="715">
        <v>23.012356242687005</v>
      </c>
      <c r="R222" s="715">
        <v>445170.71589185542</v>
      </c>
      <c r="S222" s="715">
        <v>28.433748959970124</v>
      </c>
      <c r="T222" s="715">
        <v>200425.89458683712</v>
      </c>
      <c r="U222" s="715">
        <v>31.045066119263961</v>
      </c>
      <c r="V222" s="715">
        <v>645596.61047869257</v>
      </c>
      <c r="W222" s="715">
        <v>41.235263903158739</v>
      </c>
      <c r="X222" s="715">
        <v>920045.38952130743</v>
      </c>
      <c r="Y222" s="715">
        <v>58.764736096841261</v>
      </c>
      <c r="Z222" s="715">
        <v>3380610.7904469357</v>
      </c>
      <c r="AA222" s="715">
        <v>59.480996975584752</v>
      </c>
      <c r="AB222" s="715">
        <v>722471.21623725991</v>
      </c>
      <c r="AC222" s="715">
        <v>17.608013075544335</v>
      </c>
      <c r="AD222" s="715">
        <v>4103082.0066841953</v>
      </c>
      <c r="AE222" s="715">
        <v>72.192696396704491</v>
      </c>
      <c r="AF222" s="715">
        <v>1580431.9933158038</v>
      </c>
      <c r="AG222" s="715">
        <v>27.807303603295509</v>
      </c>
      <c r="AH222" s="715">
        <v>6337211.4918535277</v>
      </c>
      <c r="AI222" s="715">
        <v>78.092774766037905</v>
      </c>
      <c r="AJ222" s="715">
        <v>513837.56289503543</v>
      </c>
      <c r="AK222" s="715">
        <v>7.5001296704902014</v>
      </c>
      <c r="AL222" s="715">
        <v>6851049.0547485631</v>
      </c>
      <c r="AM222" s="715">
        <v>84.424739718931619</v>
      </c>
      <c r="AN222" s="715">
        <v>1263928.9452514367</v>
      </c>
      <c r="AO222" s="715">
        <v>15.575260281068381</v>
      </c>
      <c r="AP222" s="715">
        <v>11002126.743168917</v>
      </c>
      <c r="AQ222" s="715">
        <v>81.519372172983537</v>
      </c>
      <c r="AR222" s="715">
        <v>596155.38398360671</v>
      </c>
      <c r="AS222" s="715">
        <v>5.1400317516674159</v>
      </c>
      <c r="AT222" s="715">
        <v>11598282.127152523</v>
      </c>
      <c r="AU222" s="715">
        <v>85.936537486050099</v>
      </c>
      <c r="AV222" s="715">
        <v>1898051.872847476</v>
      </c>
      <c r="AW222" s="715">
        <v>14.063462513949901</v>
      </c>
      <c r="AX222" s="715">
        <v>7266975.9516624575</v>
      </c>
      <c r="AY222" s="715">
        <v>65.133273153310157</v>
      </c>
      <c r="AZ222" s="715">
        <v>343586.93306035618</v>
      </c>
      <c r="BA222" s="715">
        <v>4.5146060582465051</v>
      </c>
      <c r="BB222" s="715">
        <v>7610562.884722814</v>
      </c>
      <c r="BC222" s="715">
        <v>68.212812938743014</v>
      </c>
      <c r="BD222" s="715">
        <v>3546524.115277186</v>
      </c>
      <c r="BE222" s="715">
        <v>31.787187061256986</v>
      </c>
      <c r="BF222" s="715">
        <v>723111.90997200832</v>
      </c>
      <c r="BG222" s="715">
        <v>7.4838904947359888</v>
      </c>
      <c r="BH222" s="715">
        <v>18131.48558182711</v>
      </c>
      <c r="BI222" s="715">
        <v>2.4460906755573575</v>
      </c>
      <c r="BJ222" s="715">
        <v>741243.39555383543</v>
      </c>
      <c r="BK222" s="715">
        <v>7.6715434025777807</v>
      </c>
      <c r="BL222" s="715">
        <v>8921002.6044461653</v>
      </c>
      <c r="BM222" s="715">
        <v>92.328456597422218</v>
      </c>
    </row>
    <row r="223" spans="1:65" x14ac:dyDescent="0.25">
      <c r="A223" s="715" t="s">
        <v>497</v>
      </c>
      <c r="B223" s="715">
        <v>29087482.072181687</v>
      </c>
      <c r="C223" s="715">
        <v>58.511684847858433</v>
      </c>
      <c r="D223" s="715">
        <v>2448383.4628858129</v>
      </c>
      <c r="E223" s="715">
        <v>7.7638061342037368</v>
      </c>
      <c r="F223" s="715">
        <v>31535865.535067502</v>
      </c>
      <c r="G223" s="715">
        <v>63.436794598217041</v>
      </c>
      <c r="H223" s="715">
        <v>18176396.464932494</v>
      </c>
      <c r="I223" s="715">
        <v>36.563205401782959</v>
      </c>
      <c r="J223" s="715">
        <v>28360452.704265356</v>
      </c>
      <c r="K223" s="715">
        <v>70.840118937225725</v>
      </c>
      <c r="L223" s="715">
        <v>2427054.440778607</v>
      </c>
      <c r="M223" s="715">
        <v>7.8832444255536407</v>
      </c>
      <c r="N223" s="715">
        <v>30787507.145043965</v>
      </c>
      <c r="O223" s="715">
        <v>76.902533632955183</v>
      </c>
      <c r="P223" s="715">
        <v>9246943.8549560327</v>
      </c>
      <c r="Q223" s="715">
        <v>23.097466367044817</v>
      </c>
      <c r="R223" s="715">
        <v>432464.98425799399</v>
      </c>
      <c r="S223" s="715">
        <v>27.65713783054516</v>
      </c>
      <c r="T223" s="715">
        <v>206336.44346738915</v>
      </c>
      <c r="U223" s="715">
        <v>32.300560786487779</v>
      </c>
      <c r="V223" s="715">
        <v>638801.42772538308</v>
      </c>
      <c r="W223" s="715">
        <v>40.852831503255686</v>
      </c>
      <c r="X223" s="715">
        <v>924863.5722746168</v>
      </c>
      <c r="Y223" s="715">
        <v>59.147168496744314</v>
      </c>
      <c r="Z223" s="715">
        <v>3378308.9253259036</v>
      </c>
      <c r="AA223" s="715">
        <v>59.400571960885422</v>
      </c>
      <c r="AB223" s="715">
        <v>709773.79146829364</v>
      </c>
      <c r="AC223" s="715">
        <v>17.362021285735768</v>
      </c>
      <c r="AD223" s="715">
        <v>4088082.7167941974</v>
      </c>
      <c r="AE223" s="715">
        <v>71.88047540014702</v>
      </c>
      <c r="AF223" s="715">
        <v>1599251.2832058026</v>
      </c>
      <c r="AG223" s="715">
        <v>28.11952459985298</v>
      </c>
      <c r="AH223" s="715">
        <v>6304778.3028052766</v>
      </c>
      <c r="AI223" s="715">
        <v>77.632691035839699</v>
      </c>
      <c r="AJ223" s="715">
        <v>543984.76365575672</v>
      </c>
      <c r="AK223" s="715">
        <v>7.9428176792930065</v>
      </c>
      <c r="AL223" s="715">
        <v>6848763.0664610323</v>
      </c>
      <c r="AM223" s="715">
        <v>84.330944179221618</v>
      </c>
      <c r="AN223" s="715">
        <v>1272529.9335389666</v>
      </c>
      <c r="AO223" s="715">
        <v>15.669055820778382</v>
      </c>
      <c r="AP223" s="715">
        <v>10978610.210129078</v>
      </c>
      <c r="AQ223" s="715">
        <v>81.350733998990151</v>
      </c>
      <c r="AR223" s="715">
        <v>614217.6773537508</v>
      </c>
      <c r="AS223" s="715">
        <v>5.2982558122590824</v>
      </c>
      <c r="AT223" s="715">
        <v>11592827.887482829</v>
      </c>
      <c r="AU223" s="715">
        <v>85.902044040199385</v>
      </c>
      <c r="AV223" s="715">
        <v>1902576.1125171687</v>
      </c>
      <c r="AW223" s="715">
        <v>14.097955959800615</v>
      </c>
      <c r="AX223" s="715">
        <v>7266290.2817471055</v>
      </c>
      <c r="AY223" s="715">
        <v>65.070741515750143</v>
      </c>
      <c r="AZ223" s="715">
        <v>352741.76483341644</v>
      </c>
      <c r="BA223" s="715">
        <v>4.6297451261112563</v>
      </c>
      <c r="BB223" s="715">
        <v>7619032.0465805223</v>
      </c>
      <c r="BC223" s="715">
        <v>68.22959800390106</v>
      </c>
      <c r="BD223" s="715">
        <v>3547722.9534194781</v>
      </c>
      <c r="BE223" s="715">
        <v>31.77040199609894</v>
      </c>
      <c r="BF223" s="715">
        <v>727029.36791633</v>
      </c>
      <c r="BG223" s="715">
        <v>7.5123327776945628</v>
      </c>
      <c r="BH223" s="715">
        <v>21329.022107206147</v>
      </c>
      <c r="BI223" s="715">
        <v>2.8501079685276642</v>
      </c>
      <c r="BJ223" s="715">
        <v>748358.39002353628</v>
      </c>
      <c r="BK223" s="715">
        <v>7.7327237535795668</v>
      </c>
      <c r="BL223" s="715">
        <v>8929452.609976463</v>
      </c>
      <c r="BM223" s="715">
        <v>92.267276246420437</v>
      </c>
    </row>
    <row r="224" spans="1:65" x14ac:dyDescent="0.25">
      <c r="A224" s="715" t="s">
        <v>498</v>
      </c>
      <c r="B224" s="715">
        <v>29017697.476021759</v>
      </c>
      <c r="C224" s="715">
        <v>58.332843454070776</v>
      </c>
      <c r="D224" s="715">
        <v>2478245.8888798235</v>
      </c>
      <c r="E224" s="715">
        <v>7.8684605829001084</v>
      </c>
      <c r="F224" s="715">
        <v>31495943.364901587</v>
      </c>
      <c r="G224" s="715">
        <v>63.31473871285823</v>
      </c>
      <c r="H224" s="715">
        <v>18249098.635098413</v>
      </c>
      <c r="I224" s="715">
        <v>36.68526128714177</v>
      </c>
      <c r="J224" s="715">
        <v>28282635.112250518</v>
      </c>
      <c r="K224" s="715">
        <v>70.615063596698619</v>
      </c>
      <c r="L224" s="715">
        <v>2455163.1074812002</v>
      </c>
      <c r="M224" s="715">
        <v>7.9874397311422944</v>
      </c>
      <c r="N224" s="715">
        <v>30737798.219731718</v>
      </c>
      <c r="O224" s="715">
        <v>76.745026320715013</v>
      </c>
      <c r="P224" s="715">
        <v>9314045.7802682817</v>
      </c>
      <c r="Q224" s="715">
        <v>23.254973679284987</v>
      </c>
      <c r="R224" s="715">
        <v>409407.38314113225</v>
      </c>
      <c r="S224" s="715">
        <v>26.217056092930694</v>
      </c>
      <c r="T224" s="715">
        <v>221182.48101845101</v>
      </c>
      <c r="U224" s="715">
        <v>35.075489409147309</v>
      </c>
      <c r="V224" s="715">
        <v>630589.86415958323</v>
      </c>
      <c r="W224" s="715">
        <v>40.38082975803664</v>
      </c>
      <c r="X224" s="715">
        <v>931017.13584041677</v>
      </c>
      <c r="Y224" s="715">
        <v>59.61917024196336</v>
      </c>
      <c r="Z224" s="715">
        <v>3347966.6173570296</v>
      </c>
      <c r="AA224" s="715">
        <v>58.82750099508781</v>
      </c>
      <c r="AB224" s="715">
        <v>710919.93038392905</v>
      </c>
      <c r="AC224" s="715">
        <v>17.515146630043244</v>
      </c>
      <c r="AD224" s="715">
        <v>4058886.5477409582</v>
      </c>
      <c r="AE224" s="715">
        <v>71.319155689393995</v>
      </c>
      <c r="AF224" s="715">
        <v>1632272.4522590416</v>
      </c>
      <c r="AG224" s="715">
        <v>28.680844310606005</v>
      </c>
      <c r="AH224" s="715">
        <v>6305276.7766081737</v>
      </c>
      <c r="AI224" s="715">
        <v>77.576032883020531</v>
      </c>
      <c r="AJ224" s="715">
        <v>546635.41992167663</v>
      </c>
      <c r="AK224" s="715">
        <v>7.9778520833719977</v>
      </c>
      <c r="AL224" s="715">
        <v>6851912.1965298504</v>
      </c>
      <c r="AM224" s="715">
        <v>84.301480284185885</v>
      </c>
      <c r="AN224" s="715">
        <v>1275954.8034701499</v>
      </c>
      <c r="AO224" s="715">
        <v>15.698519715814115</v>
      </c>
      <c r="AP224" s="715">
        <v>10957335.99499316</v>
      </c>
      <c r="AQ224" s="715">
        <v>81.19644479847129</v>
      </c>
      <c r="AR224" s="715">
        <v>623111.16429175308</v>
      </c>
      <c r="AS224" s="715">
        <v>5.3807176503729233</v>
      </c>
      <c r="AT224" s="715">
        <v>11580447.159284912</v>
      </c>
      <c r="AU224" s="715">
        <v>85.813845531445537</v>
      </c>
      <c r="AV224" s="715">
        <v>1914399.8407150875</v>
      </c>
      <c r="AW224" s="715">
        <v>14.186154468554463</v>
      </c>
      <c r="AX224" s="715">
        <v>7262648.3401510231</v>
      </c>
      <c r="AY224" s="715">
        <v>64.982210136955302</v>
      </c>
      <c r="AZ224" s="715">
        <v>353314.11186539062</v>
      </c>
      <c r="BA224" s="715">
        <v>4.6391262311416277</v>
      </c>
      <c r="BB224" s="715">
        <v>7615962.4520164151</v>
      </c>
      <c r="BC224" s="715">
        <v>68.143471812625421</v>
      </c>
      <c r="BD224" s="715">
        <v>3560401.5479835859</v>
      </c>
      <c r="BE224" s="715">
        <v>31.856528187374579</v>
      </c>
      <c r="BF224" s="715">
        <v>735062.36377124384</v>
      </c>
      <c r="BG224" s="715">
        <v>7.5832801906165939</v>
      </c>
      <c r="BH224" s="715">
        <v>23082.781398623236</v>
      </c>
      <c r="BI224" s="715">
        <v>3.0446388195826799</v>
      </c>
      <c r="BJ224" s="715">
        <v>758145.14516986709</v>
      </c>
      <c r="BK224" s="715">
        <v>7.8214139974223897</v>
      </c>
      <c r="BL224" s="715">
        <v>8935052.8548301328</v>
      </c>
      <c r="BM224" s="715">
        <v>92.178586002577617</v>
      </c>
    </row>
    <row r="225" spans="1:65" x14ac:dyDescent="0.25">
      <c r="A225" s="715" t="s">
        <v>499</v>
      </c>
      <c r="B225" s="715">
        <v>29075863.601070859</v>
      </c>
      <c r="C225" s="715">
        <v>58.406524497129951</v>
      </c>
      <c r="D225" s="715">
        <v>2483796.0779297752</v>
      </c>
      <c r="E225" s="715">
        <v>7.8701611588747857</v>
      </c>
      <c r="F225" s="715">
        <v>31559659.679000638</v>
      </c>
      <c r="G225" s="715">
        <v>63.39588262804849</v>
      </c>
      <c r="H225" s="715">
        <v>18222216.320999358</v>
      </c>
      <c r="I225" s="715">
        <v>36.60411737195151</v>
      </c>
      <c r="J225" s="715">
        <v>28315672.392185904</v>
      </c>
      <c r="K225" s="715">
        <v>70.660993106345714</v>
      </c>
      <c r="L225" s="715">
        <v>2463928.6696886886</v>
      </c>
      <c r="M225" s="715">
        <v>8.0050701915713081</v>
      </c>
      <c r="N225" s="715">
        <v>30779601.061874591</v>
      </c>
      <c r="O225" s="715">
        <v>76.809660329640963</v>
      </c>
      <c r="P225" s="715">
        <v>9292963.9381254036</v>
      </c>
      <c r="Q225" s="715">
        <v>23.190339670359037</v>
      </c>
      <c r="R225" s="715">
        <v>406383.43408392044</v>
      </c>
      <c r="S225" s="715">
        <v>26.047999374663597</v>
      </c>
      <c r="T225" s="715">
        <v>214208.79261963442</v>
      </c>
      <c r="U225" s="715">
        <v>34.516834630279362</v>
      </c>
      <c r="V225" s="715">
        <v>620592.22670355486</v>
      </c>
      <c r="W225" s="715">
        <v>39.778161650548689</v>
      </c>
      <c r="X225" s="715">
        <v>939540.77329644514</v>
      </c>
      <c r="Y225" s="715">
        <v>60.221838349451311</v>
      </c>
      <c r="Z225" s="715">
        <v>3355282.7180162473</v>
      </c>
      <c r="AA225" s="715">
        <v>58.891606240128098</v>
      </c>
      <c r="AB225" s="715">
        <v>719116.9084618846</v>
      </c>
      <c r="AC225" s="715">
        <v>17.649641036401764</v>
      </c>
      <c r="AD225" s="715">
        <v>4074399.6264781319</v>
      </c>
      <c r="AE225" s="715">
        <v>71.51347848545538</v>
      </c>
      <c r="AF225" s="715">
        <v>1622987.3735218674</v>
      </c>
      <c r="AG225" s="715">
        <v>28.48652151454462</v>
      </c>
      <c r="AH225" s="715">
        <v>6329589.6545713805</v>
      </c>
      <c r="AI225" s="715">
        <v>77.78423753935401</v>
      </c>
      <c r="AJ225" s="715">
        <v>546501.50579383399</v>
      </c>
      <c r="AK225" s="715">
        <v>7.947851374396369</v>
      </c>
      <c r="AL225" s="715">
        <v>6876091.1603652146</v>
      </c>
      <c r="AM225" s="715">
        <v>84.500186797072644</v>
      </c>
      <c r="AN225" s="715">
        <v>1261276.8396347847</v>
      </c>
      <c r="AO225" s="715">
        <v>15.499813202927356</v>
      </c>
      <c r="AP225" s="715">
        <v>10944624.126632214</v>
      </c>
      <c r="AQ225" s="715">
        <v>81.128301989940738</v>
      </c>
      <c r="AR225" s="715">
        <v>625575.99506953522</v>
      </c>
      <c r="AS225" s="715">
        <v>5.4067863000586138</v>
      </c>
      <c r="AT225" s="715">
        <v>11570200.121701749</v>
      </c>
      <c r="AU225" s="715">
        <v>85.76545696743888</v>
      </c>
      <c r="AV225" s="715">
        <v>1920312.8782982496</v>
      </c>
      <c r="AW225" s="715">
        <v>14.23454303256112</v>
      </c>
      <c r="AX225" s="715">
        <v>7279792.4588821419</v>
      </c>
      <c r="AY225" s="715">
        <v>65.072724945143761</v>
      </c>
      <c r="AZ225" s="715">
        <v>358525.46774380072</v>
      </c>
      <c r="BA225" s="715">
        <v>4.6937751372463676</v>
      </c>
      <c r="BB225" s="715">
        <v>7638317.9266259428</v>
      </c>
      <c r="BC225" s="715">
        <v>68.277518114742421</v>
      </c>
      <c r="BD225" s="715">
        <v>3548846.0733740572</v>
      </c>
      <c r="BE225" s="715">
        <v>31.722481885257579</v>
      </c>
      <c r="BF225" s="715">
        <v>760191.20888495608</v>
      </c>
      <c r="BG225" s="715">
        <v>7.8295072522134275</v>
      </c>
      <c r="BH225" s="715">
        <v>19867.408241086301</v>
      </c>
      <c r="BI225" s="715">
        <v>2.5469122197872105</v>
      </c>
      <c r="BJ225" s="715">
        <v>780058.61712604237</v>
      </c>
      <c r="BK225" s="715">
        <v>8.0341294776327832</v>
      </c>
      <c r="BL225" s="715">
        <v>8929252.3828739561</v>
      </c>
      <c r="BM225" s="715">
        <v>91.965870522367211</v>
      </c>
    </row>
    <row r="226" spans="1:65" x14ac:dyDescent="0.25">
      <c r="A226" s="715" t="s">
        <v>500</v>
      </c>
      <c r="B226" s="715">
        <v>29069187.595632117</v>
      </c>
      <c r="C226" s="715">
        <v>58.348981170882041</v>
      </c>
      <c r="D226" s="715">
        <v>2475439.463461455</v>
      </c>
      <c r="E226" s="715">
        <v>7.8474202875314836</v>
      </c>
      <c r="F226" s="715">
        <v>31544627.059093572</v>
      </c>
      <c r="G226" s="715">
        <v>63.317794632489544</v>
      </c>
      <c r="H226" s="715">
        <v>18274901.940906428</v>
      </c>
      <c r="I226" s="715">
        <v>36.682205367510456</v>
      </c>
      <c r="J226" s="715">
        <v>28312698.04608164</v>
      </c>
      <c r="K226" s="715">
        <v>70.616518350979433</v>
      </c>
      <c r="L226" s="715">
        <v>2451025.4711645544</v>
      </c>
      <c r="M226" s="715">
        <v>7.9672588065957148</v>
      </c>
      <c r="N226" s="715">
        <v>30763723.517246194</v>
      </c>
      <c r="O226" s="715">
        <v>76.72977837591597</v>
      </c>
      <c r="P226" s="715">
        <v>9329867.4827538095</v>
      </c>
      <c r="Q226" s="715">
        <v>23.27022162408403</v>
      </c>
      <c r="R226" s="715">
        <v>404790.88710303337</v>
      </c>
      <c r="S226" s="715">
        <v>25.969925219497217</v>
      </c>
      <c r="T226" s="715">
        <v>205533.30763690785</v>
      </c>
      <c r="U226" s="715">
        <v>33.676087136687322</v>
      </c>
      <c r="V226" s="715">
        <v>610324.19473994127</v>
      </c>
      <c r="W226" s="715">
        <v>39.156201886066022</v>
      </c>
      <c r="X226" s="715">
        <v>948366.80526005873</v>
      </c>
      <c r="Y226" s="715">
        <v>60.843798113933978</v>
      </c>
      <c r="Z226" s="715">
        <v>3320789.2290623887</v>
      </c>
      <c r="AA226" s="715">
        <v>58.220166653530299</v>
      </c>
      <c r="AB226" s="715">
        <v>727809.67447810341</v>
      </c>
      <c r="AC226" s="715">
        <v>17.976828325513679</v>
      </c>
      <c r="AD226" s="715">
        <v>4048598.9035404921</v>
      </c>
      <c r="AE226" s="715">
        <v>70.980145567377463</v>
      </c>
      <c r="AF226" s="715">
        <v>1655248.0964595075</v>
      </c>
      <c r="AG226" s="715">
        <v>29.019854432622537</v>
      </c>
      <c r="AH226" s="715">
        <v>6347881.1353281289</v>
      </c>
      <c r="AI226" s="715">
        <v>77.922837948495925</v>
      </c>
      <c r="AJ226" s="715">
        <v>541112.10212090961</v>
      </c>
      <c r="AK226" s="715">
        <v>7.8547341167267692</v>
      </c>
      <c r="AL226" s="715">
        <v>6888993.2374490388</v>
      </c>
      <c r="AM226" s="715">
        <v>84.565210379018467</v>
      </c>
      <c r="AN226" s="715">
        <v>1257374.7625509617</v>
      </c>
      <c r="AO226" s="715">
        <v>15.434789620981533</v>
      </c>
      <c r="AP226" s="715">
        <v>10960856.532273054</v>
      </c>
      <c r="AQ226" s="715">
        <v>81.27363430014006</v>
      </c>
      <c r="AR226" s="715">
        <v>623589.22602006153</v>
      </c>
      <c r="AS226" s="715">
        <v>5.3829871452731712</v>
      </c>
      <c r="AT226" s="715">
        <v>11584445.758293115</v>
      </c>
      <c r="AU226" s="715">
        <v>85.897484868737124</v>
      </c>
      <c r="AV226" s="715">
        <v>1901916.2417068842</v>
      </c>
      <c r="AW226" s="715">
        <v>14.102515131262876</v>
      </c>
      <c r="AX226" s="715">
        <v>7278380.2623150311</v>
      </c>
      <c r="AY226" s="715">
        <v>64.995269937427523</v>
      </c>
      <c r="AZ226" s="715">
        <v>352981.16090857208</v>
      </c>
      <c r="BA226" s="715">
        <v>4.6254022229164384</v>
      </c>
      <c r="BB226" s="715">
        <v>7631361.4232236035</v>
      </c>
      <c r="BC226" s="715">
        <v>68.147359414651675</v>
      </c>
      <c r="BD226" s="715">
        <v>3566961.5767763969</v>
      </c>
      <c r="BE226" s="715">
        <v>31.852640585348325</v>
      </c>
      <c r="BF226" s="715">
        <v>756489.54955048044</v>
      </c>
      <c r="BG226" s="715">
        <v>7.7780626357116445</v>
      </c>
      <c r="BH226" s="715">
        <v>24413.992296900335</v>
      </c>
      <c r="BI226" s="715">
        <v>3.1263774574698737</v>
      </c>
      <c r="BJ226" s="715">
        <v>780903.54184738081</v>
      </c>
      <c r="BK226" s="715">
        <v>8.0290820468666446</v>
      </c>
      <c r="BL226" s="715">
        <v>8945034.4581526183</v>
      </c>
      <c r="BM226" s="715">
        <v>91.970917953133352</v>
      </c>
    </row>
    <row r="227" spans="1:65" x14ac:dyDescent="0.25">
      <c r="A227" s="715" t="s">
        <v>501</v>
      </c>
      <c r="B227" s="715">
        <v>29083933.929156311</v>
      </c>
      <c r="C227" s="715">
        <v>58.33456237035967</v>
      </c>
      <c r="D227" s="715">
        <v>2483874.7739418354</v>
      </c>
      <c r="E227" s="715">
        <v>7.8683788200289664</v>
      </c>
      <c r="F227" s="715">
        <v>31567808.703098148</v>
      </c>
      <c r="G227" s="715">
        <v>63.316548241790109</v>
      </c>
      <c r="H227" s="715">
        <v>18289313.296901852</v>
      </c>
      <c r="I227" s="715">
        <v>36.683451758209891</v>
      </c>
      <c r="J227" s="715">
        <v>28320873.22548623</v>
      </c>
      <c r="K227" s="715">
        <v>70.599551760230952</v>
      </c>
      <c r="L227" s="715">
        <v>2457493.3278197059</v>
      </c>
      <c r="M227" s="715">
        <v>7.9844826188664122</v>
      </c>
      <c r="N227" s="715">
        <v>30778366.553305939</v>
      </c>
      <c r="O227" s="715">
        <v>76.72570210935568</v>
      </c>
      <c r="P227" s="715">
        <v>9336439.4466940612</v>
      </c>
      <c r="Q227" s="715">
        <v>23.27429789064432</v>
      </c>
      <c r="R227" s="715">
        <v>409075.09554850589</v>
      </c>
      <c r="S227" s="715">
        <v>26.268277377308628</v>
      </c>
      <c r="T227" s="715">
        <v>198270.88273784134</v>
      </c>
      <c r="U227" s="715">
        <v>32.645459067214233</v>
      </c>
      <c r="V227" s="715">
        <v>607345.97828634724</v>
      </c>
      <c r="W227" s="715">
        <v>39.000009522033835</v>
      </c>
      <c r="X227" s="715">
        <v>949951.02171365265</v>
      </c>
      <c r="Y227" s="715">
        <v>60.999990477966165</v>
      </c>
      <c r="Z227" s="715">
        <v>3286132.6414865721</v>
      </c>
      <c r="AA227" s="715">
        <v>57.549153705843786</v>
      </c>
      <c r="AB227" s="715">
        <v>733699.94899104186</v>
      </c>
      <c r="AC227" s="715">
        <v>18.252002601527934</v>
      </c>
      <c r="AD227" s="715">
        <v>4019832.5904776142</v>
      </c>
      <c r="AE227" s="715">
        <v>70.398242816061241</v>
      </c>
      <c r="AF227" s="715">
        <v>1690299.4095223849</v>
      </c>
      <c r="AG227" s="715">
        <v>29.601757183938759</v>
      </c>
      <c r="AH227" s="715">
        <v>6375470.7527163941</v>
      </c>
      <c r="AI227" s="715">
        <v>78.168157547861369</v>
      </c>
      <c r="AJ227" s="715">
        <v>533348.52420737082</v>
      </c>
      <c r="AK227" s="715">
        <v>7.7198216197203919</v>
      </c>
      <c r="AL227" s="715">
        <v>6908819.2769237645</v>
      </c>
      <c r="AM227" s="715">
        <v>84.707419209503826</v>
      </c>
      <c r="AN227" s="715">
        <v>1247277.7230762353</v>
      </c>
      <c r="AO227" s="715">
        <v>15.292580790496174</v>
      </c>
      <c r="AP227" s="715">
        <v>10984680.412209433</v>
      </c>
      <c r="AQ227" s="715">
        <v>81.475212362470387</v>
      </c>
      <c r="AR227" s="715">
        <v>632706.17475404579</v>
      </c>
      <c r="AS227" s="715">
        <v>5.4462005720291762</v>
      </c>
      <c r="AT227" s="715">
        <v>11617386.586963478</v>
      </c>
      <c r="AU227" s="715">
        <v>86.168099912829589</v>
      </c>
      <c r="AV227" s="715">
        <v>1864849.4130365206</v>
      </c>
      <c r="AW227" s="715">
        <v>13.831900087170411</v>
      </c>
      <c r="AX227" s="715">
        <v>7265514.3235253245</v>
      </c>
      <c r="AY227" s="715">
        <v>64.818322807237834</v>
      </c>
      <c r="AZ227" s="715">
        <v>359467.79712940642</v>
      </c>
      <c r="BA227" s="715">
        <v>4.714342819974247</v>
      </c>
      <c r="BB227" s="715">
        <v>7624982.1206547311</v>
      </c>
      <c r="BC227" s="715">
        <v>68.025267102660408</v>
      </c>
      <c r="BD227" s="715">
        <v>3584061.879345268</v>
      </c>
      <c r="BE227" s="715">
        <v>31.974732897339592</v>
      </c>
      <c r="BF227" s="715">
        <v>763060.70367008052</v>
      </c>
      <c r="BG227" s="715">
        <v>7.8324363905880334</v>
      </c>
      <c r="BH227" s="715">
        <v>26381.446122129</v>
      </c>
      <c r="BI227" s="715">
        <v>3.3417833249811792</v>
      </c>
      <c r="BJ227" s="715">
        <v>789442.1497922095</v>
      </c>
      <c r="BK227" s="715">
        <v>8.1032287373167691</v>
      </c>
      <c r="BL227" s="715">
        <v>8952873.8502077907</v>
      </c>
      <c r="BM227" s="715">
        <v>91.896771262683231</v>
      </c>
    </row>
    <row r="228" spans="1:65" x14ac:dyDescent="0.25">
      <c r="A228" s="715" t="s">
        <v>502</v>
      </c>
      <c r="B228" s="715">
        <v>29092061.296487689</v>
      </c>
      <c r="C228" s="715">
        <v>58.308126485572245</v>
      </c>
      <c r="D228" s="715">
        <v>2454725.4161252468</v>
      </c>
      <c r="E228" s="715">
        <v>7.7812217088462026</v>
      </c>
      <c r="F228" s="715">
        <v>31546786.712612934</v>
      </c>
      <c r="G228" s="715">
        <v>63.228040498954996</v>
      </c>
      <c r="H228" s="715">
        <v>18346878.287387062</v>
      </c>
      <c r="I228" s="715">
        <v>36.771959501045004</v>
      </c>
      <c r="J228" s="715">
        <v>28326962.149894334</v>
      </c>
      <c r="K228" s="715">
        <v>70.579049338263118</v>
      </c>
      <c r="L228" s="715">
        <v>2428104.0687274802</v>
      </c>
      <c r="M228" s="715">
        <v>7.8949726574065799</v>
      </c>
      <c r="N228" s="715">
        <v>30755066.218621816</v>
      </c>
      <c r="O228" s="715">
        <v>76.62887833010204</v>
      </c>
      <c r="P228" s="715">
        <v>9380019.7813781817</v>
      </c>
      <c r="Q228" s="715">
        <v>23.37112166989796</v>
      </c>
      <c r="R228" s="715">
        <v>407922.32660134142</v>
      </c>
      <c r="S228" s="715">
        <v>26.218413111274742</v>
      </c>
      <c r="T228" s="715">
        <v>199719.07928584746</v>
      </c>
      <c r="U228" s="715">
        <v>32.867918043578179</v>
      </c>
      <c r="V228" s="715">
        <v>607641.40588718886</v>
      </c>
      <c r="W228" s="715">
        <v>39.054967978341836</v>
      </c>
      <c r="X228" s="715">
        <v>948220.59411281114</v>
      </c>
      <c r="Y228" s="715">
        <v>60.945032021658164</v>
      </c>
      <c r="Z228" s="715">
        <v>3302826.1752585294</v>
      </c>
      <c r="AA228" s="715">
        <v>57.778332864070833</v>
      </c>
      <c r="AB228" s="715">
        <v>704114.7931337757</v>
      </c>
      <c r="AC228" s="715">
        <v>17.57237749914459</v>
      </c>
      <c r="AD228" s="715">
        <v>4006940.9683923051</v>
      </c>
      <c r="AE228" s="715">
        <v>70.095838156039548</v>
      </c>
      <c r="AF228" s="715">
        <v>1709434.0316076949</v>
      </c>
      <c r="AG228" s="715">
        <v>29.904161843960452</v>
      </c>
      <c r="AH228" s="715">
        <v>6379956.6771205105</v>
      </c>
      <c r="AI228" s="715">
        <v>78.13513768497377</v>
      </c>
      <c r="AJ228" s="715">
        <v>540146.06544327573</v>
      </c>
      <c r="AK228" s="715">
        <v>7.805463091190469</v>
      </c>
      <c r="AL228" s="715">
        <v>6920102.742563786</v>
      </c>
      <c r="AM228" s="715">
        <v>84.75029031520377</v>
      </c>
      <c r="AN228" s="715">
        <v>1245182.2574362126</v>
      </c>
      <c r="AO228" s="715">
        <v>15.24970968479623</v>
      </c>
      <c r="AP228" s="715">
        <v>10969539.307130858</v>
      </c>
      <c r="AQ228" s="715">
        <v>81.391638116918017</v>
      </c>
      <c r="AR228" s="715">
        <v>618119.64653558843</v>
      </c>
      <c r="AS228" s="715">
        <v>5.3342927075016249</v>
      </c>
      <c r="AT228" s="715">
        <v>11587658.953666449</v>
      </c>
      <c r="AU228" s="715">
        <v>85.977953838588988</v>
      </c>
      <c r="AV228" s="715">
        <v>1889818.0463335523</v>
      </c>
      <c r="AW228" s="715">
        <v>14.022046161411012</v>
      </c>
      <c r="AX228" s="715">
        <v>7266717.6637830967</v>
      </c>
      <c r="AY228" s="715">
        <v>64.765252388712298</v>
      </c>
      <c r="AZ228" s="715">
        <v>366004.48432899325</v>
      </c>
      <c r="BA228" s="715">
        <v>4.7952025139487402</v>
      </c>
      <c r="BB228" s="715">
        <v>7632722.1481120903</v>
      </c>
      <c r="BC228" s="715">
        <v>68.027299147609909</v>
      </c>
      <c r="BD228" s="715">
        <v>3587364.8518879097</v>
      </c>
      <c r="BE228" s="715">
        <v>31.972700852390091</v>
      </c>
      <c r="BF228" s="715">
        <v>765099.14659335196</v>
      </c>
      <c r="BG228" s="715">
        <v>7.8402720989741637</v>
      </c>
      <c r="BH228" s="715">
        <v>26621.347397766265</v>
      </c>
      <c r="BI228" s="715">
        <v>3.3624678911071508</v>
      </c>
      <c r="BJ228" s="715">
        <v>791720.49399111816</v>
      </c>
      <c r="BK228" s="715">
        <v>8.1130715239495235</v>
      </c>
      <c r="BL228" s="715">
        <v>8966858.5060088802</v>
      </c>
      <c r="BM228" s="715">
        <v>91.886928476050471</v>
      </c>
    </row>
    <row r="229" spans="1:65" x14ac:dyDescent="0.25">
      <c r="A229" s="715" t="s">
        <v>503</v>
      </c>
      <c r="B229" s="715">
        <v>29101654.140436489</v>
      </c>
      <c r="C229" s="715">
        <v>58.283110681680547</v>
      </c>
      <c r="D229" s="715">
        <v>2452614.1823600233</v>
      </c>
      <c r="E229" s="715">
        <v>7.7726859557320873</v>
      </c>
      <c r="F229" s="715">
        <v>31554268.322796512</v>
      </c>
      <c r="G229" s="715">
        <v>63.195064591933594</v>
      </c>
      <c r="H229" s="715">
        <v>18377270.677203491</v>
      </c>
      <c r="I229" s="715">
        <v>36.804935408066406</v>
      </c>
      <c r="J229" s="715">
        <v>28331084.741771147</v>
      </c>
      <c r="K229" s="715">
        <v>70.551785584800342</v>
      </c>
      <c r="L229" s="715">
        <v>2430048.5844328045</v>
      </c>
      <c r="M229" s="715">
        <v>7.8997368486510267</v>
      </c>
      <c r="N229" s="715">
        <v>30761133.32620395</v>
      </c>
      <c r="O229" s="715">
        <v>76.603239959110795</v>
      </c>
      <c r="P229" s="715">
        <v>9395305.6737960503</v>
      </c>
      <c r="Q229" s="715">
        <v>23.396760040889205</v>
      </c>
      <c r="R229" s="715">
        <v>398477.1015236997</v>
      </c>
      <c r="S229" s="715">
        <v>25.635148195349103</v>
      </c>
      <c r="T229" s="715">
        <v>196083.53176096597</v>
      </c>
      <c r="U229" s="715">
        <v>32.979568572795912</v>
      </c>
      <c r="V229" s="715">
        <v>594560.63328466564</v>
      </c>
      <c r="W229" s="715">
        <v>38.249751082538701</v>
      </c>
      <c r="X229" s="715">
        <v>959856.36671533447</v>
      </c>
      <c r="Y229" s="715">
        <v>61.750248917461299</v>
      </c>
      <c r="Z229" s="715">
        <v>3312894.0844376152</v>
      </c>
      <c r="AA229" s="715">
        <v>57.890706338782685</v>
      </c>
      <c r="AB229" s="715">
        <v>704412.47985107824</v>
      </c>
      <c r="AC229" s="715">
        <v>17.534446738838859</v>
      </c>
      <c r="AD229" s="715">
        <v>4017306.5642886935</v>
      </c>
      <c r="AE229" s="715">
        <v>70.199864124415583</v>
      </c>
      <c r="AF229" s="715">
        <v>1705363.4357113063</v>
      </c>
      <c r="AG229" s="715">
        <v>29.800135875584417</v>
      </c>
      <c r="AH229" s="715">
        <v>6390287.149952488</v>
      </c>
      <c r="AI229" s="715">
        <v>78.169281243768921</v>
      </c>
      <c r="AJ229" s="715">
        <v>542462.32521148806</v>
      </c>
      <c r="AK229" s="715">
        <v>7.8246347593377816</v>
      </c>
      <c r="AL229" s="715">
        <v>6932749.4751639757</v>
      </c>
      <c r="AM229" s="715">
        <v>84.804959589447151</v>
      </c>
      <c r="AN229" s="715">
        <v>1242184.5248360247</v>
      </c>
      <c r="AO229" s="715">
        <v>15.195040410552849</v>
      </c>
      <c r="AP229" s="715">
        <v>10957213.842536539</v>
      </c>
      <c r="AQ229" s="715">
        <v>81.32388758549466</v>
      </c>
      <c r="AR229" s="715">
        <v>612464.92302630225</v>
      </c>
      <c r="AS229" s="715">
        <v>5.2937072449176776</v>
      </c>
      <c r="AT229" s="715">
        <v>11569678.76556284</v>
      </c>
      <c r="AU229" s="715">
        <v>85.86957130272684</v>
      </c>
      <c r="AV229" s="715">
        <v>1903870.2344371611</v>
      </c>
      <c r="AW229" s="715">
        <v>14.13042869727316</v>
      </c>
      <c r="AX229" s="715">
        <v>7272212.5633208081</v>
      </c>
      <c r="AY229" s="715">
        <v>64.752002390205149</v>
      </c>
      <c r="AZ229" s="715">
        <v>374625.32458297</v>
      </c>
      <c r="BA229" s="715">
        <v>4.8990880946433375</v>
      </c>
      <c r="BB229" s="715">
        <v>7646837.8879037779</v>
      </c>
      <c r="BC229" s="715">
        <v>68.087677702444736</v>
      </c>
      <c r="BD229" s="715">
        <v>3584031.112096223</v>
      </c>
      <c r="BE229" s="715">
        <v>31.912322297555264</v>
      </c>
      <c r="BF229" s="715">
        <v>770569.39866534085</v>
      </c>
      <c r="BG229" s="715">
        <v>7.8829822576274502</v>
      </c>
      <c r="BH229" s="715">
        <v>22565.597927218587</v>
      </c>
      <c r="BI229" s="715">
        <v>2.8451143908873231</v>
      </c>
      <c r="BJ229" s="715">
        <v>793134.99659255939</v>
      </c>
      <c r="BK229" s="715">
        <v>8.1138300026860026</v>
      </c>
      <c r="BL229" s="715">
        <v>8981965.0034074411</v>
      </c>
      <c r="BM229" s="715">
        <v>91.886169997313999</v>
      </c>
    </row>
    <row r="230" spans="1:65" x14ac:dyDescent="0.25">
      <c r="A230" s="715" t="s">
        <v>504</v>
      </c>
      <c r="B230" s="715">
        <v>29057114.238993481</v>
      </c>
      <c r="C230" s="715">
        <v>58.150925200844213</v>
      </c>
      <c r="D230" s="715">
        <v>2433994.7189028007</v>
      </c>
      <c r="E230" s="715">
        <v>7.7291489548909187</v>
      </c>
      <c r="F230" s="715">
        <v>31491108.957896277</v>
      </c>
      <c r="G230" s="715">
        <v>63.021988571900735</v>
      </c>
      <c r="H230" s="715">
        <v>18477338.042103719</v>
      </c>
      <c r="I230" s="715">
        <v>36.978011428099265</v>
      </c>
      <c r="J230" s="715">
        <v>28291301.350427099</v>
      </c>
      <c r="K230" s="715">
        <v>70.416351190106283</v>
      </c>
      <c r="L230" s="715">
        <v>2409202.0987348873</v>
      </c>
      <c r="M230" s="715">
        <v>7.8474351494735828</v>
      </c>
      <c r="N230" s="715">
        <v>30700503.449161984</v>
      </c>
      <c r="O230" s="715">
        <v>76.412795785253749</v>
      </c>
      <c r="P230" s="715">
        <v>9476672.5508380122</v>
      </c>
      <c r="Q230" s="715">
        <v>23.587204214746251</v>
      </c>
      <c r="R230" s="715">
        <v>391156.4024705498</v>
      </c>
      <c r="S230" s="715">
        <v>25.186709726910724</v>
      </c>
      <c r="T230" s="715">
        <v>199260.66870171053</v>
      </c>
      <c r="U230" s="715">
        <v>33.749137420109271</v>
      </c>
      <c r="V230" s="715">
        <v>590417.07117226033</v>
      </c>
      <c r="W230" s="715">
        <v>38.017180072996823</v>
      </c>
      <c r="X230" s="715">
        <v>962609.92882773967</v>
      </c>
      <c r="Y230" s="715">
        <v>61.982819927003177</v>
      </c>
      <c r="Z230" s="715">
        <v>3296317.8283637092</v>
      </c>
      <c r="AA230" s="715">
        <v>57.536800598417706</v>
      </c>
      <c r="AB230" s="715">
        <v>700057.86960305786</v>
      </c>
      <c r="AC230" s="715">
        <v>17.517318753570283</v>
      </c>
      <c r="AD230" s="715">
        <v>3996375.697966767</v>
      </c>
      <c r="AE230" s="715">
        <v>69.756220007588794</v>
      </c>
      <c r="AF230" s="715">
        <v>1732684.302033233</v>
      </c>
      <c r="AG230" s="715">
        <v>30.243779992411206</v>
      </c>
      <c r="AH230" s="715">
        <v>6374733.2132098228</v>
      </c>
      <c r="AI230" s="715">
        <v>77.890969012879395</v>
      </c>
      <c r="AJ230" s="715">
        <v>541700.42642960767</v>
      </c>
      <c r="AK230" s="715">
        <v>7.8320772619723682</v>
      </c>
      <c r="AL230" s="715">
        <v>6916433.6396394297</v>
      </c>
      <c r="AM230" s="715">
        <v>84.5098453984602</v>
      </c>
      <c r="AN230" s="715">
        <v>1267741.3603605689</v>
      </c>
      <c r="AO230" s="715">
        <v>15.4901546015398</v>
      </c>
      <c r="AP230" s="715">
        <v>10945920.443357456</v>
      </c>
      <c r="AQ230" s="715">
        <v>81.265871355305393</v>
      </c>
      <c r="AR230" s="715">
        <v>600230.21176784125</v>
      </c>
      <c r="AS230" s="715">
        <v>5.1985309190591682</v>
      </c>
      <c r="AT230" s="715">
        <v>11546150.655125298</v>
      </c>
      <c r="AU230" s="715">
        <v>85.722164585784185</v>
      </c>
      <c r="AV230" s="715">
        <v>1923120.3448747015</v>
      </c>
      <c r="AW230" s="715">
        <v>14.277835414215815</v>
      </c>
      <c r="AX230" s="715">
        <v>7283173.4630255606</v>
      </c>
      <c r="AY230" s="715">
        <v>64.787446666164016</v>
      </c>
      <c r="AZ230" s="715">
        <v>367952.92223266972</v>
      </c>
      <c r="BA230" s="715">
        <v>4.8091340242610707</v>
      </c>
      <c r="BB230" s="715">
        <v>7651126.3852582304</v>
      </c>
      <c r="BC230" s="715">
        <v>68.060570730259187</v>
      </c>
      <c r="BD230" s="715">
        <v>3590516.6147417687</v>
      </c>
      <c r="BE230" s="715">
        <v>31.939429269740813</v>
      </c>
      <c r="BF230" s="715">
        <v>765812.88856638013</v>
      </c>
      <c r="BG230" s="715">
        <v>7.8213838485971854</v>
      </c>
      <c r="BH230" s="715">
        <v>24792.620167913512</v>
      </c>
      <c r="BI230" s="715">
        <v>3.1359027851456327</v>
      </c>
      <c r="BJ230" s="715">
        <v>790605.50873429363</v>
      </c>
      <c r="BK230" s="715">
        <v>8.0745953077419017</v>
      </c>
      <c r="BL230" s="715">
        <v>9000665.4912657067</v>
      </c>
      <c r="BM230" s="715">
        <v>91.925404692258098</v>
      </c>
    </row>
    <row r="231" spans="1:65" x14ac:dyDescent="0.25">
      <c r="A231" s="715" t="s">
        <v>505</v>
      </c>
      <c r="B231" s="715">
        <v>29024163.994060695</v>
      </c>
      <c r="C231" s="715">
        <v>58.041490700516874</v>
      </c>
      <c r="D231" s="715">
        <v>2496312.2404239606</v>
      </c>
      <c r="E231" s="715">
        <v>7.9196526786384513</v>
      </c>
      <c r="F231" s="715">
        <v>31520476.234484658</v>
      </c>
      <c r="G231" s="715">
        <v>63.033527119474641</v>
      </c>
      <c r="H231" s="715">
        <v>18485413.765515342</v>
      </c>
      <c r="I231" s="715">
        <v>36.966472880525359</v>
      </c>
      <c r="J231" s="715">
        <v>28251360.506023854</v>
      </c>
      <c r="K231" s="715">
        <v>70.280164805452742</v>
      </c>
      <c r="L231" s="715">
        <v>2471969.4347395636</v>
      </c>
      <c r="M231" s="715">
        <v>8.04590335587217</v>
      </c>
      <c r="N231" s="715">
        <v>30723329.940763421</v>
      </c>
      <c r="O231" s="715">
        <v>76.42961800543209</v>
      </c>
      <c r="P231" s="715">
        <v>9474869.0592365805</v>
      </c>
      <c r="Q231" s="715">
        <v>23.57038199456791</v>
      </c>
      <c r="R231" s="715">
        <v>384960.48399896442</v>
      </c>
      <c r="S231" s="715">
        <v>24.810885169170529</v>
      </c>
      <c r="T231" s="715">
        <v>199355.45173912705</v>
      </c>
      <c r="U231" s="715">
        <v>34.117750269348178</v>
      </c>
      <c r="V231" s="715">
        <v>584315.93573809147</v>
      </c>
      <c r="W231" s="715">
        <v>37.659438271469995</v>
      </c>
      <c r="X231" s="715">
        <v>967263.06426190864</v>
      </c>
      <c r="Y231" s="715">
        <v>62.340561728530005</v>
      </c>
      <c r="Z231" s="715">
        <v>3300700.3357632672</v>
      </c>
      <c r="AA231" s="715">
        <v>57.549519759850909</v>
      </c>
      <c r="AB231" s="715">
        <v>715220.42256081919</v>
      </c>
      <c r="AC231" s="715">
        <v>17.8096248806287</v>
      </c>
      <c r="AD231" s="715">
        <v>4015920.7583240862</v>
      </c>
      <c r="AE231" s="715">
        <v>70.019779902777401</v>
      </c>
      <c r="AF231" s="715">
        <v>1719488.2416759136</v>
      </c>
      <c r="AG231" s="715">
        <v>29.980220097222599</v>
      </c>
      <c r="AH231" s="715">
        <v>6361340.4054930359</v>
      </c>
      <c r="AI231" s="715">
        <v>77.637263666533698</v>
      </c>
      <c r="AJ231" s="715">
        <v>563981.84674884763</v>
      </c>
      <c r="AK231" s="715">
        <v>8.1437632243939841</v>
      </c>
      <c r="AL231" s="715">
        <v>6925322.2522418834</v>
      </c>
      <c r="AM231" s="715">
        <v>84.520405354937864</v>
      </c>
      <c r="AN231" s="715">
        <v>1268346.7477581175</v>
      </c>
      <c r="AO231" s="715">
        <v>15.479594645062136</v>
      </c>
      <c r="AP231" s="715">
        <v>10904584.108146466</v>
      </c>
      <c r="AQ231" s="715">
        <v>80.98588428778622</v>
      </c>
      <c r="AR231" s="715">
        <v>626859.78851204924</v>
      </c>
      <c r="AS231" s="715">
        <v>5.4360910405477973</v>
      </c>
      <c r="AT231" s="715">
        <v>11531443.896658514</v>
      </c>
      <c r="AU231" s="715">
        <v>85.641430413490951</v>
      </c>
      <c r="AV231" s="715">
        <v>1933352.1033414844</v>
      </c>
      <c r="AW231" s="715">
        <v>14.358569586509049</v>
      </c>
      <c r="AX231" s="715">
        <v>7299775.1726221219</v>
      </c>
      <c r="AY231" s="715">
        <v>64.871056119298544</v>
      </c>
      <c r="AZ231" s="715">
        <v>366551.92517872073</v>
      </c>
      <c r="BA231" s="715">
        <v>4.7813238399894198</v>
      </c>
      <c r="BB231" s="715">
        <v>7666327.0978008434</v>
      </c>
      <c r="BC231" s="715">
        <v>68.128500348278038</v>
      </c>
      <c r="BD231" s="715">
        <v>3586418.902199157</v>
      </c>
      <c r="BE231" s="715">
        <v>31.871499651721962</v>
      </c>
      <c r="BF231" s="715">
        <v>772803.48803684115</v>
      </c>
      <c r="BG231" s="715">
        <v>7.8795660266707133</v>
      </c>
      <c r="BH231" s="715">
        <v>24342.805684396808</v>
      </c>
      <c r="BI231" s="715">
        <v>3.0537438204422593</v>
      </c>
      <c r="BJ231" s="715">
        <v>797146.29372123792</v>
      </c>
      <c r="BK231" s="715">
        <v>8.1277672157619758</v>
      </c>
      <c r="BL231" s="715">
        <v>9010544.7062787618</v>
      </c>
      <c r="BM231" s="715">
        <v>91.872232784238022</v>
      </c>
    </row>
    <row r="232" spans="1:65" x14ac:dyDescent="0.25">
      <c r="A232" s="715" t="s">
        <v>506</v>
      </c>
      <c r="B232" s="715">
        <v>29012557.192340985</v>
      </c>
      <c r="C232" s="715">
        <v>57.975349504174574</v>
      </c>
      <c r="D232" s="715">
        <v>2526117.5029004272</v>
      </c>
      <c r="E232" s="715">
        <v>8.0095867290250169</v>
      </c>
      <c r="F232" s="715">
        <v>31538674.695241414</v>
      </c>
      <c r="G232" s="715">
        <v>63.023251491867235</v>
      </c>
      <c r="H232" s="715">
        <v>18504244.304758593</v>
      </c>
      <c r="I232" s="715">
        <v>36.976748508132765</v>
      </c>
      <c r="J232" s="715">
        <v>28231550.660972781</v>
      </c>
      <c r="K232" s="715">
        <v>70.195062335716159</v>
      </c>
      <c r="L232" s="715">
        <v>2500537.7927674637</v>
      </c>
      <c r="M232" s="715">
        <v>8.1365696852376974</v>
      </c>
      <c r="N232" s="715">
        <v>30732088.453740247</v>
      </c>
      <c r="O232" s="715">
        <v>76.412411440764529</v>
      </c>
      <c r="P232" s="715">
        <v>9486624.5462597553</v>
      </c>
      <c r="Q232" s="715">
        <v>23.587588559235471</v>
      </c>
      <c r="R232" s="715">
        <v>384272.71224881813</v>
      </c>
      <c r="S232" s="715">
        <v>24.79055635615638</v>
      </c>
      <c r="T232" s="715">
        <v>205084.49385009799</v>
      </c>
      <c r="U232" s="715">
        <v>34.797995464855177</v>
      </c>
      <c r="V232" s="715">
        <v>589357.20609891613</v>
      </c>
      <c r="W232" s="715">
        <v>38.021156761819974</v>
      </c>
      <c r="X232" s="715">
        <v>960719.79390108399</v>
      </c>
      <c r="Y232" s="715">
        <v>61.978843238180026</v>
      </c>
      <c r="Z232" s="715">
        <v>3305229.0323525248</v>
      </c>
      <c r="AA232" s="715">
        <v>57.564796965396376</v>
      </c>
      <c r="AB232" s="715">
        <v>732495.94698948355</v>
      </c>
      <c r="AC232" s="715">
        <v>18.141303598861054</v>
      </c>
      <c r="AD232" s="715">
        <v>4037724.9793420085</v>
      </c>
      <c r="AE232" s="715">
        <v>70.32215206959421</v>
      </c>
      <c r="AF232" s="715">
        <v>1704029.0206579915</v>
      </c>
      <c r="AG232" s="715">
        <v>29.67784793040579</v>
      </c>
      <c r="AH232" s="715">
        <v>6355354.5658233147</v>
      </c>
      <c r="AI232" s="715">
        <v>77.476763032264188</v>
      </c>
      <c r="AJ232" s="715">
        <v>566249.37037401379</v>
      </c>
      <c r="AK232" s="715">
        <v>8.1808981790007849</v>
      </c>
      <c r="AL232" s="715">
        <v>6921603.9361973274</v>
      </c>
      <c r="AM232" s="715">
        <v>84.379787534084855</v>
      </c>
      <c r="AN232" s="715">
        <v>1281313.0638026732</v>
      </c>
      <c r="AO232" s="715">
        <v>15.620212465915145</v>
      </c>
      <c r="AP232" s="715">
        <v>10870349.31069625</v>
      </c>
      <c r="AQ232" s="715">
        <v>80.758200116521706</v>
      </c>
      <c r="AR232" s="715">
        <v>633807.94808732637</v>
      </c>
      <c r="AS232" s="715">
        <v>5.5093818158944732</v>
      </c>
      <c r="AT232" s="715">
        <v>11504157.258783575</v>
      </c>
      <c r="AU232" s="715">
        <v>85.46689784500343</v>
      </c>
      <c r="AV232" s="715">
        <v>1956208.7412164239</v>
      </c>
      <c r="AW232" s="715">
        <v>14.53310215499657</v>
      </c>
      <c r="AX232" s="715">
        <v>7316345.0398518741</v>
      </c>
      <c r="AY232" s="715">
        <v>64.955659730534393</v>
      </c>
      <c r="AZ232" s="715">
        <v>362900.0334665422</v>
      </c>
      <c r="BA232" s="715">
        <v>4.7257253805773249</v>
      </c>
      <c r="BB232" s="715">
        <v>7679245.0733184172</v>
      </c>
      <c r="BC232" s="715">
        <v>68.177543193063045</v>
      </c>
      <c r="BD232" s="715">
        <v>3584353.9266815833</v>
      </c>
      <c r="BE232" s="715">
        <v>31.822456806936955</v>
      </c>
      <c r="BF232" s="715">
        <v>781006.53136820171</v>
      </c>
      <c r="BG232" s="715">
        <v>7.9498183503908777</v>
      </c>
      <c r="BH232" s="715">
        <v>25579.710132963559</v>
      </c>
      <c r="BI232" s="715">
        <v>3.1713546322531219</v>
      </c>
      <c r="BJ232" s="715">
        <v>806586.24150116532</v>
      </c>
      <c r="BK232" s="715">
        <v>8.2101926761426345</v>
      </c>
      <c r="BL232" s="715">
        <v>9017619.7584988363</v>
      </c>
      <c r="BM232" s="715">
        <v>91.78980732385736</v>
      </c>
    </row>
    <row r="233" spans="1:65" x14ac:dyDescent="0.25">
      <c r="A233" s="715" t="s">
        <v>507</v>
      </c>
      <c r="B233" s="715">
        <v>29047598.052331671</v>
      </c>
      <c r="C233" s="715">
        <v>58.002628549708291</v>
      </c>
      <c r="D233" s="715">
        <v>2509542.2693637479</v>
      </c>
      <c r="E233" s="715">
        <v>7.9523754173582288</v>
      </c>
      <c r="F233" s="715">
        <v>31557140.321695417</v>
      </c>
      <c r="G233" s="715">
        <v>63.013715794080746</v>
      </c>
      <c r="H233" s="715">
        <v>18522655.678304583</v>
      </c>
      <c r="I233" s="715">
        <v>36.986284205919254</v>
      </c>
      <c r="J233" s="715">
        <v>28253577.953121983</v>
      </c>
      <c r="K233" s="715">
        <v>70.213583181654712</v>
      </c>
      <c r="L233" s="715">
        <v>2486798.2016137736</v>
      </c>
      <c r="M233" s="715">
        <v>8.0896804550996571</v>
      </c>
      <c r="N233" s="715">
        <v>30740376.154735751</v>
      </c>
      <c r="O233" s="715">
        <v>76.393579664744522</v>
      </c>
      <c r="P233" s="715">
        <v>9499099.8452642448</v>
      </c>
      <c r="Q233" s="715">
        <v>23.606420335255478</v>
      </c>
      <c r="R233" s="715">
        <v>378498.8987543867</v>
      </c>
      <c r="S233" s="715">
        <v>24.44050761205451</v>
      </c>
      <c r="T233" s="715">
        <v>217321.47503760335</v>
      </c>
      <c r="U233" s="715">
        <v>36.474327598853399</v>
      </c>
      <c r="V233" s="715">
        <v>595820.3737919901</v>
      </c>
      <c r="W233" s="715">
        <v>38.473433949222368</v>
      </c>
      <c r="X233" s="715">
        <v>952833.62620800978</v>
      </c>
      <c r="Y233" s="715">
        <v>61.526566050777632</v>
      </c>
      <c r="Z233" s="715">
        <v>3334655.1398011176</v>
      </c>
      <c r="AA233" s="715">
        <v>58.01457490405933</v>
      </c>
      <c r="AB233" s="715">
        <v>721426.51721345971</v>
      </c>
      <c r="AC233" s="715">
        <v>17.786291751938144</v>
      </c>
      <c r="AD233" s="715">
        <v>4056081.6570145772</v>
      </c>
      <c r="AE233" s="715">
        <v>70.565573722831061</v>
      </c>
      <c r="AF233" s="715">
        <v>1691879.3429854228</v>
      </c>
      <c r="AG233" s="715">
        <v>29.434426277168939</v>
      </c>
      <c r="AH233" s="715">
        <v>6361513.3889226504</v>
      </c>
      <c r="AI233" s="715">
        <v>77.462434955529375</v>
      </c>
      <c r="AJ233" s="715">
        <v>546161.06253974256</v>
      </c>
      <c r="AK233" s="715">
        <v>7.9065837045073426</v>
      </c>
      <c r="AL233" s="715">
        <v>6907674.4514623936</v>
      </c>
      <c r="AM233" s="715">
        <v>84.112891096342835</v>
      </c>
      <c r="AN233" s="715">
        <v>1304710.5485376075</v>
      </c>
      <c r="AO233" s="715">
        <v>15.887108903657165</v>
      </c>
      <c r="AP233" s="715">
        <v>10867834.910035767</v>
      </c>
      <c r="AQ233" s="715">
        <v>80.76498496398716</v>
      </c>
      <c r="AR233" s="715">
        <v>649631.02905082284</v>
      </c>
      <c r="AS233" s="715">
        <v>5.6403989600367153</v>
      </c>
      <c r="AT233" s="715">
        <v>11517465.939086588</v>
      </c>
      <c r="AU233" s="715">
        <v>85.592757995851912</v>
      </c>
      <c r="AV233" s="715">
        <v>1938656.06091341</v>
      </c>
      <c r="AW233" s="715">
        <v>14.407242004148088</v>
      </c>
      <c r="AX233" s="715">
        <v>7311075.6156080598</v>
      </c>
      <c r="AY233" s="715">
        <v>64.846958110487392</v>
      </c>
      <c r="AZ233" s="715">
        <v>352258.11777214473</v>
      </c>
      <c r="BA233" s="715">
        <v>4.5966694134403561</v>
      </c>
      <c r="BB233" s="715">
        <v>7663333.7333802041</v>
      </c>
      <c r="BC233" s="715">
        <v>67.971377636183888</v>
      </c>
      <c r="BD233" s="715">
        <v>3611020.2666197959</v>
      </c>
      <c r="BE233" s="715">
        <v>32.028622363816112</v>
      </c>
      <c r="BF233" s="715">
        <v>794020.0992096907</v>
      </c>
      <c r="BG233" s="715">
        <v>8.069047543267807</v>
      </c>
      <c r="BH233" s="715">
        <v>22744.067749974834</v>
      </c>
      <c r="BI233" s="715">
        <v>2.7846554329920807</v>
      </c>
      <c r="BJ233" s="715">
        <v>816764.16695966548</v>
      </c>
      <c r="BK233" s="715">
        <v>8.3001789266981714</v>
      </c>
      <c r="BL233" s="715">
        <v>9023555.8330403343</v>
      </c>
      <c r="BM233" s="715">
        <v>91.699821073301834</v>
      </c>
    </row>
    <row r="234" spans="1:65" x14ac:dyDescent="0.25">
      <c r="A234" s="715" t="s">
        <v>508</v>
      </c>
      <c r="B234" s="715">
        <v>29143686.597791031</v>
      </c>
      <c r="C234" s="715">
        <v>58.150753814570116</v>
      </c>
      <c r="D234" s="715">
        <v>2507703.9085007124</v>
      </c>
      <c r="E234" s="715">
        <v>7.9228870150340622</v>
      </c>
      <c r="F234" s="715">
        <v>31651390.506291743</v>
      </c>
      <c r="G234" s="715">
        <v>63.15440605100725</v>
      </c>
      <c r="H234" s="715">
        <v>18466079.493708253</v>
      </c>
      <c r="I234" s="715">
        <v>36.84559394899275</v>
      </c>
      <c r="J234" s="715">
        <v>28342611.657357737</v>
      </c>
      <c r="K234" s="715">
        <v>70.397615885141093</v>
      </c>
      <c r="L234" s="715">
        <v>2485617.8717190851</v>
      </c>
      <c r="M234" s="715">
        <v>8.0627979929067273</v>
      </c>
      <c r="N234" s="715">
        <v>30828229.529076822</v>
      </c>
      <c r="O234" s="715">
        <v>76.57141434401025</v>
      </c>
      <c r="P234" s="715">
        <v>9432525.4709231779</v>
      </c>
      <c r="Q234" s="715">
        <v>23.42858565598975</v>
      </c>
      <c r="R234" s="715">
        <v>388865.22119495447</v>
      </c>
      <c r="S234" s="715">
        <v>25.132506572583434</v>
      </c>
      <c r="T234" s="715">
        <v>220009.97400568862</v>
      </c>
      <c r="U234" s="715">
        <v>36.13383756472269</v>
      </c>
      <c r="V234" s="715">
        <v>608875.19520064315</v>
      </c>
      <c r="W234" s="715">
        <v>39.351834546271675</v>
      </c>
      <c r="X234" s="715">
        <v>938384.80479935661</v>
      </c>
      <c r="Y234" s="715">
        <v>60.648165453728325</v>
      </c>
      <c r="Z234" s="715">
        <v>3344549.4356204737</v>
      </c>
      <c r="AA234" s="715">
        <v>58.122106504131196</v>
      </c>
      <c r="AB234" s="715">
        <v>718827.4146317984</v>
      </c>
      <c r="AC234" s="715">
        <v>17.690394987291679</v>
      </c>
      <c r="AD234" s="715">
        <v>4063376.8502522721</v>
      </c>
      <c r="AE234" s="715">
        <v>70.61400245470422</v>
      </c>
      <c r="AF234" s="715">
        <v>1690973.1497477272</v>
      </c>
      <c r="AG234" s="715">
        <v>29.38599754529578</v>
      </c>
      <c r="AH234" s="715">
        <v>6393235.0602657348</v>
      </c>
      <c r="AI234" s="715">
        <v>77.759734299244101</v>
      </c>
      <c r="AJ234" s="715">
        <v>544764.15181742038</v>
      </c>
      <c r="AK234" s="715">
        <v>7.8518912321100318</v>
      </c>
      <c r="AL234" s="715">
        <v>6937999.2120831553</v>
      </c>
      <c r="AM234" s="715">
        <v>84.385599812049904</v>
      </c>
      <c r="AN234" s="715">
        <v>1283781.7879168447</v>
      </c>
      <c r="AO234" s="715">
        <v>15.614400187950096</v>
      </c>
      <c r="AP234" s="715">
        <v>10896955.520098906</v>
      </c>
      <c r="AQ234" s="715">
        <v>81.007656396626956</v>
      </c>
      <c r="AR234" s="715">
        <v>633998.20688413456</v>
      </c>
      <c r="AS234" s="715">
        <v>5.4982286972546364</v>
      </c>
      <c r="AT234" s="715">
        <v>11530953.726983041</v>
      </c>
      <c r="AU234" s="715">
        <v>85.720780975746237</v>
      </c>
      <c r="AV234" s="715">
        <v>1920806.2730169599</v>
      </c>
      <c r="AW234" s="715">
        <v>14.279219024253763</v>
      </c>
      <c r="AX234" s="715">
        <v>7319006.4201776665</v>
      </c>
      <c r="AY234" s="715">
        <v>64.852589371181779</v>
      </c>
      <c r="AZ234" s="715">
        <v>368018.12438004313</v>
      </c>
      <c r="BA234" s="715">
        <v>4.7875237323210333</v>
      </c>
      <c r="BB234" s="715">
        <v>7687024.5445577092</v>
      </c>
      <c r="BC234" s="715">
        <v>68.113541327143054</v>
      </c>
      <c r="BD234" s="715">
        <v>3598579.4554422889</v>
      </c>
      <c r="BE234" s="715">
        <v>31.886458672856946</v>
      </c>
      <c r="BF234" s="715">
        <v>801074.94043329521</v>
      </c>
      <c r="BG234" s="715">
        <v>8.1271999893807951</v>
      </c>
      <c r="BH234" s="715">
        <v>22086.036781627354</v>
      </c>
      <c r="BI234" s="715">
        <v>2.683076262477007</v>
      </c>
      <c r="BJ234" s="715">
        <v>823160.97721492266</v>
      </c>
      <c r="BK234" s="715">
        <v>8.3512709580719608</v>
      </c>
      <c r="BL234" s="715">
        <v>9033554.022785075</v>
      </c>
      <c r="BM234" s="715">
        <v>91.648729041928036</v>
      </c>
    </row>
    <row r="235" spans="1:65" x14ac:dyDescent="0.25">
      <c r="A235" s="715" t="s">
        <v>509</v>
      </c>
      <c r="B235" s="715">
        <v>29191922.665253408</v>
      </c>
      <c r="C235" s="715">
        <v>58.203731555060422</v>
      </c>
      <c r="D235" s="715">
        <v>2487586.4343604315</v>
      </c>
      <c r="E235" s="715">
        <v>7.852351583284964</v>
      </c>
      <c r="F235" s="715">
        <v>31679509.099613838</v>
      </c>
      <c r="G235" s="715">
        <v>63.163556048493369</v>
      </c>
      <c r="H235" s="715">
        <v>18475217.900386162</v>
      </c>
      <c r="I235" s="715">
        <v>36.836443951506631</v>
      </c>
      <c r="J235" s="715">
        <v>28367387.046889313</v>
      </c>
      <c r="K235" s="715">
        <v>70.422667390858052</v>
      </c>
      <c r="L235" s="715">
        <v>2467947.4233196941</v>
      </c>
      <c r="M235" s="715">
        <v>8.003634355593114</v>
      </c>
      <c r="N235" s="715">
        <v>30835334.47020901</v>
      </c>
      <c r="O235" s="715">
        <v>76.549401595996159</v>
      </c>
      <c r="P235" s="715">
        <v>9446279.5297909956</v>
      </c>
      <c r="Q235" s="715">
        <v>23.450598404003841</v>
      </c>
      <c r="R235" s="715">
        <v>391506.11865522142</v>
      </c>
      <c r="S235" s="715">
        <v>25.32695643024369</v>
      </c>
      <c r="T235" s="715">
        <v>199180.06383603544</v>
      </c>
      <c r="U235" s="715">
        <v>33.720115645160469</v>
      </c>
      <c r="V235" s="715">
        <v>590686.18249125686</v>
      </c>
      <c r="W235" s="715">
        <v>38.212131292583351</v>
      </c>
      <c r="X235" s="715">
        <v>955121.81750874314</v>
      </c>
      <c r="Y235" s="715">
        <v>61.787868707416649</v>
      </c>
      <c r="Z235" s="715">
        <v>3345874.9163644975</v>
      </c>
      <c r="AA235" s="715">
        <v>58.081713164983185</v>
      </c>
      <c r="AB235" s="715">
        <v>728117.99940476078</v>
      </c>
      <c r="AC235" s="715">
        <v>17.872343287255724</v>
      </c>
      <c r="AD235" s="715">
        <v>4073992.9157692585</v>
      </c>
      <c r="AE235" s="715">
        <v>70.721259426814115</v>
      </c>
      <c r="AF235" s="715">
        <v>1686641.0842307413</v>
      </c>
      <c r="AG235" s="715">
        <v>29.278740573185885</v>
      </c>
      <c r="AH235" s="715">
        <v>6441881.4437412806</v>
      </c>
      <c r="AI235" s="715">
        <v>78.260888161301565</v>
      </c>
      <c r="AJ235" s="715">
        <v>528792.02860302257</v>
      </c>
      <c r="AK235" s="715">
        <v>7.5859532181642235</v>
      </c>
      <c r="AL235" s="715">
        <v>6970673.4723443035</v>
      </c>
      <c r="AM235" s="715">
        <v>84.685056965478481</v>
      </c>
      <c r="AN235" s="715">
        <v>1260617.527655696</v>
      </c>
      <c r="AO235" s="715">
        <v>15.314943034521519</v>
      </c>
      <c r="AP235" s="715">
        <v>10884585.491642818</v>
      </c>
      <c r="AQ235" s="715">
        <v>80.94032586948218</v>
      </c>
      <c r="AR235" s="715">
        <v>637356.57619707368</v>
      </c>
      <c r="AS235" s="715">
        <v>5.5316766257319321</v>
      </c>
      <c r="AT235" s="715">
        <v>11521942.067839891</v>
      </c>
      <c r="AU235" s="715">
        <v>85.679858579483636</v>
      </c>
      <c r="AV235" s="715">
        <v>1925724.9321601095</v>
      </c>
      <c r="AW235" s="715">
        <v>14.320141420516364</v>
      </c>
      <c r="AX235" s="715">
        <v>7303539.0764854942</v>
      </c>
      <c r="AY235" s="715">
        <v>64.654751374978332</v>
      </c>
      <c r="AZ235" s="715">
        <v>374500.7552788016</v>
      </c>
      <c r="BA235" s="715">
        <v>4.8775568176851607</v>
      </c>
      <c r="BB235" s="715">
        <v>7678039.8317642957</v>
      </c>
      <c r="BC235" s="715">
        <v>67.970028115298589</v>
      </c>
      <c r="BD235" s="715">
        <v>3618174.1682357052</v>
      </c>
      <c r="BE235" s="715">
        <v>32.029971884701411</v>
      </c>
      <c r="BF235" s="715">
        <v>824535.61836409708</v>
      </c>
      <c r="BG235" s="715">
        <v>8.3513236237050776</v>
      </c>
      <c r="BH235" s="715">
        <v>19639.011040737609</v>
      </c>
      <c r="BI235" s="715">
        <v>2.3264156913343426</v>
      </c>
      <c r="BJ235" s="715">
        <v>844174.6294048347</v>
      </c>
      <c r="BK235" s="715">
        <v>8.5502376950900363</v>
      </c>
      <c r="BL235" s="715">
        <v>9028938.3705951665</v>
      </c>
      <c r="BM235" s="715">
        <v>91.449762304909967</v>
      </c>
    </row>
    <row r="236" spans="1:65" x14ac:dyDescent="0.25">
      <c r="A236" s="715" t="s">
        <v>510</v>
      </c>
      <c r="B236" s="715">
        <v>29325225.930224456</v>
      </c>
      <c r="C236" s="715">
        <v>58.426072372111058</v>
      </c>
      <c r="D236" s="715">
        <v>2487888.0786911822</v>
      </c>
      <c r="E236" s="715">
        <v>7.8203223928155863</v>
      </c>
      <c r="F236" s="715">
        <v>31813114.00891564</v>
      </c>
      <c r="G236" s="715">
        <v>63.382812664076162</v>
      </c>
      <c r="H236" s="715">
        <v>18378905.991084363</v>
      </c>
      <c r="I236" s="715">
        <v>36.617187335923838</v>
      </c>
      <c r="J236" s="715">
        <v>28462305.670967333</v>
      </c>
      <c r="K236" s="715">
        <v>70.621486151623984</v>
      </c>
      <c r="L236" s="715">
        <v>2469039.6237274618</v>
      </c>
      <c r="M236" s="715">
        <v>7.9823221402236921</v>
      </c>
      <c r="N236" s="715">
        <v>30931345.294694792</v>
      </c>
      <c r="O236" s="715">
        <v>76.747737819729039</v>
      </c>
      <c r="P236" s="715">
        <v>9371269.7053052112</v>
      </c>
      <c r="Q236" s="715">
        <v>23.252262180270961</v>
      </c>
      <c r="R236" s="715">
        <v>390980.83459224127</v>
      </c>
      <c r="S236" s="715">
        <v>25.317165464673135</v>
      </c>
      <c r="T236" s="715">
        <v>194067.75878415286</v>
      </c>
      <c r="U236" s="715">
        <v>33.171220473185265</v>
      </c>
      <c r="V236" s="715">
        <v>585048.59337639413</v>
      </c>
      <c r="W236" s="715">
        <v>37.883626850486984</v>
      </c>
      <c r="X236" s="715">
        <v>959282.4066236061</v>
      </c>
      <c r="Y236" s="715">
        <v>62.116373149513016</v>
      </c>
      <c r="Z236" s="715">
        <v>3381327.1575920107</v>
      </c>
      <c r="AA236" s="715">
        <v>58.632047066037131</v>
      </c>
      <c r="AB236" s="715">
        <v>726496.37341064285</v>
      </c>
      <c r="AC236" s="715">
        <v>17.685676318069994</v>
      </c>
      <c r="AD236" s="715">
        <v>4107823.5310026533</v>
      </c>
      <c r="AE236" s="715">
        <v>71.229458547939558</v>
      </c>
      <c r="AF236" s="715">
        <v>1659205.4689973476</v>
      </c>
      <c r="AG236" s="715">
        <v>28.770541452060442</v>
      </c>
      <c r="AH236" s="715">
        <v>6464511.5996354669</v>
      </c>
      <c r="AI236" s="715">
        <v>78.448555031486364</v>
      </c>
      <c r="AJ236" s="715">
        <v>531520.94314152747</v>
      </c>
      <c r="AK236" s="715">
        <v>7.5974624173281269</v>
      </c>
      <c r="AL236" s="715">
        <v>6996032.5427769944</v>
      </c>
      <c r="AM236" s="715">
        <v>84.898702009454041</v>
      </c>
      <c r="AN236" s="715">
        <v>1244414.4572230072</v>
      </c>
      <c r="AO236" s="715">
        <v>15.101297990545959</v>
      </c>
      <c r="AP236" s="715">
        <v>10880596.319014419</v>
      </c>
      <c r="AQ236" s="715">
        <v>80.936956980455378</v>
      </c>
      <c r="AR236" s="715">
        <v>638021.90500942245</v>
      </c>
      <c r="AS236" s="715">
        <v>5.5390489779297498</v>
      </c>
      <c r="AT236" s="715">
        <v>11518618.224023841</v>
      </c>
      <c r="AU236" s="715">
        <v>85.682979161987191</v>
      </c>
      <c r="AV236" s="715">
        <v>1924679.7759761596</v>
      </c>
      <c r="AW236" s="715">
        <v>14.317020838012809</v>
      </c>
      <c r="AX236" s="715">
        <v>7344889.7601331957</v>
      </c>
      <c r="AY236" s="715">
        <v>64.955854649990982</v>
      </c>
      <c r="AZ236" s="715">
        <v>378932.64338171633</v>
      </c>
      <c r="BA236" s="715">
        <v>4.9060248098049728</v>
      </c>
      <c r="BB236" s="715">
        <v>7723822.4035149114</v>
      </c>
      <c r="BC236" s="715">
        <v>68.307013688379769</v>
      </c>
      <c r="BD236" s="715">
        <v>3583687.5964850895</v>
      </c>
      <c r="BE236" s="715">
        <v>31.692986311620231</v>
      </c>
      <c r="BF236" s="715">
        <v>862920.25925712637</v>
      </c>
      <c r="BG236" s="715">
        <v>8.7257045217293285</v>
      </c>
      <c r="BH236" s="715">
        <v>18848.454963720316</v>
      </c>
      <c r="BI236" s="715">
        <v>2.1375735677325873</v>
      </c>
      <c r="BJ236" s="715">
        <v>881768.71422084677</v>
      </c>
      <c r="BK236" s="715">
        <v>8.9162969280846198</v>
      </c>
      <c r="BL236" s="715">
        <v>9007636.2857791521</v>
      </c>
      <c r="BM236" s="715">
        <v>91.08370307191538</v>
      </c>
    </row>
    <row r="237" spans="1:65" x14ac:dyDescent="0.25">
      <c r="A237" s="715" t="s">
        <v>511</v>
      </c>
      <c r="B237" s="715">
        <v>29339442.913697824</v>
      </c>
      <c r="C237" s="715">
        <v>58.409657027067645</v>
      </c>
      <c r="D237" s="715">
        <v>2475873.8139553322</v>
      </c>
      <c r="E237" s="715">
        <v>7.78201843831829</v>
      </c>
      <c r="F237" s="715">
        <v>31815316.727653161</v>
      </c>
      <c r="G237" s="715">
        <v>63.338685186900634</v>
      </c>
      <c r="H237" s="715">
        <v>18415149.272346847</v>
      </c>
      <c r="I237" s="715">
        <v>36.661314813099366</v>
      </c>
      <c r="J237" s="715">
        <v>28484425.894902498</v>
      </c>
      <c r="K237" s="715">
        <v>70.638593680386805</v>
      </c>
      <c r="L237" s="715">
        <v>2456276.543685385</v>
      </c>
      <c r="M237" s="715">
        <v>7.9386579815396328</v>
      </c>
      <c r="N237" s="715">
        <v>30940702.438587885</v>
      </c>
      <c r="O237" s="715">
        <v>76.729919564090423</v>
      </c>
      <c r="P237" s="715">
        <v>9383466.5614121184</v>
      </c>
      <c r="Q237" s="715">
        <v>23.270080435909577</v>
      </c>
      <c r="R237" s="715">
        <v>388944.98155724449</v>
      </c>
      <c r="S237" s="715">
        <v>25.203616456676663</v>
      </c>
      <c r="T237" s="715">
        <v>188676.6678047165</v>
      </c>
      <c r="U237" s="715">
        <v>32.664403768994482</v>
      </c>
      <c r="V237" s="715">
        <v>577621.64936196106</v>
      </c>
      <c r="W237" s="715">
        <v>37.42985562972018</v>
      </c>
      <c r="X237" s="715">
        <v>965589.35063803894</v>
      </c>
      <c r="Y237" s="715">
        <v>62.57014437027982</v>
      </c>
      <c r="Z237" s="715">
        <v>3378757.502701438</v>
      </c>
      <c r="AA237" s="715">
        <v>58.524408763207489</v>
      </c>
      <c r="AB237" s="715">
        <v>740713.19977837196</v>
      </c>
      <c r="AC237" s="715">
        <v>17.980785719206175</v>
      </c>
      <c r="AD237" s="715">
        <v>4119470.70247981</v>
      </c>
      <c r="AE237" s="715">
        <v>71.354510374664684</v>
      </c>
      <c r="AF237" s="715">
        <v>1653774.2975201905</v>
      </c>
      <c r="AG237" s="715">
        <v>28.645489625335316</v>
      </c>
      <c r="AH237" s="715">
        <v>6473152.9913798161</v>
      </c>
      <c r="AI237" s="715">
        <v>78.440259531148655</v>
      </c>
      <c r="AJ237" s="715">
        <v>511961.51072243886</v>
      </c>
      <c r="AK237" s="715">
        <v>7.3293216677888067</v>
      </c>
      <c r="AL237" s="715">
        <v>6985114.5021022558</v>
      </c>
      <c r="AM237" s="715">
        <v>84.644097726307237</v>
      </c>
      <c r="AN237" s="715">
        <v>1267220.4978977451</v>
      </c>
      <c r="AO237" s="715">
        <v>15.355902273692763</v>
      </c>
      <c r="AP237" s="715">
        <v>10888782.84823617</v>
      </c>
      <c r="AQ237" s="715">
        <v>81.046928128691675</v>
      </c>
      <c r="AR237" s="715">
        <v>641285.32652285718</v>
      </c>
      <c r="AS237" s="715">
        <v>5.561851992572973</v>
      </c>
      <c r="AT237" s="715">
        <v>11530068.174759027</v>
      </c>
      <c r="AU237" s="715">
        <v>85.820115958137791</v>
      </c>
      <c r="AV237" s="715">
        <v>1905089.8252409755</v>
      </c>
      <c r="AW237" s="715">
        <v>14.179884041862209</v>
      </c>
      <c r="AX237" s="715">
        <v>7354787.5710278302</v>
      </c>
      <c r="AY237" s="715">
        <v>64.970358977368193</v>
      </c>
      <c r="AZ237" s="715">
        <v>373639.83885700052</v>
      </c>
      <c r="BA237" s="715">
        <v>4.8346166566707591</v>
      </c>
      <c r="BB237" s="715">
        <v>7728427.4098848309</v>
      </c>
      <c r="BC237" s="715">
        <v>68.271000120888388</v>
      </c>
      <c r="BD237" s="715">
        <v>3591792.5901151705</v>
      </c>
      <c r="BE237" s="715">
        <v>31.728999879111612</v>
      </c>
      <c r="BF237" s="715">
        <v>855017.01879532658</v>
      </c>
      <c r="BG237" s="715">
        <v>8.631045675244005</v>
      </c>
      <c r="BH237" s="715">
        <v>19597.27026994749</v>
      </c>
      <c r="BI237" s="715">
        <v>2.2406757487225213</v>
      </c>
      <c r="BJ237" s="715">
        <v>874614.28906527418</v>
      </c>
      <c r="BK237" s="715">
        <v>8.8288720706160344</v>
      </c>
      <c r="BL237" s="715">
        <v>9031682.7109347284</v>
      </c>
      <c r="BM237" s="715">
        <v>91.171127929383971</v>
      </c>
    </row>
    <row r="238" spans="1:65" x14ac:dyDescent="0.25">
      <c r="A238" s="715" t="s">
        <v>512</v>
      </c>
      <c r="B238" s="715">
        <v>29385322.428071626</v>
      </c>
      <c r="C238" s="715">
        <v>58.457042697465866</v>
      </c>
      <c r="D238" s="715">
        <v>2470289.915312855</v>
      </c>
      <c r="E238" s="715">
        <v>7.7546458334707387</v>
      </c>
      <c r="F238" s="715">
        <v>31855612.343384482</v>
      </c>
      <c r="G238" s="715">
        <v>63.371259426175733</v>
      </c>
      <c r="H238" s="715">
        <v>18412620.656615522</v>
      </c>
      <c r="I238" s="715">
        <v>36.628740573824267</v>
      </c>
      <c r="J238" s="715">
        <v>28526213.650129471</v>
      </c>
      <c r="K238" s="715">
        <v>70.705399556203304</v>
      </c>
      <c r="L238" s="715">
        <v>2451146.5134026622</v>
      </c>
      <c r="M238" s="715">
        <v>7.9127030207314313</v>
      </c>
      <c r="N238" s="715">
        <v>30977360.163532134</v>
      </c>
      <c r="O238" s="715">
        <v>76.78083935086191</v>
      </c>
      <c r="P238" s="715">
        <v>9367809.8364678696</v>
      </c>
      <c r="Q238" s="715">
        <v>23.21916064913809</v>
      </c>
      <c r="R238" s="715">
        <v>379765.58463222138</v>
      </c>
      <c r="S238" s="715">
        <v>24.625946390734761</v>
      </c>
      <c r="T238" s="715">
        <v>195911.86943004534</v>
      </c>
      <c r="U238" s="715">
        <v>34.031534159900417</v>
      </c>
      <c r="V238" s="715">
        <v>575677.45406226674</v>
      </c>
      <c r="W238" s="715">
        <v>37.32987583859444</v>
      </c>
      <c r="X238" s="715">
        <v>966458.54593773349</v>
      </c>
      <c r="Y238" s="715">
        <v>62.67012416140556</v>
      </c>
      <c r="Z238" s="715">
        <v>3405980.2398736253</v>
      </c>
      <c r="AA238" s="715">
        <v>58.933162378996848</v>
      </c>
      <c r="AB238" s="715">
        <v>710934.06619040249</v>
      </c>
      <c r="AC238" s="715">
        <v>17.268614630701176</v>
      </c>
      <c r="AD238" s="715">
        <v>4116914.3060640278</v>
      </c>
      <c r="AE238" s="715">
        <v>71.234347298705615</v>
      </c>
      <c r="AF238" s="715">
        <v>1662480.6939359722</v>
      </c>
      <c r="AG238" s="715">
        <v>28.765652701294385</v>
      </c>
      <c r="AH238" s="715">
        <v>6487091.0549567034</v>
      </c>
      <c r="AI238" s="715">
        <v>78.497741723628707</v>
      </c>
      <c r="AJ238" s="715">
        <v>518304.3656800671</v>
      </c>
      <c r="AK238" s="715">
        <v>7.3986453948513118</v>
      </c>
      <c r="AL238" s="715">
        <v>7005395.4206367703</v>
      </c>
      <c r="AM238" s="715">
        <v>84.769539342423599</v>
      </c>
      <c r="AN238" s="715">
        <v>1258652.5793632302</v>
      </c>
      <c r="AO238" s="715">
        <v>15.230460657576401</v>
      </c>
      <c r="AP238" s="715">
        <v>10874069.559294593</v>
      </c>
      <c r="AQ238" s="715">
        <v>80.988267719362881</v>
      </c>
      <c r="AR238" s="715">
        <v>646021.44413832785</v>
      </c>
      <c r="AS238" s="715">
        <v>5.6077807366783583</v>
      </c>
      <c r="AT238" s="715">
        <v>11520091.003432918</v>
      </c>
      <c r="AU238" s="715">
        <v>85.799728358365641</v>
      </c>
      <c r="AV238" s="715">
        <v>1906630.9965670812</v>
      </c>
      <c r="AW238" s="715">
        <v>14.200271641634359</v>
      </c>
      <c r="AX238" s="715">
        <v>7379307.2113723289</v>
      </c>
      <c r="AY238" s="715">
        <v>65.114201985148938</v>
      </c>
      <c r="AZ238" s="715">
        <v>379974.76796381956</v>
      </c>
      <c r="BA238" s="715">
        <v>4.8970351763956472</v>
      </c>
      <c r="BB238" s="715">
        <v>7759281.9793361481</v>
      </c>
      <c r="BC238" s="715">
        <v>68.467057894485052</v>
      </c>
      <c r="BD238" s="715">
        <v>3573587.0206638519</v>
      </c>
      <c r="BE238" s="715">
        <v>31.532942105514948</v>
      </c>
      <c r="BF238" s="715">
        <v>859108.77794215409</v>
      </c>
      <c r="BG238" s="715">
        <v>8.6576975067290629</v>
      </c>
      <c r="BH238" s="715">
        <v>19143.401910192548</v>
      </c>
      <c r="BI238" s="715">
        <v>2.1797158435076098</v>
      </c>
      <c r="BJ238" s="715">
        <v>878252.17985234654</v>
      </c>
      <c r="BK238" s="715">
        <v>8.8506157811589681</v>
      </c>
      <c r="BL238" s="715">
        <v>9044810.8201476522</v>
      </c>
      <c r="BM238" s="715">
        <v>91.149384218841035</v>
      </c>
    </row>
    <row r="239" spans="1:65" x14ac:dyDescent="0.25">
      <c r="A239" s="715" t="s">
        <v>513</v>
      </c>
      <c r="B239" s="715">
        <v>29307905.834878422</v>
      </c>
      <c r="C239" s="715">
        <v>58.258563169374654</v>
      </c>
      <c r="D239" s="715">
        <v>2512940.2357474919</v>
      </c>
      <c r="E239" s="715">
        <v>7.8971509122355101</v>
      </c>
      <c r="F239" s="715">
        <v>31820846.070625916</v>
      </c>
      <c r="G239" s="715">
        <v>63.253812174540087</v>
      </c>
      <c r="H239" s="715">
        <v>18485759.929374088</v>
      </c>
      <c r="I239" s="715">
        <v>36.746187825459913</v>
      </c>
      <c r="J239" s="715">
        <v>28454649.185740232</v>
      </c>
      <c r="K239" s="715">
        <v>70.49040918716814</v>
      </c>
      <c r="L239" s="715">
        <v>2494895.1448525814</v>
      </c>
      <c r="M239" s="715">
        <v>8.0611692314527659</v>
      </c>
      <c r="N239" s="715">
        <v>30949544.330592811</v>
      </c>
      <c r="O239" s="715">
        <v>76.67098721825738</v>
      </c>
      <c r="P239" s="715">
        <v>9417151.6694071889</v>
      </c>
      <c r="Q239" s="715">
        <v>23.32901278174262</v>
      </c>
      <c r="R239" s="715">
        <v>376017.4329655586</v>
      </c>
      <c r="S239" s="715">
        <v>24.400570853802492</v>
      </c>
      <c r="T239" s="715">
        <v>213065.54050802256</v>
      </c>
      <c r="U239" s="715">
        <v>36.169020342187501</v>
      </c>
      <c r="V239" s="715">
        <v>589082.97347358114</v>
      </c>
      <c r="W239" s="715">
        <v>38.226846876876998</v>
      </c>
      <c r="X239" s="715">
        <v>951936.02652641886</v>
      </c>
      <c r="Y239" s="715">
        <v>61.773153123123002</v>
      </c>
      <c r="Z239" s="715">
        <v>3367712.879918098</v>
      </c>
      <c r="AA239" s="715">
        <v>58.207838711791112</v>
      </c>
      <c r="AB239" s="715">
        <v>735152.14383311966</v>
      </c>
      <c r="AC239" s="715">
        <v>17.918019227475728</v>
      </c>
      <c r="AD239" s="715">
        <v>4102865.0237512174</v>
      </c>
      <c r="AE239" s="715">
        <v>70.914271517282046</v>
      </c>
      <c r="AF239" s="715">
        <v>1682803.9762487826</v>
      </c>
      <c r="AG239" s="715">
        <v>29.085728482717954</v>
      </c>
      <c r="AH239" s="715">
        <v>6490269.8397063967</v>
      </c>
      <c r="AI239" s="715">
        <v>78.424852656901749</v>
      </c>
      <c r="AJ239" s="715">
        <v>523060.67712637986</v>
      </c>
      <c r="AK239" s="715">
        <v>7.4580924978649694</v>
      </c>
      <c r="AL239" s="715">
        <v>7013330.5168327773</v>
      </c>
      <c r="AM239" s="715">
        <v>84.74523032183275</v>
      </c>
      <c r="AN239" s="715">
        <v>1262451.4831672232</v>
      </c>
      <c r="AO239" s="715">
        <v>15.25476967816725</v>
      </c>
      <c r="AP239" s="715">
        <v>10862685.843539912</v>
      </c>
      <c r="AQ239" s="715">
        <v>80.954781638897046</v>
      </c>
      <c r="AR239" s="715">
        <v>643037.28813774162</v>
      </c>
      <c r="AS239" s="715">
        <v>5.5888472265365561</v>
      </c>
      <c r="AT239" s="715">
        <v>11505723.131677656</v>
      </c>
      <c r="AU239" s="715">
        <v>85.74705345791665</v>
      </c>
      <c r="AV239" s="715">
        <v>1912490.8683223452</v>
      </c>
      <c r="AW239" s="715">
        <v>14.25294654208335</v>
      </c>
      <c r="AX239" s="715">
        <v>7357963.1896102633</v>
      </c>
      <c r="AY239" s="715">
        <v>64.850655804085733</v>
      </c>
      <c r="AZ239" s="715">
        <v>380579.49524731765</v>
      </c>
      <c r="BA239" s="715">
        <v>4.9179737160591985</v>
      </c>
      <c r="BB239" s="715">
        <v>7738542.6848575808</v>
      </c>
      <c r="BC239" s="715">
        <v>68.204957696656592</v>
      </c>
      <c r="BD239" s="715">
        <v>3607469.3151424183</v>
      </c>
      <c r="BE239" s="715">
        <v>31.795042303343408</v>
      </c>
      <c r="BF239" s="715">
        <v>853256.64913818997</v>
      </c>
      <c r="BG239" s="715">
        <v>8.5841486405630434</v>
      </c>
      <c r="BH239" s="715">
        <v>18045.090894911023</v>
      </c>
      <c r="BI239" s="715">
        <v>2.0710495647840075</v>
      </c>
      <c r="BJ239" s="715">
        <v>871301.74003310106</v>
      </c>
      <c r="BK239" s="715">
        <v>8.7656904341498159</v>
      </c>
      <c r="BL239" s="715">
        <v>9068608.2599668987</v>
      </c>
      <c r="BM239" s="715">
        <v>91.234309565850182</v>
      </c>
    </row>
    <row r="240" spans="1:65" x14ac:dyDescent="0.25">
      <c r="A240" s="715" t="s">
        <v>514</v>
      </c>
      <c r="B240" s="715">
        <v>29283658.217925094</v>
      </c>
      <c r="C240" s="715">
        <v>58.166650586613457</v>
      </c>
      <c r="D240" s="715">
        <v>2501869.6205133335</v>
      </c>
      <c r="E240" s="715">
        <v>7.8710966614429081</v>
      </c>
      <c r="F240" s="715">
        <v>31785527.838438429</v>
      </c>
      <c r="G240" s="715">
        <v>63.136158663325794</v>
      </c>
      <c r="H240" s="715">
        <v>18558884.161561571</v>
      </c>
      <c r="I240" s="715">
        <v>36.863841336674206</v>
      </c>
      <c r="J240" s="715">
        <v>28408296.521036349</v>
      </c>
      <c r="K240" s="715">
        <v>70.338702077892592</v>
      </c>
      <c r="L240" s="715">
        <v>2481177.2667615605</v>
      </c>
      <c r="M240" s="715">
        <v>8.0324361748813136</v>
      </c>
      <c r="N240" s="715">
        <v>30889473.787797913</v>
      </c>
      <c r="O240" s="715">
        <v>76.48207601937294</v>
      </c>
      <c r="P240" s="715">
        <v>9498386.212202087</v>
      </c>
      <c r="Q240" s="715">
        <v>23.51792398062706</v>
      </c>
      <c r="R240" s="715">
        <v>356766.74198039895</v>
      </c>
      <c r="S240" s="715">
        <v>23.167574189929411</v>
      </c>
      <c r="T240" s="715">
        <v>208299.45495953906</v>
      </c>
      <c r="U240" s="715">
        <v>36.862841218881051</v>
      </c>
      <c r="V240" s="715">
        <v>565066.196939938</v>
      </c>
      <c r="W240" s="715">
        <v>36.694039828820472</v>
      </c>
      <c r="X240" s="715">
        <v>974873.80306006176</v>
      </c>
      <c r="Y240" s="715">
        <v>63.305960171179528</v>
      </c>
      <c r="Z240" s="715">
        <v>3320056.1519806329</v>
      </c>
      <c r="AA240" s="715">
        <v>57.322430837092462</v>
      </c>
      <c r="AB240" s="715">
        <v>737918.06439358252</v>
      </c>
      <c r="AC240" s="715">
        <v>18.18439509585917</v>
      </c>
      <c r="AD240" s="715">
        <v>4057974.2163742157</v>
      </c>
      <c r="AE240" s="715">
        <v>70.062955476836265</v>
      </c>
      <c r="AF240" s="715">
        <v>1733922.7836257839</v>
      </c>
      <c r="AG240" s="715">
        <v>29.937044523163735</v>
      </c>
      <c r="AH240" s="715">
        <v>6530456.5602051951</v>
      </c>
      <c r="AI240" s="715">
        <v>78.800156143782672</v>
      </c>
      <c r="AJ240" s="715">
        <v>525307.85504083883</v>
      </c>
      <c r="AK240" s="715">
        <v>7.4450877909948092</v>
      </c>
      <c r="AL240" s="715">
        <v>7055764.415246034</v>
      </c>
      <c r="AM240" s="715">
        <v>85.138815718217231</v>
      </c>
      <c r="AN240" s="715">
        <v>1231600.5847539657</v>
      </c>
      <c r="AO240" s="715">
        <v>14.861184281782769</v>
      </c>
      <c r="AP240" s="715">
        <v>10849585.275751414</v>
      </c>
      <c r="AQ240" s="715">
        <v>80.909469698703347</v>
      </c>
      <c r="AR240" s="715">
        <v>640697.54598907055</v>
      </c>
      <c r="AS240" s="715">
        <v>5.5759945680085643</v>
      </c>
      <c r="AT240" s="715">
        <v>11490282.821740484</v>
      </c>
      <c r="AU240" s="715">
        <v>85.687394141501557</v>
      </c>
      <c r="AV240" s="715">
        <v>1919254.1782595159</v>
      </c>
      <c r="AW240" s="715">
        <v>14.312605858498443</v>
      </c>
      <c r="AX240" s="715">
        <v>7351431.7911187112</v>
      </c>
      <c r="AY240" s="715">
        <v>64.718315714030254</v>
      </c>
      <c r="AZ240" s="715">
        <v>368954.3463785295</v>
      </c>
      <c r="BA240" s="715">
        <v>4.7789623447271703</v>
      </c>
      <c r="BB240" s="715">
        <v>7720386.1374972407</v>
      </c>
      <c r="BC240" s="715">
        <v>67.96640459677505</v>
      </c>
      <c r="BD240" s="715">
        <v>3638734.8625027593</v>
      </c>
      <c r="BE240" s="715">
        <v>32.03359540322495</v>
      </c>
      <c r="BF240" s="715">
        <v>875361.69688874483</v>
      </c>
      <c r="BG240" s="715">
        <v>8.7918156495214888</v>
      </c>
      <c r="BH240" s="715">
        <v>20692.353751772716</v>
      </c>
      <c r="BI240" s="715">
        <v>2.3092751756416265</v>
      </c>
      <c r="BJ240" s="715">
        <v>896054.05064051738</v>
      </c>
      <c r="BK240" s="715">
        <v>8.9996421516255563</v>
      </c>
      <c r="BL240" s="715">
        <v>9060497.9493594822</v>
      </c>
      <c r="BM240" s="715">
        <v>91.000357848374449</v>
      </c>
    </row>
    <row r="241" spans="1:65" x14ac:dyDescent="0.25">
      <c r="A241" s="715" t="s">
        <v>515</v>
      </c>
      <c r="B241" s="715">
        <v>29324410.555294417</v>
      </c>
      <c r="C241" s="715">
        <v>58.202956200555356</v>
      </c>
      <c r="D241" s="715">
        <v>2502647.0354963858</v>
      </c>
      <c r="E241" s="715">
        <v>7.8632686303383874</v>
      </c>
      <c r="F241" s="715">
        <v>31827057.590790801</v>
      </c>
      <c r="G241" s="715">
        <v>63.170198611712607</v>
      </c>
      <c r="H241" s="715">
        <v>18555968.409209199</v>
      </c>
      <c r="I241" s="715">
        <v>36.829801388287393</v>
      </c>
      <c r="J241" s="715">
        <v>28444152.409620345</v>
      </c>
      <c r="K241" s="715">
        <v>70.38984940855012</v>
      </c>
      <c r="L241" s="715">
        <v>2481887.4709139494</v>
      </c>
      <c r="M241" s="715">
        <v>8.0252353049448075</v>
      </c>
      <c r="N241" s="715">
        <v>30926039.880534299</v>
      </c>
      <c r="O241" s="715">
        <v>76.531698278250104</v>
      </c>
      <c r="P241" s="715">
        <v>9483412.1194657069</v>
      </c>
      <c r="Q241" s="715">
        <v>23.468301721749896</v>
      </c>
      <c r="R241" s="715">
        <v>358110.28991611197</v>
      </c>
      <c r="S241" s="715">
        <v>23.271156741203189</v>
      </c>
      <c r="T241" s="715">
        <v>214558.08853524912</v>
      </c>
      <c r="U241" s="715">
        <v>37.466376110283584</v>
      </c>
      <c r="V241" s="715">
        <v>572668.37845136109</v>
      </c>
      <c r="W241" s="715">
        <v>37.213830406253017</v>
      </c>
      <c r="X241" s="715">
        <v>966190.62154863903</v>
      </c>
      <c r="Y241" s="715">
        <v>62.786169593746983</v>
      </c>
      <c r="Z241" s="715">
        <v>3344602.231919691</v>
      </c>
      <c r="AA241" s="715">
        <v>57.68290037417615</v>
      </c>
      <c r="AB241" s="715">
        <v>745004.78751830687</v>
      </c>
      <c r="AC241" s="715">
        <v>18.217026329847382</v>
      </c>
      <c r="AD241" s="715">
        <v>4089607.0194379976</v>
      </c>
      <c r="AE241" s="715">
        <v>70.531673997112193</v>
      </c>
      <c r="AF241" s="715">
        <v>1708648.9805620024</v>
      </c>
      <c r="AG241" s="715">
        <v>29.468326002887807</v>
      </c>
      <c r="AH241" s="715">
        <v>6531628.5777617358</v>
      </c>
      <c r="AI241" s="715">
        <v>78.703859501064059</v>
      </c>
      <c r="AJ241" s="715">
        <v>519513.14424271032</v>
      </c>
      <c r="AK241" s="715">
        <v>7.3677875828459021</v>
      </c>
      <c r="AL241" s="715">
        <v>7051141.7220044462</v>
      </c>
      <c r="AM241" s="715">
        <v>84.963812746514165</v>
      </c>
      <c r="AN241" s="715">
        <v>1247852.2779955543</v>
      </c>
      <c r="AO241" s="715">
        <v>15.036187253485835</v>
      </c>
      <c r="AP241" s="715">
        <v>10853556.891459256</v>
      </c>
      <c r="AQ241" s="715">
        <v>80.988068594928393</v>
      </c>
      <c r="AR241" s="715">
        <v>632637.83026548522</v>
      </c>
      <c r="AS241" s="715">
        <v>5.5078104245344859</v>
      </c>
      <c r="AT241" s="715">
        <v>11486194.721724741</v>
      </c>
      <c r="AU241" s="715">
        <v>85.708743716059061</v>
      </c>
      <c r="AV241" s="715">
        <v>1915232.2782752605</v>
      </c>
      <c r="AW241" s="715">
        <v>14.291256283940939</v>
      </c>
      <c r="AX241" s="715">
        <v>7356254.4185635522</v>
      </c>
      <c r="AY241" s="715">
        <v>64.687906756992859</v>
      </c>
      <c r="AZ241" s="715">
        <v>370173.62035219814</v>
      </c>
      <c r="BA241" s="715">
        <v>4.7910058630940746</v>
      </c>
      <c r="BB241" s="715">
        <v>7726428.0389157506</v>
      </c>
      <c r="BC241" s="715">
        <v>67.94306288329733</v>
      </c>
      <c r="BD241" s="715">
        <v>3645487.9610842513</v>
      </c>
      <c r="BE241" s="715">
        <v>32.05693711670267</v>
      </c>
      <c r="BF241" s="715">
        <v>880258.14567406988</v>
      </c>
      <c r="BG241" s="715">
        <v>8.8259047927460088</v>
      </c>
      <c r="BH241" s="715">
        <v>20759.564582436316</v>
      </c>
      <c r="BI241" s="715">
        <v>2.3040129340550233</v>
      </c>
      <c r="BJ241" s="715">
        <v>901017.71025650622</v>
      </c>
      <c r="BK241" s="715">
        <v>9.0340504843750722</v>
      </c>
      <c r="BL241" s="715">
        <v>9072556.2897434942</v>
      </c>
      <c r="BM241" s="715">
        <v>90.965949515624928</v>
      </c>
    </row>
    <row r="242" spans="1:65" x14ac:dyDescent="0.25">
      <c r="A242" s="715" t="s">
        <v>516</v>
      </c>
      <c r="B242" s="715">
        <v>29391159.378537785</v>
      </c>
      <c r="C242" s="715">
        <v>58.292428026095699</v>
      </c>
      <c r="D242" s="715">
        <v>2524049.8179023503</v>
      </c>
      <c r="E242" s="715">
        <v>7.9086112278527256</v>
      </c>
      <c r="F242" s="715">
        <v>31915209.196440138</v>
      </c>
      <c r="G242" s="715">
        <v>63.298456895164179</v>
      </c>
      <c r="H242" s="715">
        <v>18504991.803559866</v>
      </c>
      <c r="I242" s="715">
        <v>36.701543104835821</v>
      </c>
      <c r="J242" s="715">
        <v>28490509.326061815</v>
      </c>
      <c r="K242" s="715">
        <v>70.468865143978917</v>
      </c>
      <c r="L242" s="715">
        <v>2503257.0276300963</v>
      </c>
      <c r="M242" s="715">
        <v>8.0766467652354681</v>
      </c>
      <c r="N242" s="715">
        <v>30993766.353691909</v>
      </c>
      <c r="O242" s="715">
        <v>76.660459681020711</v>
      </c>
      <c r="P242" s="715">
        <v>9436158.6463080905</v>
      </c>
      <c r="Q242" s="715">
        <v>23.339540318979289</v>
      </c>
      <c r="R242" s="715">
        <v>366759.62959796295</v>
      </c>
      <c r="S242" s="715">
        <v>23.850841023147417</v>
      </c>
      <c r="T242" s="715">
        <v>217439.23448821821</v>
      </c>
      <c r="U242" s="715">
        <v>37.220071426934773</v>
      </c>
      <c r="V242" s="715">
        <v>584198.86408618116</v>
      </c>
      <c r="W242" s="715">
        <v>37.99118852992811</v>
      </c>
      <c r="X242" s="715">
        <v>953523.13591381884</v>
      </c>
      <c r="Y242" s="715">
        <v>62.00881147007189</v>
      </c>
      <c r="Z242" s="715">
        <v>3356857.0658644005</v>
      </c>
      <c r="AA242" s="715">
        <v>57.833799667805884</v>
      </c>
      <c r="AB242" s="715">
        <v>751125.24229207216</v>
      </c>
      <c r="AC242" s="715">
        <v>18.284529629076044</v>
      </c>
      <c r="AD242" s="715">
        <v>4107982.3081564726</v>
      </c>
      <c r="AE242" s="715">
        <v>70.774602906017577</v>
      </c>
      <c r="AF242" s="715">
        <v>1696334.6918435276</v>
      </c>
      <c r="AG242" s="715">
        <v>29.225397093982423</v>
      </c>
      <c r="AH242" s="715">
        <v>6523918.1059924643</v>
      </c>
      <c r="AI242" s="715">
        <v>78.503388310771712</v>
      </c>
      <c r="AJ242" s="715">
        <v>534611.97936850996</v>
      </c>
      <c r="AK242" s="715">
        <v>7.5739845676547803</v>
      </c>
      <c r="AL242" s="715">
        <v>7058530.0853609741</v>
      </c>
      <c r="AM242" s="715">
        <v>84.936462903386001</v>
      </c>
      <c r="AN242" s="715">
        <v>1251834.9146390264</v>
      </c>
      <c r="AO242" s="715">
        <v>15.063537096613999</v>
      </c>
      <c r="AP242" s="715">
        <v>10848847.760723956</v>
      </c>
      <c r="AQ242" s="715">
        <v>81.005625976969682</v>
      </c>
      <c r="AR242" s="715">
        <v>629958.26656055974</v>
      </c>
      <c r="AS242" s="715">
        <v>5.4880121248079474</v>
      </c>
      <c r="AT242" s="715">
        <v>11478806.027284516</v>
      </c>
      <c r="AU242" s="715">
        <v>85.709366396929212</v>
      </c>
      <c r="AV242" s="715">
        <v>1913902.9727154842</v>
      </c>
      <c r="AW242" s="715">
        <v>14.290633603070788</v>
      </c>
      <c r="AX242" s="715">
        <v>7394126.763883031</v>
      </c>
      <c r="AY242" s="715">
        <v>64.947289106601232</v>
      </c>
      <c r="AZ242" s="715">
        <v>370122.30492073606</v>
      </c>
      <c r="BA242" s="715">
        <v>4.7670071070731446</v>
      </c>
      <c r="BB242" s="715">
        <v>7764249.0688037677</v>
      </c>
      <c r="BC242" s="715">
        <v>68.19830726061852</v>
      </c>
      <c r="BD242" s="715">
        <v>3620562.9311962323</v>
      </c>
      <c r="BE242" s="715">
        <v>31.80169273938148</v>
      </c>
      <c r="BF242" s="715">
        <v>900650.05247596954</v>
      </c>
      <c r="BG242" s="715">
        <v>9.0152669703616741</v>
      </c>
      <c r="BH242" s="715">
        <v>20792.790272254228</v>
      </c>
      <c r="BI242" s="715">
        <v>2.256546940040173</v>
      </c>
      <c r="BJ242" s="715">
        <v>921442.8427482238</v>
      </c>
      <c r="BK242" s="715">
        <v>9.2233972589768669</v>
      </c>
      <c r="BL242" s="715">
        <v>9068833.1572517771</v>
      </c>
      <c r="BM242" s="715">
        <v>90.77660274102314</v>
      </c>
    </row>
    <row r="243" spans="1:65" x14ac:dyDescent="0.25">
      <c r="A243" s="715" t="s">
        <v>517</v>
      </c>
      <c r="B243" s="715">
        <v>29441982.322347827</v>
      </c>
      <c r="C243" s="715">
        <v>58.34772455003651</v>
      </c>
      <c r="D243" s="715">
        <v>2491674.4541270514</v>
      </c>
      <c r="E243" s="715">
        <v>7.8026593433002533</v>
      </c>
      <c r="F243" s="715">
        <v>31933656.776474878</v>
      </c>
      <c r="G243" s="715">
        <v>63.285691468365059</v>
      </c>
      <c r="H243" s="715">
        <v>18525864.223525126</v>
      </c>
      <c r="I243" s="715">
        <v>36.714308531634941</v>
      </c>
      <c r="J243" s="715">
        <v>28553868.260727298</v>
      </c>
      <c r="K243" s="715">
        <v>70.586396738483302</v>
      </c>
      <c r="L243" s="715">
        <v>2474157.2963476488</v>
      </c>
      <c r="M243" s="715">
        <v>7.9739437232205592</v>
      </c>
      <c r="N243" s="715">
        <v>31028025.557074949</v>
      </c>
      <c r="O243" s="715">
        <v>76.702620534108547</v>
      </c>
      <c r="P243" s="715">
        <v>9424341.4429250546</v>
      </c>
      <c r="Q243" s="715">
        <v>23.297379465891453</v>
      </c>
      <c r="R243" s="715">
        <v>367827.24797175068</v>
      </c>
      <c r="S243" s="715">
        <v>23.937299591817322</v>
      </c>
      <c r="T243" s="715">
        <v>219830.13358540455</v>
      </c>
      <c r="U243" s="715">
        <v>37.407874126060648</v>
      </c>
      <c r="V243" s="715">
        <v>587657.38155715517</v>
      </c>
      <c r="W243" s="715">
        <v>38.243308175899124</v>
      </c>
      <c r="X243" s="715">
        <v>948970.61844284495</v>
      </c>
      <c r="Y243" s="715">
        <v>61.756691824100876</v>
      </c>
      <c r="Z243" s="715">
        <v>3359550.7545278752</v>
      </c>
      <c r="AA243" s="715">
        <v>57.817353523602101</v>
      </c>
      <c r="AB243" s="715">
        <v>739952.63210224081</v>
      </c>
      <c r="AC243" s="715">
        <v>18.049811460468103</v>
      </c>
      <c r="AD243" s="715">
        <v>4099503.3866301165</v>
      </c>
      <c r="AE243" s="715">
        <v>70.551824899965467</v>
      </c>
      <c r="AF243" s="715">
        <v>1711123.613369884</v>
      </c>
      <c r="AG243" s="715">
        <v>29.448175100034533</v>
      </c>
      <c r="AH243" s="715">
        <v>6558683.3681720383</v>
      </c>
      <c r="AI243" s="715">
        <v>78.806895259414915</v>
      </c>
      <c r="AJ243" s="715">
        <v>517055.38067188906</v>
      </c>
      <c r="AK243" s="715">
        <v>7.3074402408705152</v>
      </c>
      <c r="AL243" s="715">
        <v>7075738.7488439269</v>
      </c>
      <c r="AM243" s="715">
        <v>85.019655799993217</v>
      </c>
      <c r="AN243" s="715">
        <v>1246735.251156074</v>
      </c>
      <c r="AO243" s="715">
        <v>14.980344200006783</v>
      </c>
      <c r="AP243" s="715">
        <v>10849874.476301305</v>
      </c>
      <c r="AQ243" s="715">
        <v>81.062319237725248</v>
      </c>
      <c r="AR243" s="715">
        <v>626038.51126966847</v>
      </c>
      <c r="AS243" s="715">
        <v>5.4552392646031871</v>
      </c>
      <c r="AT243" s="715">
        <v>11475912.987570975</v>
      </c>
      <c r="AU243" s="715">
        <v>85.739620690981525</v>
      </c>
      <c r="AV243" s="715">
        <v>1908696.0124290262</v>
      </c>
      <c r="AW243" s="715">
        <v>14.260379309018475</v>
      </c>
      <c r="AX243" s="715">
        <v>7417932.4137543291</v>
      </c>
      <c r="AY243" s="715">
        <v>65.080834710583119</v>
      </c>
      <c r="AZ243" s="715">
        <v>371280.63871844579</v>
      </c>
      <c r="BA243" s="715">
        <v>4.7666001201569204</v>
      </c>
      <c r="BB243" s="715">
        <v>7789213.0524727739</v>
      </c>
      <c r="BC243" s="715">
        <v>68.338245607839511</v>
      </c>
      <c r="BD243" s="715">
        <v>3608815.9475272261</v>
      </c>
      <c r="BE243" s="715">
        <v>31.661754392160489</v>
      </c>
      <c r="BF243" s="715">
        <v>888114.06162052637</v>
      </c>
      <c r="BG243" s="715">
        <v>8.8747915903015606</v>
      </c>
      <c r="BH243" s="715">
        <v>17517.157779402394</v>
      </c>
      <c r="BI243" s="715">
        <v>1.9342484450800252</v>
      </c>
      <c r="BJ243" s="715">
        <v>905631.21939992881</v>
      </c>
      <c r="BK243" s="715">
        <v>9.0498379399370563</v>
      </c>
      <c r="BL243" s="715">
        <v>9101522.780600071</v>
      </c>
      <c r="BM243" s="715">
        <v>90.950162060062951</v>
      </c>
    </row>
    <row r="244" spans="1:65" x14ac:dyDescent="0.25">
      <c r="A244" s="715" t="s">
        <v>518</v>
      </c>
      <c r="B244" s="715">
        <v>29441076.06741219</v>
      </c>
      <c r="C244" s="715">
        <v>58.302926552230346</v>
      </c>
      <c r="D244" s="715">
        <v>2483220.803536227</v>
      </c>
      <c r="E244" s="715">
        <v>7.7784667069550864</v>
      </c>
      <c r="F244" s="715">
        <v>31924296.870948419</v>
      </c>
      <c r="G244" s="715">
        <v>63.220513117002568</v>
      </c>
      <c r="H244" s="715">
        <v>18572441.129051588</v>
      </c>
      <c r="I244" s="715">
        <v>36.779486882997432</v>
      </c>
      <c r="J244" s="715">
        <v>28552090.530158669</v>
      </c>
      <c r="K244" s="715">
        <v>70.546146885197274</v>
      </c>
      <c r="L244" s="715">
        <v>2466225.4767973176</v>
      </c>
      <c r="M244" s="715">
        <v>7.9508683715913397</v>
      </c>
      <c r="N244" s="715">
        <v>31018316.006955989</v>
      </c>
      <c r="O244" s="715">
        <v>76.639665836266275</v>
      </c>
      <c r="P244" s="715">
        <v>9454610.9930440169</v>
      </c>
      <c r="Q244" s="715">
        <v>23.360334163733725</v>
      </c>
      <c r="R244" s="715">
        <v>361987.73454921518</v>
      </c>
      <c r="S244" s="715">
        <v>23.574599172595697</v>
      </c>
      <c r="T244" s="715">
        <v>214627.42601870582</v>
      </c>
      <c r="U244" s="715">
        <v>37.221953340129758</v>
      </c>
      <c r="V244" s="715">
        <v>576615.16056792089</v>
      </c>
      <c r="W244" s="715">
        <v>37.552298019596293</v>
      </c>
      <c r="X244" s="715">
        <v>958883.83943207911</v>
      </c>
      <c r="Y244" s="715">
        <v>62.447701980403707</v>
      </c>
      <c r="Z244" s="715">
        <v>3346675.8429532703</v>
      </c>
      <c r="AA244" s="715">
        <v>57.533577419782056</v>
      </c>
      <c r="AB244" s="715">
        <v>728345.34902242874</v>
      </c>
      <c r="AC244" s="715">
        <v>17.873412547072029</v>
      </c>
      <c r="AD244" s="715">
        <v>4075021.1919756988</v>
      </c>
      <c r="AE244" s="715">
        <v>70.054752308755369</v>
      </c>
      <c r="AF244" s="715">
        <v>1741887.8080243014</v>
      </c>
      <c r="AG244" s="715">
        <v>29.945247691244631</v>
      </c>
      <c r="AH244" s="715">
        <v>6570491.5283418931</v>
      </c>
      <c r="AI244" s="715">
        <v>78.841644044990048</v>
      </c>
      <c r="AJ244" s="715">
        <v>525976.30275322625</v>
      </c>
      <c r="AK244" s="715">
        <v>7.4118042281332821</v>
      </c>
      <c r="AL244" s="715">
        <v>7096467.831095119</v>
      </c>
      <c r="AM244" s="715">
        <v>85.153019116229913</v>
      </c>
      <c r="AN244" s="715">
        <v>1237315.1689048819</v>
      </c>
      <c r="AO244" s="715">
        <v>14.846980883770087</v>
      </c>
      <c r="AP244" s="715">
        <v>10856909.85455808</v>
      </c>
      <c r="AQ244" s="715">
        <v>81.165687513605903</v>
      </c>
      <c r="AR244" s="715">
        <v>616066.87925073388</v>
      </c>
      <c r="AS244" s="715">
        <v>5.369721333394625</v>
      </c>
      <c r="AT244" s="715">
        <v>11472976.733808815</v>
      </c>
      <c r="AU244" s="715">
        <v>85.771371126955088</v>
      </c>
      <c r="AV244" s="715">
        <v>1903254.2661911862</v>
      </c>
      <c r="AW244" s="715">
        <v>14.228628873044912</v>
      </c>
      <c r="AX244" s="715">
        <v>7416025.5697562089</v>
      </c>
      <c r="AY244" s="715">
        <v>64.992965427526727</v>
      </c>
      <c r="AZ244" s="715">
        <v>381209.51975222287</v>
      </c>
      <c r="BA244" s="715">
        <v>4.8890345792595031</v>
      </c>
      <c r="BB244" s="715">
        <v>7797235.089508432</v>
      </c>
      <c r="BC244" s="715">
        <v>68.333830005844902</v>
      </c>
      <c r="BD244" s="715">
        <v>3613269.9104915685</v>
      </c>
      <c r="BE244" s="715">
        <v>31.666169994155098</v>
      </c>
      <c r="BF244" s="715">
        <v>888985.53725351847</v>
      </c>
      <c r="BG244" s="715">
        <v>8.8687380204347264</v>
      </c>
      <c r="BH244" s="715">
        <v>16995.326738909636</v>
      </c>
      <c r="BI244" s="715">
        <v>1.8759035002147326</v>
      </c>
      <c r="BJ244" s="715">
        <v>905980.86399242817</v>
      </c>
      <c r="BK244" s="715">
        <v>9.0382875733832986</v>
      </c>
      <c r="BL244" s="715">
        <v>9117830.1360075735</v>
      </c>
      <c r="BM244" s="715">
        <v>90.9617124266167</v>
      </c>
    </row>
    <row r="245" spans="1:65" x14ac:dyDescent="0.25">
      <c r="A245" s="715" t="s">
        <v>519</v>
      </c>
      <c r="B245" s="715">
        <v>29435768.165369391</v>
      </c>
      <c r="C245" s="715">
        <v>58.24815986402124</v>
      </c>
      <c r="D245" s="715">
        <v>2461507.7860695836</v>
      </c>
      <c r="E245" s="715">
        <v>7.7169843274925114</v>
      </c>
      <c r="F245" s="715">
        <v>31897275.951438975</v>
      </c>
      <c r="G245" s="715">
        <v>63.119046814347065</v>
      </c>
      <c r="H245" s="715">
        <v>18637828.048561029</v>
      </c>
      <c r="I245" s="715">
        <v>36.880953185652935</v>
      </c>
      <c r="J245" s="715">
        <v>28541139.921512902</v>
      </c>
      <c r="K245" s="715">
        <v>70.481744775577454</v>
      </c>
      <c r="L245" s="715">
        <v>2443746.6053637946</v>
      </c>
      <c r="M245" s="715">
        <v>7.8868986763726143</v>
      </c>
      <c r="N245" s="715">
        <v>30984886.526876695</v>
      </c>
      <c r="O245" s="715">
        <v>76.516525622070887</v>
      </c>
      <c r="P245" s="715">
        <v>9509485.4731233064</v>
      </c>
      <c r="Q245" s="715">
        <v>23.483474377929113</v>
      </c>
      <c r="R245" s="715">
        <v>365191.7720548932</v>
      </c>
      <c r="S245" s="715">
        <v>23.799801623981594</v>
      </c>
      <c r="T245" s="715">
        <v>210307.41088208207</v>
      </c>
      <c r="U245" s="715">
        <v>36.543476883635037</v>
      </c>
      <c r="V245" s="715">
        <v>575499.18293697527</v>
      </c>
      <c r="W245" s="715">
        <v>37.505681772602195</v>
      </c>
      <c r="X245" s="715">
        <v>958932.81706302485</v>
      </c>
      <c r="Y245" s="715">
        <v>62.494318227397805</v>
      </c>
      <c r="Z245" s="715">
        <v>3351990.3901352789</v>
      </c>
      <c r="AA245" s="715">
        <v>57.563804046466743</v>
      </c>
      <c r="AB245" s="715">
        <v>702069.03383601503</v>
      </c>
      <c r="AC245" s="715">
        <v>17.31767989597644</v>
      </c>
      <c r="AD245" s="715">
        <v>4054059.423971294</v>
      </c>
      <c r="AE245" s="715">
        <v>69.620450870325215</v>
      </c>
      <c r="AF245" s="715">
        <v>1769027.576028706</v>
      </c>
      <c r="AG245" s="715">
        <v>30.379549129674785</v>
      </c>
      <c r="AH245" s="715">
        <v>6555772.5036604358</v>
      </c>
      <c r="AI245" s="715">
        <v>78.552462532139941</v>
      </c>
      <c r="AJ245" s="715">
        <v>545442.45716111048</v>
      </c>
      <c r="AK245" s="715">
        <v>7.6809737512580201</v>
      </c>
      <c r="AL245" s="715">
        <v>7101214.9608215466</v>
      </c>
      <c r="AM245" s="715">
        <v>85.088053594164037</v>
      </c>
      <c r="AN245" s="715">
        <v>1244510.0391784557</v>
      </c>
      <c r="AO245" s="715">
        <v>14.911946405835963</v>
      </c>
      <c r="AP245" s="715">
        <v>10841651.758253399</v>
      </c>
      <c r="AQ245" s="715">
        <v>81.104042040902684</v>
      </c>
      <c r="AR245" s="715">
        <v>606909.922432655</v>
      </c>
      <c r="AS245" s="715">
        <v>5.3011892616740139</v>
      </c>
      <c r="AT245" s="715">
        <v>11448561.680686053</v>
      </c>
      <c r="AU245" s="715">
        <v>85.644203352258856</v>
      </c>
      <c r="AV245" s="715">
        <v>1919023.3193139459</v>
      </c>
      <c r="AW245" s="715">
        <v>14.355796647741144</v>
      </c>
      <c r="AX245" s="715">
        <v>7426533.4974088948</v>
      </c>
      <c r="AY245" s="715">
        <v>65.010772029386104</v>
      </c>
      <c r="AZ245" s="715">
        <v>379017.78105193219</v>
      </c>
      <c r="BA245" s="715">
        <v>4.855746474919969</v>
      </c>
      <c r="BB245" s="715">
        <v>7805551.2784608277</v>
      </c>
      <c r="BC245" s="715">
        <v>68.328637432894752</v>
      </c>
      <c r="BD245" s="715">
        <v>3617991.7215391733</v>
      </c>
      <c r="BE245" s="715">
        <v>31.671362567105248</v>
      </c>
      <c r="BF245" s="715">
        <v>894628.24385649059</v>
      </c>
      <c r="BG245" s="715">
        <v>8.909990266212569</v>
      </c>
      <c r="BH245" s="715">
        <v>17761.180705788829</v>
      </c>
      <c r="BI245" s="715">
        <v>1.9466666565441386</v>
      </c>
      <c r="BJ245" s="715">
        <v>912389.42456227937</v>
      </c>
      <c r="BK245" s="715">
        <v>9.086881559654012</v>
      </c>
      <c r="BL245" s="715">
        <v>9128342.5754377227</v>
      </c>
      <c r="BM245" s="715">
        <v>90.913118440345983</v>
      </c>
    </row>
    <row r="246" spans="1:65" x14ac:dyDescent="0.25">
      <c r="A246" s="715" t="s">
        <v>520</v>
      </c>
      <c r="B246" s="715">
        <v>29466488.694564559</v>
      </c>
      <c r="C246" s="715">
        <v>58.264415363312935</v>
      </c>
      <c r="D246" s="715">
        <v>2500440.0898034568</v>
      </c>
      <c r="E246" s="715">
        <v>7.8219590836207713</v>
      </c>
      <c r="F246" s="715">
        <v>31966928.784368012</v>
      </c>
      <c r="G246" s="715">
        <v>63.208563323848928</v>
      </c>
      <c r="H246" s="715">
        <v>18606802.21563198</v>
      </c>
      <c r="I246" s="715">
        <v>36.791436676151072</v>
      </c>
      <c r="J246" s="715">
        <v>28568792.858192079</v>
      </c>
      <c r="K246" s="715">
        <v>70.512158476249269</v>
      </c>
      <c r="L246" s="715">
        <v>2481875.8629317349</v>
      </c>
      <c r="M246" s="715">
        <v>7.9929868345904946</v>
      </c>
      <c r="N246" s="715">
        <v>31050668.721123811</v>
      </c>
      <c r="O246" s="715">
        <v>76.637808413020693</v>
      </c>
      <c r="P246" s="715">
        <v>9465454.2788761836</v>
      </c>
      <c r="Q246" s="715">
        <v>23.362191586979307</v>
      </c>
      <c r="R246" s="715">
        <v>361163.13811706332</v>
      </c>
      <c r="S246" s="715">
        <v>23.553646630354134</v>
      </c>
      <c r="T246" s="715">
        <v>206933.40356825927</v>
      </c>
      <c r="U246" s="715">
        <v>36.425746045622446</v>
      </c>
      <c r="V246" s="715">
        <v>568096.54168532253</v>
      </c>
      <c r="W246" s="715">
        <v>37.049033477068882</v>
      </c>
      <c r="X246" s="715">
        <v>965267.45831467712</v>
      </c>
      <c r="Y246" s="715">
        <v>62.950966522931118</v>
      </c>
      <c r="Z246" s="715">
        <v>3364527.9195811353</v>
      </c>
      <c r="AA246" s="715">
        <v>57.717796362962169</v>
      </c>
      <c r="AB246" s="715">
        <v>727693.57530507911</v>
      </c>
      <c r="AC246" s="715">
        <v>17.782360417549022</v>
      </c>
      <c r="AD246" s="715">
        <v>4092221.4948862144</v>
      </c>
      <c r="AE246" s="715">
        <v>70.201232553119638</v>
      </c>
      <c r="AF246" s="715">
        <v>1737051.5051137845</v>
      </c>
      <c r="AG246" s="715">
        <v>29.798767446880362</v>
      </c>
      <c r="AH246" s="715">
        <v>6565738.8694804721</v>
      </c>
      <c r="AI246" s="715">
        <v>78.562064039847741</v>
      </c>
      <c r="AJ246" s="715">
        <v>551995.5089336629</v>
      </c>
      <c r="AK246" s="715">
        <v>7.7552136619159722</v>
      </c>
      <c r="AL246" s="715">
        <v>7117734.3784141354</v>
      </c>
      <c r="AM246" s="715">
        <v>85.166942391640347</v>
      </c>
      <c r="AN246" s="715">
        <v>1239656.6215858627</v>
      </c>
      <c r="AO246" s="715">
        <v>14.833057608359653</v>
      </c>
      <c r="AP246" s="715">
        <v>10832209.667694872</v>
      </c>
      <c r="AQ246" s="715">
        <v>81.083698492561595</v>
      </c>
      <c r="AR246" s="715">
        <v>616885.865879199</v>
      </c>
      <c r="AS246" s="715">
        <v>5.3880751022664004</v>
      </c>
      <c r="AT246" s="715">
        <v>11449095.533574071</v>
      </c>
      <c r="AU246" s="715">
        <v>85.701351685007239</v>
      </c>
      <c r="AV246" s="715">
        <v>1910198.4664259271</v>
      </c>
      <c r="AW246" s="715">
        <v>14.298648314992761</v>
      </c>
      <c r="AX246" s="715">
        <v>7445153.2633185321</v>
      </c>
      <c r="AY246" s="715">
        <v>65.098214643400127</v>
      </c>
      <c r="AZ246" s="715">
        <v>378367.50924553449</v>
      </c>
      <c r="BA246" s="715">
        <v>4.83628177447184</v>
      </c>
      <c r="BB246" s="715">
        <v>7823520.7725640666</v>
      </c>
      <c r="BC246" s="715">
        <v>68.406548059759601</v>
      </c>
      <c r="BD246" s="715">
        <v>3613280.2274359325</v>
      </c>
      <c r="BE246" s="715">
        <v>31.593451940240399</v>
      </c>
      <c r="BF246" s="715">
        <v>897695.83637247921</v>
      </c>
      <c r="BG246" s="715">
        <v>8.9255401122461642</v>
      </c>
      <c r="BH246" s="715">
        <v>18564.226871722218</v>
      </c>
      <c r="BI246" s="715">
        <v>2.0260870921288299</v>
      </c>
      <c r="BJ246" s="715">
        <v>916260.06324420148</v>
      </c>
      <c r="BK246" s="715">
        <v>9.1101190585694081</v>
      </c>
      <c r="BL246" s="715">
        <v>9141347.9367557988</v>
      </c>
      <c r="BM246" s="715">
        <v>90.88988094143059</v>
      </c>
    </row>
    <row r="247" spans="1:65" x14ac:dyDescent="0.25">
      <c r="A247" s="715" t="s">
        <v>521</v>
      </c>
      <c r="B247" s="715">
        <v>29446562.507603999</v>
      </c>
      <c r="C247" s="715">
        <v>58.182166863575205</v>
      </c>
      <c r="D247" s="715">
        <v>2539721.6542911888</v>
      </c>
      <c r="E247" s="715">
        <v>7.9400334263169077</v>
      </c>
      <c r="F247" s="715">
        <v>31986284.161895186</v>
      </c>
      <c r="G247" s="715">
        <v>63.200291102655648</v>
      </c>
      <c r="H247" s="715">
        <v>18624691.838104814</v>
      </c>
      <c r="I247" s="715">
        <v>36.799708897344352</v>
      </c>
      <c r="J247" s="715">
        <v>28558379.732511446</v>
      </c>
      <c r="K247" s="715">
        <v>70.450461862802683</v>
      </c>
      <c r="L247" s="715">
        <v>2521767.2345859297</v>
      </c>
      <c r="M247" s="715">
        <v>8.1137558237918501</v>
      </c>
      <c r="N247" s="715">
        <v>31080146.967097379</v>
      </c>
      <c r="O247" s="715">
        <v>76.671391343084451</v>
      </c>
      <c r="P247" s="715">
        <v>9456677.0329026245</v>
      </c>
      <c r="Q247" s="715">
        <v>23.328608656915549</v>
      </c>
      <c r="R247" s="715">
        <v>359037.07492119633</v>
      </c>
      <c r="S247" s="715">
        <v>23.432750702661682</v>
      </c>
      <c r="T247" s="715">
        <v>211183.06198991137</v>
      </c>
      <c r="U247" s="715">
        <v>37.035356754304331</v>
      </c>
      <c r="V247" s="715">
        <v>570220.13691110769</v>
      </c>
      <c r="W247" s="715">
        <v>37.215728533907907</v>
      </c>
      <c r="X247" s="715">
        <v>961981.86308889242</v>
      </c>
      <c r="Y247" s="715">
        <v>62.784271466092093</v>
      </c>
      <c r="Z247" s="715">
        <v>3362606.8736993894</v>
      </c>
      <c r="AA247" s="715">
        <v>57.622427250238744</v>
      </c>
      <c r="AB247" s="715">
        <v>755910.46623017546</v>
      </c>
      <c r="AC247" s="715">
        <v>18.353946428767568</v>
      </c>
      <c r="AD247" s="715">
        <v>4118517.3399295653</v>
      </c>
      <c r="AE247" s="715">
        <v>70.575887908612543</v>
      </c>
      <c r="AF247" s="715">
        <v>1717069.6600704347</v>
      </c>
      <c r="AG247" s="715">
        <v>29.424112091387457</v>
      </c>
      <c r="AH247" s="715">
        <v>6555002.6557840947</v>
      </c>
      <c r="AI247" s="715">
        <v>78.324717487866181</v>
      </c>
      <c r="AJ247" s="715">
        <v>565098.13149740489</v>
      </c>
      <c r="AK247" s="715">
        <v>7.9366591622808045</v>
      </c>
      <c r="AL247" s="715">
        <v>7120100.7872815002</v>
      </c>
      <c r="AM247" s="715">
        <v>85.076988055353993</v>
      </c>
      <c r="AN247" s="715">
        <v>1248908.2127185001</v>
      </c>
      <c r="AO247" s="715">
        <v>14.923011944646007</v>
      </c>
      <c r="AP247" s="715">
        <v>10847944.414531775</v>
      </c>
      <c r="AQ247" s="715">
        <v>81.253317988390137</v>
      </c>
      <c r="AR247" s="715">
        <v>618533.4391894748</v>
      </c>
      <c r="AS247" s="715">
        <v>5.3942757931437537</v>
      </c>
      <c r="AT247" s="715">
        <v>11466477.85372125</v>
      </c>
      <c r="AU247" s="715">
        <v>85.886259705310266</v>
      </c>
      <c r="AV247" s="715">
        <v>1884293.1462787511</v>
      </c>
      <c r="AW247" s="715">
        <v>14.113740294689734</v>
      </c>
      <c r="AX247" s="715">
        <v>7433788.7135749916</v>
      </c>
      <c r="AY247" s="715">
        <v>64.928143478112688</v>
      </c>
      <c r="AZ247" s="715">
        <v>371042.13567896339</v>
      </c>
      <c r="BA247" s="715">
        <v>4.754006112950294</v>
      </c>
      <c r="BB247" s="715">
        <v>7804830.8492539544</v>
      </c>
      <c r="BC247" s="715">
        <v>68.168897009053907</v>
      </c>
      <c r="BD247" s="715">
        <v>3644424.1507460452</v>
      </c>
      <c r="BE247" s="715">
        <v>31.831102990946093</v>
      </c>
      <c r="BF247" s="715">
        <v>888182.7750925516</v>
      </c>
      <c r="BG247" s="715">
        <v>8.8164519960841528</v>
      </c>
      <c r="BH247" s="715">
        <v>17954.419705258915</v>
      </c>
      <c r="BI247" s="715">
        <v>1.9814239839547858</v>
      </c>
      <c r="BJ247" s="715">
        <v>906137.19479781052</v>
      </c>
      <c r="BK247" s="715">
        <v>8.9946746366126948</v>
      </c>
      <c r="BL247" s="715">
        <v>9168014.8052021898</v>
      </c>
      <c r="BM247" s="715">
        <v>91.0053253633873</v>
      </c>
    </row>
    <row r="248" spans="1:65" x14ac:dyDescent="0.25">
      <c r="A248" s="714" t="s">
        <v>522</v>
      </c>
      <c r="B248" s="713">
        <v>29345106.206350274</v>
      </c>
      <c r="C248" s="712">
        <v>57.937540036334525</v>
      </c>
      <c r="D248" s="713">
        <v>2556212.9436219605</v>
      </c>
      <c r="E248" s="712">
        <v>8.0128753660777239</v>
      </c>
      <c r="F248" s="713">
        <v>31901319.149972234</v>
      </c>
      <c r="G248" s="712">
        <v>62.984401639801639</v>
      </c>
      <c r="H248" s="713">
        <v>18748235.850027762</v>
      </c>
      <c r="I248" s="711">
        <v>37.015598360198361</v>
      </c>
      <c r="J248" s="710">
        <v>28479978.601462431</v>
      </c>
      <c r="K248" s="712">
        <v>70.219556850312301</v>
      </c>
      <c r="L248" s="713">
        <v>2534548.0809811857</v>
      </c>
      <c r="M248" s="712">
        <v>8.1721320687312531</v>
      </c>
      <c r="N248" s="713">
        <v>31014526.682443615</v>
      </c>
      <c r="O248" s="712">
        <v>76.468678226167881</v>
      </c>
      <c r="P248" s="713">
        <v>9543944.3175563812</v>
      </c>
      <c r="Q248" s="711">
        <v>23.531321773832119</v>
      </c>
      <c r="R248" s="710">
        <v>352242.4699090902</v>
      </c>
      <c r="S248" s="712">
        <v>23.004476248168267</v>
      </c>
      <c r="T248" s="713">
        <v>211282.90126760938</v>
      </c>
      <c r="U248" s="712">
        <v>37.493059243531249</v>
      </c>
      <c r="V248" s="713">
        <v>563525.37117669964</v>
      </c>
      <c r="W248" s="712">
        <v>36.803074938182085</v>
      </c>
      <c r="X248" s="713">
        <v>967665.62882330036</v>
      </c>
      <c r="Y248" s="711">
        <v>63.196925061817915</v>
      </c>
      <c r="Z248" s="710">
        <v>3325133.4138624966</v>
      </c>
      <c r="AA248" s="712">
        <v>56.919204571267457</v>
      </c>
      <c r="AB248" s="713">
        <v>782232.79530207068</v>
      </c>
      <c r="AC248" s="712">
        <v>19.044632386484373</v>
      </c>
      <c r="AD248" s="713">
        <v>4107366.2091645673</v>
      </c>
      <c r="AE248" s="712">
        <v>70.30936459087205</v>
      </c>
      <c r="AF248" s="713">
        <v>1734481.7908354318</v>
      </c>
      <c r="AG248" s="711">
        <v>29.69063540912795</v>
      </c>
      <c r="AH248" s="710">
        <v>6555221.645984469</v>
      </c>
      <c r="AI248" s="712">
        <v>78.218180249455273</v>
      </c>
      <c r="AJ248" s="713">
        <v>557077.89068367658</v>
      </c>
      <c r="AK248" s="712">
        <v>7.8325988354625364</v>
      </c>
      <c r="AL248" s="713">
        <v>7112299.536668146</v>
      </c>
      <c r="AM248" s="712">
        <v>84.865342041943876</v>
      </c>
      <c r="AN248" s="713">
        <v>1268388.463331853</v>
      </c>
      <c r="AO248" s="711">
        <v>15.134657958056124</v>
      </c>
      <c r="AP248" s="710">
        <v>10815365.543261705</v>
      </c>
      <c r="AQ248" s="712">
        <v>81.060801140416885</v>
      </c>
      <c r="AR248" s="713">
        <v>619194.18813198386</v>
      </c>
      <c r="AS248" s="712">
        <v>5.4151117548669641</v>
      </c>
      <c r="AT248" s="713">
        <v>11434559.731393687</v>
      </c>
      <c r="AU248" s="712">
        <v>85.701640763515883</v>
      </c>
      <c r="AV248" s="713">
        <v>1907728.2686063084</v>
      </c>
      <c r="AW248" s="711">
        <v>14.298359236484117</v>
      </c>
      <c r="AX248" s="710">
        <v>7432015.5284446673</v>
      </c>
      <c r="AY248" s="712">
        <v>64.837897990139865</v>
      </c>
      <c r="AZ248" s="713">
        <v>364760.3055958451</v>
      </c>
      <c r="BA248" s="712">
        <v>4.6783479910158698</v>
      </c>
      <c r="BB248" s="713">
        <v>7796775.8340405123</v>
      </c>
      <c r="BC248" s="712">
        <v>68.020115706795394</v>
      </c>
      <c r="BD248" s="713">
        <v>3665680.1659594867</v>
      </c>
      <c r="BE248" s="711">
        <v>31.979884293204606</v>
      </c>
      <c r="BF248" s="710">
        <v>865127.60488784185</v>
      </c>
      <c r="BG248" s="712">
        <v>8.5731880230889157</v>
      </c>
      <c r="BH248" s="709">
        <v>21664.862640775169</v>
      </c>
      <c r="BI248" s="708">
        <v>2.4430589381473333</v>
      </c>
      <c r="BJ248" s="713">
        <v>886792.46752861701</v>
      </c>
      <c r="BK248" s="712">
        <v>8.7878811387222324</v>
      </c>
      <c r="BL248" s="713">
        <v>9204291.532471383</v>
      </c>
      <c r="BM248" s="711">
        <v>91.212118861277773</v>
      </c>
    </row>
    <row r="249" spans="1:65" s="24" customFormat="1" ht="15" customHeight="1" x14ac:dyDescent="0.25">
      <c r="A249" s="707" t="s">
        <v>523</v>
      </c>
      <c r="B249" s="715">
        <v>29299595.826839916</v>
      </c>
      <c r="C249" s="715">
        <v>57.817575650997036</v>
      </c>
      <c r="D249" s="715">
        <v>2610267.645849539</v>
      </c>
      <c r="E249" s="715">
        <v>8.1801279033474277</v>
      </c>
      <c r="F249" s="715">
        <v>31909863.472689457</v>
      </c>
      <c r="G249" s="715">
        <v>62.968477662587453</v>
      </c>
      <c r="H249" s="715">
        <v>18766069.402290329</v>
      </c>
      <c r="I249" s="715">
        <v>37.031522337412547</v>
      </c>
      <c r="J249" s="715">
        <v>28467778.765607581</v>
      </c>
      <c r="K249" s="715">
        <v>70.196525401601832</v>
      </c>
      <c r="L249" s="715">
        <v>2587634.7087658551</v>
      </c>
      <c r="M249" s="715">
        <v>8.3323144639537343</v>
      </c>
      <c r="N249" s="715">
        <v>31055413.474373437</v>
      </c>
      <c r="O249" s="715">
        <v>76.577176560216117</v>
      </c>
      <c r="P249" s="715">
        <v>9498985.1981254835</v>
      </c>
      <c r="Q249" s="715">
        <v>23.422823439783883</v>
      </c>
      <c r="R249" s="715">
        <v>347410.26957417489</v>
      </c>
      <c r="S249" s="715">
        <v>22.721670941653414</v>
      </c>
      <c r="T249" s="715">
        <v>219272.56416790356</v>
      </c>
      <c r="U249" s="715">
        <v>38.694054436048766</v>
      </c>
      <c r="V249" s="715">
        <v>566682.83374207839</v>
      </c>
      <c r="W249" s="715">
        <v>37.062752613368183</v>
      </c>
      <c r="X249" s="715">
        <v>962299.21368869254</v>
      </c>
      <c r="Y249" s="715">
        <v>62.937247386631817</v>
      </c>
      <c r="Z249" s="715">
        <v>3306035.2816286571</v>
      </c>
      <c r="AA249" s="715">
        <v>56.611240847249377</v>
      </c>
      <c r="AB249" s="715">
        <v>803846.46404150408</v>
      </c>
      <c r="AC249" s="715">
        <v>19.558870882072743</v>
      </c>
      <c r="AD249" s="715">
        <v>4109881.7456701612</v>
      </c>
      <c r="AE249" s="715">
        <v>70.375989830099101</v>
      </c>
      <c r="AF249" s="715">
        <v>1730010.1771179796</v>
      </c>
      <c r="AG249" s="715">
        <v>29.624010169900899</v>
      </c>
      <c r="AH249" s="715">
        <v>6554349.7233265098</v>
      </c>
      <c r="AI249" s="715">
        <v>78.136713700014056</v>
      </c>
      <c r="AJ249" s="715">
        <v>580239.44969791966</v>
      </c>
      <c r="AK249" s="715">
        <v>8.1327661008398309</v>
      </c>
      <c r="AL249" s="715">
        <v>7134589.173024429</v>
      </c>
      <c r="AM249" s="715">
        <v>85.053952735512112</v>
      </c>
      <c r="AN249" s="715">
        <v>1253720.7685611108</v>
      </c>
      <c r="AO249" s="715">
        <v>14.946047264487888</v>
      </c>
      <c r="AP249" s="715">
        <v>10810550.528098758</v>
      </c>
      <c r="AQ249" s="715">
        <v>81.075633942059525</v>
      </c>
      <c r="AR249" s="715">
        <v>619323.56049863202</v>
      </c>
      <c r="AS249" s="715">
        <v>5.4184635429753181</v>
      </c>
      <c r="AT249" s="715">
        <v>11429874.088597391</v>
      </c>
      <c r="AU249" s="715">
        <v>85.720360420342843</v>
      </c>
      <c r="AV249" s="715">
        <v>1904034.0197554694</v>
      </c>
      <c r="AW249" s="715">
        <v>14.279639579657157</v>
      </c>
      <c r="AX249" s="715">
        <v>7449432.9629794816</v>
      </c>
      <c r="AY249" s="715">
        <v>64.985027347739901</v>
      </c>
      <c r="AZ249" s="715">
        <v>364952.67035989556</v>
      </c>
      <c r="BA249" s="715">
        <v>4.6702669599879689</v>
      </c>
      <c r="BB249" s="715">
        <v>7814385.6333393771</v>
      </c>
      <c r="BC249" s="715">
        <v>68.168687014432564</v>
      </c>
      <c r="BD249" s="715">
        <v>3648921.0190022318</v>
      </c>
      <c r="BE249" s="715">
        <v>31.831312985567436</v>
      </c>
      <c r="BF249" s="715">
        <v>831817.06123233261</v>
      </c>
      <c r="BG249" s="715">
        <v>8.2182902768677941</v>
      </c>
      <c r="BH249" s="715">
        <v>22632.937083683799</v>
      </c>
      <c r="BI249" s="715">
        <v>2.6488310759306786</v>
      </c>
      <c r="BJ249" s="715">
        <v>854449.9983160164</v>
      </c>
      <c r="BK249" s="715">
        <v>8.4419020004554728</v>
      </c>
      <c r="BL249" s="715">
        <v>9267084.2041648421</v>
      </c>
      <c r="BM249" s="715">
        <v>91.558097999544529</v>
      </c>
    </row>
    <row r="250" spans="1:65" s="24" customFormat="1" ht="15" customHeight="1" x14ac:dyDescent="0.25">
      <c r="A250" s="715" t="s">
        <v>524</v>
      </c>
      <c r="B250" s="715">
        <v>29284012.180893306</v>
      </c>
      <c r="C250" s="715">
        <v>57.754774223419034</v>
      </c>
      <c r="D250" s="715">
        <v>2661269.6637611808</v>
      </c>
      <c r="E250" s="715">
        <v>8.3307127378076338</v>
      </c>
      <c r="F250" s="715">
        <v>31945281.844654486</v>
      </c>
      <c r="G250" s="715">
        <v>63.003407082493077</v>
      </c>
      <c r="H250" s="715">
        <v>18758772.62469691</v>
      </c>
      <c r="I250" s="715">
        <v>36.996592917506923</v>
      </c>
      <c r="J250" s="715">
        <v>28429865.251232632</v>
      </c>
      <c r="K250" s="715">
        <v>70.107073622921405</v>
      </c>
      <c r="L250" s="715">
        <v>2633997.5951892184</v>
      </c>
      <c r="M250" s="715">
        <v>8.4792983030203537</v>
      </c>
      <c r="N250" s="715">
        <v>31063862.846421853</v>
      </c>
      <c r="O250" s="715">
        <v>76.60242144454088</v>
      </c>
      <c r="P250" s="715">
        <v>9488200.9925935622</v>
      </c>
      <c r="Q250" s="715">
        <v>23.39757855545912</v>
      </c>
      <c r="R250" s="715">
        <v>337117.70653601084</v>
      </c>
      <c r="S250" s="715">
        <v>22.078549523896047</v>
      </c>
      <c r="T250" s="715">
        <v>228562.63576091808</v>
      </c>
      <c r="U250" s="715">
        <v>40.404910453993509</v>
      </c>
      <c r="V250" s="715">
        <v>565680.34229692887</v>
      </c>
      <c r="W250" s="715">
        <v>37.047598538889254</v>
      </c>
      <c r="X250" s="715">
        <v>961221.16982977022</v>
      </c>
      <c r="Y250" s="715">
        <v>62.952401461110746</v>
      </c>
      <c r="Z250" s="715">
        <v>3284438.6637655264</v>
      </c>
      <c r="AA250" s="715">
        <v>56.239483007662407</v>
      </c>
      <c r="AB250" s="715">
        <v>811069.00657230313</v>
      </c>
      <c r="AC250" s="715">
        <v>19.803869797304024</v>
      </c>
      <c r="AD250" s="715">
        <v>4095507.6703378297</v>
      </c>
      <c r="AE250" s="715">
        <v>70.127427427628902</v>
      </c>
      <c r="AF250" s="715">
        <v>1744586.3136663167</v>
      </c>
      <c r="AG250" s="715">
        <v>29.872572572371098</v>
      </c>
      <c r="AH250" s="715">
        <v>6532109.8559018616</v>
      </c>
      <c r="AI250" s="715">
        <v>77.802238187994618</v>
      </c>
      <c r="AJ250" s="715">
        <v>586714.82959350559</v>
      </c>
      <c r="AK250" s="715">
        <v>8.2417373023518792</v>
      </c>
      <c r="AL250" s="715">
        <v>7118824.6854953673</v>
      </c>
      <c r="AM250" s="715">
        <v>84.7904438255987</v>
      </c>
      <c r="AN250" s="715">
        <v>1276961.8728787443</v>
      </c>
      <c r="AO250" s="715">
        <v>15.2095561744013</v>
      </c>
      <c r="AP250" s="715">
        <v>10820659.425377565</v>
      </c>
      <c r="AQ250" s="715">
        <v>81.204358456645863</v>
      </c>
      <c r="AR250" s="715">
        <v>620892.0401211339</v>
      </c>
      <c r="AS250" s="715">
        <v>5.4266420248459841</v>
      </c>
      <c r="AT250" s="715">
        <v>11441551.465498699</v>
      </c>
      <c r="AU250" s="715">
        <v>85.863884073968904</v>
      </c>
      <c r="AV250" s="715">
        <v>1883668.5485903206</v>
      </c>
      <c r="AW250" s="715">
        <v>14.136115926031096</v>
      </c>
      <c r="AX250" s="715">
        <v>7455539.5996516692</v>
      </c>
      <c r="AY250" s="715">
        <v>65.034014548733467</v>
      </c>
      <c r="AZ250" s="715">
        <v>386759.08314135775</v>
      </c>
      <c r="BA250" s="715">
        <v>4.9317055978747026</v>
      </c>
      <c r="BB250" s="715">
        <v>7842298.6827930268</v>
      </c>
      <c r="BC250" s="715">
        <v>68.407679929176894</v>
      </c>
      <c r="BD250" s="715">
        <v>3621763.0876284102</v>
      </c>
      <c r="BE250" s="715">
        <v>31.592320070823106</v>
      </c>
      <c r="BF250" s="715">
        <v>854146.92966067209</v>
      </c>
      <c r="BG250" s="715">
        <v>8.4135906026974343</v>
      </c>
      <c r="BH250" s="715">
        <v>27272.068571962584</v>
      </c>
      <c r="BI250" s="715">
        <v>3.0941094560755782</v>
      </c>
      <c r="BJ250" s="715">
        <v>881418.99823263474</v>
      </c>
      <c r="BK250" s="715">
        <v>8.6822282479142121</v>
      </c>
      <c r="BL250" s="715">
        <v>9270571.6321033463</v>
      </c>
      <c r="BM250" s="715">
        <v>91.31777175208579</v>
      </c>
    </row>
    <row r="251" spans="1:65" s="24" customFormat="1" ht="15" customHeight="1" x14ac:dyDescent="0.25">
      <c r="A251" s="715" t="s">
        <v>525</v>
      </c>
      <c r="B251" s="715">
        <v>29306087.472434018</v>
      </c>
      <c r="C251" s="715">
        <v>57.766273292956363</v>
      </c>
      <c r="D251" s="715">
        <v>2676508.3591043712</v>
      </c>
      <c r="E251" s="715">
        <v>8.3686401604244924</v>
      </c>
      <c r="F251" s="715">
        <v>31982595.831538387</v>
      </c>
      <c r="G251" s="715">
        <v>63.042034292726001</v>
      </c>
      <c r="H251" s="715">
        <v>18749580.232184611</v>
      </c>
      <c r="I251" s="715">
        <v>36.957965707273999</v>
      </c>
      <c r="J251" s="715">
        <v>28444108.944662254</v>
      </c>
      <c r="K251" s="715">
        <v>70.146236836211258</v>
      </c>
      <c r="L251" s="715">
        <v>2644890.8929179655</v>
      </c>
      <c r="M251" s="715">
        <v>8.5074814459641619</v>
      </c>
      <c r="N251" s="715">
        <v>31088999.837580219</v>
      </c>
      <c r="O251" s="715">
        <v>76.668822702462407</v>
      </c>
      <c r="P251" s="715">
        <v>9460729.167951677</v>
      </c>
      <c r="Q251" s="715">
        <v>23.331177297537593</v>
      </c>
      <c r="R251" s="715">
        <v>333599.4205892547</v>
      </c>
      <c r="S251" s="715">
        <v>21.877940142481407</v>
      </c>
      <c r="T251" s="715">
        <v>217738.26930848113</v>
      </c>
      <c r="U251" s="715">
        <v>39.492723479301411</v>
      </c>
      <c r="V251" s="715">
        <v>551337.68989773584</v>
      </c>
      <c r="W251" s="715">
        <v>36.157535755219968</v>
      </c>
      <c r="X251" s="715">
        <v>973483.28692489141</v>
      </c>
      <c r="Y251" s="715">
        <v>63.842464244780032</v>
      </c>
      <c r="Z251" s="715">
        <v>3286135.3157677804</v>
      </c>
      <c r="AA251" s="715">
        <v>56.266588034646603</v>
      </c>
      <c r="AB251" s="715">
        <v>827562.84146060701</v>
      </c>
      <c r="AC251" s="715">
        <v>20.117247542979168</v>
      </c>
      <c r="AD251" s="715">
        <v>4113698.1572283874</v>
      </c>
      <c r="AE251" s="715">
        <v>70.436466325968937</v>
      </c>
      <c r="AF251" s="715">
        <v>1726597.8879917646</v>
      </c>
      <c r="AG251" s="715">
        <v>29.563533674031063</v>
      </c>
      <c r="AH251" s="715">
        <v>6533114.971521412</v>
      </c>
      <c r="AI251" s="715">
        <v>77.744976390019261</v>
      </c>
      <c r="AJ251" s="715">
        <v>589262.14292894164</v>
      </c>
      <c r="AK251" s="715">
        <v>8.2733915020226494</v>
      </c>
      <c r="AL251" s="715">
        <v>7122377.1144503541</v>
      </c>
      <c r="AM251" s="715">
        <v>84.757277809670256</v>
      </c>
      <c r="AN251" s="715">
        <v>1280886.0607123291</v>
      </c>
      <c r="AO251" s="715">
        <v>15.242722190329744</v>
      </c>
      <c r="AP251" s="715">
        <v>10817019.995925013</v>
      </c>
      <c r="AQ251" s="715">
        <v>81.230008391456821</v>
      </c>
      <c r="AR251" s="715">
        <v>622900.90498923045</v>
      </c>
      <c r="AS251" s="715">
        <v>5.4449756286291287</v>
      </c>
      <c r="AT251" s="715">
        <v>11439920.900914244</v>
      </c>
      <c r="AU251" s="715">
        <v>85.907659515184292</v>
      </c>
      <c r="AV251" s="715">
        <v>1876611.0189109284</v>
      </c>
      <c r="AW251" s="715">
        <v>14.092340484815708</v>
      </c>
      <c r="AX251" s="715">
        <v>7474239.2408587951</v>
      </c>
      <c r="AY251" s="715">
        <v>65.192835729937798</v>
      </c>
      <c r="AZ251" s="715">
        <v>387426.73423070507</v>
      </c>
      <c r="BA251" s="715">
        <v>4.9280487807330742</v>
      </c>
      <c r="BB251" s="715">
        <v>7861665.9750894997</v>
      </c>
      <c r="BC251" s="715">
        <v>68.572102385467886</v>
      </c>
      <c r="BD251" s="715">
        <v>3603150.9134117644</v>
      </c>
      <c r="BE251" s="715">
        <v>31.427897614532114</v>
      </c>
      <c r="BF251" s="715">
        <v>861978.52777176304</v>
      </c>
      <c r="BG251" s="715">
        <v>8.4653376820492152</v>
      </c>
      <c r="BH251" s="715">
        <v>31617.466186405385</v>
      </c>
      <c r="BI251" s="715">
        <v>3.5382282821520215</v>
      </c>
      <c r="BJ251" s="715">
        <v>893595.99395816843</v>
      </c>
      <c r="BK251" s="715">
        <v>8.7758471892994496</v>
      </c>
      <c r="BL251" s="715">
        <v>9288851.0642329343</v>
      </c>
      <c r="BM251" s="715">
        <v>91.224152810700545</v>
      </c>
    </row>
    <row r="252" spans="1:65" s="24" customFormat="1" ht="15" customHeight="1" x14ac:dyDescent="0.25">
      <c r="A252" s="715" t="s">
        <v>526</v>
      </c>
      <c r="B252" s="715">
        <v>29332811.356301561</v>
      </c>
      <c r="C252" s="715">
        <v>57.786917550953198</v>
      </c>
      <c r="D252" s="715">
        <v>2712112.5038763816</v>
      </c>
      <c r="E252" s="715">
        <v>8.4634699577074333</v>
      </c>
      <c r="F252" s="715">
        <v>32044923.860177945</v>
      </c>
      <c r="G252" s="715">
        <v>63.129897456517028</v>
      </c>
      <c r="H252" s="715">
        <v>18715373.797916669</v>
      </c>
      <c r="I252" s="715">
        <v>36.870102543482972</v>
      </c>
      <c r="J252" s="715">
        <v>28443012.429687537</v>
      </c>
      <c r="K252" s="715">
        <v>70.147571774895738</v>
      </c>
      <c r="L252" s="715">
        <v>2682592.0184852295</v>
      </c>
      <c r="M252" s="715">
        <v>8.6186021638616293</v>
      </c>
      <c r="N252" s="715">
        <v>31125604.448172767</v>
      </c>
      <c r="O252" s="715">
        <v>76.763513620881227</v>
      </c>
      <c r="P252" s="715">
        <v>9421789.7238756269</v>
      </c>
      <c r="Q252" s="715">
        <v>23.236486379118773</v>
      </c>
      <c r="R252" s="715">
        <v>348883.62374647858</v>
      </c>
      <c r="S252" s="715">
        <v>22.911562222551456</v>
      </c>
      <c r="T252" s="715">
        <v>218736.12983622329</v>
      </c>
      <c r="U252" s="715">
        <v>38.535679643917383</v>
      </c>
      <c r="V252" s="715">
        <v>567619.7535827019</v>
      </c>
      <c r="W252" s="715">
        <v>37.276198760219579</v>
      </c>
      <c r="X252" s="715">
        <v>955120.68793585361</v>
      </c>
      <c r="Y252" s="715">
        <v>62.723801239780421</v>
      </c>
      <c r="Z252" s="715">
        <v>3279284.3984340304</v>
      </c>
      <c r="AA252" s="715">
        <v>56.147341180032193</v>
      </c>
      <c r="AB252" s="715">
        <v>834219.042847245</v>
      </c>
      <c r="AC252" s="715">
        <v>20.280013247962717</v>
      </c>
      <c r="AD252" s="715">
        <v>4113503.4412812758</v>
      </c>
      <c r="AE252" s="715">
        <v>70.430695572835546</v>
      </c>
      <c r="AF252" s="715">
        <v>1726994.6651548832</v>
      </c>
      <c r="AG252" s="715">
        <v>29.569304427164454</v>
      </c>
      <c r="AH252" s="715">
        <v>6539264.1400894262</v>
      </c>
      <c r="AI252" s="715">
        <v>77.748976925278853</v>
      </c>
      <c r="AJ252" s="715">
        <v>588559.61275921366</v>
      </c>
      <c r="AK252" s="715">
        <v>8.2572133257923976</v>
      </c>
      <c r="AL252" s="715">
        <v>7127823.7528486401</v>
      </c>
      <c r="AM252" s="715">
        <v>84.746692076595778</v>
      </c>
      <c r="AN252" s="715">
        <v>1282916.0391026116</v>
      </c>
      <c r="AO252" s="715">
        <v>15.253307923404222</v>
      </c>
      <c r="AP252" s="715">
        <v>10801413.485480456</v>
      </c>
      <c r="AQ252" s="715">
        <v>81.165766799377408</v>
      </c>
      <c r="AR252" s="715">
        <v>629210.6050240855</v>
      </c>
      <c r="AS252" s="715">
        <v>5.5046041234684013</v>
      </c>
      <c r="AT252" s="715">
        <v>11430624.090504542</v>
      </c>
      <c r="AU252" s="715">
        <v>85.893885142752595</v>
      </c>
      <c r="AV252" s="715">
        <v>1877219.7350567887</v>
      </c>
      <c r="AW252" s="715">
        <v>14.106114857247405</v>
      </c>
      <c r="AX252" s="715">
        <v>7474166.7819371447</v>
      </c>
      <c r="AY252" s="715">
        <v>65.187910185789804</v>
      </c>
      <c r="AZ252" s="715">
        <v>411866.6280184621</v>
      </c>
      <c r="BA252" s="715">
        <v>5.2227350127442662</v>
      </c>
      <c r="BB252" s="715">
        <v>7886033.4099556068</v>
      </c>
      <c r="BC252" s="715">
        <v>68.780113241878553</v>
      </c>
      <c r="BD252" s="715">
        <v>3579538.5966254901</v>
      </c>
      <c r="BE252" s="715">
        <v>31.219886758121447</v>
      </c>
      <c r="BF252" s="715">
        <v>889798.926614027</v>
      </c>
      <c r="BG252" s="715">
        <v>8.7124971642956321</v>
      </c>
      <c r="BH252" s="715">
        <v>29520.485391151771</v>
      </c>
      <c r="BI252" s="715">
        <v>3.2111239037978101</v>
      </c>
      <c r="BJ252" s="715">
        <v>919319.41200517875</v>
      </c>
      <c r="BK252" s="715">
        <v>9.0015480246262456</v>
      </c>
      <c r="BL252" s="715">
        <v>9293584.0740410443</v>
      </c>
      <c r="BM252" s="715">
        <v>90.998451975373754</v>
      </c>
    </row>
    <row r="253" spans="1:65" s="24" customFormat="1" ht="15" customHeight="1" x14ac:dyDescent="0.25">
      <c r="A253" s="715" t="s">
        <v>527</v>
      </c>
      <c r="B253" s="715">
        <v>29351741.902848274</v>
      </c>
      <c r="C253" s="715">
        <v>57.79219423416685</v>
      </c>
      <c r="D253" s="715">
        <v>2687922.8068054677</v>
      </c>
      <c r="E253" s="715">
        <v>8.3893599735317466</v>
      </c>
      <c r="F253" s="715">
        <v>32039664.709653743</v>
      </c>
      <c r="G253" s="715">
        <v>63.08458735521274</v>
      </c>
      <c r="H253" s="715">
        <v>18748754.542812489</v>
      </c>
      <c r="I253" s="715">
        <v>36.91541264478726</v>
      </c>
      <c r="J253" s="715">
        <v>28471290.954807654</v>
      </c>
      <c r="K253" s="715">
        <v>70.221357223978373</v>
      </c>
      <c r="L253" s="715">
        <v>2660760.6771758571</v>
      </c>
      <c r="M253" s="715">
        <v>8.546692356254237</v>
      </c>
      <c r="N253" s="715">
        <v>31132051.631983511</v>
      </c>
      <c r="O253" s="715">
        <v>76.783835416346051</v>
      </c>
      <c r="P253" s="715">
        <v>9413007.7065813728</v>
      </c>
      <c r="Q253" s="715">
        <v>23.216164583653949</v>
      </c>
      <c r="R253" s="715">
        <v>354214.29109142697</v>
      </c>
      <c r="S253" s="715">
        <v>23.293458954488028</v>
      </c>
      <c r="T253" s="715">
        <v>214046.94325538009</v>
      </c>
      <c r="U253" s="715">
        <v>37.66699720444916</v>
      </c>
      <c r="V253" s="715">
        <v>568261.234346807</v>
      </c>
      <c r="W253" s="715">
        <v>37.369383648802248</v>
      </c>
      <c r="X253" s="715">
        <v>952398.67186767713</v>
      </c>
      <c r="Y253" s="715">
        <v>62.630616351197752</v>
      </c>
      <c r="Z253" s="715">
        <v>3272729.1841826187</v>
      </c>
      <c r="AA253" s="715">
        <v>56.033165378153384</v>
      </c>
      <c r="AB253" s="715">
        <v>826346.67212081933</v>
      </c>
      <c r="AC253" s="715">
        <v>20.159340814590873</v>
      </c>
      <c r="AD253" s="715">
        <v>4099075.8563034385</v>
      </c>
      <c r="AE253" s="715">
        <v>70.18124092391443</v>
      </c>
      <c r="AF253" s="715">
        <v>1741624.3113487251</v>
      </c>
      <c r="AG253" s="715">
        <v>29.81875907608557</v>
      </c>
      <c r="AH253" s="715">
        <v>6549425.6181721529</v>
      </c>
      <c r="AI253" s="715">
        <v>77.80063258260401</v>
      </c>
      <c r="AJ253" s="715">
        <v>578731.95208706625</v>
      </c>
      <c r="AK253" s="715">
        <v>8.118955654146971</v>
      </c>
      <c r="AL253" s="715">
        <v>7128157.570259219</v>
      </c>
      <c r="AM253" s="715">
        <v>84.675389941968461</v>
      </c>
      <c r="AN253" s="715">
        <v>1290058.8384806053</v>
      </c>
      <c r="AO253" s="715">
        <v>15.324610058031539</v>
      </c>
      <c r="AP253" s="715">
        <v>10823564.19705347</v>
      </c>
      <c r="AQ253" s="715">
        <v>81.385348181027027</v>
      </c>
      <c r="AR253" s="715">
        <v>635011.46792141465</v>
      </c>
      <c r="AS253" s="715">
        <v>5.5418010622597436</v>
      </c>
      <c r="AT253" s="715">
        <v>11458575.664974885</v>
      </c>
      <c r="AU253" s="715">
        <v>86.160173596651077</v>
      </c>
      <c r="AV253" s="715">
        <v>1840580.0663226012</v>
      </c>
      <c r="AW253" s="715">
        <v>13.839826403348923</v>
      </c>
      <c r="AX253" s="715">
        <v>7471357.6643079799</v>
      </c>
      <c r="AY253" s="715">
        <v>65.159118374000883</v>
      </c>
      <c r="AZ253" s="715">
        <v>406623.64179117687</v>
      </c>
      <c r="BA253" s="715">
        <v>5.1615207753332397</v>
      </c>
      <c r="BB253" s="715">
        <v>7877981.3060991568</v>
      </c>
      <c r="BC253" s="715">
        <v>68.705359793510368</v>
      </c>
      <c r="BD253" s="715">
        <v>3588345.818561764</v>
      </c>
      <c r="BE253" s="715">
        <v>31.294640206489632</v>
      </c>
      <c r="BF253" s="715">
        <v>880450.94804062298</v>
      </c>
      <c r="BG253" s="715">
        <v>8.5953335179188208</v>
      </c>
      <c r="BH253" s="715">
        <v>27162.129629610507</v>
      </c>
      <c r="BI253" s="715">
        <v>2.992699234715019</v>
      </c>
      <c r="BJ253" s="715">
        <v>907613.07767023344</v>
      </c>
      <c r="BK253" s="715">
        <v>8.8605016840080406</v>
      </c>
      <c r="BL253" s="715">
        <v>9335746.8362311143</v>
      </c>
      <c r="BM253" s="715">
        <v>91.139498315991958</v>
      </c>
    </row>
    <row r="254" spans="1:65" s="24" customFormat="1" ht="15" customHeight="1" x14ac:dyDescent="0.25">
      <c r="A254" s="715" t="s">
        <v>528</v>
      </c>
      <c r="B254" s="715">
        <v>29358088.245897386</v>
      </c>
      <c r="C254" s="715">
        <v>57.772701086410628</v>
      </c>
      <c r="D254" s="715">
        <v>2673578.3409362151</v>
      </c>
      <c r="E254" s="715">
        <v>8.3466726081469993</v>
      </c>
      <c r="F254" s="715">
        <v>32031666.586833604</v>
      </c>
      <c r="G254" s="715">
        <v>63.033937479880308</v>
      </c>
      <c r="H254" s="715">
        <v>18784874.260004237</v>
      </c>
      <c r="I254" s="715">
        <v>36.966062520119692</v>
      </c>
      <c r="J254" s="715">
        <v>28478679.918552421</v>
      </c>
      <c r="K254" s="715">
        <v>70.243626362562495</v>
      </c>
      <c r="L254" s="715">
        <v>2649584.7868811674</v>
      </c>
      <c r="M254" s="715">
        <v>8.5118293999172714</v>
      </c>
      <c r="N254" s="715">
        <v>31128264.705433585</v>
      </c>
      <c r="O254" s="715">
        <v>76.778916773420505</v>
      </c>
      <c r="P254" s="715">
        <v>9414459.7996477857</v>
      </c>
      <c r="Q254" s="715">
        <v>23.221083226579495</v>
      </c>
      <c r="R254" s="715">
        <v>346896.584717497</v>
      </c>
      <c r="S254" s="715">
        <v>22.843493818141816</v>
      </c>
      <c r="T254" s="715">
        <v>220768.41773309966</v>
      </c>
      <c r="U254" s="715">
        <v>38.890616257836491</v>
      </c>
      <c r="V254" s="715">
        <v>567665.00245059666</v>
      </c>
      <c r="W254" s="715">
        <v>37.381319233269473</v>
      </c>
      <c r="X254" s="715">
        <v>950914.36845981586</v>
      </c>
      <c r="Y254" s="715">
        <v>62.618680766730527</v>
      </c>
      <c r="Z254" s="715">
        <v>3264480.2039205427</v>
      </c>
      <c r="AA254" s="715">
        <v>55.889999113255527</v>
      </c>
      <c r="AB254" s="715">
        <v>818601.95178523823</v>
      </c>
      <c r="AC254" s="715">
        <v>20.048627986613187</v>
      </c>
      <c r="AD254" s="715">
        <v>4083082.1557057807</v>
      </c>
      <c r="AE254" s="715">
        <v>69.904990628425338</v>
      </c>
      <c r="AF254" s="715">
        <v>1757820.0731623895</v>
      </c>
      <c r="AG254" s="715">
        <v>30.095009371574662</v>
      </c>
      <c r="AH254" s="715">
        <v>6570406.7017651591</v>
      </c>
      <c r="AI254" s="715">
        <v>77.980608620061986</v>
      </c>
      <c r="AJ254" s="715">
        <v>566335.96252644341</v>
      </c>
      <c r="AK254" s="715">
        <v>7.9354964746043324</v>
      </c>
      <c r="AL254" s="715">
        <v>7136742.6642916026</v>
      </c>
      <c r="AM254" s="715">
        <v>84.702144294463409</v>
      </c>
      <c r="AN254" s="715">
        <v>1288950.3612367942</v>
      </c>
      <c r="AO254" s="715">
        <v>15.297855705536591</v>
      </c>
      <c r="AP254" s="715">
        <v>10804625.697404776</v>
      </c>
      <c r="AQ254" s="715">
        <v>81.296053626419351</v>
      </c>
      <c r="AR254" s="715">
        <v>634388.38798201154</v>
      </c>
      <c r="AS254" s="715">
        <v>5.5458309889873769</v>
      </c>
      <c r="AT254" s="715">
        <v>11439014.085386788</v>
      </c>
      <c r="AU254" s="715">
        <v>86.069312215261633</v>
      </c>
      <c r="AV254" s="715">
        <v>1851453.5516468517</v>
      </c>
      <c r="AW254" s="715">
        <v>13.930687784738367</v>
      </c>
      <c r="AX254" s="715">
        <v>7492270.730744442</v>
      </c>
      <c r="AY254" s="715">
        <v>65.337202368871402</v>
      </c>
      <c r="AZ254" s="715">
        <v>409490.06685437454</v>
      </c>
      <c r="BA254" s="715">
        <v>5.1822635149726404</v>
      </c>
      <c r="BB254" s="715">
        <v>7901760.7975988165</v>
      </c>
      <c r="BC254" s="715">
        <v>68.908207252119738</v>
      </c>
      <c r="BD254" s="715">
        <v>3565321.4451419339</v>
      </c>
      <c r="BE254" s="715">
        <v>31.091792747880262</v>
      </c>
      <c r="BF254" s="715">
        <v>879408.32734496822</v>
      </c>
      <c r="BG254" s="715">
        <v>8.5597045741487285</v>
      </c>
      <c r="BH254" s="715">
        <v>23993.554055048102</v>
      </c>
      <c r="BI254" s="715">
        <v>2.655911455250116</v>
      </c>
      <c r="BJ254" s="715">
        <v>903401.88140001637</v>
      </c>
      <c r="BK254" s="715">
        <v>8.7932453856340373</v>
      </c>
      <c r="BL254" s="715">
        <v>9370414.4603564534</v>
      </c>
      <c r="BM254" s="715">
        <v>91.206754614365963</v>
      </c>
    </row>
    <row r="255" spans="1:65" s="24" customFormat="1" ht="15" customHeight="1" x14ac:dyDescent="0.25">
      <c r="A255" s="715" t="s">
        <v>529</v>
      </c>
      <c r="B255" s="715">
        <v>29394522.180461314</v>
      </c>
      <c r="C255" s="715">
        <v>57.812405017831601</v>
      </c>
      <c r="D255" s="715">
        <v>2654387.3925999287</v>
      </c>
      <c r="E255" s="715">
        <v>8.2823017318226579</v>
      </c>
      <c r="F255" s="715">
        <v>32048909.573061243</v>
      </c>
      <c r="G255" s="715">
        <v>63.032987209067784</v>
      </c>
      <c r="H255" s="715">
        <v>18795752.868148208</v>
      </c>
      <c r="I255" s="715">
        <v>36.967012790932216</v>
      </c>
      <c r="J255" s="715">
        <v>28506665.872911744</v>
      </c>
      <c r="K255" s="715">
        <v>70.316704165483628</v>
      </c>
      <c r="L255" s="715">
        <v>2630008.4301363928</v>
      </c>
      <c r="M255" s="715">
        <v>8.4466581258452749</v>
      </c>
      <c r="N255" s="715">
        <v>31136674.303048134</v>
      </c>
      <c r="O255" s="715">
        <v>76.80408243550292</v>
      </c>
      <c r="P255" s="715">
        <v>9403715.3685497269</v>
      </c>
      <c r="Q255" s="715">
        <v>23.19591756449708</v>
      </c>
      <c r="R255" s="715">
        <v>353892.31221436604</v>
      </c>
      <c r="S255" s="715">
        <v>23.336141374145498</v>
      </c>
      <c r="T255" s="715">
        <v>218205.02689104486</v>
      </c>
      <c r="U255" s="715">
        <v>38.141241354531068</v>
      </c>
      <c r="V255" s="715">
        <v>572097.33910541097</v>
      </c>
      <c r="W255" s="715">
        <v>37.724878230893566</v>
      </c>
      <c r="X255" s="715">
        <v>944401.49650093005</v>
      </c>
      <c r="Y255" s="715">
        <v>62.275121769106434</v>
      </c>
      <c r="Z255" s="715">
        <v>3281880.762984978</v>
      </c>
      <c r="AA255" s="715">
        <v>56.185964160172254</v>
      </c>
      <c r="AB255" s="715">
        <v>811421.75482384989</v>
      </c>
      <c r="AC255" s="715">
        <v>19.82315627280364</v>
      </c>
      <c r="AD255" s="715">
        <v>4093302.5178088276</v>
      </c>
      <c r="AE255" s="715">
        <v>70.077545520931636</v>
      </c>
      <c r="AF255" s="715">
        <v>1747801.7722753468</v>
      </c>
      <c r="AG255" s="715">
        <v>29.922454479068364</v>
      </c>
      <c r="AH255" s="715">
        <v>6570212.1996607557</v>
      </c>
      <c r="AI255" s="715">
        <v>77.909166758509883</v>
      </c>
      <c r="AJ255" s="715">
        <v>566688.23971043737</v>
      </c>
      <c r="AK255" s="715">
        <v>7.9402570418982368</v>
      </c>
      <c r="AL255" s="715">
        <v>7136900.4393711928</v>
      </c>
      <c r="AM255" s="715">
        <v>84.628920584720618</v>
      </c>
      <c r="AN255" s="715">
        <v>1296269.2029457733</v>
      </c>
      <c r="AO255" s="715">
        <v>15.371079415279382</v>
      </c>
      <c r="AP255" s="715">
        <v>10823208.09175837</v>
      </c>
      <c r="AQ255" s="715">
        <v>81.489141247267582</v>
      </c>
      <c r="AR255" s="715">
        <v>621051.14795295149</v>
      </c>
      <c r="AS255" s="715">
        <v>5.4267483368247902</v>
      </c>
      <c r="AT255" s="715">
        <v>11444259.239711322</v>
      </c>
      <c r="AU255" s="715">
        <v>86.165104629682205</v>
      </c>
      <c r="AV255" s="715">
        <v>1837520.3030584762</v>
      </c>
      <c r="AW255" s="715">
        <v>13.834895370317795</v>
      </c>
      <c r="AX255" s="715">
        <v>7477472.5062932698</v>
      </c>
      <c r="AY255" s="715">
        <v>65.203859027856168</v>
      </c>
      <c r="AZ255" s="715">
        <v>412642.26075810898</v>
      </c>
      <c r="BA255" s="715">
        <v>5.2298638605521566</v>
      </c>
      <c r="BB255" s="715">
        <v>7890114.7670513783</v>
      </c>
      <c r="BC255" s="715">
        <v>68.802116029371419</v>
      </c>
      <c r="BD255" s="715">
        <v>3577722.5937691987</v>
      </c>
      <c r="BE255" s="715">
        <v>31.197883970628581</v>
      </c>
      <c r="BF255" s="715">
        <v>887856.30754957255</v>
      </c>
      <c r="BG255" s="715">
        <v>8.6163897967448655</v>
      </c>
      <c r="BH255" s="715">
        <v>24378.962463536114</v>
      </c>
      <c r="BI255" s="715">
        <v>2.6724424350733331</v>
      </c>
      <c r="BJ255" s="715">
        <v>912235.27001310862</v>
      </c>
      <c r="BK255" s="715">
        <v>8.8529806072621504</v>
      </c>
      <c r="BL255" s="715">
        <v>9392037.4995984808</v>
      </c>
      <c r="BM255" s="715">
        <v>91.147019392737846</v>
      </c>
    </row>
    <row r="256" spans="1:65" s="24" customFormat="1" ht="15" customHeight="1" x14ac:dyDescent="0.25">
      <c r="A256" s="715" t="s">
        <v>530</v>
      </c>
      <c r="B256" s="715">
        <v>29469533.882993091</v>
      </c>
      <c r="C256" s="715">
        <v>57.927896893517229</v>
      </c>
      <c r="D256" s="715">
        <v>2633496.6034607841</v>
      </c>
      <c r="E256" s="715">
        <v>8.2032648119373288</v>
      </c>
      <c r="F256" s="715">
        <v>32103030.486453876</v>
      </c>
      <c r="G256" s="715">
        <v>63.104528472435504</v>
      </c>
      <c r="H256" s="715">
        <v>18769753.549127184</v>
      </c>
      <c r="I256" s="715">
        <v>36.895471527564496</v>
      </c>
      <c r="J256" s="715">
        <v>28567662.139774177</v>
      </c>
      <c r="K256" s="715">
        <v>70.471220816728803</v>
      </c>
      <c r="L256" s="715">
        <v>2604419.2308138222</v>
      </c>
      <c r="M256" s="715">
        <v>8.3549737980319367</v>
      </c>
      <c r="N256" s="715">
        <v>31172081.370588001</v>
      </c>
      <c r="O256" s="715">
        <v>76.89584883900163</v>
      </c>
      <c r="P256" s="715">
        <v>9365973.4675263464</v>
      </c>
      <c r="Q256" s="715">
        <v>23.10415116099837</v>
      </c>
      <c r="R256" s="715">
        <v>354339.92416071938</v>
      </c>
      <c r="S256" s="715">
        <v>23.397757679631521</v>
      </c>
      <c r="T256" s="715">
        <v>209025.62214423413</v>
      </c>
      <c r="U256" s="715">
        <v>37.103018371501051</v>
      </c>
      <c r="V256" s="715">
        <v>563365.54630495352</v>
      </c>
      <c r="W256" s="715">
        <v>37.200128009051987</v>
      </c>
      <c r="X256" s="715">
        <v>951052.75399731577</v>
      </c>
      <c r="Y256" s="715">
        <v>62.799871990948013</v>
      </c>
      <c r="Z256" s="715">
        <v>3290443.5911977161</v>
      </c>
      <c r="AA256" s="715">
        <v>56.330611567142277</v>
      </c>
      <c r="AB256" s="715">
        <v>815356.69543782645</v>
      </c>
      <c r="AC256" s="715">
        <v>19.858654550047845</v>
      </c>
      <c r="AD256" s="715">
        <v>4105800.2866355423</v>
      </c>
      <c r="AE256" s="715">
        <v>70.289076444717836</v>
      </c>
      <c r="AF256" s="715">
        <v>1735506.0646646386</v>
      </c>
      <c r="AG256" s="715">
        <v>29.710923555282164</v>
      </c>
      <c r="AH256" s="715">
        <v>6595032.5355885103</v>
      </c>
      <c r="AI256" s="715">
        <v>78.134213105708213</v>
      </c>
      <c r="AJ256" s="715">
        <v>560543.56118026993</v>
      </c>
      <c r="AK256" s="715">
        <v>7.8336608205926659</v>
      </c>
      <c r="AL256" s="715">
        <v>7155576.0967687806</v>
      </c>
      <c r="AM256" s="715">
        <v>84.775215985974299</v>
      </c>
      <c r="AN256" s="715">
        <v>1285070.1623367579</v>
      </c>
      <c r="AO256" s="715">
        <v>15.224784014025701</v>
      </c>
      <c r="AP256" s="715">
        <v>10819872.993334331</v>
      </c>
      <c r="AQ256" s="715">
        <v>81.517354380559453</v>
      </c>
      <c r="AR256" s="715">
        <v>618927.49849677086</v>
      </c>
      <c r="AS256" s="715">
        <v>5.4107727373929757</v>
      </c>
      <c r="AT256" s="715">
        <v>11438800.491831101</v>
      </c>
      <c r="AU256" s="715">
        <v>86.180378822890404</v>
      </c>
      <c r="AV256" s="715">
        <v>1834290.9566748508</v>
      </c>
      <c r="AW256" s="715">
        <v>13.819621177109596</v>
      </c>
      <c r="AX256" s="715">
        <v>7507973.0954928994</v>
      </c>
      <c r="AY256" s="715">
        <v>65.465514702923272</v>
      </c>
      <c r="AZ256" s="715">
        <v>400565.85355472111</v>
      </c>
      <c r="BA256" s="715">
        <v>5.0649792096295974</v>
      </c>
      <c r="BB256" s="715">
        <v>7908538.9490476213</v>
      </c>
      <c r="BC256" s="715">
        <v>68.958234967346939</v>
      </c>
      <c r="BD256" s="715">
        <v>3560053.5298527852</v>
      </c>
      <c r="BE256" s="715">
        <v>31.041765032653061</v>
      </c>
      <c r="BF256" s="715">
        <v>901871.74321891298</v>
      </c>
      <c r="BG256" s="715">
        <v>8.7266122409862774</v>
      </c>
      <c r="BH256" s="715">
        <v>29077.372646961587</v>
      </c>
      <c r="BI256" s="715">
        <v>3.1234115969825869</v>
      </c>
      <c r="BJ256" s="715">
        <v>930949.11586587457</v>
      </c>
      <c r="BK256" s="715">
        <v>9.0079681632497195</v>
      </c>
      <c r="BL256" s="715">
        <v>9403780.0816008374</v>
      </c>
      <c r="BM256" s="715">
        <v>90.992031836750286</v>
      </c>
    </row>
    <row r="257" spans="1:65" s="24" customFormat="1" ht="15" customHeight="1" x14ac:dyDescent="0.25">
      <c r="A257" s="715" t="s">
        <v>531</v>
      </c>
      <c r="B257" s="715">
        <v>29509599.049061276</v>
      </c>
      <c r="C257" s="715">
        <v>57.974605134915983</v>
      </c>
      <c r="D257" s="715">
        <v>2623979.4511893285</v>
      </c>
      <c r="E257" s="715">
        <v>8.16584885237374</v>
      </c>
      <c r="F257" s="715">
        <v>32133578.5002506</v>
      </c>
      <c r="G257" s="715">
        <v>63.129679329991284</v>
      </c>
      <c r="H257" s="715">
        <v>18767327.129702065</v>
      </c>
      <c r="I257" s="715">
        <v>36.870320670008716</v>
      </c>
      <c r="J257" s="715">
        <v>28590914.824168205</v>
      </c>
      <c r="K257" s="715">
        <v>70.532643359737918</v>
      </c>
      <c r="L257" s="715">
        <v>2596885.6114673996</v>
      </c>
      <c r="M257" s="715">
        <v>8.3266071194304647</v>
      </c>
      <c r="N257" s="715">
        <v>31187800.435635604</v>
      </c>
      <c r="O257" s="715">
        <v>76.939056299166964</v>
      </c>
      <c r="P257" s="715">
        <v>9347919.5689952299</v>
      </c>
      <c r="Q257" s="715">
        <v>23.060943700833036</v>
      </c>
      <c r="R257" s="715">
        <v>355582.15466096025</v>
      </c>
      <c r="S257" s="715">
        <v>23.512085916956789</v>
      </c>
      <c r="T257" s="715">
        <v>205230.9266321804</v>
      </c>
      <c r="U257" s="715">
        <v>36.595245988013048</v>
      </c>
      <c r="V257" s="715">
        <v>560813.08129314065</v>
      </c>
      <c r="W257" s="715">
        <v>37.082528405538369</v>
      </c>
      <c r="X257" s="715">
        <v>951524.68370505702</v>
      </c>
      <c r="Y257" s="715">
        <v>62.917471594461631</v>
      </c>
      <c r="Z257" s="715">
        <v>3279662.7239319291</v>
      </c>
      <c r="AA257" s="715">
        <v>56.144106835570554</v>
      </c>
      <c r="AB257" s="715">
        <v>812124.42627324176</v>
      </c>
      <c r="AC257" s="715">
        <v>19.84767038120544</v>
      </c>
      <c r="AD257" s="715">
        <v>4091787.1502051707</v>
      </c>
      <c r="AE257" s="715">
        <v>70.04675609878413</v>
      </c>
      <c r="AF257" s="715">
        <v>1749721.262311016</v>
      </c>
      <c r="AG257" s="715">
        <v>29.95324390121587</v>
      </c>
      <c r="AH257" s="715">
        <v>6609446.6418978348</v>
      </c>
      <c r="AI257" s="715">
        <v>78.23568310964373</v>
      </c>
      <c r="AJ257" s="715">
        <v>552358.40726918366</v>
      </c>
      <c r="AK257" s="715">
        <v>7.7125585446287444</v>
      </c>
      <c r="AL257" s="715">
        <v>7161805.0491670184</v>
      </c>
      <c r="AM257" s="715">
        <v>84.773921430552662</v>
      </c>
      <c r="AN257" s="715">
        <v>1286317.8267270902</v>
      </c>
      <c r="AO257" s="715">
        <v>15.226078569447338</v>
      </c>
      <c r="AP257" s="715">
        <v>10814903.688890919</v>
      </c>
      <c r="AQ257" s="715">
        <v>81.533284234998689</v>
      </c>
      <c r="AR257" s="715">
        <v>622192.02613046346</v>
      </c>
      <c r="AS257" s="715">
        <v>5.4401225768643506</v>
      </c>
      <c r="AT257" s="715">
        <v>11437095.715021383</v>
      </c>
      <c r="AU257" s="715">
        <v>86.223974117642229</v>
      </c>
      <c r="AV257" s="715">
        <v>1827307.6392207262</v>
      </c>
      <c r="AW257" s="715">
        <v>13.776025882357771</v>
      </c>
      <c r="AX257" s="715">
        <v>7531319.6147865606</v>
      </c>
      <c r="AY257" s="715">
        <v>65.664760363261493</v>
      </c>
      <c r="AZ257" s="715">
        <v>404979.82516233035</v>
      </c>
      <c r="BA257" s="715">
        <v>5.102879852589564</v>
      </c>
      <c r="BB257" s="715">
        <v>7936299.4399488904</v>
      </c>
      <c r="BC257" s="715">
        <v>69.195735614800284</v>
      </c>
      <c r="BD257" s="715">
        <v>3533048.1570313419</v>
      </c>
      <c r="BE257" s="715">
        <v>30.804264385199716</v>
      </c>
      <c r="BF257" s="715">
        <v>918684.22489307076</v>
      </c>
      <c r="BG257" s="715">
        <v>8.8631719498467341</v>
      </c>
      <c r="BH257" s="715">
        <v>27093.839721928722</v>
      </c>
      <c r="BI257" s="715">
        <v>2.864714327346753</v>
      </c>
      <c r="BJ257" s="715">
        <v>945778.06461499957</v>
      </c>
      <c r="BK257" s="715">
        <v>9.1245646609983737</v>
      </c>
      <c r="BL257" s="715">
        <v>9419407.5607068352</v>
      </c>
      <c r="BM257" s="715">
        <v>90.875435339001626</v>
      </c>
    </row>
    <row r="258" spans="1:65" s="24" customFormat="1" ht="15" customHeight="1" x14ac:dyDescent="0.25">
      <c r="A258" s="715" t="s">
        <v>532</v>
      </c>
      <c r="B258" s="715">
        <v>29584699.660070248</v>
      </c>
      <c r="C258" s="715">
        <v>58.090054478677068</v>
      </c>
      <c r="D258" s="715">
        <v>2597630.5934571233</v>
      </c>
      <c r="E258" s="715">
        <v>8.0716050484641571</v>
      </c>
      <c r="F258" s="715">
        <v>32182330.253527373</v>
      </c>
      <c r="G258" s="715">
        <v>63.190545760427817</v>
      </c>
      <c r="H258" s="715">
        <v>18746696.970796905</v>
      </c>
      <c r="I258" s="715">
        <v>36.809454239572183</v>
      </c>
      <c r="J258" s="715">
        <v>28643144.752827585</v>
      </c>
      <c r="K258" s="715">
        <v>70.665562799369866</v>
      </c>
      <c r="L258" s="715">
        <v>2574680.4503284972</v>
      </c>
      <c r="M258" s="715">
        <v>8.2474689814977911</v>
      </c>
      <c r="N258" s="715">
        <v>31217825.20315608</v>
      </c>
      <c r="O258" s="715">
        <v>77.017562365794475</v>
      </c>
      <c r="P258" s="715">
        <v>9315559.967991244</v>
      </c>
      <c r="Q258" s="715">
        <v>22.982437634205525</v>
      </c>
      <c r="R258" s="715">
        <v>357526.66101030738</v>
      </c>
      <c r="S258" s="715">
        <v>23.673229565185892</v>
      </c>
      <c r="T258" s="715">
        <v>200759.1145618736</v>
      </c>
      <c r="U258" s="715">
        <v>35.959919336314414</v>
      </c>
      <c r="V258" s="715">
        <v>558285.77557218098</v>
      </c>
      <c r="W258" s="715">
        <v>36.966270685242868</v>
      </c>
      <c r="X258" s="715">
        <v>951971.45412194554</v>
      </c>
      <c r="Y258" s="715">
        <v>63.033729314757132</v>
      </c>
      <c r="Z258" s="715">
        <v>3302441.8486642037</v>
      </c>
      <c r="AA258" s="715">
        <v>56.532104141654195</v>
      </c>
      <c r="AB258" s="715">
        <v>825930.28529768065</v>
      </c>
      <c r="AC258" s="715">
        <v>20.006197564003472</v>
      </c>
      <c r="AD258" s="715">
        <v>4128372.1339618843</v>
      </c>
      <c r="AE258" s="715">
        <v>70.670604997038168</v>
      </c>
      <c r="AF258" s="715">
        <v>1713338.339770308</v>
      </c>
      <c r="AG258" s="715">
        <v>29.329395002961832</v>
      </c>
      <c r="AH258" s="715">
        <v>6615689.3514661742</v>
      </c>
      <c r="AI258" s="715">
        <v>78.240334788695591</v>
      </c>
      <c r="AJ258" s="715">
        <v>551556.3934081425</v>
      </c>
      <c r="AK258" s="715">
        <v>7.695513912057363</v>
      </c>
      <c r="AL258" s="715">
        <v>7167245.7448743172</v>
      </c>
      <c r="AM258" s="715">
        <v>84.763306860462365</v>
      </c>
      <c r="AN258" s="715">
        <v>1288353.7478083617</v>
      </c>
      <c r="AO258" s="715">
        <v>15.236693139537635</v>
      </c>
      <c r="AP258" s="715">
        <v>10834064.474078555</v>
      </c>
      <c r="AQ258" s="715">
        <v>81.731270335813761</v>
      </c>
      <c r="AR258" s="715">
        <v>606682.81920119876</v>
      </c>
      <c r="AS258" s="715">
        <v>5.3028251009229228</v>
      </c>
      <c r="AT258" s="715">
        <v>11440747.293279756</v>
      </c>
      <c r="AU258" s="715">
        <v>86.308034450783111</v>
      </c>
      <c r="AV258" s="715">
        <v>1814967.966698511</v>
      </c>
      <c r="AW258" s="715">
        <v>13.691965549216889</v>
      </c>
      <c r="AX258" s="715">
        <v>7533422.4176083421</v>
      </c>
      <c r="AY258" s="715">
        <v>65.678770319267315</v>
      </c>
      <c r="AZ258" s="715">
        <v>389751.83785960142</v>
      </c>
      <c r="BA258" s="715">
        <v>4.9191375235831245</v>
      </c>
      <c r="BB258" s="715">
        <v>7923174.2554679438</v>
      </c>
      <c r="BC258" s="715">
        <v>69.076750682144663</v>
      </c>
      <c r="BD258" s="715">
        <v>3546928.4595921175</v>
      </c>
      <c r="BE258" s="715">
        <v>30.923249317855337</v>
      </c>
      <c r="BF258" s="715">
        <v>941554.9072426653</v>
      </c>
      <c r="BG258" s="715">
        <v>9.0572078417698307</v>
      </c>
      <c r="BH258" s="715">
        <v>22950.143128626551</v>
      </c>
      <c r="BI258" s="715">
        <v>2.3794736087480057</v>
      </c>
      <c r="BJ258" s="715">
        <v>964505.05037129193</v>
      </c>
      <c r="BK258" s="715">
        <v>9.2779748036489469</v>
      </c>
      <c r="BL258" s="715">
        <v>9431137.0028056633</v>
      </c>
      <c r="BM258" s="715">
        <v>90.722025196351055</v>
      </c>
    </row>
    <row r="259" spans="1:65" s="24" customFormat="1" ht="15" customHeight="1" x14ac:dyDescent="0.25">
      <c r="A259" s="715" t="s">
        <v>533</v>
      </c>
      <c r="B259" s="715">
        <v>29689163.557399139</v>
      </c>
      <c r="C259" s="715">
        <v>58.262999884535049</v>
      </c>
      <c r="D259" s="715">
        <v>2575462.1265630508</v>
      </c>
      <c r="E259" s="715">
        <v>7.9823090210007877</v>
      </c>
      <c r="F259" s="715">
        <v>32264625.683962189</v>
      </c>
      <c r="G259" s="715">
        <v>63.317172235752096</v>
      </c>
      <c r="H259" s="715">
        <v>18692523.134733703</v>
      </c>
      <c r="I259" s="715">
        <v>36.682827764247904</v>
      </c>
      <c r="J259" s="715">
        <v>28741658.156371534</v>
      </c>
      <c r="K259" s="715">
        <v>70.912690189188382</v>
      </c>
      <c r="L259" s="715">
        <v>2556102.8663942702</v>
      </c>
      <c r="M259" s="715">
        <v>8.1670470438283935</v>
      </c>
      <c r="N259" s="715">
        <v>31297761.022765804</v>
      </c>
      <c r="O259" s="715">
        <v>77.219220232450041</v>
      </c>
      <c r="P259" s="715">
        <v>9233289.3148980122</v>
      </c>
      <c r="Q259" s="715">
        <v>22.780779767549959</v>
      </c>
      <c r="R259" s="715">
        <v>359028.38355313218</v>
      </c>
      <c r="S259" s="715">
        <v>23.805458928559588</v>
      </c>
      <c r="T259" s="715">
        <v>202983.5300356462</v>
      </c>
      <c r="U259" s="715">
        <v>36.117300208010953</v>
      </c>
      <c r="V259" s="715">
        <v>562011.91358877835</v>
      </c>
      <c r="W259" s="715">
        <v>37.264328223562046</v>
      </c>
      <c r="X259" s="715">
        <v>946164.78080127644</v>
      </c>
      <c r="Y259" s="715">
        <v>62.735671776437954</v>
      </c>
      <c r="Z259" s="715">
        <v>3350588.4409159767</v>
      </c>
      <c r="AA259" s="715">
        <v>57.3543068450902</v>
      </c>
      <c r="AB259" s="715">
        <v>813874.98351071286</v>
      </c>
      <c r="AC259" s="715">
        <v>19.543333691849075</v>
      </c>
      <c r="AD259" s="715">
        <v>4164463.4244266893</v>
      </c>
      <c r="AE259" s="715">
        <v>71.285959854988093</v>
      </c>
      <c r="AF259" s="715">
        <v>1677449.1105215084</v>
      </c>
      <c r="AG259" s="715">
        <v>28.714040145011907</v>
      </c>
      <c r="AH259" s="715">
        <v>6621918.6030004518</v>
      </c>
      <c r="AI259" s="715">
        <v>78.244819228196334</v>
      </c>
      <c r="AJ259" s="715">
        <v>550249.26499141403</v>
      </c>
      <c r="AK259" s="715">
        <v>7.6720076149790142</v>
      </c>
      <c r="AL259" s="715">
        <v>7172167.8679918665</v>
      </c>
      <c r="AM259" s="715">
        <v>84.746583573380676</v>
      </c>
      <c r="AN259" s="715">
        <v>1290908.2414793847</v>
      </c>
      <c r="AO259" s="715">
        <v>15.253416426619324</v>
      </c>
      <c r="AP259" s="715">
        <v>10836411.725605315</v>
      </c>
      <c r="AQ259" s="715">
        <v>81.80259306519585</v>
      </c>
      <c r="AR259" s="715">
        <v>603847.53098798357</v>
      </c>
      <c r="AS259" s="715">
        <v>5.2782678910005609</v>
      </c>
      <c r="AT259" s="715">
        <v>11440259.256593298</v>
      </c>
      <c r="AU259" s="715">
        <v>86.360955658056255</v>
      </c>
      <c r="AV259" s="715">
        <v>1806767.9091211229</v>
      </c>
      <c r="AW259" s="715">
        <v>13.639044341943745</v>
      </c>
      <c r="AX259" s="715">
        <v>7573711.0032966584</v>
      </c>
      <c r="AY259" s="715">
        <v>66.025672303389754</v>
      </c>
      <c r="AZ259" s="715">
        <v>385147.55686851323</v>
      </c>
      <c r="BA259" s="715">
        <v>4.8392310776348335</v>
      </c>
      <c r="BB259" s="715">
        <v>7958858.5601651715</v>
      </c>
      <c r="BC259" s="715">
        <v>69.383290037573516</v>
      </c>
      <c r="BD259" s="715">
        <v>3511999.2729747193</v>
      </c>
      <c r="BE259" s="715">
        <v>30.616709962426484</v>
      </c>
      <c r="BF259" s="715">
        <v>947505.40102760436</v>
      </c>
      <c r="BG259" s="715">
        <v>9.0878232423314991</v>
      </c>
      <c r="BH259" s="715">
        <v>19359.260168781075</v>
      </c>
      <c r="BI259" s="715">
        <v>2.0022719772202846</v>
      </c>
      <c r="BJ259" s="715">
        <v>966864.66119638551</v>
      </c>
      <c r="BK259" s="715">
        <v>9.2735040145206433</v>
      </c>
      <c r="BL259" s="715">
        <v>9459233.8198356926</v>
      </c>
      <c r="BM259" s="715">
        <v>90.72649598547936</v>
      </c>
    </row>
    <row r="260" spans="1:65" s="24" customFormat="1" ht="15" customHeight="1" x14ac:dyDescent="0.25">
      <c r="A260" s="715" t="s">
        <v>534</v>
      </c>
      <c r="B260" s="715">
        <v>29768393.927810546</v>
      </c>
      <c r="C260" s="715">
        <v>58.386262712026173</v>
      </c>
      <c r="D260" s="715">
        <v>2598484.9040051978</v>
      </c>
      <c r="E260" s="715">
        <v>8.0282220522633754</v>
      </c>
      <c r="F260" s="715">
        <v>32366878.831815742</v>
      </c>
      <c r="G260" s="715">
        <v>63.482803110759065</v>
      </c>
      <c r="H260" s="715">
        <v>18618391.581251763</v>
      </c>
      <c r="I260" s="715">
        <v>36.517196889240935</v>
      </c>
      <c r="J260" s="715">
        <v>28803320.808234829</v>
      </c>
      <c r="K260" s="715">
        <v>71.068921010496695</v>
      </c>
      <c r="L260" s="715">
        <v>2576083.2168504023</v>
      </c>
      <c r="M260" s="715">
        <v>8.209471457109375</v>
      </c>
      <c r="N260" s="715">
        <v>31379404.025085233</v>
      </c>
      <c r="O260" s="715">
        <v>77.425113613207458</v>
      </c>
      <c r="P260" s="715">
        <v>9149311.479095079</v>
      </c>
      <c r="Q260" s="715">
        <v>22.574886386792542</v>
      </c>
      <c r="R260" s="715">
        <v>352103.61943263549</v>
      </c>
      <c r="S260" s="715">
        <v>23.378561674728619</v>
      </c>
      <c r="T260" s="715">
        <v>202790.49030616763</v>
      </c>
      <c r="U260" s="715">
        <v>36.545799774595565</v>
      </c>
      <c r="V260" s="715">
        <v>554894.10973880324</v>
      </c>
      <c r="W260" s="715">
        <v>36.843205952769722</v>
      </c>
      <c r="X260" s="715">
        <v>951202.04934718017</v>
      </c>
      <c r="Y260" s="715">
        <v>63.156794047230278</v>
      </c>
      <c r="Z260" s="715">
        <v>3367277.5031649731</v>
      </c>
      <c r="AA260" s="715">
        <v>57.637991308418513</v>
      </c>
      <c r="AB260" s="715">
        <v>823125.52039447462</v>
      </c>
      <c r="AC260" s="715">
        <v>19.643111074678643</v>
      </c>
      <c r="AD260" s="715">
        <v>4190403.0235594474</v>
      </c>
      <c r="AE260" s="715">
        <v>71.727504734514596</v>
      </c>
      <c r="AF260" s="715">
        <v>1651711.5726047568</v>
      </c>
      <c r="AG260" s="715">
        <v>28.272495265485404</v>
      </c>
      <c r="AH260" s="715">
        <v>6650334.9594960343</v>
      </c>
      <c r="AI260" s="715">
        <v>78.51122794949525</v>
      </c>
      <c r="AJ260" s="715">
        <v>553726.31690668641</v>
      </c>
      <c r="AK260" s="715">
        <v>7.6863077042451868</v>
      </c>
      <c r="AL260" s="715">
        <v>7204061.2764027203</v>
      </c>
      <c r="AM260" s="715">
        <v>85.048302149978781</v>
      </c>
      <c r="AN260" s="715">
        <v>1266491.4498571027</v>
      </c>
      <c r="AO260" s="715">
        <v>14.951697850021219</v>
      </c>
      <c r="AP260" s="715">
        <v>10856865.723970667</v>
      </c>
      <c r="AQ260" s="715">
        <v>82.010784475102852</v>
      </c>
      <c r="AR260" s="715">
        <v>607164.38610190596</v>
      </c>
      <c r="AS260" s="715">
        <v>5.2962560310133586</v>
      </c>
      <c r="AT260" s="715">
        <v>11464030.110072572</v>
      </c>
      <c r="AU260" s="715">
        <v>86.597193561808425</v>
      </c>
      <c r="AV260" s="715">
        <v>1774308.9613780081</v>
      </c>
      <c r="AW260" s="715">
        <v>13.402806438191575</v>
      </c>
      <c r="AX260" s="715">
        <v>7576739.0021705199</v>
      </c>
      <c r="AY260" s="715">
        <v>66.047721749232508</v>
      </c>
      <c r="AZ260" s="715">
        <v>389276.50314116781</v>
      </c>
      <c r="BA260" s="715">
        <v>4.8867153582817</v>
      </c>
      <c r="BB260" s="715">
        <v>7966015.5053116884</v>
      </c>
      <c r="BC260" s="715">
        <v>69.441111194958012</v>
      </c>
      <c r="BD260" s="715">
        <v>3505597.4459080305</v>
      </c>
      <c r="BE260" s="715">
        <v>30.558888805041988</v>
      </c>
      <c r="BF260" s="715">
        <v>965073.11957571562</v>
      </c>
      <c r="BG260" s="715">
        <v>9.2293602241354282</v>
      </c>
      <c r="BH260" s="715">
        <v>22401.687154795443</v>
      </c>
      <c r="BI260" s="715">
        <v>2.2685831579811659</v>
      </c>
      <c r="BJ260" s="715">
        <v>987474.80673051113</v>
      </c>
      <c r="BK260" s="715">
        <v>9.4435960537178456</v>
      </c>
      <c r="BL260" s="715">
        <v>9469080.1021566875</v>
      </c>
      <c r="BM260" s="715">
        <v>90.55640394628216</v>
      </c>
    </row>
    <row r="261" spans="1:65" s="24" customFormat="1" ht="15" customHeight="1" x14ac:dyDescent="0.25">
      <c r="A261" s="715" t="s">
        <v>535</v>
      </c>
      <c r="B261" s="715">
        <v>29805810.179684225</v>
      </c>
      <c r="C261" s="715">
        <v>58.425247446924203</v>
      </c>
      <c r="D261" s="715">
        <v>2549435.5900362162</v>
      </c>
      <c r="E261" s="715">
        <v>7.8795123615537408</v>
      </c>
      <c r="F261" s="715">
        <v>32355245.769720443</v>
      </c>
      <c r="G261" s="715">
        <v>63.422642394416251</v>
      </c>
      <c r="H261" s="715">
        <v>18660045.533514515</v>
      </c>
      <c r="I261" s="715">
        <v>36.577357605583749</v>
      </c>
      <c r="J261" s="715">
        <v>28848590.64033895</v>
      </c>
      <c r="K261" s="715">
        <v>71.168042256635403</v>
      </c>
      <c r="L261" s="715">
        <v>2528924.9748721994</v>
      </c>
      <c r="M261" s="715">
        <v>8.0596724287700798</v>
      </c>
      <c r="N261" s="715">
        <v>31377515.615211148</v>
      </c>
      <c r="O261" s="715">
        <v>77.406774738211169</v>
      </c>
      <c r="P261" s="715">
        <v>9158362.1827329583</v>
      </c>
      <c r="Q261" s="715">
        <v>22.593225261788831</v>
      </c>
      <c r="R261" s="715">
        <v>354683.56444405322</v>
      </c>
      <c r="S261" s="715">
        <v>23.548566511546362</v>
      </c>
      <c r="T261" s="715">
        <v>199707.92726549774</v>
      </c>
      <c r="U261" s="715">
        <v>36.022906240798861</v>
      </c>
      <c r="V261" s="715">
        <v>554391.49170955096</v>
      </c>
      <c r="W261" s="715">
        <v>36.80780905769047</v>
      </c>
      <c r="X261" s="715">
        <v>951787.51188348886</v>
      </c>
      <c r="Y261" s="715">
        <v>63.19219094230953</v>
      </c>
      <c r="Z261" s="715">
        <v>3369450.2560334699</v>
      </c>
      <c r="AA261" s="715">
        <v>57.691813342492026</v>
      </c>
      <c r="AB261" s="715">
        <v>779552.04323449265</v>
      </c>
      <c r="AC261" s="715">
        <v>18.788903620806249</v>
      </c>
      <c r="AD261" s="715">
        <v>4149002.2992679626</v>
      </c>
      <c r="AE261" s="715">
        <v>71.039323337189472</v>
      </c>
      <c r="AF261" s="715">
        <v>1691428.1895961356</v>
      </c>
      <c r="AG261" s="715">
        <v>28.960676662810528</v>
      </c>
      <c r="AH261" s="715">
        <v>6653887.5969401058</v>
      </c>
      <c r="AI261" s="715">
        <v>78.471128050709538</v>
      </c>
      <c r="AJ261" s="715">
        <v>558119.62046392995</v>
      </c>
      <c r="AK261" s="715">
        <v>7.7387557116841785</v>
      </c>
      <c r="AL261" s="715">
        <v>7212007.2174040349</v>
      </c>
      <c r="AM261" s="715">
        <v>85.053186368793959</v>
      </c>
      <c r="AN261" s="715">
        <v>1267401.4036116286</v>
      </c>
      <c r="AO261" s="715">
        <v>14.946813631206041</v>
      </c>
      <c r="AP261" s="715">
        <v>10867637.138901431</v>
      </c>
      <c r="AQ261" s="715">
        <v>82.145814746042106</v>
      </c>
      <c r="AR261" s="715">
        <v>601800.6683433156</v>
      </c>
      <c r="AS261" s="715">
        <v>5.2469936055905393</v>
      </c>
      <c r="AT261" s="715">
        <v>11469437.807244746</v>
      </c>
      <c r="AU261" s="715">
        <v>86.694679010088691</v>
      </c>
      <c r="AV261" s="715">
        <v>1760252.8014603667</v>
      </c>
      <c r="AW261" s="715">
        <v>13.305320989911309</v>
      </c>
      <c r="AX261" s="715">
        <v>7602932.0840198938</v>
      </c>
      <c r="AY261" s="715">
        <v>66.22665601736766</v>
      </c>
      <c r="AZ261" s="715">
        <v>389744.71556496352</v>
      </c>
      <c r="BA261" s="715">
        <v>4.8762726848307825</v>
      </c>
      <c r="BB261" s="715">
        <v>7992676.7995848563</v>
      </c>
      <c r="BC261" s="715">
        <v>69.621594828745316</v>
      </c>
      <c r="BD261" s="715">
        <v>3487492.2761813388</v>
      </c>
      <c r="BE261" s="715">
        <v>30.378405171254684</v>
      </c>
      <c r="BF261" s="715">
        <v>957219.53934527515</v>
      </c>
      <c r="BG261" s="715">
        <v>9.1342854145605976</v>
      </c>
      <c r="BH261" s="715">
        <v>20510.615164017061</v>
      </c>
      <c r="BI261" s="715">
        <v>2.097778724469332</v>
      </c>
      <c r="BJ261" s="715">
        <v>977730.15450929222</v>
      </c>
      <c r="BK261" s="715">
        <v>9.3300083446049324</v>
      </c>
      <c r="BL261" s="715">
        <v>9501683.3507815525</v>
      </c>
      <c r="BM261" s="715">
        <v>90.669991655395066</v>
      </c>
    </row>
    <row r="262" spans="1:65" s="24" customFormat="1" ht="15" customHeight="1" x14ac:dyDescent="0.25">
      <c r="A262" s="715" t="s">
        <v>536</v>
      </c>
      <c r="B262" s="715">
        <v>29787722.112531796</v>
      </c>
      <c r="C262" s="715">
        <v>58.355450936749996</v>
      </c>
      <c r="D262" s="715">
        <v>2537431.8095922712</v>
      </c>
      <c r="E262" s="715">
        <v>7.8497129996822554</v>
      </c>
      <c r="F262" s="715">
        <v>32325153.922124065</v>
      </c>
      <c r="G262" s="715">
        <v>63.326390873366215</v>
      </c>
      <c r="H262" s="715">
        <v>18720158.271278325</v>
      </c>
      <c r="I262" s="715">
        <v>36.673609126633785</v>
      </c>
      <c r="J262" s="715">
        <v>28839870.988445919</v>
      </c>
      <c r="K262" s="715">
        <v>71.133962631343024</v>
      </c>
      <c r="L262" s="715">
        <v>2517683.2504584338</v>
      </c>
      <c r="M262" s="715">
        <v>8.0289528681890037</v>
      </c>
      <c r="N262" s="715">
        <v>31357554.238904353</v>
      </c>
      <c r="O262" s="715">
        <v>77.343865107238912</v>
      </c>
      <c r="P262" s="715">
        <v>9185485.8528035525</v>
      </c>
      <c r="Q262" s="715">
        <v>22.656134892761088</v>
      </c>
      <c r="R262" s="715">
        <v>364686.90153689578</v>
      </c>
      <c r="S262" s="715">
        <v>24.211388079495539</v>
      </c>
      <c r="T262" s="715">
        <v>197875.39902202919</v>
      </c>
      <c r="U262" s="715">
        <v>35.17395296937481</v>
      </c>
      <c r="V262" s="715">
        <v>562562.30055892491</v>
      </c>
      <c r="W262" s="715">
        <v>37.348240697227091</v>
      </c>
      <c r="X262" s="715">
        <v>943699.54754117085</v>
      </c>
      <c r="Y262" s="715">
        <v>62.651759302772909</v>
      </c>
      <c r="Z262" s="715">
        <v>3342722.2582661379</v>
      </c>
      <c r="AA262" s="715">
        <v>57.250684304782951</v>
      </c>
      <c r="AB262" s="715">
        <v>785863.5521944043</v>
      </c>
      <c r="AC262" s="715">
        <v>19.034691012192901</v>
      </c>
      <c r="AD262" s="715">
        <v>4128585.8104605423</v>
      </c>
      <c r="AE262" s="715">
        <v>70.710141195662672</v>
      </c>
      <c r="AF262" s="715">
        <v>1710160.5711034478</v>
      </c>
      <c r="AG262" s="715">
        <v>29.289858804337328</v>
      </c>
      <c r="AH262" s="715">
        <v>6666397.0693191364</v>
      </c>
      <c r="AI262" s="715">
        <v>78.536632039832526</v>
      </c>
      <c r="AJ262" s="715">
        <v>547070.77069717227</v>
      </c>
      <c r="AK262" s="715">
        <v>7.5840189882365294</v>
      </c>
      <c r="AL262" s="715">
        <v>7213467.8400163082</v>
      </c>
      <c r="AM262" s="715">
        <v>84.98165704677821</v>
      </c>
      <c r="AN262" s="715">
        <v>1274796.6757551939</v>
      </c>
      <c r="AO262" s="715">
        <v>15.01834295322179</v>
      </c>
      <c r="AP262" s="715">
        <v>10841697.708529837</v>
      </c>
      <c r="AQ262" s="715">
        <v>82.003351845021243</v>
      </c>
      <c r="AR262" s="715">
        <v>608315.60417799267</v>
      </c>
      <c r="AS262" s="715">
        <v>5.3127938593997257</v>
      </c>
      <c r="AT262" s="715">
        <v>11450013.312707828</v>
      </c>
      <c r="AU262" s="715">
        <v>86.604468742329473</v>
      </c>
      <c r="AV262" s="715">
        <v>1771028.8332518192</v>
      </c>
      <c r="AW262" s="715">
        <v>13.395531257670527</v>
      </c>
      <c r="AX262" s="715">
        <v>7624367.0507939151</v>
      </c>
      <c r="AY262" s="715">
        <v>66.363908247943954</v>
      </c>
      <c r="AZ262" s="715">
        <v>378557.92436683527</v>
      </c>
      <c r="BA262" s="715">
        <v>4.730244573600185</v>
      </c>
      <c r="BB262" s="715">
        <v>8002924.9751607496</v>
      </c>
      <c r="BC262" s="715">
        <v>69.658946798927232</v>
      </c>
      <c r="BD262" s="715">
        <v>3485800.2251519207</v>
      </c>
      <c r="BE262" s="715">
        <v>30.341053201072768</v>
      </c>
      <c r="BF262" s="715">
        <v>947851.12408587942</v>
      </c>
      <c r="BG262" s="715">
        <v>9.025200593811963</v>
      </c>
      <c r="BH262" s="715">
        <v>19748.559133837443</v>
      </c>
      <c r="BI262" s="715">
        <v>2.0409844563118833</v>
      </c>
      <c r="BJ262" s="715">
        <v>967599.68321971688</v>
      </c>
      <c r="BK262" s="715">
        <v>9.2132414190982477</v>
      </c>
      <c r="BL262" s="715">
        <v>9534672.4184747729</v>
      </c>
      <c r="BM262" s="715">
        <v>90.786758580901747</v>
      </c>
    </row>
    <row r="263" spans="1:65" s="24" customFormat="1" ht="15" customHeight="1" x14ac:dyDescent="0.25">
      <c r="A263" s="715" t="s">
        <v>537</v>
      </c>
      <c r="B263" s="715">
        <v>29776345.282765105</v>
      </c>
      <c r="C263" s="715">
        <v>58.298876355920825</v>
      </c>
      <c r="D263" s="715">
        <v>2533567.5287345992</v>
      </c>
      <c r="E263" s="715">
        <v>7.8414557894840726</v>
      </c>
      <c r="F263" s="715">
        <v>32309912.8114997</v>
      </c>
      <c r="G263" s="715">
        <v>63.259328644287017</v>
      </c>
      <c r="H263" s="715">
        <v>18765420.272070143</v>
      </c>
      <c r="I263" s="715">
        <v>36.740671355712983</v>
      </c>
      <c r="J263" s="715">
        <v>28820870.752127919</v>
      </c>
      <c r="K263" s="715">
        <v>71.0745423121583</v>
      </c>
      <c r="L263" s="715">
        <v>2512377.4674559636</v>
      </c>
      <c r="M263" s="715">
        <v>8.0182477407040071</v>
      </c>
      <c r="N263" s="715">
        <v>31333248.219583884</v>
      </c>
      <c r="O263" s="715">
        <v>77.270263466822868</v>
      </c>
      <c r="P263" s="715">
        <v>9216954.1658878289</v>
      </c>
      <c r="Q263" s="715">
        <v>22.729736533177132</v>
      </c>
      <c r="R263" s="715">
        <v>349315.95361388003</v>
      </c>
      <c r="S263" s="715">
        <v>23.189642804084283</v>
      </c>
      <c r="T263" s="715">
        <v>203372.77050024524</v>
      </c>
      <c r="U263" s="715">
        <v>36.796982031109891</v>
      </c>
      <c r="V263" s="715">
        <v>552688.72411412536</v>
      </c>
      <c r="W263" s="715">
        <v>36.690720711309602</v>
      </c>
      <c r="X263" s="715">
        <v>953655.9684930268</v>
      </c>
      <c r="Y263" s="715">
        <v>63.309279288690398</v>
      </c>
      <c r="Z263" s="715">
        <v>3369736.2972134808</v>
      </c>
      <c r="AA263" s="715">
        <v>57.730004219261843</v>
      </c>
      <c r="AB263" s="715">
        <v>755721.39182017138</v>
      </c>
      <c r="AC263" s="715">
        <v>18.318486063474612</v>
      </c>
      <c r="AD263" s="715">
        <v>4125457.6890336522</v>
      </c>
      <c r="AE263" s="715">
        <v>70.676951781432166</v>
      </c>
      <c r="AF263" s="715">
        <v>1711604.5852302308</v>
      </c>
      <c r="AG263" s="715">
        <v>29.323048218567834</v>
      </c>
      <c r="AH263" s="715">
        <v>6649860.4401792828</v>
      </c>
      <c r="AI263" s="715">
        <v>78.26016484291037</v>
      </c>
      <c r="AJ263" s="715">
        <v>542775.99752675486</v>
      </c>
      <c r="AK263" s="715">
        <v>7.5462732230056044</v>
      </c>
      <c r="AL263" s="715">
        <v>7192636.4377060374</v>
      </c>
      <c r="AM263" s="715">
        <v>84.64792883004057</v>
      </c>
      <c r="AN263" s="715">
        <v>1304483.9728213081</v>
      </c>
      <c r="AO263" s="715">
        <v>15.35207116995943</v>
      </c>
      <c r="AP263" s="715">
        <v>10825765.851353392</v>
      </c>
      <c r="AQ263" s="715">
        <v>81.936446270951606</v>
      </c>
      <c r="AR263" s="715">
        <v>624987.38257510052</v>
      </c>
      <c r="AS263" s="715">
        <v>5.458046032493896</v>
      </c>
      <c r="AT263" s="715">
        <v>11450753.233928492</v>
      </c>
      <c r="AU263" s="715">
        <v>86.666757806923485</v>
      </c>
      <c r="AV263" s="715">
        <v>1761640.4492856902</v>
      </c>
      <c r="AW263" s="715">
        <v>13.333242193076515</v>
      </c>
      <c r="AX263" s="715">
        <v>7626192.2097678827</v>
      </c>
      <c r="AY263" s="715">
        <v>66.330395806517416</v>
      </c>
      <c r="AZ263" s="715">
        <v>385519.92503369215</v>
      </c>
      <c r="BA263" s="715">
        <v>4.811954280771725</v>
      </c>
      <c r="BB263" s="715">
        <v>8011712.134801575</v>
      </c>
      <c r="BC263" s="715">
        <v>69.683535684900065</v>
      </c>
      <c r="BD263" s="715">
        <v>3485569.1900575724</v>
      </c>
      <c r="BE263" s="715">
        <v>30.316464315099935</v>
      </c>
      <c r="BF263" s="715">
        <v>955474.53063718346</v>
      </c>
      <c r="BG263" s="715">
        <v>9.0780300790928461</v>
      </c>
      <c r="BH263" s="715">
        <v>21190.061278635425</v>
      </c>
      <c r="BI263" s="715">
        <v>2.1696354566381015</v>
      </c>
      <c r="BJ263" s="715">
        <v>976664.59191581886</v>
      </c>
      <c r="BK263" s="715">
        <v>9.2793583275151139</v>
      </c>
      <c r="BL263" s="715">
        <v>9548466.1061823145</v>
      </c>
      <c r="BM263" s="715">
        <v>90.720641672484888</v>
      </c>
    </row>
    <row r="264" spans="1:65" s="24" customFormat="1" ht="15" customHeight="1" x14ac:dyDescent="0.25">
      <c r="A264" s="715" t="s">
        <v>538</v>
      </c>
      <c r="B264" s="715">
        <v>29883521.185949899</v>
      </c>
      <c r="C264" s="715">
        <v>58.474345371537495</v>
      </c>
      <c r="D264" s="715">
        <v>2531391.6629712707</v>
      </c>
      <c r="E264" s="715">
        <v>7.8093428008569221</v>
      </c>
      <c r="F264" s="715">
        <v>32414912.848921169</v>
      </c>
      <c r="G264" s="715">
        <v>63.427626126176492</v>
      </c>
      <c r="H264" s="715">
        <v>18690441.12481612</v>
      </c>
      <c r="I264" s="715">
        <v>36.572373873823508</v>
      </c>
      <c r="J264" s="715">
        <v>28913889.581160769</v>
      </c>
      <c r="K264" s="715">
        <v>71.29134205301078</v>
      </c>
      <c r="L264" s="715">
        <v>2507019.825700447</v>
      </c>
      <c r="M264" s="715">
        <v>7.9788264344538753</v>
      </c>
      <c r="N264" s="715">
        <v>31420909.406861216</v>
      </c>
      <c r="O264" s="715">
        <v>77.472759029996922</v>
      </c>
      <c r="P264" s="715">
        <v>9136455.2723742966</v>
      </c>
      <c r="Q264" s="715">
        <v>22.527240970003078</v>
      </c>
      <c r="R264" s="715">
        <v>342394.63577452156</v>
      </c>
      <c r="S264" s="715">
        <v>22.728915088105111</v>
      </c>
      <c r="T264" s="715">
        <v>202146.65217626595</v>
      </c>
      <c r="U264" s="715">
        <v>37.122373757365999</v>
      </c>
      <c r="V264" s="715">
        <v>544541.28795078746</v>
      </c>
      <c r="W264" s="715">
        <v>36.147858063849476</v>
      </c>
      <c r="X264" s="715">
        <v>961886.24916342122</v>
      </c>
      <c r="Y264" s="715">
        <v>63.852141936150524</v>
      </c>
      <c r="Z264" s="715">
        <v>3390198.9326628298</v>
      </c>
      <c r="AA264" s="715">
        <v>58.097330381362333</v>
      </c>
      <c r="AB264" s="715">
        <v>777360.03898527659</v>
      </c>
      <c r="AC264" s="715">
        <v>18.652646411812167</v>
      </c>
      <c r="AD264" s="715">
        <v>4167558.9716481064</v>
      </c>
      <c r="AE264" s="715">
        <v>71.418832720083032</v>
      </c>
      <c r="AF264" s="715">
        <v>1667819.1953156693</v>
      </c>
      <c r="AG264" s="715">
        <v>28.581167279916968</v>
      </c>
      <c r="AH264" s="715">
        <v>6680876.3638091749</v>
      </c>
      <c r="AI264" s="715">
        <v>78.54332206003896</v>
      </c>
      <c r="AJ264" s="715">
        <v>534625.12121474696</v>
      </c>
      <c r="AK264" s="715">
        <v>7.4093965932150949</v>
      </c>
      <c r="AL264" s="715">
        <v>7215501.4850239214</v>
      </c>
      <c r="AM264" s="715">
        <v>84.828610215411359</v>
      </c>
      <c r="AN264" s="715">
        <v>1290474.8202592635</v>
      </c>
      <c r="AO264" s="715">
        <v>15.171389784588641</v>
      </c>
      <c r="AP264" s="715">
        <v>10829735.543906886</v>
      </c>
      <c r="AQ264" s="715">
        <v>82.020179601151398</v>
      </c>
      <c r="AR264" s="715">
        <v>610551.72670914873</v>
      </c>
      <c r="AS264" s="715">
        <v>5.3368566039187577</v>
      </c>
      <c r="AT264" s="715">
        <v>11440287.270616032</v>
      </c>
      <c r="AU264" s="715">
        <v>86.644259485415262</v>
      </c>
      <c r="AV264" s="715">
        <v>1763457.9498526859</v>
      </c>
      <c r="AW264" s="715">
        <v>13.355740514584738</v>
      </c>
      <c r="AX264" s="715">
        <v>7670684.105007356</v>
      </c>
      <c r="AY264" s="715">
        <v>66.667760071680974</v>
      </c>
      <c r="AZ264" s="715">
        <v>382336.2866150086</v>
      </c>
      <c r="BA264" s="715">
        <v>4.7477377185429308</v>
      </c>
      <c r="BB264" s="715">
        <v>8053020.3916223645</v>
      </c>
      <c r="BC264" s="715">
        <v>69.99073667635011</v>
      </c>
      <c r="BD264" s="715">
        <v>3452817.0577832554</v>
      </c>
      <c r="BE264" s="715">
        <v>30.00926332364989</v>
      </c>
      <c r="BF264" s="715">
        <v>969631.60478912853</v>
      </c>
      <c r="BG264" s="715">
        <v>9.1925728943861973</v>
      </c>
      <c r="BH264" s="715">
        <v>24371.83727082414</v>
      </c>
      <c r="BI264" s="715">
        <v>2.4518866071848238</v>
      </c>
      <c r="BJ264" s="715">
        <v>994003.44205995277</v>
      </c>
      <c r="BK264" s="715">
        <v>9.4236296066216578</v>
      </c>
      <c r="BL264" s="715">
        <v>9553985.8524418268</v>
      </c>
      <c r="BM264" s="715">
        <v>90.57637039337834</v>
      </c>
    </row>
    <row r="265" spans="1:65" s="24" customFormat="1" ht="15" customHeight="1" x14ac:dyDescent="0.25">
      <c r="A265" s="715" t="s">
        <v>539</v>
      </c>
      <c r="B265" s="715">
        <v>29944509.714384884</v>
      </c>
      <c r="C265" s="715">
        <v>58.559284632372986</v>
      </c>
      <c r="D265" s="715">
        <v>2534336.5730713289</v>
      </c>
      <c r="E265" s="715">
        <v>7.8030375544778066</v>
      </c>
      <c r="F265" s="715">
        <v>32478846.287456211</v>
      </c>
      <c r="G265" s="715">
        <v>63.515416429228665</v>
      </c>
      <c r="H265" s="715">
        <v>18656528.576448519</v>
      </c>
      <c r="I265" s="715">
        <v>36.484583570771335</v>
      </c>
      <c r="J265" s="715">
        <v>28964969.279005431</v>
      </c>
      <c r="K265" s="715">
        <v>71.404676549747975</v>
      </c>
      <c r="L265" s="715">
        <v>2511861.2110825479</v>
      </c>
      <c r="M265" s="715">
        <v>7.9800322077330197</v>
      </c>
      <c r="N265" s="715">
        <v>31476830.490087979</v>
      </c>
      <c r="O265" s="715">
        <v>77.596937124497202</v>
      </c>
      <c r="P265" s="715">
        <v>9087696.4829113279</v>
      </c>
      <c r="Q265" s="715">
        <v>22.403062875502798</v>
      </c>
      <c r="R265" s="715">
        <v>332418.79856538936</v>
      </c>
      <c r="S265" s="715">
        <v>22.065483425852623</v>
      </c>
      <c r="T265" s="715">
        <v>201286.35609504551</v>
      </c>
      <c r="U265" s="715">
        <v>37.714898261215431</v>
      </c>
      <c r="V265" s="715">
        <v>533705.15466043493</v>
      </c>
      <c r="W265" s="715">
        <v>35.426583259657072</v>
      </c>
      <c r="X265" s="715">
        <v>972805.22696083016</v>
      </c>
      <c r="Y265" s="715">
        <v>64.573416740342935</v>
      </c>
      <c r="Z265" s="715">
        <v>3390258.9690919807</v>
      </c>
      <c r="AA265" s="715">
        <v>58.115131414475321</v>
      </c>
      <c r="AB265" s="715">
        <v>788232.60881474661</v>
      </c>
      <c r="AC265" s="715">
        <v>18.86404684844722</v>
      </c>
      <c r="AD265" s="715">
        <v>4178491.5779067273</v>
      </c>
      <c r="AE265" s="715">
        <v>71.626854873970387</v>
      </c>
      <c r="AF265" s="715">
        <v>1655202.4817569414</v>
      </c>
      <c r="AG265" s="715">
        <v>28.373145126029613</v>
      </c>
      <c r="AH265" s="715">
        <v>6712044.6917853598</v>
      </c>
      <c r="AI265" s="715">
        <v>78.827680147996304</v>
      </c>
      <c r="AJ265" s="715">
        <v>528802.28093043575</v>
      </c>
      <c r="AK265" s="715">
        <v>7.3030445598838556</v>
      </c>
      <c r="AL265" s="715">
        <v>7240846.972715795</v>
      </c>
      <c r="AM265" s="715">
        <v>85.038046582792418</v>
      </c>
      <c r="AN265" s="715">
        <v>1273985.2273232306</v>
      </c>
      <c r="AO265" s="715">
        <v>14.961953417207582</v>
      </c>
      <c r="AP265" s="715">
        <v>10820394.981136523</v>
      </c>
      <c r="AQ265" s="715">
        <v>82.003149956465577</v>
      </c>
      <c r="AR265" s="715">
        <v>615129.03548511048</v>
      </c>
      <c r="AS265" s="715">
        <v>5.3791066731267847</v>
      </c>
      <c r="AT265" s="715">
        <v>11435524.016621634</v>
      </c>
      <c r="AU265" s="715">
        <v>86.664950068882845</v>
      </c>
      <c r="AV265" s="715">
        <v>1759572.7411016151</v>
      </c>
      <c r="AW265" s="715">
        <v>13.335049931117155</v>
      </c>
      <c r="AX265" s="715">
        <v>7709851.8384261765</v>
      </c>
      <c r="AY265" s="715">
        <v>66.958383773396719</v>
      </c>
      <c r="AZ265" s="715">
        <v>378410.92975720949</v>
      </c>
      <c r="BA265" s="715">
        <v>4.6785192395795532</v>
      </c>
      <c r="BB265" s="715">
        <v>8088262.768183386</v>
      </c>
      <c r="BC265" s="715">
        <v>70.24480026877562</v>
      </c>
      <c r="BD265" s="715">
        <v>3426130.8057687106</v>
      </c>
      <c r="BE265" s="715">
        <v>29.75519973122438</v>
      </c>
      <c r="BF265" s="715">
        <v>979540.4353794523</v>
      </c>
      <c r="BG265" s="715">
        <v>9.2664320354301477</v>
      </c>
      <c r="BH265" s="715">
        <v>22475.361988781151</v>
      </c>
      <c r="BI265" s="715">
        <v>2.2430147356770287</v>
      </c>
      <c r="BJ265" s="715">
        <v>1002015.7973682333</v>
      </c>
      <c r="BK265" s="715">
        <v>9.4790484898596699</v>
      </c>
      <c r="BL265" s="715">
        <v>9568832.0935371909</v>
      </c>
      <c r="BM265" s="715">
        <v>90.520951510140335</v>
      </c>
    </row>
    <row r="266" spans="1:65" s="24" customFormat="1" ht="15" customHeight="1" x14ac:dyDescent="0.25">
      <c r="A266" s="715" t="s">
        <v>540</v>
      </c>
      <c r="B266" s="715">
        <v>29930074.227810241</v>
      </c>
      <c r="C266" s="715">
        <v>58.496712058419199</v>
      </c>
      <c r="D266" s="715">
        <v>2536087.8442623578</v>
      </c>
      <c r="E266" s="715">
        <v>7.8114802686945906</v>
      </c>
      <c r="F266" s="715">
        <v>32466162.072072599</v>
      </c>
      <c r="G266" s="715">
        <v>63.453358649119153</v>
      </c>
      <c r="H266" s="715">
        <v>18699233.681999579</v>
      </c>
      <c r="I266" s="715">
        <v>36.546641350880847</v>
      </c>
      <c r="J266" s="715">
        <v>28950425.32763157</v>
      </c>
      <c r="K266" s="715">
        <v>71.356223639788553</v>
      </c>
      <c r="L266" s="715">
        <v>2518823.3685565582</v>
      </c>
      <c r="M266" s="715">
        <v>8.0040784985809434</v>
      </c>
      <c r="N266" s="715">
        <v>31469248.696188129</v>
      </c>
      <c r="O266" s="715">
        <v>77.564551205335633</v>
      </c>
      <c r="P266" s="715">
        <v>9102440.5705749765</v>
      </c>
      <c r="Q266" s="715">
        <v>22.435448794664367</v>
      </c>
      <c r="R266" s="715">
        <v>330507.35456552805</v>
      </c>
      <c r="S266" s="715">
        <v>21.937398153240981</v>
      </c>
      <c r="T266" s="715">
        <v>194938.45525069436</v>
      </c>
      <c r="U266" s="715">
        <v>37.099630753335944</v>
      </c>
      <c r="V266" s="715">
        <v>525445.80981622241</v>
      </c>
      <c r="W266" s="715">
        <v>34.876421897005699</v>
      </c>
      <c r="X266" s="715">
        <v>981147.41631209874</v>
      </c>
      <c r="Y266" s="715">
        <v>65.123578102994301</v>
      </c>
      <c r="Z266" s="715">
        <v>3359966.5199138047</v>
      </c>
      <c r="AA266" s="715">
        <v>57.612496332453901</v>
      </c>
      <c r="AB266" s="715">
        <v>807104.32216866221</v>
      </c>
      <c r="AC266" s="715">
        <v>19.368624934759136</v>
      </c>
      <c r="AD266" s="715">
        <v>4167070.8420824669</v>
      </c>
      <c r="AE266" s="715">
        <v>71.451710064274849</v>
      </c>
      <c r="AF266" s="715">
        <v>1664939.1102810963</v>
      </c>
      <c r="AG266" s="715">
        <v>28.548289935725151</v>
      </c>
      <c r="AH266" s="715">
        <v>6743908.8707223861</v>
      </c>
      <c r="AI266" s="715">
        <v>79.119611085260942</v>
      </c>
      <c r="AJ266" s="715">
        <v>522420.13915168948</v>
      </c>
      <c r="AK266" s="715">
        <v>7.1896020458443699</v>
      </c>
      <c r="AL266" s="715">
        <v>7266329.0098740757</v>
      </c>
      <c r="AM266" s="715">
        <v>85.24864975187657</v>
      </c>
      <c r="AN266" s="715">
        <v>1257359.08492079</v>
      </c>
      <c r="AO266" s="715">
        <v>14.75135024812343</v>
      </c>
      <c r="AP266" s="715">
        <v>10800270.715252057</v>
      </c>
      <c r="AQ266" s="715">
        <v>81.904319295480548</v>
      </c>
      <c r="AR266" s="715">
        <v>613416.75271628343</v>
      </c>
      <c r="AS266" s="715">
        <v>5.3743959122570297</v>
      </c>
      <c r="AT266" s="715">
        <v>11413687.467968341</v>
      </c>
      <c r="AU266" s="715">
        <v>86.556191725374433</v>
      </c>
      <c r="AV266" s="715">
        <v>1772760.8270094448</v>
      </c>
      <c r="AW266" s="715">
        <v>13.443808274625567</v>
      </c>
      <c r="AX266" s="715">
        <v>7715771.8671777947</v>
      </c>
      <c r="AY266" s="715">
        <v>66.960041213953687</v>
      </c>
      <c r="AZ266" s="715">
        <v>380943.69926922879</v>
      </c>
      <c r="BA266" s="715">
        <v>4.7049164089185531</v>
      </c>
      <c r="BB266" s="715">
        <v>8096715.5664470233</v>
      </c>
      <c r="BC266" s="715">
        <v>70.265997668131959</v>
      </c>
      <c r="BD266" s="715">
        <v>3426234.1320515471</v>
      </c>
      <c r="BE266" s="715">
        <v>29.734002331868041</v>
      </c>
      <c r="BF266" s="715">
        <v>979648.90017867007</v>
      </c>
      <c r="BG266" s="715">
        <v>9.2474612294786418</v>
      </c>
      <c r="BH266" s="715">
        <v>17264.475705799381</v>
      </c>
      <c r="BI266" s="715">
        <v>1.7317929645072927</v>
      </c>
      <c r="BJ266" s="715">
        <v>996913.37588446937</v>
      </c>
      <c r="BK266" s="715">
        <v>9.4104304010946525</v>
      </c>
      <c r="BL266" s="715">
        <v>9596793.1114246026</v>
      </c>
      <c r="BM266" s="715">
        <v>90.589569598905342</v>
      </c>
    </row>
    <row r="267" spans="1:65" s="24" customFormat="1" ht="15" customHeight="1" x14ac:dyDescent="0.25">
      <c r="A267" s="715" t="s">
        <v>541</v>
      </c>
      <c r="B267" s="715">
        <v>29857044.440499932</v>
      </c>
      <c r="C267" s="715">
        <v>58.319760630094144</v>
      </c>
      <c r="D267" s="715">
        <v>2583856.463253594</v>
      </c>
      <c r="E267" s="715">
        <v>7.9648110603322753</v>
      </c>
      <c r="F267" s="715">
        <v>32440900.903753527</v>
      </c>
      <c r="G267" s="715">
        <v>63.366807089758659</v>
      </c>
      <c r="H267" s="715">
        <v>18754515.740486104</v>
      </c>
      <c r="I267" s="715">
        <v>36.633192910241341</v>
      </c>
      <c r="J267" s="715">
        <v>28876684.545492403</v>
      </c>
      <c r="K267" s="715">
        <v>71.161906843076366</v>
      </c>
      <c r="L267" s="715">
        <v>2567725.1657961104</v>
      </c>
      <c r="M267" s="715">
        <v>8.165919441236321</v>
      </c>
      <c r="N267" s="715">
        <v>31444409.711288512</v>
      </c>
      <c r="O267" s="715">
        <v>77.489649169559215</v>
      </c>
      <c r="P267" s="715">
        <v>9134441.8492384013</v>
      </c>
      <c r="Q267" s="715">
        <v>22.510350830440785</v>
      </c>
      <c r="R267" s="715">
        <v>318316.07721194805</v>
      </c>
      <c r="S267" s="715">
        <v>21.127041400326451</v>
      </c>
      <c r="T267" s="715">
        <v>196724.75315985107</v>
      </c>
      <c r="U267" s="715">
        <v>38.195952934030267</v>
      </c>
      <c r="V267" s="715">
        <v>515040.83037179912</v>
      </c>
      <c r="W267" s="715">
        <v>34.183912548276027</v>
      </c>
      <c r="X267" s="715">
        <v>991635.2402635786</v>
      </c>
      <c r="Y267" s="715">
        <v>65.816087451723973</v>
      </c>
      <c r="Z267" s="715">
        <v>3345823.6953009851</v>
      </c>
      <c r="AA267" s="715">
        <v>57.386564391317826</v>
      </c>
      <c r="AB267" s="715">
        <v>789944.08795375051</v>
      </c>
      <c r="AC267" s="715">
        <v>19.100300823275099</v>
      </c>
      <c r="AD267" s="715">
        <v>4135767.7832547352</v>
      </c>
      <c r="AE267" s="715">
        <v>70.935448432208901</v>
      </c>
      <c r="AF267" s="715">
        <v>1694558.0618087207</v>
      </c>
      <c r="AG267" s="715">
        <v>29.064551567791099</v>
      </c>
      <c r="AH267" s="715">
        <v>6722934.7921297643</v>
      </c>
      <c r="AI267" s="715">
        <v>78.791680422192243</v>
      </c>
      <c r="AJ267" s="715">
        <v>554832.68057015643</v>
      </c>
      <c r="AK267" s="715">
        <v>7.6236659477157422</v>
      </c>
      <c r="AL267" s="715">
        <v>7277767.4726999206</v>
      </c>
      <c r="AM267" s="715">
        <v>85.294227391180925</v>
      </c>
      <c r="AN267" s="715">
        <v>1254776.5168507863</v>
      </c>
      <c r="AO267" s="715">
        <v>14.705772608819075</v>
      </c>
      <c r="AP267" s="715">
        <v>10771334.587764397</v>
      </c>
      <c r="AQ267" s="715">
        <v>81.738489921649773</v>
      </c>
      <c r="AR267" s="715">
        <v>631182.44252557796</v>
      </c>
      <c r="AS267" s="715">
        <v>5.5354659050180475</v>
      </c>
      <c r="AT267" s="715">
        <v>11402517.030289976</v>
      </c>
      <c r="AU267" s="715">
        <v>86.528230626177191</v>
      </c>
      <c r="AV267" s="715">
        <v>1775282.8019423466</v>
      </c>
      <c r="AW267" s="715">
        <v>13.471769373822809</v>
      </c>
      <c r="AX267" s="715">
        <v>7718275.3930853084</v>
      </c>
      <c r="AY267" s="715">
        <v>66.93206864328836</v>
      </c>
      <c r="AZ267" s="715">
        <v>395041.2015867742</v>
      </c>
      <c r="BA267" s="715">
        <v>4.8690470410854303</v>
      </c>
      <c r="BB267" s="715">
        <v>8113316.5946720829</v>
      </c>
      <c r="BC267" s="715">
        <v>70.357824200704869</v>
      </c>
      <c r="BD267" s="715">
        <v>3418189.2283729687</v>
      </c>
      <c r="BE267" s="715">
        <v>29.642175799295131</v>
      </c>
      <c r="BF267" s="715">
        <v>980359.89500752999</v>
      </c>
      <c r="BG267" s="715">
        <v>9.2342474922660092</v>
      </c>
      <c r="BH267" s="715">
        <v>16131.29745748365</v>
      </c>
      <c r="BI267" s="715">
        <v>1.6188098379053171</v>
      </c>
      <c r="BJ267" s="715">
        <v>996491.19246501371</v>
      </c>
      <c r="BK267" s="715">
        <v>9.3861920932766623</v>
      </c>
      <c r="BL267" s="715">
        <v>9620073.8912477009</v>
      </c>
      <c r="BM267" s="715">
        <v>90.613807906723338</v>
      </c>
    </row>
    <row r="268" spans="1:65" s="24" customFormat="1" ht="15" customHeight="1" x14ac:dyDescent="0.25">
      <c r="A268" s="715" t="s">
        <v>542</v>
      </c>
      <c r="B268" s="715">
        <v>29883529.164048262</v>
      </c>
      <c r="C268" s="715">
        <v>58.337284369657397</v>
      </c>
      <c r="D268" s="715">
        <v>2539998.5227355929</v>
      </c>
      <c r="E268" s="715">
        <v>7.8338129868913722</v>
      </c>
      <c r="F268" s="715">
        <v>32423527.68678385</v>
      </c>
      <c r="G268" s="715">
        <v>63.295755482821669</v>
      </c>
      <c r="H268" s="715">
        <v>18801909.847623218</v>
      </c>
      <c r="I268" s="715">
        <v>36.704244517178331</v>
      </c>
      <c r="J268" s="715">
        <v>28888401.739315875</v>
      </c>
      <c r="K268" s="715">
        <v>71.178218789923918</v>
      </c>
      <c r="L268" s="715">
        <v>2522003.3062771074</v>
      </c>
      <c r="M268" s="715">
        <v>8.0291970212302495</v>
      </c>
      <c r="N268" s="715">
        <v>31410405.045592979</v>
      </c>
      <c r="O268" s="715">
        <v>77.392190221884292</v>
      </c>
      <c r="P268" s="715">
        <v>9175608.8086977303</v>
      </c>
      <c r="Q268" s="715">
        <v>22.607809778115708</v>
      </c>
      <c r="R268" s="715">
        <v>323098.90645487327</v>
      </c>
      <c r="S268" s="715">
        <v>21.443304778742966</v>
      </c>
      <c r="T268" s="715">
        <v>191267.47253147641</v>
      </c>
      <c r="U268" s="715">
        <v>37.185065032516889</v>
      </c>
      <c r="V268" s="715">
        <v>514366.37898634962</v>
      </c>
      <c r="W268" s="715">
        <v>34.137271319063437</v>
      </c>
      <c r="X268" s="715">
        <v>992392.53615608462</v>
      </c>
      <c r="Y268" s="715">
        <v>65.862728680936556</v>
      </c>
      <c r="Z268" s="715">
        <v>3359267.5701574329</v>
      </c>
      <c r="AA268" s="715">
        <v>57.633797397307518</v>
      </c>
      <c r="AB268" s="715">
        <v>773438.45854229038</v>
      </c>
      <c r="AC268" s="715">
        <v>18.715061104543114</v>
      </c>
      <c r="AD268" s="715">
        <v>4132706.0286997235</v>
      </c>
      <c r="AE268" s="715">
        <v>70.903414802872845</v>
      </c>
      <c r="AF268" s="715">
        <v>1695935.709063625</v>
      </c>
      <c r="AG268" s="715">
        <v>29.096585197127155</v>
      </c>
      <c r="AH268" s="715">
        <v>6723373.9100088812</v>
      </c>
      <c r="AI268" s="715">
        <v>78.71512868004227</v>
      </c>
      <c r="AJ268" s="715">
        <v>537190.60140063765</v>
      </c>
      <c r="AK268" s="715">
        <v>7.3987442788570572</v>
      </c>
      <c r="AL268" s="715">
        <v>7260564.5114095192</v>
      </c>
      <c r="AM268" s="715">
        <v>85.004385812092025</v>
      </c>
      <c r="AN268" s="715">
        <v>1280835.3728970285</v>
      </c>
      <c r="AO268" s="715">
        <v>14.995614187907975</v>
      </c>
      <c r="AP268" s="715">
        <v>10765839.352496322</v>
      </c>
      <c r="AQ268" s="715">
        <v>81.750441242865136</v>
      </c>
      <c r="AR268" s="715">
        <v>619896.95083796536</v>
      </c>
      <c r="AS268" s="715">
        <v>5.4445047234795876</v>
      </c>
      <c r="AT268" s="715">
        <v>11385736.303334286</v>
      </c>
      <c r="AU268" s="715">
        <v>86.457631049144339</v>
      </c>
      <c r="AV268" s="715">
        <v>1783415.0661525703</v>
      </c>
      <c r="AW268" s="715">
        <v>13.542368950855661</v>
      </c>
      <c r="AX268" s="715">
        <v>7716822.0001983652</v>
      </c>
      <c r="AY268" s="715">
        <v>66.86984901158965</v>
      </c>
      <c r="AZ268" s="715">
        <v>400209.82296473783</v>
      </c>
      <c r="BA268" s="715">
        <v>4.9304946892370474</v>
      </c>
      <c r="BB268" s="715">
        <v>8117031.8231631033</v>
      </c>
      <c r="BC268" s="715">
        <v>70.337853124412135</v>
      </c>
      <c r="BD268" s="715">
        <v>3423030.1244284231</v>
      </c>
      <c r="BE268" s="715">
        <v>29.662146875587865</v>
      </c>
      <c r="BF268" s="715">
        <v>995127.42473238835</v>
      </c>
      <c r="BG268" s="715">
        <v>9.3532079805426545</v>
      </c>
      <c r="BH268" s="715">
        <v>17995.216458485214</v>
      </c>
      <c r="BI268" s="715">
        <v>1.7762130394532261</v>
      </c>
      <c r="BJ268" s="715">
        <v>1013122.6411908735</v>
      </c>
      <c r="BK268" s="715">
        <v>9.5223451161575827</v>
      </c>
      <c r="BL268" s="715">
        <v>9626301.0389254857</v>
      </c>
      <c r="BM268" s="715">
        <v>90.477654883842419</v>
      </c>
    </row>
    <row r="269" spans="1:65" s="24" customFormat="1" ht="15" customHeight="1" x14ac:dyDescent="0.25">
      <c r="A269" s="715" t="s">
        <v>543</v>
      </c>
      <c r="B269" s="715">
        <v>29930188.371465787</v>
      </c>
      <c r="C269" s="715">
        <v>58.394148235957857</v>
      </c>
      <c r="D269" s="715">
        <v>2525440.0499709891</v>
      </c>
      <c r="E269" s="715">
        <v>7.7812082920660659</v>
      </c>
      <c r="F269" s="715">
        <v>32455628.421436775</v>
      </c>
      <c r="G269" s="715">
        <v>63.321311366665824</v>
      </c>
      <c r="H269" s="715">
        <v>18799830.003137738</v>
      </c>
      <c r="I269" s="715">
        <v>36.678688633334176</v>
      </c>
      <c r="J269" s="715">
        <v>28917189.076900471</v>
      </c>
      <c r="K269" s="715">
        <v>71.236576737507576</v>
      </c>
      <c r="L269" s="715">
        <v>2504243.8541248273</v>
      </c>
      <c r="M269" s="715">
        <v>7.9698588527837479</v>
      </c>
      <c r="N269" s="715">
        <v>31421432.931025296</v>
      </c>
      <c r="O269" s="715">
        <v>77.40570192493108</v>
      </c>
      <c r="P269" s="715">
        <v>9171743.217029212</v>
      </c>
      <c r="Q269" s="715">
        <v>22.59429807506892</v>
      </c>
      <c r="R269" s="715">
        <v>331628.89057432982</v>
      </c>
      <c r="S269" s="715">
        <v>22.008209452031029</v>
      </c>
      <c r="T269" s="715">
        <v>184076.88815639744</v>
      </c>
      <c r="U269" s="715">
        <v>35.694168215344376</v>
      </c>
      <c r="V269" s="715">
        <v>515705.77873072727</v>
      </c>
      <c r="W269" s="715">
        <v>34.224282372602069</v>
      </c>
      <c r="X269" s="715">
        <v>991135.98091876297</v>
      </c>
      <c r="Y269" s="715">
        <v>65.775717627397938</v>
      </c>
      <c r="Z269" s="715">
        <v>3359635.2244391241</v>
      </c>
      <c r="AA269" s="715">
        <v>57.656764258504367</v>
      </c>
      <c r="AB269" s="715">
        <v>767807.54725228506</v>
      </c>
      <c r="AC269" s="715">
        <v>18.602500136849642</v>
      </c>
      <c r="AD269" s="715">
        <v>4127442.7716914094</v>
      </c>
      <c r="AE269" s="715">
        <v>70.833581320605518</v>
      </c>
      <c r="AF269" s="715">
        <v>1699514.8587718327</v>
      </c>
      <c r="AG269" s="715">
        <v>29.166418679394482</v>
      </c>
      <c r="AH269" s="715">
        <v>6739208.987679786</v>
      </c>
      <c r="AI269" s="715">
        <v>78.818799832661867</v>
      </c>
      <c r="AJ269" s="715">
        <v>534283.35911847278</v>
      </c>
      <c r="AK269" s="715">
        <v>7.3456234452994318</v>
      </c>
      <c r="AL269" s="715">
        <v>7273492.3467982588</v>
      </c>
      <c r="AM269" s="715">
        <v>85.067541074143904</v>
      </c>
      <c r="AN269" s="715">
        <v>1276763.432264128</v>
      </c>
      <c r="AO269" s="715">
        <v>14.932458925856096</v>
      </c>
      <c r="AP269" s="715">
        <v>10768257.958688295</v>
      </c>
      <c r="AQ269" s="715">
        <v>81.822541547195129</v>
      </c>
      <c r="AR269" s="715">
        <v>608957.46851100284</v>
      </c>
      <c r="AS269" s="715">
        <v>5.3524297962678951</v>
      </c>
      <c r="AT269" s="715">
        <v>11377215.427199297</v>
      </c>
      <c r="AU269" s="715">
        <v>86.449701108089016</v>
      </c>
      <c r="AV269" s="715">
        <v>1783287.4795420924</v>
      </c>
      <c r="AW269" s="715">
        <v>13.550298891910984</v>
      </c>
      <c r="AX269" s="715">
        <v>7718458.0155189354</v>
      </c>
      <c r="AY269" s="715">
        <v>66.834472898020209</v>
      </c>
      <c r="AZ269" s="715">
        <v>409118.59108666901</v>
      </c>
      <c r="BA269" s="715">
        <v>5.0337094424205375</v>
      </c>
      <c r="BB269" s="715">
        <v>8127576.6066056043</v>
      </c>
      <c r="BC269" s="715">
        <v>70.377049061948441</v>
      </c>
      <c r="BD269" s="715">
        <v>3421041.4655323955</v>
      </c>
      <c r="BE269" s="715">
        <v>29.622950938051559</v>
      </c>
      <c r="BF269" s="715">
        <v>1012999.2945653162</v>
      </c>
      <c r="BG269" s="715">
        <v>9.5007735519823662</v>
      </c>
      <c r="BH269" s="715">
        <v>21196.195846161878</v>
      </c>
      <c r="BI269" s="715">
        <v>2.0495347390973917</v>
      </c>
      <c r="BJ269" s="715">
        <v>1034195.4904114781</v>
      </c>
      <c r="BK269" s="715">
        <v>9.6995696004872851</v>
      </c>
      <c r="BL269" s="715">
        <v>9628086.7861085273</v>
      </c>
      <c r="BM269" s="715">
        <v>90.30043039951272</v>
      </c>
    </row>
    <row r="270" spans="1:65" s="24" customFormat="1" ht="15" customHeight="1" x14ac:dyDescent="0.25">
      <c r="A270" s="715" t="s">
        <v>544</v>
      </c>
      <c r="B270" s="715">
        <v>29909860.90268863</v>
      </c>
      <c r="C270" s="715">
        <v>58.320330242270089</v>
      </c>
      <c r="D270" s="715">
        <v>2511706.2145877066</v>
      </c>
      <c r="E270" s="715">
        <v>7.7470228551947606</v>
      </c>
      <c r="F270" s="715">
        <v>32421567.117276333</v>
      </c>
      <c r="G270" s="715">
        <v>63.217829979326687</v>
      </c>
      <c r="H270" s="715">
        <v>18863912.197465628</v>
      </c>
      <c r="I270" s="715">
        <v>36.782170020673313</v>
      </c>
      <c r="J270" s="715">
        <v>28908085.873287894</v>
      </c>
      <c r="K270" s="715">
        <v>71.201588417087152</v>
      </c>
      <c r="L270" s="715">
        <v>2490660.9742400409</v>
      </c>
      <c r="M270" s="715">
        <v>7.9323578942009076</v>
      </c>
      <c r="N270" s="715">
        <v>31398746.847527936</v>
      </c>
      <c r="O270" s="715">
        <v>77.33617022065819</v>
      </c>
      <c r="P270" s="715">
        <v>9201591.5942903757</v>
      </c>
      <c r="Q270" s="715">
        <v>22.66382977934181</v>
      </c>
      <c r="R270" s="715">
        <v>327444.24319323967</v>
      </c>
      <c r="S270" s="715">
        <v>21.729304989118297</v>
      </c>
      <c r="T270" s="715">
        <v>193371.7797447553</v>
      </c>
      <c r="U270" s="715">
        <v>37.12861571614453</v>
      </c>
      <c r="V270" s="715">
        <v>520816.02293799497</v>
      </c>
      <c r="W270" s="715">
        <v>34.561518306982933</v>
      </c>
      <c r="X270" s="715">
        <v>986108.58121855184</v>
      </c>
      <c r="Y270" s="715">
        <v>65.438481693017067</v>
      </c>
      <c r="Z270" s="715">
        <v>3326735.178910193</v>
      </c>
      <c r="AA270" s="715">
        <v>57.108651905906896</v>
      </c>
      <c r="AB270" s="715">
        <v>771827.30344659393</v>
      </c>
      <c r="AC270" s="715">
        <v>18.831658825968947</v>
      </c>
      <c r="AD270" s="715">
        <v>4098562.4823567867</v>
      </c>
      <c r="AE270" s="715">
        <v>70.35828388245811</v>
      </c>
      <c r="AF270" s="715">
        <v>1726711.040806348</v>
      </c>
      <c r="AG270" s="715">
        <v>29.64171611754189</v>
      </c>
      <c r="AH270" s="715">
        <v>6761471.1081284257</v>
      </c>
      <c r="AI270" s="715">
        <v>78.997346521500958</v>
      </c>
      <c r="AJ270" s="715">
        <v>514813.43449003936</v>
      </c>
      <c r="AK270" s="715">
        <v>7.0752240580297192</v>
      </c>
      <c r="AL270" s="715">
        <v>7276284.5426184647</v>
      </c>
      <c r="AM270" s="715">
        <v>85.012146352478979</v>
      </c>
      <c r="AN270" s="715">
        <v>1282827.1311997622</v>
      </c>
      <c r="AO270" s="715">
        <v>14.987853647521021</v>
      </c>
      <c r="AP270" s="715">
        <v>10752339.261553533</v>
      </c>
      <c r="AQ270" s="715">
        <v>81.755309164497191</v>
      </c>
      <c r="AR270" s="715">
        <v>606784.65615783818</v>
      </c>
      <c r="AS270" s="715">
        <v>5.341826187948592</v>
      </c>
      <c r="AT270" s="715">
        <v>11359123.917711373</v>
      </c>
      <c r="AU270" s="715">
        <v>86.368990518268944</v>
      </c>
      <c r="AV270" s="715">
        <v>1792730.5262845531</v>
      </c>
      <c r="AW270" s="715">
        <v>13.631009481731056</v>
      </c>
      <c r="AX270" s="715">
        <v>7740096.0815025028</v>
      </c>
      <c r="AY270" s="715">
        <v>66.972219590866615</v>
      </c>
      <c r="AZ270" s="715">
        <v>403863.80040081393</v>
      </c>
      <c r="BA270" s="715">
        <v>4.9590593060046766</v>
      </c>
      <c r="BB270" s="715">
        <v>8143959.8819033159</v>
      </c>
      <c r="BC270" s="715">
        <v>70.466705297560168</v>
      </c>
      <c r="BD270" s="715">
        <v>3413214.3147811596</v>
      </c>
      <c r="BE270" s="715">
        <v>29.533294702439832</v>
      </c>
      <c r="BF270" s="715">
        <v>1001775.029400734</v>
      </c>
      <c r="BG270" s="715">
        <v>9.3754031071246864</v>
      </c>
      <c r="BH270" s="715">
        <v>21045.240347665575</v>
      </c>
      <c r="BI270" s="715">
        <v>2.057569738312131</v>
      </c>
      <c r="BJ270" s="715">
        <v>1022820.2697483996</v>
      </c>
      <c r="BK270" s="715">
        <v>9.5723611126199142</v>
      </c>
      <c r="BL270" s="715">
        <v>9662320.6031752527</v>
      </c>
      <c r="BM270" s="715">
        <v>90.427638887380084</v>
      </c>
    </row>
    <row r="271" spans="1:65" s="24" customFormat="1" ht="15" customHeight="1" x14ac:dyDescent="0.25">
      <c r="A271" s="715" t="s">
        <v>545</v>
      </c>
      <c r="B271" s="715">
        <v>29989807.186991118</v>
      </c>
      <c r="C271" s="715">
        <v>58.442004983363603</v>
      </c>
      <c r="D271" s="715">
        <v>2514899.1040142495</v>
      </c>
      <c r="E271" s="715">
        <v>7.7370306979520898</v>
      </c>
      <c r="F271" s="715">
        <v>32504706.291005369</v>
      </c>
      <c r="G271" s="715">
        <v>63.34286163285924</v>
      </c>
      <c r="H271" s="715">
        <v>18810793.913904041</v>
      </c>
      <c r="I271" s="715">
        <v>36.65713836714076</v>
      </c>
      <c r="J271" s="715">
        <v>28964374.611659877</v>
      </c>
      <c r="K271" s="715">
        <v>71.327646584957122</v>
      </c>
      <c r="L271" s="715">
        <v>2489570.0496622976</v>
      </c>
      <c r="M271" s="715">
        <v>7.9149692557437339</v>
      </c>
      <c r="N271" s="715">
        <v>31453944.661322176</v>
      </c>
      <c r="O271" s="715">
        <v>77.458459869609314</v>
      </c>
      <c r="P271" s="715">
        <v>9153556.0742599368</v>
      </c>
      <c r="Q271" s="715">
        <v>22.541540130390686</v>
      </c>
      <c r="R271" s="715">
        <v>329152.83979325346</v>
      </c>
      <c r="S271" s="715">
        <v>21.841487252444733</v>
      </c>
      <c r="T271" s="715">
        <v>195620.20703390648</v>
      </c>
      <c r="U271" s="715">
        <v>37.277106401833983</v>
      </c>
      <c r="V271" s="715">
        <v>524773.04682715994</v>
      </c>
      <c r="W271" s="715">
        <v>34.822193300538942</v>
      </c>
      <c r="X271" s="715">
        <v>982234.40183644323</v>
      </c>
      <c r="Y271" s="715">
        <v>65.177806699461058</v>
      </c>
      <c r="Z271" s="715">
        <v>3290775.380027195</v>
      </c>
      <c r="AA271" s="715">
        <v>56.507681861351109</v>
      </c>
      <c r="AB271" s="715">
        <v>787147.93056851707</v>
      </c>
      <c r="AC271" s="715">
        <v>19.302666347924252</v>
      </c>
      <c r="AD271" s="715">
        <v>4077923.3105957117</v>
      </c>
      <c r="AE271" s="715">
        <v>70.024224226518257</v>
      </c>
      <c r="AF271" s="715">
        <v>1745666.1052673156</v>
      </c>
      <c r="AG271" s="715">
        <v>29.975775773481743</v>
      </c>
      <c r="AH271" s="715">
        <v>6789554.554806916</v>
      </c>
      <c r="AI271" s="715">
        <v>79.243467023730503</v>
      </c>
      <c r="AJ271" s="715">
        <v>512879.50240864733</v>
      </c>
      <c r="AK271" s="715">
        <v>7.0234047769574737</v>
      </c>
      <c r="AL271" s="715">
        <v>7302434.057215563</v>
      </c>
      <c r="AM271" s="715">
        <v>85.229478272066757</v>
      </c>
      <c r="AN271" s="715">
        <v>1265533.5113585065</v>
      </c>
      <c r="AO271" s="715">
        <v>14.770521727933243</v>
      </c>
      <c r="AP271" s="715">
        <v>10767781.025125101</v>
      </c>
      <c r="AQ271" s="715">
        <v>81.926594169534923</v>
      </c>
      <c r="AR271" s="715">
        <v>592004.97339773737</v>
      </c>
      <c r="AS271" s="715">
        <v>5.2114095589011828</v>
      </c>
      <c r="AT271" s="715">
        <v>11359785.998522839</v>
      </c>
      <c r="AU271" s="715">
        <v>86.430860284227691</v>
      </c>
      <c r="AV271" s="715">
        <v>1783419.9827276194</v>
      </c>
      <c r="AW271" s="715">
        <v>13.569139715772309</v>
      </c>
      <c r="AX271" s="715">
        <v>7787110.8119074125</v>
      </c>
      <c r="AY271" s="715">
        <v>67.329175033700963</v>
      </c>
      <c r="AZ271" s="715">
        <v>401917.43625348929</v>
      </c>
      <c r="BA271" s="715">
        <v>4.9079991431675936</v>
      </c>
      <c r="BB271" s="715">
        <v>8189028.2481609015</v>
      </c>
      <c r="BC271" s="715">
        <v>70.804246863066538</v>
      </c>
      <c r="BD271" s="715">
        <v>3376702.0730700511</v>
      </c>
      <c r="BE271" s="715">
        <v>29.195753136933462</v>
      </c>
      <c r="BF271" s="715">
        <v>1025432.5753312389</v>
      </c>
      <c r="BG271" s="715">
        <v>9.5763226200053158</v>
      </c>
      <c r="BH271" s="715">
        <v>25329.054351951825</v>
      </c>
      <c r="BI271" s="715">
        <v>2.4105423757801896</v>
      </c>
      <c r="BJ271" s="715">
        <v>1050761.6296831907</v>
      </c>
      <c r="BK271" s="715">
        <v>9.8128659110701495</v>
      </c>
      <c r="BL271" s="715">
        <v>9657237.8396441042</v>
      </c>
      <c r="BM271" s="715">
        <v>90.187134088929852</v>
      </c>
    </row>
    <row r="272" spans="1:65" s="24" customFormat="1" ht="15" customHeight="1" x14ac:dyDescent="0.25">
      <c r="A272" s="715" t="s">
        <v>546</v>
      </c>
      <c r="B272" s="715">
        <v>30049007.771090314</v>
      </c>
      <c r="C272" s="715">
        <v>58.523133333184731</v>
      </c>
      <c r="D272" s="715">
        <v>2492650.9152189083</v>
      </c>
      <c r="E272" s="715">
        <v>7.6598766499496378</v>
      </c>
      <c r="F272" s="715">
        <v>32541658.686309222</v>
      </c>
      <c r="G272" s="715">
        <v>63.37779419173021</v>
      </c>
      <c r="H272" s="715">
        <v>18803862.408767622</v>
      </c>
      <c r="I272" s="715">
        <v>36.62220580826979</v>
      </c>
      <c r="J272" s="715">
        <v>29031003.477784164</v>
      </c>
      <c r="K272" s="715">
        <v>71.479119392934436</v>
      </c>
      <c r="L272" s="715">
        <v>2468662.9707406741</v>
      </c>
      <c r="M272" s="715">
        <v>7.8371082905745633</v>
      </c>
      <c r="N272" s="715">
        <v>31499666.448524836</v>
      </c>
      <c r="O272" s="715">
        <v>77.557374847022416</v>
      </c>
      <c r="P272" s="715">
        <v>9114996.580821069</v>
      </c>
      <c r="Q272" s="715">
        <v>22.442625152977584</v>
      </c>
      <c r="R272" s="715">
        <v>327146.622860729</v>
      </c>
      <c r="S272" s="715">
        <v>21.707168067048503</v>
      </c>
      <c r="T272" s="715">
        <v>198625.98185396084</v>
      </c>
      <c r="U272" s="715">
        <v>37.777925299425803</v>
      </c>
      <c r="V272" s="715">
        <v>525772.60471468978</v>
      </c>
      <c r="W272" s="715">
        <v>34.886602819832014</v>
      </c>
      <c r="X272" s="715">
        <v>981317.68845596956</v>
      </c>
      <c r="Y272" s="715">
        <v>65.113397180167993</v>
      </c>
      <c r="Z272" s="715">
        <v>3303384.3951516175</v>
      </c>
      <c r="AA272" s="715">
        <v>56.740606727027377</v>
      </c>
      <c r="AB272" s="715">
        <v>780386.39766046032</v>
      </c>
      <c r="AC272" s="715">
        <v>19.109456364055326</v>
      </c>
      <c r="AD272" s="715">
        <v>4083770.7928120783</v>
      </c>
      <c r="AE272" s="715">
        <v>70.144919512957784</v>
      </c>
      <c r="AF272" s="715">
        <v>1738134.5157508443</v>
      </c>
      <c r="AG272" s="715">
        <v>29.855080487042216</v>
      </c>
      <c r="AH272" s="715">
        <v>6810980.1224860791</v>
      </c>
      <c r="AI272" s="715">
        <v>79.411452871874218</v>
      </c>
      <c r="AJ272" s="715">
        <v>514455.68205246062</v>
      </c>
      <c r="AK272" s="715">
        <v>7.0228679327682464</v>
      </c>
      <c r="AL272" s="715">
        <v>7325435.8045385387</v>
      </c>
      <c r="AM272" s="715">
        <v>85.409660532927376</v>
      </c>
      <c r="AN272" s="715">
        <v>1251387.6587913693</v>
      </c>
      <c r="AO272" s="715">
        <v>14.590339467072624</v>
      </c>
      <c r="AP272" s="715">
        <v>10764440.112312838</v>
      </c>
      <c r="AQ272" s="715">
        <v>81.955102767238671</v>
      </c>
      <c r="AR272" s="715">
        <v>583046.04534350894</v>
      </c>
      <c r="AS272" s="715">
        <v>5.1381075706368469</v>
      </c>
      <c r="AT272" s="715">
        <v>11347486.157656346</v>
      </c>
      <c r="AU272" s="715">
        <v>86.394125890187937</v>
      </c>
      <c r="AV272" s="715">
        <v>1787071.3608486447</v>
      </c>
      <c r="AW272" s="715">
        <v>13.605874109812063</v>
      </c>
      <c r="AX272" s="715">
        <v>7825052.2249729019</v>
      </c>
      <c r="AY272" s="715">
        <v>67.607210704791797</v>
      </c>
      <c r="AZ272" s="715">
        <v>392148.86383028293</v>
      </c>
      <c r="BA272" s="715">
        <v>4.7722924094510439</v>
      </c>
      <c r="BB272" s="715">
        <v>8217201.0888031842</v>
      </c>
      <c r="BC272" s="715">
        <v>70.995314720252281</v>
      </c>
      <c r="BD272" s="715">
        <v>3357085.3569742413</v>
      </c>
      <c r="BE272" s="715">
        <v>29.004685279747719</v>
      </c>
      <c r="BF272" s="715">
        <v>1018004.2933061523</v>
      </c>
      <c r="BG272" s="715">
        <v>9.4866998246594587</v>
      </c>
      <c r="BH272" s="715">
        <v>23987.944478234702</v>
      </c>
      <c r="BI272" s="715">
        <v>2.3021231452972084</v>
      </c>
      <c r="BJ272" s="715">
        <v>1041992.2377843871</v>
      </c>
      <c r="BK272" s="715">
        <v>9.7102415426777071</v>
      </c>
      <c r="BL272" s="715">
        <v>9688865.8279465511</v>
      </c>
      <c r="BM272" s="715">
        <v>90.289758457322293</v>
      </c>
    </row>
    <row r="273" spans="1:65" s="24" customFormat="1" ht="15" customHeight="1" x14ac:dyDescent="0.25">
      <c r="A273" s="715" t="s">
        <v>547</v>
      </c>
      <c r="B273" s="715">
        <v>30079865.472539529</v>
      </c>
      <c r="C273" s="715">
        <v>58.545485542755891</v>
      </c>
      <c r="D273" s="715">
        <v>2504385.5583012151</v>
      </c>
      <c r="E273" s="715">
        <v>7.6858773151816004</v>
      </c>
      <c r="F273" s="715">
        <v>32584251.03084074</v>
      </c>
      <c r="G273" s="715">
        <v>63.419858023938112</v>
      </c>
      <c r="H273" s="715">
        <v>18794373.971034326</v>
      </c>
      <c r="I273" s="715">
        <v>36.580141976061888</v>
      </c>
      <c r="J273" s="715">
        <v>29049373.004854374</v>
      </c>
      <c r="K273" s="715">
        <v>71.503300098896929</v>
      </c>
      <c r="L273" s="715">
        <v>2478924.558729202</v>
      </c>
      <c r="M273" s="715">
        <v>7.8625385773840755</v>
      </c>
      <c r="N273" s="715">
        <v>31528297.563583575</v>
      </c>
      <c r="O273" s="715">
        <v>77.605025138391568</v>
      </c>
      <c r="P273" s="715">
        <v>9098321.0186019987</v>
      </c>
      <c r="Q273" s="715">
        <v>22.394974861608432</v>
      </c>
      <c r="R273" s="715">
        <v>334676.15323413454</v>
      </c>
      <c r="S273" s="715">
        <v>22.225386325164333</v>
      </c>
      <c r="T273" s="715">
        <v>191100.61412101513</v>
      </c>
      <c r="U273" s="715">
        <v>36.346340497759421</v>
      </c>
      <c r="V273" s="715">
        <v>525776.76735514973</v>
      </c>
      <c r="W273" s="715">
        <v>34.916117154869966</v>
      </c>
      <c r="X273" s="715">
        <v>980051.51539196656</v>
      </c>
      <c r="Y273" s="715">
        <v>65.083882845130034</v>
      </c>
      <c r="Z273" s="715">
        <v>3295064.1928086532</v>
      </c>
      <c r="AA273" s="715">
        <v>56.608390102341929</v>
      </c>
      <c r="AB273" s="715">
        <v>791004.05438860948</v>
      </c>
      <c r="AC273" s="715">
        <v>19.3585619851352</v>
      </c>
      <c r="AD273" s="715">
        <v>4086068.2471972629</v>
      </c>
      <c r="AE273" s="715">
        <v>70.197644654981474</v>
      </c>
      <c r="AF273" s="715">
        <v>1734737.0907597581</v>
      </c>
      <c r="AG273" s="715">
        <v>29.802355345018526</v>
      </c>
      <c r="AH273" s="715">
        <v>6805558.0906870253</v>
      </c>
      <c r="AI273" s="715">
        <v>79.302239860818389</v>
      </c>
      <c r="AJ273" s="715">
        <v>518807.0841090912</v>
      </c>
      <c r="AK273" s="715">
        <v>7.0833044465663582</v>
      </c>
      <c r="AL273" s="715">
        <v>7324365.1747961165</v>
      </c>
      <c r="AM273" s="715">
        <v>85.347675558709497</v>
      </c>
      <c r="AN273" s="715">
        <v>1257432.89626885</v>
      </c>
      <c r="AO273" s="715">
        <v>14.652324441290503</v>
      </c>
      <c r="AP273" s="715">
        <v>10774799.922135595</v>
      </c>
      <c r="AQ273" s="715">
        <v>82.064999247687453</v>
      </c>
      <c r="AR273" s="715">
        <v>589147.34201110597</v>
      </c>
      <c r="AS273" s="715">
        <v>5.1843547696658909</v>
      </c>
      <c r="AT273" s="715">
        <v>11363947.264146701</v>
      </c>
      <c r="AU273" s="715">
        <v>86.552170845147216</v>
      </c>
      <c r="AV273" s="715">
        <v>1765645.157605771</v>
      </c>
      <c r="AW273" s="715">
        <v>13.447829154852784</v>
      </c>
      <c r="AX273" s="715">
        <v>7839274.6459889654</v>
      </c>
      <c r="AY273" s="715">
        <v>67.646466249092271</v>
      </c>
      <c r="AZ273" s="715">
        <v>388865.46409938001</v>
      </c>
      <c r="BA273" s="715">
        <v>4.7260432964990526</v>
      </c>
      <c r="BB273" s="715">
        <v>8228140.1100883456</v>
      </c>
      <c r="BC273" s="715">
        <v>71.002054065637992</v>
      </c>
      <c r="BD273" s="715">
        <v>3360454.3585756528</v>
      </c>
      <c r="BE273" s="715">
        <v>28.997945934362008</v>
      </c>
      <c r="BF273" s="715">
        <v>1030492.4676851524</v>
      </c>
      <c r="BG273" s="715">
        <v>9.5841876154210119</v>
      </c>
      <c r="BH273" s="715">
        <v>25460.999572012966</v>
      </c>
      <c r="BI273" s="715">
        <v>2.411185754060527</v>
      </c>
      <c r="BJ273" s="715">
        <v>1055953.4672571654</v>
      </c>
      <c r="BK273" s="715">
        <v>9.8209899254102222</v>
      </c>
      <c r="BL273" s="715">
        <v>9696052.952432327</v>
      </c>
      <c r="BM273" s="715">
        <v>90.179010074589783</v>
      </c>
    </row>
    <row r="274" spans="1:65" s="24" customFormat="1" ht="15" customHeight="1" x14ac:dyDescent="0.25">
      <c r="A274" s="715" t="s">
        <v>548</v>
      </c>
      <c r="B274" s="715">
        <v>30163205.50299786</v>
      </c>
      <c r="C274" s="715">
        <v>58.669891371634563</v>
      </c>
      <c r="D274" s="715">
        <v>2483163.7264257409</v>
      </c>
      <c r="E274" s="715">
        <v>7.6062477544599618</v>
      </c>
      <c r="F274" s="715">
        <v>32646369.229423601</v>
      </c>
      <c r="G274" s="715">
        <v>63.499847062945356</v>
      </c>
      <c r="H274" s="715">
        <v>18765359.679249682</v>
      </c>
      <c r="I274" s="715">
        <v>36.500152937054644</v>
      </c>
      <c r="J274" s="715">
        <v>29116644.852814674</v>
      </c>
      <c r="K274" s="715">
        <v>71.647801313284404</v>
      </c>
      <c r="L274" s="715">
        <v>2461740.2783398358</v>
      </c>
      <c r="M274" s="715">
        <v>7.795649676560374</v>
      </c>
      <c r="N274" s="715">
        <v>31578385.131154507</v>
      </c>
      <c r="O274" s="715">
        <v>77.70544563456518</v>
      </c>
      <c r="P274" s="715">
        <v>9060189.0038707331</v>
      </c>
      <c r="Q274" s="715">
        <v>22.29455436543482</v>
      </c>
      <c r="R274" s="715">
        <v>332533.87388462917</v>
      </c>
      <c r="S274" s="715">
        <v>22.101643510264328</v>
      </c>
      <c r="T274" s="715">
        <v>190191.75554132659</v>
      </c>
      <c r="U274" s="715">
        <v>36.38462413832481</v>
      </c>
      <c r="V274" s="715">
        <v>522725.62942595576</v>
      </c>
      <c r="W274" s="715">
        <v>34.742612475200936</v>
      </c>
      <c r="X274" s="715">
        <v>981840.64289761835</v>
      </c>
      <c r="Y274" s="715">
        <v>65.257387524799071</v>
      </c>
      <c r="Z274" s="715">
        <v>3346233.3285364769</v>
      </c>
      <c r="AA274" s="715">
        <v>57.498328821060895</v>
      </c>
      <c r="AB274" s="715">
        <v>795747.28019863227</v>
      </c>
      <c r="AC274" s="715">
        <v>19.211757740257507</v>
      </c>
      <c r="AD274" s="715">
        <v>4141980.6087351087</v>
      </c>
      <c r="AE274" s="715">
        <v>71.171654702175417</v>
      </c>
      <c r="AF274" s="715">
        <v>1677724.7586160111</v>
      </c>
      <c r="AG274" s="715">
        <v>28.828345297824583</v>
      </c>
      <c r="AH274" s="715">
        <v>6822667.7829451635</v>
      </c>
      <c r="AI274" s="715">
        <v>79.455553770390594</v>
      </c>
      <c r="AJ274" s="715">
        <v>514872.13576914207</v>
      </c>
      <c r="AK274" s="715">
        <v>7.0169585647631978</v>
      </c>
      <c r="AL274" s="715">
        <v>7337539.9187143054</v>
      </c>
      <c r="AM274" s="715">
        <v>85.451661447030446</v>
      </c>
      <c r="AN274" s="715">
        <v>1249232.7600857203</v>
      </c>
      <c r="AO274" s="715">
        <v>14.548338552969554</v>
      </c>
      <c r="AP274" s="715">
        <v>10750721.797661252</v>
      </c>
      <c r="AQ274" s="715">
        <v>81.912587164918122</v>
      </c>
      <c r="AR274" s="715">
        <v>572383.12920605089</v>
      </c>
      <c r="AS274" s="715">
        <v>5.0550015468628944</v>
      </c>
      <c r="AT274" s="715">
        <v>11323104.926867304</v>
      </c>
      <c r="AU274" s="715">
        <v>86.27372531408119</v>
      </c>
      <c r="AV274" s="715">
        <v>1801522.3981326523</v>
      </c>
      <c r="AW274" s="715">
        <v>13.72627468591881</v>
      </c>
      <c r="AX274" s="715">
        <v>7864488.0697871502</v>
      </c>
      <c r="AY274" s="715">
        <v>67.780351300152759</v>
      </c>
      <c r="AZ274" s="715">
        <v>388545.97762468416</v>
      </c>
      <c r="BA274" s="715">
        <v>4.7079168145020907</v>
      </c>
      <c r="BB274" s="715">
        <v>8253034.0474118348</v>
      </c>
      <c r="BC274" s="715">
        <v>71.129047696658972</v>
      </c>
      <c r="BD274" s="715">
        <v>3349868.4441387318</v>
      </c>
      <c r="BE274" s="715">
        <v>28.870952303341028</v>
      </c>
      <c r="BF274" s="715">
        <v>1046560.6501831871</v>
      </c>
      <c r="BG274" s="715">
        <v>9.7145234814889534</v>
      </c>
      <c r="BH274" s="715">
        <v>21423.448085905442</v>
      </c>
      <c r="BI274" s="715">
        <v>2.00597069943522</v>
      </c>
      <c r="BJ274" s="715">
        <v>1067984.0982690926</v>
      </c>
      <c r="BK274" s="715">
        <v>9.9133830406062984</v>
      </c>
      <c r="BL274" s="715">
        <v>9705170.6753789485</v>
      </c>
      <c r="BM274" s="715">
        <v>90.086616959393695</v>
      </c>
    </row>
    <row r="275" spans="1:65" s="24" customFormat="1" ht="15" customHeight="1" x14ac:dyDescent="0.25">
      <c r="A275" s="715" t="s">
        <v>549</v>
      </c>
      <c r="B275" s="715">
        <v>30280466.423667662</v>
      </c>
      <c r="C275" s="715">
        <v>58.860073532129597</v>
      </c>
      <c r="D275" s="715">
        <v>2404683.0992906848</v>
      </c>
      <c r="E275" s="715">
        <v>7.3571121270276381</v>
      </c>
      <c r="F275" s="715">
        <v>32685149.522958346</v>
      </c>
      <c r="G275" s="715">
        <v>63.534368242963026</v>
      </c>
      <c r="H275" s="715">
        <v>18759683.292513154</v>
      </c>
      <c r="I275" s="715">
        <v>36.465631757036974</v>
      </c>
      <c r="J275" s="715">
        <v>29214842.389496699</v>
      </c>
      <c r="K275" s="715">
        <v>71.868294494125578</v>
      </c>
      <c r="L275" s="715">
        <v>2379596.8601945001</v>
      </c>
      <c r="M275" s="715">
        <v>7.5316951865754591</v>
      </c>
      <c r="N275" s="715">
        <v>31594439.249691203</v>
      </c>
      <c r="O275" s="715">
        <v>77.722085031336874</v>
      </c>
      <c r="P275" s="715">
        <v>9056090.4381737057</v>
      </c>
      <c r="Q275" s="715">
        <v>22.277914968663126</v>
      </c>
      <c r="R275" s="715">
        <v>339675.3982972462</v>
      </c>
      <c r="S275" s="715">
        <v>22.595252797855395</v>
      </c>
      <c r="T275" s="715">
        <v>190817.28534893045</v>
      </c>
      <c r="U275" s="715">
        <v>35.969824133559612</v>
      </c>
      <c r="V275" s="715">
        <v>530492.68364617659</v>
      </c>
      <c r="W275" s="715">
        <v>35.288444068912909</v>
      </c>
      <c r="X275" s="715">
        <v>972811.57825385465</v>
      </c>
      <c r="Y275" s="715">
        <v>64.711555931087091</v>
      </c>
      <c r="Z275" s="715">
        <v>3352669.1062095575</v>
      </c>
      <c r="AA275" s="715">
        <v>57.619805393315659</v>
      </c>
      <c r="AB275" s="715">
        <v>765658.78652143758</v>
      </c>
      <c r="AC275" s="715">
        <v>18.591496511796802</v>
      </c>
      <c r="AD275" s="715">
        <v>4118327.8927309951</v>
      </c>
      <c r="AE275" s="715">
        <v>70.778607792078219</v>
      </c>
      <c r="AF275" s="715">
        <v>1700277.504014224</v>
      </c>
      <c r="AG275" s="715">
        <v>29.221392207921781</v>
      </c>
      <c r="AH275" s="715">
        <v>6845964.1870475784</v>
      </c>
      <c r="AI275" s="715">
        <v>79.680697752557478</v>
      </c>
      <c r="AJ275" s="715">
        <v>486247.99851219094</v>
      </c>
      <c r="AK275" s="715">
        <v>6.6316683997473387</v>
      </c>
      <c r="AL275" s="715">
        <v>7332212.1855597701</v>
      </c>
      <c r="AM275" s="715">
        <v>85.340175182419003</v>
      </c>
      <c r="AN275" s="715">
        <v>1259535.1009753123</v>
      </c>
      <c r="AO275" s="715">
        <v>14.659824817580997</v>
      </c>
      <c r="AP275" s="715">
        <v>10764112.740200548</v>
      </c>
      <c r="AQ275" s="715">
        <v>82.045654475957122</v>
      </c>
      <c r="AR275" s="715">
        <v>551578.65445354907</v>
      </c>
      <c r="AS275" s="715">
        <v>4.8744582652203912</v>
      </c>
      <c r="AT275" s="715">
        <v>11315691.394654095</v>
      </c>
      <c r="AU275" s="715">
        <v>86.249868310563045</v>
      </c>
      <c r="AV275" s="715">
        <v>1803970.8335933408</v>
      </c>
      <c r="AW275" s="715">
        <v>13.750131689436955</v>
      </c>
      <c r="AX275" s="715">
        <v>7912420.9577417718</v>
      </c>
      <c r="AY275" s="715">
        <v>68.109473852683607</v>
      </c>
      <c r="AZ275" s="715">
        <v>385294.13535839209</v>
      </c>
      <c r="BA275" s="715">
        <v>4.6433762913693846</v>
      </c>
      <c r="BB275" s="715">
        <v>8297715.0931001641</v>
      </c>
      <c r="BC275" s="715">
        <v>71.426054325074745</v>
      </c>
      <c r="BD275" s="715">
        <v>3319495.4213369736</v>
      </c>
      <c r="BE275" s="715">
        <v>28.573945674925255</v>
      </c>
      <c r="BF275" s="715">
        <v>1065624.0341709587</v>
      </c>
      <c r="BG275" s="715">
        <v>9.8720966196104811</v>
      </c>
      <c r="BH275" s="715">
        <v>25086.239096184618</v>
      </c>
      <c r="BI275" s="715">
        <v>2.2999910893880751</v>
      </c>
      <c r="BJ275" s="715">
        <v>1090710.2732671434</v>
      </c>
      <c r="BK275" s="715">
        <v>10.104499200857495</v>
      </c>
      <c r="BL275" s="715">
        <v>9703592.8543394469</v>
      </c>
      <c r="BM275" s="715">
        <v>89.895500799142511</v>
      </c>
    </row>
    <row r="276" spans="1:65" s="24" customFormat="1" ht="15" customHeight="1" x14ac:dyDescent="0.25">
      <c r="A276" s="715" t="s">
        <v>550</v>
      </c>
      <c r="B276" s="715">
        <v>30360494.340686329</v>
      </c>
      <c r="C276" s="715">
        <v>58.977683011044547</v>
      </c>
      <c r="D276" s="715">
        <v>2340721.237679536</v>
      </c>
      <c r="E276" s="715">
        <v>7.1579028371902069</v>
      </c>
      <c r="F276" s="715">
        <v>32701215.578365862</v>
      </c>
      <c r="G276" s="715">
        <v>63.524720803775125</v>
      </c>
      <c r="H276" s="715">
        <v>18776721.143903852</v>
      </c>
      <c r="I276" s="715">
        <v>36.475279196224875</v>
      </c>
      <c r="J276" s="715">
        <v>29287698.336264741</v>
      </c>
      <c r="K276" s="715">
        <v>72.026336223410979</v>
      </c>
      <c r="L276" s="715">
        <v>2316532.8856790196</v>
      </c>
      <c r="M276" s="715">
        <v>7.3298188125853923</v>
      </c>
      <c r="N276" s="715">
        <v>31604231.221943758</v>
      </c>
      <c r="O276" s="715">
        <v>77.723314339642997</v>
      </c>
      <c r="P276" s="715">
        <v>9058254.0187608153</v>
      </c>
      <c r="Q276" s="715">
        <v>22.276685660357003</v>
      </c>
      <c r="R276" s="715">
        <v>342389.22862428764</v>
      </c>
      <c r="S276" s="715">
        <v>22.794913278086774</v>
      </c>
      <c r="T276" s="715">
        <v>194535.25708738412</v>
      </c>
      <c r="U276" s="715">
        <v>36.231399808398663</v>
      </c>
      <c r="V276" s="715">
        <v>536924.48571167164</v>
      </c>
      <c r="W276" s="715">
        <v>35.746297095430016</v>
      </c>
      <c r="X276" s="715">
        <v>965117.7657648169</v>
      </c>
      <c r="Y276" s="715">
        <v>64.253702904569991</v>
      </c>
      <c r="Z276" s="715">
        <v>3375465.7327600596</v>
      </c>
      <c r="AA276" s="715">
        <v>58.022562688009835</v>
      </c>
      <c r="AB276" s="715">
        <v>743725.94325154892</v>
      </c>
      <c r="AC276" s="715">
        <v>18.055142895696918</v>
      </c>
      <c r="AD276" s="715">
        <v>4119191.6760116089</v>
      </c>
      <c r="AE276" s="715">
        <v>70.806838572134097</v>
      </c>
      <c r="AF276" s="715">
        <v>1698313.7501277095</v>
      </c>
      <c r="AG276" s="715">
        <v>29.193161427865903</v>
      </c>
      <c r="AH276" s="715">
        <v>6849300.1682675648</v>
      </c>
      <c r="AI276" s="715">
        <v>79.673394725409651</v>
      </c>
      <c r="AJ276" s="715">
        <v>480551.53868655517</v>
      </c>
      <c r="AK276" s="715">
        <v>6.556088143374537</v>
      </c>
      <c r="AL276" s="715">
        <v>7329851.7069541197</v>
      </c>
      <c r="AM276" s="715">
        <v>85.263334060388615</v>
      </c>
      <c r="AN276" s="715">
        <v>1266870.1873160223</v>
      </c>
      <c r="AO276" s="715">
        <v>14.736665939611385</v>
      </c>
      <c r="AP276" s="715">
        <v>10781359.868878888</v>
      </c>
      <c r="AQ276" s="715">
        <v>82.208226090006079</v>
      </c>
      <c r="AR276" s="715">
        <v>531436.6446456362</v>
      </c>
      <c r="AS276" s="715">
        <v>4.6976593630964736</v>
      </c>
      <c r="AT276" s="715">
        <v>11312796.513524525</v>
      </c>
      <c r="AU276" s="715">
        <v>86.26044810716111</v>
      </c>
      <c r="AV276" s="715">
        <v>1801900.6179703977</v>
      </c>
      <c r="AW276" s="715">
        <v>13.73955189283889</v>
      </c>
      <c r="AX276" s="715">
        <v>7939183.3377339412</v>
      </c>
      <c r="AY276" s="715">
        <v>68.255776855432543</v>
      </c>
      <c r="AZ276" s="715">
        <v>366283.50200789561</v>
      </c>
      <c r="BA276" s="715">
        <v>4.4101494723357533</v>
      </c>
      <c r="BB276" s="715">
        <v>8305466.8397418372</v>
      </c>
      <c r="BC276" s="715">
        <v>71.404836892886379</v>
      </c>
      <c r="BD276" s="715">
        <v>3326051.69758187</v>
      </c>
      <c r="BE276" s="715">
        <v>28.595163107113621</v>
      </c>
      <c r="BF276" s="715">
        <v>1072796.004421588</v>
      </c>
      <c r="BG276" s="715">
        <v>9.9191051455425718</v>
      </c>
      <c r="BH276" s="715">
        <v>24188.352000516061</v>
      </c>
      <c r="BI276" s="715">
        <v>2.2049860473314471</v>
      </c>
      <c r="BJ276" s="715">
        <v>1096984.3564221039</v>
      </c>
      <c r="BK276" s="715">
        <v>10.142751398699406</v>
      </c>
      <c r="BL276" s="715">
        <v>9718467.1251430362</v>
      </c>
      <c r="BM276" s="715">
        <v>89.857248601300597</v>
      </c>
    </row>
    <row r="277" spans="1:65" s="24" customFormat="1" ht="15" customHeight="1" x14ac:dyDescent="0.25">
      <c r="A277" s="715" t="s">
        <v>551</v>
      </c>
      <c r="B277" s="715">
        <v>30350099.285047006</v>
      </c>
      <c r="C277" s="715">
        <v>58.919600369945336</v>
      </c>
      <c r="D277" s="715">
        <v>2357736.6786220372</v>
      </c>
      <c r="E277" s="715">
        <v>7.20847652911353</v>
      </c>
      <c r="F277" s="715">
        <v>32707835.963669043</v>
      </c>
      <c r="G277" s="715">
        <v>63.496748588712926</v>
      </c>
      <c r="H277" s="715">
        <v>18803204.665398896</v>
      </c>
      <c r="I277" s="715">
        <v>36.503251411287074</v>
      </c>
      <c r="J277" s="715">
        <v>29280427.259200603</v>
      </c>
      <c r="K277" s="715">
        <v>71.987289039381025</v>
      </c>
      <c r="L277" s="715">
        <v>2326915.9309262978</v>
      </c>
      <c r="M277" s="715">
        <v>7.3619472441237974</v>
      </c>
      <c r="N277" s="715">
        <v>31607343.1901269</v>
      </c>
      <c r="O277" s="715">
        <v>77.708119825321702</v>
      </c>
      <c r="P277" s="715">
        <v>9067097.6034173518</v>
      </c>
      <c r="Q277" s="715">
        <v>22.291880174678298</v>
      </c>
      <c r="R277" s="715">
        <v>325277.84039404255</v>
      </c>
      <c r="S277" s="715">
        <v>21.673915440532976</v>
      </c>
      <c r="T277" s="715">
        <v>187623.47707878018</v>
      </c>
      <c r="U277" s="715">
        <v>36.580814025442983</v>
      </c>
      <c r="V277" s="715">
        <v>512901.31747282273</v>
      </c>
      <c r="W277" s="715">
        <v>34.175644337706068</v>
      </c>
      <c r="X277" s="715">
        <v>987878.92358012358</v>
      </c>
      <c r="Y277" s="715">
        <v>65.824355662293925</v>
      </c>
      <c r="Z277" s="715">
        <v>3384999.5831415304</v>
      </c>
      <c r="AA277" s="715">
        <v>58.197448733929335</v>
      </c>
      <c r="AB277" s="715">
        <v>743141.49334108527</v>
      </c>
      <c r="AC277" s="715">
        <v>18.001843434437067</v>
      </c>
      <c r="AD277" s="715">
        <v>4128141.0764826154</v>
      </c>
      <c r="AE277" s="715">
        <v>70.974094018073004</v>
      </c>
      <c r="AF277" s="715">
        <v>1688264.3790508036</v>
      </c>
      <c r="AG277" s="715">
        <v>29.025905981926996</v>
      </c>
      <c r="AH277" s="715">
        <v>6854437.3833769532</v>
      </c>
      <c r="AI277" s="715">
        <v>79.687040594597448</v>
      </c>
      <c r="AJ277" s="715">
        <v>486558.64354346984</v>
      </c>
      <c r="AK277" s="715">
        <v>6.6279649486145154</v>
      </c>
      <c r="AL277" s="715">
        <v>7340996.0269204229</v>
      </c>
      <c r="AM277" s="715">
        <v>85.343583387406341</v>
      </c>
      <c r="AN277" s="715">
        <v>1260700.4750847784</v>
      </c>
      <c r="AO277" s="715">
        <v>14.656416612593659</v>
      </c>
      <c r="AP277" s="715">
        <v>10754862.290932581</v>
      </c>
      <c r="AQ277" s="715">
        <v>82.037239681412814</v>
      </c>
      <c r="AR277" s="715">
        <v>541156.78112784552</v>
      </c>
      <c r="AS277" s="715">
        <v>4.7906857953731921</v>
      </c>
      <c r="AT277" s="715">
        <v>11296019.072060427</v>
      </c>
      <c r="AU277" s="715">
        <v>86.165140844409223</v>
      </c>
      <c r="AV277" s="715">
        <v>1813712.9626819748</v>
      </c>
      <c r="AW277" s="715">
        <v>13.834859155590777</v>
      </c>
      <c r="AX277" s="715">
        <v>7960850.1613554908</v>
      </c>
      <c r="AY277" s="715">
        <v>68.357966007796605</v>
      </c>
      <c r="AZ277" s="715">
        <v>368435.5358351171</v>
      </c>
      <c r="BA277" s="715">
        <v>4.423374935492812</v>
      </c>
      <c r="BB277" s="715">
        <v>8329285.6971906079</v>
      </c>
      <c r="BC277" s="715">
        <v>71.521636134002449</v>
      </c>
      <c r="BD277" s="715">
        <v>3316540.8630196704</v>
      </c>
      <c r="BE277" s="715">
        <v>28.478363865997551</v>
      </c>
      <c r="BF277" s="715">
        <v>1069672.0258464059</v>
      </c>
      <c r="BG277" s="715">
        <v>9.8709193112390405</v>
      </c>
      <c r="BH277" s="715">
        <v>30820.747695739541</v>
      </c>
      <c r="BI277" s="715">
        <v>2.8006315385913072</v>
      </c>
      <c r="BJ277" s="715">
        <v>1100492.7735421455</v>
      </c>
      <c r="BK277" s="715">
        <v>10.155332763461438</v>
      </c>
      <c r="BL277" s="715">
        <v>9736107.0619815439</v>
      </c>
      <c r="BM277" s="715">
        <v>89.844667236538555</v>
      </c>
    </row>
    <row r="278" spans="1:65" s="24" customFormat="1" ht="15" customHeight="1" x14ac:dyDescent="0.25">
      <c r="A278" s="715" t="s">
        <v>552</v>
      </c>
      <c r="B278" s="715">
        <v>30389849.581361905</v>
      </c>
      <c r="C278" s="715">
        <v>58.958878559359206</v>
      </c>
      <c r="D278" s="715">
        <v>2340010.0463492936</v>
      </c>
      <c r="E278" s="715">
        <v>7.1494655735342381</v>
      </c>
      <c r="F278" s="715">
        <v>32729859.627711199</v>
      </c>
      <c r="G278" s="715">
        <v>63.498695967175614</v>
      </c>
      <c r="H278" s="715">
        <v>18814284.908154946</v>
      </c>
      <c r="I278" s="715">
        <v>36.501304032824386</v>
      </c>
      <c r="J278" s="715">
        <v>29333396.826203853</v>
      </c>
      <c r="K278" s="715">
        <v>72.096325701774575</v>
      </c>
      <c r="L278" s="715">
        <v>2309468.1157150478</v>
      </c>
      <c r="M278" s="715">
        <v>7.2985430363341681</v>
      </c>
      <c r="N278" s="715">
        <v>31642864.941918902</v>
      </c>
      <c r="O278" s="715">
        <v>77.772591783571002</v>
      </c>
      <c r="P278" s="715">
        <v>9043531.4044650048</v>
      </c>
      <c r="Q278" s="715">
        <v>22.227408216428998</v>
      </c>
      <c r="R278" s="715">
        <v>326082.85452567355</v>
      </c>
      <c r="S278" s="715">
        <v>21.745841288558694</v>
      </c>
      <c r="T278" s="715">
        <v>187844.6601963811</v>
      </c>
      <c r="U278" s="715">
        <v>36.550808200641363</v>
      </c>
      <c r="V278" s="715">
        <v>513927.51472205465</v>
      </c>
      <c r="W278" s="715">
        <v>34.272842051832896</v>
      </c>
      <c r="X278" s="715">
        <v>985590.71590734855</v>
      </c>
      <c r="Y278" s="715">
        <v>65.727157948167104</v>
      </c>
      <c r="Z278" s="715">
        <v>3392096.3069559033</v>
      </c>
      <c r="AA278" s="715">
        <v>58.330492108243604</v>
      </c>
      <c r="AB278" s="715">
        <v>733045.62405655743</v>
      </c>
      <c r="AC278" s="715">
        <v>17.770191579242006</v>
      </c>
      <c r="AD278" s="715">
        <v>4125141.931012461</v>
      </c>
      <c r="AE278" s="715">
        <v>70.935945526924911</v>
      </c>
      <c r="AF278" s="715">
        <v>1690163.5539150571</v>
      </c>
      <c r="AG278" s="715">
        <v>29.064054473075089</v>
      </c>
      <c r="AH278" s="715">
        <v>6852239.5562251555</v>
      </c>
      <c r="AI278" s="715">
        <v>79.615445610212817</v>
      </c>
      <c r="AJ278" s="715">
        <v>482178.11862831819</v>
      </c>
      <c r="AK278" s="715">
        <v>6.5741840730109642</v>
      </c>
      <c r="AL278" s="715">
        <v>7334417.6748534739</v>
      </c>
      <c r="AM278" s="715">
        <v>85.217822097942573</v>
      </c>
      <c r="AN278" s="715">
        <v>1272253.434886785</v>
      </c>
      <c r="AO278" s="715">
        <v>14.782177902057427</v>
      </c>
      <c r="AP278" s="715">
        <v>10795361.466897575</v>
      </c>
      <c r="AQ278" s="715">
        <v>82.377363275362882</v>
      </c>
      <c r="AR278" s="715">
        <v>535937.25558456429</v>
      </c>
      <c r="AS278" s="715">
        <v>4.7297072357754084</v>
      </c>
      <c r="AT278" s="715">
        <v>11331298.722482141</v>
      </c>
      <c r="AU278" s="715">
        <v>86.466999192739777</v>
      </c>
      <c r="AV278" s="715">
        <v>1773468.2155077427</v>
      </c>
      <c r="AW278" s="715">
        <v>13.533000807260223</v>
      </c>
      <c r="AX278" s="715">
        <v>7967616.6415995462</v>
      </c>
      <c r="AY278" s="715">
        <v>68.3321155928151</v>
      </c>
      <c r="AZ278" s="715">
        <v>370462.45724922663</v>
      </c>
      <c r="BA278" s="715">
        <v>4.4430192237007669</v>
      </c>
      <c r="BB278" s="715">
        <v>8338079.0988487732</v>
      </c>
      <c r="BC278" s="715">
        <v>71.509286959141079</v>
      </c>
      <c r="BD278" s="715">
        <v>3322055.4842480728</v>
      </c>
      <c r="BE278" s="715">
        <v>28.490713040858921</v>
      </c>
      <c r="BF278" s="715">
        <v>1056452.7551580549</v>
      </c>
      <c r="BG278" s="715">
        <v>9.7299434166416461</v>
      </c>
      <c r="BH278" s="715">
        <v>30541.930634245371</v>
      </c>
      <c r="BI278" s="715">
        <v>2.8097589651032782</v>
      </c>
      <c r="BJ278" s="715">
        <v>1086994.6857923004</v>
      </c>
      <c r="BK278" s="715">
        <v>10.011234989270223</v>
      </c>
      <c r="BL278" s="715">
        <v>9770753.503689941</v>
      </c>
      <c r="BM278" s="715">
        <v>89.988765010729779</v>
      </c>
    </row>
    <row r="279" spans="1:65" s="24" customFormat="1" ht="15" customHeight="1" x14ac:dyDescent="0.25">
      <c r="A279" s="715" t="s">
        <v>553</v>
      </c>
      <c r="B279" s="715">
        <v>30554528.842720032</v>
      </c>
      <c r="C279" s="715">
        <v>59.240323524985719</v>
      </c>
      <c r="D279" s="715">
        <v>2256592.8475433215</v>
      </c>
      <c r="E279" s="715">
        <v>6.8775242396329341</v>
      </c>
      <c r="F279" s="715">
        <v>32811121.690263353</v>
      </c>
      <c r="G279" s="715">
        <v>63.61549458524857</v>
      </c>
      <c r="H279" s="715">
        <v>18766126.752401017</v>
      </c>
      <c r="I279" s="715">
        <v>36.38450541475143</v>
      </c>
      <c r="J279" s="715">
        <v>29451432.201567661</v>
      </c>
      <c r="K279" s="715">
        <v>72.365171627820928</v>
      </c>
      <c r="L279" s="715">
        <v>2225078.7939836346</v>
      </c>
      <c r="M279" s="715">
        <v>7.0243809183913237</v>
      </c>
      <c r="N279" s="715">
        <v>31676510.995551296</v>
      </c>
      <c r="O279" s="715">
        <v>77.83241708162538</v>
      </c>
      <c r="P279" s="715">
        <v>9021840.9036722779</v>
      </c>
      <c r="Q279" s="715">
        <v>22.16758291837462</v>
      </c>
      <c r="R279" s="715">
        <v>316011.57084445044</v>
      </c>
      <c r="S279" s="715">
        <v>21.091957876272357</v>
      </c>
      <c r="T279" s="715">
        <v>178515.26771052083</v>
      </c>
      <c r="U279" s="715">
        <v>36.098196051836162</v>
      </c>
      <c r="V279" s="715">
        <v>494526.83855497127</v>
      </c>
      <c r="W279" s="715">
        <v>33.006826995653874</v>
      </c>
      <c r="X279" s="715">
        <v>1003729.3816508891</v>
      </c>
      <c r="Y279" s="715">
        <v>66.993173004346119</v>
      </c>
      <c r="Z279" s="715">
        <v>3420767.933435671</v>
      </c>
      <c r="AA279" s="715">
        <v>58.83465806307666</v>
      </c>
      <c r="AB279" s="715">
        <v>707176.64138305699</v>
      </c>
      <c r="AC279" s="715">
        <v>17.131447105587931</v>
      </c>
      <c r="AD279" s="715">
        <v>4127944.574818728</v>
      </c>
      <c r="AE279" s="715">
        <v>70.997569051364422</v>
      </c>
      <c r="AF279" s="715">
        <v>1686260.9395028888</v>
      </c>
      <c r="AG279" s="715">
        <v>29.002430948635578</v>
      </c>
      <c r="AH279" s="715">
        <v>6897810.2457416505</v>
      </c>
      <c r="AI279" s="715">
        <v>80.098630064915014</v>
      </c>
      <c r="AJ279" s="715">
        <v>470123.12419684237</v>
      </c>
      <c r="AK279" s="715">
        <v>6.3806647073515403</v>
      </c>
      <c r="AL279" s="715">
        <v>7367933.3699384928</v>
      </c>
      <c r="AM279" s="715">
        <v>85.557785487935234</v>
      </c>
      <c r="AN279" s="715">
        <v>1243712.3475368237</v>
      </c>
      <c r="AO279" s="715">
        <v>14.442214512064766</v>
      </c>
      <c r="AP279" s="715">
        <v>10826984.586121395</v>
      </c>
      <c r="AQ279" s="715">
        <v>82.649987513847094</v>
      </c>
      <c r="AR279" s="715">
        <v>501980.70144879969</v>
      </c>
      <c r="AS279" s="715">
        <v>4.4309492412299836</v>
      </c>
      <c r="AT279" s="715">
        <v>11328965.287570193</v>
      </c>
      <c r="AU279" s="715">
        <v>86.481959230156519</v>
      </c>
      <c r="AV279" s="715">
        <v>1770836.5536671733</v>
      </c>
      <c r="AW279" s="715">
        <v>13.518040769843481</v>
      </c>
      <c r="AX279" s="715">
        <v>7989857.8654244952</v>
      </c>
      <c r="AY279" s="715">
        <v>68.438880853545101</v>
      </c>
      <c r="AZ279" s="715">
        <v>367283.05924441444</v>
      </c>
      <c r="BA279" s="715">
        <v>4.3948410413931764</v>
      </c>
      <c r="BB279" s="715">
        <v>8357140.9246689091</v>
      </c>
      <c r="BC279" s="715">
        <v>71.584924494687968</v>
      </c>
      <c r="BD279" s="715">
        <v>3317301.6813145038</v>
      </c>
      <c r="BE279" s="715">
        <v>28.415075505312032</v>
      </c>
      <c r="BF279" s="715">
        <v>1103096.64115237</v>
      </c>
      <c r="BG279" s="715">
        <v>10.139784276351625</v>
      </c>
      <c r="BH279" s="715">
        <v>31514.053559687134</v>
      </c>
      <c r="BI279" s="715">
        <v>2.7775212860729126</v>
      </c>
      <c r="BJ279" s="715">
        <v>1134610.694712057</v>
      </c>
      <c r="BK279" s="715">
        <v>10.429464883514745</v>
      </c>
      <c r="BL279" s="715">
        <v>9744285.848728735</v>
      </c>
      <c r="BM279" s="715">
        <v>89.57053511648526</v>
      </c>
    </row>
    <row r="280" spans="1:65" s="24" customFormat="1" ht="15" customHeight="1" x14ac:dyDescent="0.25">
      <c r="A280" s="715" t="s">
        <v>554</v>
      </c>
      <c r="B280" s="715">
        <v>30595132.733135071</v>
      </c>
      <c r="C280" s="715">
        <v>59.280999528873892</v>
      </c>
      <c r="D280" s="715">
        <v>2212055.6535939062</v>
      </c>
      <c r="E280" s="715">
        <v>6.7425944202177268</v>
      </c>
      <c r="F280" s="715">
        <v>32807188.38672898</v>
      </c>
      <c r="G280" s="715">
        <v>63.567069189115124</v>
      </c>
      <c r="H280" s="715">
        <v>18803163.962733604</v>
      </c>
      <c r="I280" s="715">
        <v>36.432930810884876</v>
      </c>
      <c r="J280" s="715">
        <v>29495416.258532904</v>
      </c>
      <c r="K280" s="715">
        <v>72.451961443091591</v>
      </c>
      <c r="L280" s="715">
        <v>2185285.1948809223</v>
      </c>
      <c r="M280" s="715">
        <v>6.8978434650330067</v>
      </c>
      <c r="N280" s="715">
        <v>31680701.453413825</v>
      </c>
      <c r="O280" s="715">
        <v>77.819853094251727</v>
      </c>
      <c r="P280" s="715">
        <v>9029605.9986494128</v>
      </c>
      <c r="Q280" s="715">
        <v>22.180146905748273</v>
      </c>
      <c r="R280" s="715">
        <v>322272.3619840279</v>
      </c>
      <c r="S280" s="715">
        <v>21.527963159649797</v>
      </c>
      <c r="T280" s="715">
        <v>178373.79661750747</v>
      </c>
      <c r="U280" s="715">
        <v>35.628715721251609</v>
      </c>
      <c r="V280" s="715">
        <v>500646.15860153537</v>
      </c>
      <c r="W280" s="715">
        <v>33.443426522961353</v>
      </c>
      <c r="X280" s="715">
        <v>996348.05118078215</v>
      </c>
      <c r="Y280" s="715">
        <v>66.556573477038654</v>
      </c>
      <c r="Z280" s="715">
        <v>3406916.2936304472</v>
      </c>
      <c r="AA280" s="715">
        <v>58.607507949232229</v>
      </c>
      <c r="AB280" s="715">
        <v>687382.50461009529</v>
      </c>
      <c r="AC280" s="715">
        <v>16.788772351091879</v>
      </c>
      <c r="AD280" s="715">
        <v>4094298.7982405424</v>
      </c>
      <c r="AE280" s="715">
        <v>70.432211619943885</v>
      </c>
      <c r="AF280" s="715">
        <v>1718806.7454751728</v>
      </c>
      <c r="AG280" s="715">
        <v>29.567788380056115</v>
      </c>
      <c r="AH280" s="715">
        <v>6924828.7489183582</v>
      </c>
      <c r="AI280" s="715">
        <v>80.365949613188818</v>
      </c>
      <c r="AJ280" s="715">
        <v>458562.46023994836</v>
      </c>
      <c r="AK280" s="715">
        <v>6.2107295584060429</v>
      </c>
      <c r="AL280" s="715">
        <v>7383391.2091583069</v>
      </c>
      <c r="AM280" s="715">
        <v>85.687786283864597</v>
      </c>
      <c r="AN280" s="715">
        <v>1233229.1160520716</v>
      </c>
      <c r="AO280" s="715">
        <v>14.312213716135403</v>
      </c>
      <c r="AP280" s="715">
        <v>10836602.250030208</v>
      </c>
      <c r="AQ280" s="715">
        <v>82.754771682008638</v>
      </c>
      <c r="AR280" s="715">
        <v>500197.57761784975</v>
      </c>
      <c r="AS280" s="715">
        <v>4.4121585034779711</v>
      </c>
      <c r="AT280" s="715">
        <v>11336799.827648059</v>
      </c>
      <c r="AU280" s="715">
        <v>86.574579346495312</v>
      </c>
      <c r="AV280" s="715">
        <v>1758036.9168367896</v>
      </c>
      <c r="AW280" s="715">
        <v>13.425420653504688</v>
      </c>
      <c r="AX280" s="715">
        <v>8004796.6039698664</v>
      </c>
      <c r="AY280" s="715">
        <v>68.482910262443795</v>
      </c>
      <c r="AZ280" s="715">
        <v>360768.85579552135</v>
      </c>
      <c r="BA280" s="715">
        <v>4.3125459663265744</v>
      </c>
      <c r="BB280" s="715">
        <v>8365565.4597653877</v>
      </c>
      <c r="BC280" s="715">
        <v>71.569372342526677</v>
      </c>
      <c r="BD280" s="715">
        <v>3323185.1691045966</v>
      </c>
      <c r="BE280" s="715">
        <v>28.430627657473323</v>
      </c>
      <c r="BF280" s="715">
        <v>1099716.4746021656</v>
      </c>
      <c r="BG280" s="715">
        <v>10.089100411545541</v>
      </c>
      <c r="BH280" s="715">
        <v>26770.458712984255</v>
      </c>
      <c r="BI280" s="715">
        <v>2.376455325069879</v>
      </c>
      <c r="BJ280" s="715">
        <v>1126486.9333151497</v>
      </c>
      <c r="BK280" s="715">
        <v>10.334699938565574</v>
      </c>
      <c r="BL280" s="715">
        <v>9773557.9640841912</v>
      </c>
      <c r="BM280" s="715">
        <v>89.665300061434422</v>
      </c>
    </row>
    <row r="281" spans="1:65" s="24" customFormat="1" ht="15" customHeight="1" x14ac:dyDescent="0.25">
      <c r="A281" s="715" t="s">
        <v>555</v>
      </c>
      <c r="B281" s="715">
        <v>30704534.710236996</v>
      </c>
      <c r="C281" s="715">
        <v>59.454840818316931</v>
      </c>
      <c r="D281" s="715">
        <v>2161341.2611807492</v>
      </c>
      <c r="E281" s="715">
        <v>6.5762472391132638</v>
      </c>
      <c r="F281" s="715">
        <v>32865875.971417747</v>
      </c>
      <c r="G281" s="715">
        <v>63.639962066701095</v>
      </c>
      <c r="H281" s="715">
        <v>18777580.28484305</v>
      </c>
      <c r="I281" s="715">
        <v>36.360037933298905</v>
      </c>
      <c r="J281" s="715">
        <v>29597304.330823123</v>
      </c>
      <c r="K281" s="715">
        <v>72.680892825773583</v>
      </c>
      <c r="L281" s="715">
        <v>2132319.5938197994</v>
      </c>
      <c r="M281" s="715">
        <v>6.7202800729186274</v>
      </c>
      <c r="N281" s="715">
        <v>31729623.92464292</v>
      </c>
      <c r="O281" s="715">
        <v>77.917143064526442</v>
      </c>
      <c r="P281" s="715">
        <v>8992639.0802599844</v>
      </c>
      <c r="Q281" s="715">
        <v>22.082856935473558</v>
      </c>
      <c r="R281" s="715">
        <v>327606.51752657694</v>
      </c>
      <c r="S281" s="715">
        <v>21.902752221756199</v>
      </c>
      <c r="T281" s="715">
        <v>171374.4403549878</v>
      </c>
      <c r="U281" s="715">
        <v>34.344885841448132</v>
      </c>
      <c r="V281" s="715">
        <v>498980.95788156474</v>
      </c>
      <c r="W281" s="715">
        <v>33.360313971677513</v>
      </c>
      <c r="X281" s="715">
        <v>996751.24147721007</v>
      </c>
      <c r="Y281" s="715">
        <v>66.639686028322487</v>
      </c>
      <c r="Z281" s="715">
        <v>3457665.0087586506</v>
      </c>
      <c r="AA281" s="715">
        <v>59.491770358172012</v>
      </c>
      <c r="AB281" s="715">
        <v>672162.31005660654</v>
      </c>
      <c r="AC281" s="715">
        <v>16.275796980524429</v>
      </c>
      <c r="AD281" s="715">
        <v>4129827.3188152569</v>
      </c>
      <c r="AE281" s="715">
        <v>71.056836867510455</v>
      </c>
      <c r="AF281" s="715">
        <v>1682178.2542945584</v>
      </c>
      <c r="AG281" s="715">
        <v>28.943163132489545</v>
      </c>
      <c r="AH281" s="715">
        <v>6954714.5995007101</v>
      </c>
      <c r="AI281" s="715">
        <v>80.666218415398689</v>
      </c>
      <c r="AJ281" s="715">
        <v>450085.45747253671</v>
      </c>
      <c r="AK281" s="715">
        <v>6.0782931883310249</v>
      </c>
      <c r="AL281" s="715">
        <v>7404800.0569732469</v>
      </c>
      <c r="AM281" s="715">
        <v>85.886661511752465</v>
      </c>
      <c r="AN281" s="715">
        <v>1216794.8759721869</v>
      </c>
      <c r="AO281" s="715">
        <v>14.113338488247535</v>
      </c>
      <c r="AP281" s="715">
        <v>10850528.066902075</v>
      </c>
      <c r="AQ281" s="715">
        <v>82.892547451233483</v>
      </c>
      <c r="AR281" s="715">
        <v>486785.5114469984</v>
      </c>
      <c r="AS281" s="715">
        <v>4.2936583528624919</v>
      </c>
      <c r="AT281" s="715">
        <v>11337313.578349072</v>
      </c>
      <c r="AU281" s="715">
        <v>86.611342597183807</v>
      </c>
      <c r="AV281" s="715">
        <v>1752558.0693832533</v>
      </c>
      <c r="AW281" s="715">
        <v>13.388657402816193</v>
      </c>
      <c r="AX281" s="715">
        <v>8006790.1381351128</v>
      </c>
      <c r="AY281" s="715">
        <v>68.416218156211173</v>
      </c>
      <c r="AZ281" s="715">
        <v>351911.8744886698</v>
      </c>
      <c r="BA281" s="715">
        <v>4.2101258539566633</v>
      </c>
      <c r="BB281" s="715">
        <v>8358702.0126237823</v>
      </c>
      <c r="BC281" s="715">
        <v>71.423225853603583</v>
      </c>
      <c r="BD281" s="715">
        <v>3344356.6391327763</v>
      </c>
      <c r="BE281" s="715">
        <v>28.576774146396417</v>
      </c>
      <c r="BF281" s="715">
        <v>1107230.3794138744</v>
      </c>
      <c r="BG281" s="715">
        <v>10.138364498551534</v>
      </c>
      <c r="BH281" s="715">
        <v>29021.667360949923</v>
      </c>
      <c r="BI281" s="715">
        <v>2.5541575430667862</v>
      </c>
      <c r="BJ281" s="715">
        <v>1136252.0467748241</v>
      </c>
      <c r="BK281" s="715">
        <v>10.404101645518889</v>
      </c>
      <c r="BL281" s="715">
        <v>9784941.2045830674</v>
      </c>
      <c r="BM281" s="715">
        <v>89.595898354481108</v>
      </c>
    </row>
    <row r="282" spans="1:65" s="24" customFormat="1" ht="15" customHeight="1" x14ac:dyDescent="0.25">
      <c r="A282" s="715" t="s">
        <v>556</v>
      </c>
      <c r="B282" s="715">
        <v>30807860.791319381</v>
      </c>
      <c r="C282" s="715">
        <v>59.616701835627175</v>
      </c>
      <c r="D282" s="715">
        <v>2112431.3141412162</v>
      </c>
      <c r="E282" s="715">
        <v>6.4168061066226691</v>
      </c>
      <c r="F282" s="715">
        <v>32920292.105460599</v>
      </c>
      <c r="G282" s="715">
        <v>63.704495813159156</v>
      </c>
      <c r="H282" s="715">
        <v>18756268.057598416</v>
      </c>
      <c r="I282" s="715">
        <v>36.295504186840844</v>
      </c>
      <c r="J282" s="715">
        <v>29692479.708391927</v>
      </c>
      <c r="K282" s="715">
        <v>72.89321057258411</v>
      </c>
      <c r="L282" s="715">
        <v>2084046.3240055519</v>
      </c>
      <c r="M282" s="715">
        <v>6.5584460739376631</v>
      </c>
      <c r="N282" s="715">
        <v>31776526.032397479</v>
      </c>
      <c r="O282" s="715">
        <v>78.009416057295496</v>
      </c>
      <c r="P282" s="715">
        <v>8957692.5253450964</v>
      </c>
      <c r="Q282" s="715">
        <v>21.990583942704504</v>
      </c>
      <c r="R282" s="715">
        <v>325783.38266060216</v>
      </c>
      <c r="S282" s="715">
        <v>21.799256022143439</v>
      </c>
      <c r="T282" s="715">
        <v>165662.69746123411</v>
      </c>
      <c r="U282" s="715">
        <v>33.709231625199664</v>
      </c>
      <c r="V282" s="715">
        <v>491446.08012183628</v>
      </c>
      <c r="W282" s="715">
        <v>32.884301323666918</v>
      </c>
      <c r="X282" s="715">
        <v>1003024.1088133964</v>
      </c>
      <c r="Y282" s="715">
        <v>67.115698676333082</v>
      </c>
      <c r="Z282" s="715">
        <v>3475140.2969006957</v>
      </c>
      <c r="AA282" s="715">
        <v>59.803764415020964</v>
      </c>
      <c r="AB282" s="715">
        <v>647483.92220741708</v>
      </c>
      <c r="AC282" s="715">
        <v>15.705625538373553</v>
      </c>
      <c r="AD282" s="715">
        <v>4122624.2191081131</v>
      </c>
      <c r="AE282" s="715">
        <v>70.946329214704122</v>
      </c>
      <c r="AF282" s="715">
        <v>1688281.3833958018</v>
      </c>
      <c r="AG282" s="715">
        <v>29.053670785295878</v>
      </c>
      <c r="AH282" s="715">
        <v>6967814.120955159</v>
      </c>
      <c r="AI282" s="715">
        <v>80.771552215476774</v>
      </c>
      <c r="AJ282" s="715">
        <v>431860.44500840409</v>
      </c>
      <c r="AK282" s="715">
        <v>5.8362086218607718</v>
      </c>
      <c r="AL282" s="715">
        <v>7399674.5659635626</v>
      </c>
      <c r="AM282" s="715">
        <v>85.77771883793163</v>
      </c>
      <c r="AN282" s="715">
        <v>1226894.9747169293</v>
      </c>
      <c r="AO282" s="715">
        <v>14.22228116206837</v>
      </c>
      <c r="AP282" s="715">
        <v>10876590.575677646</v>
      </c>
      <c r="AQ282" s="715">
        <v>83.123181149988412</v>
      </c>
      <c r="AR282" s="715">
        <v>486660.12506968353</v>
      </c>
      <c r="AS282" s="715">
        <v>4.2827544501651911</v>
      </c>
      <c r="AT282" s="715">
        <v>11363250.70074733</v>
      </c>
      <c r="AU282" s="715">
        <v>86.842429148998704</v>
      </c>
      <c r="AV282" s="715">
        <v>1721655.8502324792</v>
      </c>
      <c r="AW282" s="715">
        <v>13.157570851001296</v>
      </c>
      <c r="AX282" s="715">
        <v>8047151.3321978217</v>
      </c>
      <c r="AY282" s="715">
        <v>68.677131608522558</v>
      </c>
      <c r="AZ282" s="715">
        <v>352379.13425881311</v>
      </c>
      <c r="BA282" s="715">
        <v>4.1952241933764327</v>
      </c>
      <c r="BB282" s="715">
        <v>8399530.4664566349</v>
      </c>
      <c r="BC282" s="715">
        <v>71.684455216662059</v>
      </c>
      <c r="BD282" s="715">
        <v>3317836.2081864895</v>
      </c>
      <c r="BE282" s="715">
        <v>28.315544783337941</v>
      </c>
      <c r="BF282" s="715">
        <v>1115381.0829274559</v>
      </c>
      <c r="BG282" s="715">
        <v>10.193257742799194</v>
      </c>
      <c r="BH282" s="715">
        <v>28384.990135664415</v>
      </c>
      <c r="BI282" s="715">
        <v>2.4817128960335886</v>
      </c>
      <c r="BJ282" s="715">
        <v>1143766.0730631202</v>
      </c>
      <c r="BK282" s="715">
        <v>10.452662824083381</v>
      </c>
      <c r="BL282" s="715">
        <v>9798575.5322533213</v>
      </c>
      <c r="BM282" s="715">
        <v>89.547337175916624</v>
      </c>
    </row>
    <row r="283" spans="1:65" s="24" customFormat="1" ht="15" customHeight="1" x14ac:dyDescent="0.25">
      <c r="A283" s="715" t="s">
        <v>557</v>
      </c>
      <c r="B283" s="715">
        <v>30770775.555184685</v>
      </c>
      <c r="C283" s="715">
        <v>59.506817746127425</v>
      </c>
      <c r="D283" s="715">
        <v>2061174.2823873279</v>
      </c>
      <c r="E283" s="715">
        <v>6.2779527033407394</v>
      </c>
      <c r="F283" s="715">
        <v>32831949.837572016</v>
      </c>
      <c r="G283" s="715">
        <v>63.492870101065925</v>
      </c>
      <c r="H283" s="715">
        <v>18877714.232285224</v>
      </c>
      <c r="I283" s="715">
        <v>36.507129898934075</v>
      </c>
      <c r="J283" s="715">
        <v>29671243.562845349</v>
      </c>
      <c r="K283" s="715">
        <v>72.81970445205404</v>
      </c>
      <c r="L283" s="715">
        <v>2035780.7331569977</v>
      </c>
      <c r="M283" s="715">
        <v>6.4205985214880954</v>
      </c>
      <c r="N283" s="715">
        <v>31707024.296002343</v>
      </c>
      <c r="O283" s="715">
        <v>77.815954474527388</v>
      </c>
      <c r="P283" s="715">
        <v>9039149.8145798966</v>
      </c>
      <c r="Q283" s="715">
        <v>22.184045525472612</v>
      </c>
      <c r="R283" s="715">
        <v>321146.08682605287</v>
      </c>
      <c r="S283" s="715">
        <v>21.507120805227949</v>
      </c>
      <c r="T283" s="715">
        <v>158899.90179803179</v>
      </c>
      <c r="U283" s="715">
        <v>33.100974815657388</v>
      </c>
      <c r="V283" s="715">
        <v>480045.98862408462</v>
      </c>
      <c r="W283" s="715">
        <v>32.148631083882492</v>
      </c>
      <c r="X283" s="715">
        <v>1013162.1898876049</v>
      </c>
      <c r="Y283" s="715">
        <v>67.851368916117508</v>
      </c>
      <c r="Z283" s="715">
        <v>3484578.6853199964</v>
      </c>
      <c r="AA283" s="715">
        <v>59.977543244964195</v>
      </c>
      <c r="AB283" s="715">
        <v>602118.0865219913</v>
      </c>
      <c r="AC283" s="715">
        <v>14.733612992054704</v>
      </c>
      <c r="AD283" s="715">
        <v>4086696.7718419875</v>
      </c>
      <c r="AE283" s="715">
        <v>70.341368210400844</v>
      </c>
      <c r="AF283" s="715">
        <v>1723108.8600560268</v>
      </c>
      <c r="AG283" s="715">
        <v>29.658631789599156</v>
      </c>
      <c r="AH283" s="715">
        <v>6947190.1977967173</v>
      </c>
      <c r="AI283" s="715">
        <v>80.486064582916796</v>
      </c>
      <c r="AJ283" s="715">
        <v>440119.00176763767</v>
      </c>
      <c r="AK283" s="715">
        <v>5.9577714953855248</v>
      </c>
      <c r="AL283" s="715">
        <v>7387309.1995643545</v>
      </c>
      <c r="AM283" s="715">
        <v>85.585024794438482</v>
      </c>
      <c r="AN283" s="715">
        <v>1244234.9488511982</v>
      </c>
      <c r="AO283" s="715">
        <v>14.414975205561518</v>
      </c>
      <c r="AP283" s="715">
        <v>10889678.69781094</v>
      </c>
      <c r="AQ283" s="715">
        <v>83.254796941705848</v>
      </c>
      <c r="AR283" s="715">
        <v>483121.26049103349</v>
      </c>
      <c r="AS283" s="715">
        <v>4.2480414872536487</v>
      </c>
      <c r="AT283" s="715">
        <v>11372799.958301973</v>
      </c>
      <c r="AU283" s="715">
        <v>86.948401092624223</v>
      </c>
      <c r="AV283" s="715">
        <v>1707141.4959253226</v>
      </c>
      <c r="AW283" s="715">
        <v>13.051598907375777</v>
      </c>
      <c r="AX283" s="715">
        <v>8028649.8950916454</v>
      </c>
      <c r="AY283" s="715">
        <v>68.435667558888383</v>
      </c>
      <c r="AZ283" s="715">
        <v>351522.48257830343</v>
      </c>
      <c r="BA283" s="715">
        <v>4.1946927430154117</v>
      </c>
      <c r="BB283" s="715">
        <v>8380172.3776699491</v>
      </c>
      <c r="BC283" s="715">
        <v>71.432021375725142</v>
      </c>
      <c r="BD283" s="715">
        <v>3351502.319859745</v>
      </c>
      <c r="BE283" s="715">
        <v>28.567978624274858</v>
      </c>
      <c r="BF283" s="715">
        <v>1099531.9923393345</v>
      </c>
      <c r="BG283" s="715">
        <v>10.029032693272478</v>
      </c>
      <c r="BH283" s="715">
        <v>25393.549230330151</v>
      </c>
      <c r="BI283" s="715">
        <v>2.2573537796019161</v>
      </c>
      <c r="BJ283" s="715">
        <v>1124925.5415696646</v>
      </c>
      <c r="BK283" s="715">
        <v>10.260651906904791</v>
      </c>
      <c r="BL283" s="715">
        <v>9838564.4177053273</v>
      </c>
      <c r="BM283" s="715">
        <v>89.739348093095202</v>
      </c>
    </row>
    <row r="284" spans="1:65" s="24" customFormat="1" ht="15" customHeight="1" x14ac:dyDescent="0.25">
      <c r="A284" s="715" t="s">
        <v>558</v>
      </c>
      <c r="B284" s="715">
        <v>30770102.20069509</v>
      </c>
      <c r="C284" s="715">
        <v>59.46744521780802</v>
      </c>
      <c r="D284" s="715">
        <v>2010015.6198932801</v>
      </c>
      <c r="E284" s="715">
        <v>6.1318132866222932</v>
      </c>
      <c r="F284" s="715">
        <v>32780117.820588373</v>
      </c>
      <c r="G284" s="715">
        <v>63.352076246438216</v>
      </c>
      <c r="H284" s="715">
        <v>18962650.156067073</v>
      </c>
      <c r="I284" s="715">
        <v>36.647923753561784</v>
      </c>
      <c r="J284" s="715">
        <v>29661624.901970997</v>
      </c>
      <c r="K284" s="715">
        <v>72.77474493288787</v>
      </c>
      <c r="L284" s="715">
        <v>1990236.1863981178</v>
      </c>
      <c r="M284" s="715">
        <v>6.2878962498968374</v>
      </c>
      <c r="N284" s="715">
        <v>31651861.088369116</v>
      </c>
      <c r="O284" s="715">
        <v>77.65778594294737</v>
      </c>
      <c r="P284" s="715">
        <v>9106268.5750527866</v>
      </c>
      <c r="Q284" s="715">
        <v>22.34221405705263</v>
      </c>
      <c r="R284" s="715">
        <v>316835.58575386362</v>
      </c>
      <c r="S284" s="715">
        <v>21.2363952889716</v>
      </c>
      <c r="T284" s="715">
        <v>158291.3472202867</v>
      </c>
      <c r="U284" s="715">
        <v>33.315591315657677</v>
      </c>
      <c r="V284" s="715">
        <v>475126.93297415035</v>
      </c>
      <c r="W284" s="715">
        <v>31.846117717705674</v>
      </c>
      <c r="X284" s="715">
        <v>1016819.2351139968</v>
      </c>
      <c r="Y284" s="715">
        <v>68.153882282294319</v>
      </c>
      <c r="Z284" s="715">
        <v>3467954.7010307051</v>
      </c>
      <c r="AA284" s="715">
        <v>59.702710091515968</v>
      </c>
      <c r="AB284" s="715">
        <v>590467.99582861504</v>
      </c>
      <c r="AC284" s="715">
        <v>14.549199034530309</v>
      </c>
      <c r="AD284" s="715">
        <v>4058422.6968593197</v>
      </c>
      <c r="AE284" s="715">
        <v>69.86793501870342</v>
      </c>
      <c r="AF284" s="715">
        <v>1750282.9644327927</v>
      </c>
      <c r="AG284" s="715">
        <v>30.13206498129658</v>
      </c>
      <c r="AH284" s="715">
        <v>6931842.1012471272</v>
      </c>
      <c r="AI284" s="715">
        <v>80.261993251743078</v>
      </c>
      <c r="AJ284" s="715">
        <v>433519.99929727823</v>
      </c>
      <c r="AK284" s="715">
        <v>5.8859292099873119</v>
      </c>
      <c r="AL284" s="715">
        <v>7365362.1005444061</v>
      </c>
      <c r="AM284" s="715">
        <v>85.28160834826032</v>
      </c>
      <c r="AN284" s="715">
        <v>1271156.6556062035</v>
      </c>
      <c r="AO284" s="715">
        <v>14.71839165173968</v>
      </c>
      <c r="AP284" s="715">
        <v>10886808.149654135</v>
      </c>
      <c r="AQ284" s="715">
        <v>83.264457632692441</v>
      </c>
      <c r="AR284" s="715">
        <v>472430.44961505337</v>
      </c>
      <c r="AS284" s="715">
        <v>4.1589975022220935</v>
      </c>
      <c r="AT284" s="715">
        <v>11359238.599269187</v>
      </c>
      <c r="AU284" s="715">
        <v>86.877698962532151</v>
      </c>
      <c r="AV284" s="715">
        <v>1715737.7582055861</v>
      </c>
      <c r="AW284" s="715">
        <v>13.122301037467849</v>
      </c>
      <c r="AX284" s="715">
        <v>8058184.3642851701</v>
      </c>
      <c r="AY284" s="715">
        <v>68.603747818212341</v>
      </c>
      <c r="AZ284" s="715">
        <v>335526.39443688444</v>
      </c>
      <c r="BA284" s="715">
        <v>3.9973547347724963</v>
      </c>
      <c r="BB284" s="715">
        <v>8393710.7587220538</v>
      </c>
      <c r="BC284" s="715">
        <v>71.460268233942983</v>
      </c>
      <c r="BD284" s="715">
        <v>3352271.961694208</v>
      </c>
      <c r="BE284" s="715">
        <v>28.539731766057017</v>
      </c>
      <c r="BF284" s="715">
        <v>1108477.2987240911</v>
      </c>
      <c r="BG284" s="715">
        <v>10.0911588266741</v>
      </c>
      <c r="BH284" s="715">
        <v>19779.43349516228</v>
      </c>
      <c r="BI284" s="715">
        <v>1.7530968732849148</v>
      </c>
      <c r="BJ284" s="715">
        <v>1128256.7322192532</v>
      </c>
      <c r="BK284" s="715">
        <v>10.2712233215727</v>
      </c>
      <c r="BL284" s="715">
        <v>9856381.5810142849</v>
      </c>
      <c r="BM284" s="715">
        <v>89.728776678427295</v>
      </c>
    </row>
    <row r="285" spans="1:65" s="24" customFormat="1" ht="15" customHeight="1" x14ac:dyDescent="0.25">
      <c r="A285" s="715" t="s">
        <v>559</v>
      </c>
      <c r="B285" s="715">
        <v>30852833.470552515</v>
      </c>
      <c r="C285" s="715">
        <v>59.590369546695555</v>
      </c>
      <c r="D285" s="715">
        <v>1972018.939920451</v>
      </c>
      <c r="E285" s="715">
        <v>6.0077008580585929</v>
      </c>
      <c r="F285" s="715">
        <v>32824852.410472967</v>
      </c>
      <c r="G285" s="715">
        <v>63.399204073842071</v>
      </c>
      <c r="H285" s="715">
        <v>18950012.731747635</v>
      </c>
      <c r="I285" s="715">
        <v>36.600795926157929</v>
      </c>
      <c r="J285" s="715">
        <v>29750530.107553132</v>
      </c>
      <c r="K285" s="715">
        <v>72.962625630667688</v>
      </c>
      <c r="L285" s="715">
        <v>1953218.6664655423</v>
      </c>
      <c r="M285" s="715">
        <v>6.1608445120730053</v>
      </c>
      <c r="N285" s="715">
        <v>31703748.774018675</v>
      </c>
      <c r="O285" s="715">
        <v>77.752858336469998</v>
      </c>
      <c r="P285" s="715">
        <v>9071277.9611052498</v>
      </c>
      <c r="Q285" s="715">
        <v>22.247141663530002</v>
      </c>
      <c r="R285" s="715">
        <v>322483.3343577733</v>
      </c>
      <c r="S285" s="715">
        <v>21.642773597274992</v>
      </c>
      <c r="T285" s="715">
        <v>160052.33844673989</v>
      </c>
      <c r="U285" s="715">
        <v>33.169016814137379</v>
      </c>
      <c r="V285" s="715">
        <v>482535.67280451319</v>
      </c>
      <c r="W285" s="715">
        <v>32.38434116266793</v>
      </c>
      <c r="X285" s="715">
        <v>1007492.0859221997</v>
      </c>
      <c r="Y285" s="715">
        <v>67.615658837332063</v>
      </c>
      <c r="Z285" s="715">
        <v>3514394.8868144648</v>
      </c>
      <c r="AA285" s="715">
        <v>60.507398152574133</v>
      </c>
      <c r="AB285" s="715">
        <v>573464.91882912687</v>
      </c>
      <c r="AC285" s="715">
        <v>14.028487915300236</v>
      </c>
      <c r="AD285" s="715">
        <v>4087859.8056435911</v>
      </c>
      <c r="AE285" s="715">
        <v>70.380753676824696</v>
      </c>
      <c r="AF285" s="715">
        <v>1720347.1146947183</v>
      </c>
      <c r="AG285" s="715">
        <v>29.619246323175304</v>
      </c>
      <c r="AH285" s="715">
        <v>6936613.1342466008</v>
      </c>
      <c r="AI285" s="715">
        <v>80.273693909972735</v>
      </c>
      <c r="AJ285" s="715">
        <v>417253.06129693671</v>
      </c>
      <c r="AK285" s="715">
        <v>5.6739278387984982</v>
      </c>
      <c r="AL285" s="715">
        <v>7353866.1955435369</v>
      </c>
      <c r="AM285" s="715">
        <v>85.102339226832726</v>
      </c>
      <c r="AN285" s="715">
        <v>1287337.1630885454</v>
      </c>
      <c r="AO285" s="715">
        <v>14.897660773167274</v>
      </c>
      <c r="AP285" s="715">
        <v>10883902.710853472</v>
      </c>
      <c r="AQ285" s="715">
        <v>83.257695054210075</v>
      </c>
      <c r="AR285" s="715">
        <v>474795.11584171781</v>
      </c>
      <c r="AS285" s="715">
        <v>4.1800136167532793</v>
      </c>
      <c r="AT285" s="715">
        <v>11358697.826695191</v>
      </c>
      <c r="AU285" s="715">
        <v>86.88969618635528</v>
      </c>
      <c r="AV285" s="715">
        <v>1713850.8473544982</v>
      </c>
      <c r="AW285" s="715">
        <v>13.11030381364472</v>
      </c>
      <c r="AX285" s="715">
        <v>8093136.0412808228</v>
      </c>
      <c r="AY285" s="715">
        <v>68.801398492201244</v>
      </c>
      <c r="AZ285" s="715">
        <v>327653.23205102101</v>
      </c>
      <c r="BA285" s="715">
        <v>3.8910038170493118</v>
      </c>
      <c r="BB285" s="715">
        <v>8420789.2733318433</v>
      </c>
      <c r="BC285" s="715">
        <v>71.586845378379152</v>
      </c>
      <c r="BD285" s="715">
        <v>3342250.7500452902</v>
      </c>
      <c r="BE285" s="715">
        <v>28.413154621620848</v>
      </c>
      <c r="BF285" s="715">
        <v>1102303.3629993813</v>
      </c>
      <c r="BG285" s="715">
        <v>10.021086876041901</v>
      </c>
      <c r="BH285" s="715">
        <v>18800.273454908842</v>
      </c>
      <c r="BI285" s="715">
        <v>1.6769434014475586</v>
      </c>
      <c r="BJ285" s="715">
        <v>1121103.63645429</v>
      </c>
      <c r="BK285" s="715">
        <v>10.192000963677765</v>
      </c>
      <c r="BL285" s="715">
        <v>9878734.7706423849</v>
      </c>
      <c r="BM285" s="715">
        <v>89.807999036322229</v>
      </c>
    </row>
    <row r="286" spans="1:65" s="24" customFormat="1" ht="15" customHeight="1" x14ac:dyDescent="0.25">
      <c r="A286" s="715" t="s">
        <v>560</v>
      </c>
      <c r="B286" s="715">
        <v>30899231.404250789</v>
      </c>
      <c r="C286" s="715">
        <v>59.643009409967149</v>
      </c>
      <c r="D286" s="715">
        <v>1961612.774329036</v>
      </c>
      <c r="E286" s="715">
        <v>5.9694533824779308</v>
      </c>
      <c r="F286" s="715">
        <v>32860844.17857983</v>
      </c>
      <c r="G286" s="715">
        <v>63.429397738769509</v>
      </c>
      <c r="H286" s="715">
        <v>18946118.12920592</v>
      </c>
      <c r="I286" s="715">
        <v>36.570602261230491</v>
      </c>
      <c r="J286" s="715">
        <v>29790458.097114477</v>
      </c>
      <c r="K286" s="715">
        <v>73.030284715646275</v>
      </c>
      <c r="L286" s="715">
        <v>1940584.4317910308</v>
      </c>
      <c r="M286" s="715">
        <v>6.1157285646169628</v>
      </c>
      <c r="N286" s="715">
        <v>31731042.528905507</v>
      </c>
      <c r="O286" s="715">
        <v>77.787560790638125</v>
      </c>
      <c r="P286" s="715">
        <v>9060881.2779204324</v>
      </c>
      <c r="Q286" s="715">
        <v>22.212439209361875</v>
      </c>
      <c r="R286" s="715">
        <v>326710.25641496584</v>
      </c>
      <c r="S286" s="715">
        <v>21.954721039439551</v>
      </c>
      <c r="T286" s="715">
        <v>159026.80284029996</v>
      </c>
      <c r="U286" s="715">
        <v>32.739277312733883</v>
      </c>
      <c r="V286" s="715">
        <v>485737.05925526581</v>
      </c>
      <c r="W286" s="715">
        <v>32.641220852650818</v>
      </c>
      <c r="X286" s="715">
        <v>1002372.2901100127</v>
      </c>
      <c r="Y286" s="715">
        <v>67.358779147349182</v>
      </c>
      <c r="Z286" s="715">
        <v>3491223.2902503121</v>
      </c>
      <c r="AA286" s="715">
        <v>60.113614224678713</v>
      </c>
      <c r="AB286" s="715">
        <v>588615.57773882442</v>
      </c>
      <c r="AC286" s="715">
        <v>14.427422179762218</v>
      </c>
      <c r="AD286" s="715">
        <v>4079838.8679891364</v>
      </c>
      <c r="AE286" s="715">
        <v>70.2486891898469</v>
      </c>
      <c r="AF286" s="715">
        <v>1727869.3113953667</v>
      </c>
      <c r="AG286" s="715">
        <v>29.7513108101531</v>
      </c>
      <c r="AH286" s="715">
        <v>6955566.9937571492</v>
      </c>
      <c r="AI286" s="715">
        <v>80.449423182917357</v>
      </c>
      <c r="AJ286" s="715">
        <v>404495.96817702032</v>
      </c>
      <c r="AK286" s="715">
        <v>5.4958221182216871</v>
      </c>
      <c r="AL286" s="715">
        <v>7360062.9619341698</v>
      </c>
      <c r="AM286" s="715">
        <v>85.12790120618476</v>
      </c>
      <c r="AN286" s="715">
        <v>1285824.9991793851</v>
      </c>
      <c r="AO286" s="715">
        <v>14.87209879381524</v>
      </c>
      <c r="AP286" s="715">
        <v>10905660.715135586</v>
      </c>
      <c r="AQ286" s="715">
        <v>83.439630918171176</v>
      </c>
      <c r="AR286" s="715">
        <v>469514.09685314383</v>
      </c>
      <c r="AS286" s="715">
        <v>4.1275330235655368</v>
      </c>
      <c r="AT286" s="715">
        <v>11375174.81198873</v>
      </c>
      <c r="AU286" s="715">
        <v>87.031901389040826</v>
      </c>
      <c r="AV286" s="715">
        <v>1694946.1786358729</v>
      </c>
      <c r="AW286" s="715">
        <v>12.968098610959174</v>
      </c>
      <c r="AX286" s="715">
        <v>8111296.8415564615</v>
      </c>
      <c r="AY286" s="715">
        <v>68.855940802977798</v>
      </c>
      <c r="AZ286" s="715">
        <v>318931.98618174228</v>
      </c>
      <c r="BA286" s="715">
        <v>3.7831948894714698</v>
      </c>
      <c r="BB286" s="715">
        <v>8430228.8277382031</v>
      </c>
      <c r="BC286" s="715">
        <v>71.563320694217509</v>
      </c>
      <c r="BD286" s="715">
        <v>3349868.4985997942</v>
      </c>
      <c r="BE286" s="715">
        <v>28.436679305782491</v>
      </c>
      <c r="BF286" s="715">
        <v>1108773.3071363121</v>
      </c>
      <c r="BG286" s="715">
        <v>10.065995747901363</v>
      </c>
      <c r="BH286" s="715">
        <v>21028.342538005156</v>
      </c>
      <c r="BI286" s="715">
        <v>1.8612419750021518</v>
      </c>
      <c r="BJ286" s="715">
        <v>1129801.6496743173</v>
      </c>
      <c r="BK286" s="715">
        <v>10.256901504028978</v>
      </c>
      <c r="BL286" s="715">
        <v>9885236.8512854893</v>
      </c>
      <c r="BM286" s="715">
        <v>89.743098495971026</v>
      </c>
    </row>
    <row r="287" spans="1:65" s="24" customFormat="1" ht="15" customHeight="1" x14ac:dyDescent="0.25">
      <c r="A287" s="715" t="s">
        <v>561</v>
      </c>
      <c r="B287" s="715">
        <v>30913561.74280661</v>
      </c>
      <c r="C287" s="715">
        <v>59.633724177998374</v>
      </c>
      <c r="D287" s="715">
        <v>1953627.8193281516</v>
      </c>
      <c r="E287" s="715">
        <v>5.9440063034134916</v>
      </c>
      <c r="F287" s="715">
        <v>32867189.562134765</v>
      </c>
      <c r="G287" s="715">
        <v>63.402364734319548</v>
      </c>
      <c r="H287" s="715">
        <v>18971869.911216136</v>
      </c>
      <c r="I287" s="715">
        <v>36.597635265680452</v>
      </c>
      <c r="J287" s="715">
        <v>29787861.854573198</v>
      </c>
      <c r="K287" s="715">
        <v>72.993684241061786</v>
      </c>
      <c r="L287" s="715">
        <v>1933880.779102185</v>
      </c>
      <c r="M287" s="715">
        <v>6.0963888441904288</v>
      </c>
      <c r="N287" s="715">
        <v>31721742.633675382</v>
      </c>
      <c r="O287" s="715">
        <v>77.732563575161137</v>
      </c>
      <c r="P287" s="715">
        <v>9087078.2448525783</v>
      </c>
      <c r="Q287" s="715">
        <v>22.267436424838863</v>
      </c>
      <c r="R287" s="715">
        <v>326476.63385256042</v>
      </c>
      <c r="S287" s="715">
        <v>21.967341144719676</v>
      </c>
      <c r="T287" s="715">
        <v>156756.92407610803</v>
      </c>
      <c r="U287" s="715">
        <v>32.439163527473269</v>
      </c>
      <c r="V287" s="715">
        <v>483233.55792866845</v>
      </c>
      <c r="W287" s="715">
        <v>32.514904035642871</v>
      </c>
      <c r="X287" s="715">
        <v>1002957.3820751752</v>
      </c>
      <c r="Y287" s="715">
        <v>67.485095964357129</v>
      </c>
      <c r="Z287" s="715">
        <v>3471767.8028295785</v>
      </c>
      <c r="AA287" s="715">
        <v>59.783753963724195</v>
      </c>
      <c r="AB287" s="715">
        <v>599910.63431188627</v>
      </c>
      <c r="AC287" s="715">
        <v>14.733742940983708</v>
      </c>
      <c r="AD287" s="715">
        <v>4071678.4371414646</v>
      </c>
      <c r="AE287" s="715">
        <v>70.114199949395456</v>
      </c>
      <c r="AF287" s="715">
        <v>1735531.0012892345</v>
      </c>
      <c r="AG287" s="715">
        <v>29.885800050604544</v>
      </c>
      <c r="AH287" s="715">
        <v>6977479.0553714698</v>
      </c>
      <c r="AI287" s="715">
        <v>80.659158732861385</v>
      </c>
      <c r="AJ287" s="715">
        <v>398657.24830837914</v>
      </c>
      <c r="AK287" s="715">
        <v>5.4046892830531714</v>
      </c>
      <c r="AL287" s="715">
        <v>7376136.303679849</v>
      </c>
      <c r="AM287" s="715">
        <v>85.267608004601882</v>
      </c>
      <c r="AN287" s="715">
        <v>1274436.25991518</v>
      </c>
      <c r="AO287" s="715">
        <v>14.732391995398118</v>
      </c>
      <c r="AP287" s="715">
        <v>10897074.792025624</v>
      </c>
      <c r="AQ287" s="715">
        <v>83.389428691458406</v>
      </c>
      <c r="AR287" s="715">
        <v>462359.82778234372</v>
      </c>
      <c r="AS287" s="715">
        <v>4.0702714814354026</v>
      </c>
      <c r="AT287" s="715">
        <v>11359434.619807966</v>
      </c>
      <c r="AU287" s="715">
        <v>86.927618767648895</v>
      </c>
      <c r="AV287" s="715">
        <v>1708258.6873915517</v>
      </c>
      <c r="AW287" s="715">
        <v>13.072381232351105</v>
      </c>
      <c r="AX287" s="715">
        <v>8115063.5704939645</v>
      </c>
      <c r="AY287" s="715">
        <v>68.788312313375684</v>
      </c>
      <c r="AZ287" s="715">
        <v>316196.14462346793</v>
      </c>
      <c r="BA287" s="715">
        <v>3.7502835318489995</v>
      </c>
      <c r="BB287" s="715">
        <v>8431259.7151174322</v>
      </c>
      <c r="BC287" s="715">
        <v>71.468586960604412</v>
      </c>
      <c r="BD287" s="715">
        <v>3365894.9141814373</v>
      </c>
      <c r="BE287" s="715">
        <v>28.531413039395588</v>
      </c>
      <c r="BF287" s="715">
        <v>1125699.8882334146</v>
      </c>
      <c r="BG287" s="715">
        <v>10.20558058247048</v>
      </c>
      <c r="BH287" s="715">
        <v>19747.04022596663</v>
      </c>
      <c r="BI287" s="715">
        <v>1.7239594201475812</v>
      </c>
      <c r="BJ287" s="715">
        <v>1145446.9284593812</v>
      </c>
      <c r="BK287" s="715">
        <v>10.38460699297111</v>
      </c>
      <c r="BL287" s="715">
        <v>9884791.6663635578</v>
      </c>
      <c r="BM287" s="715">
        <v>89.615393007028885</v>
      </c>
    </row>
    <row r="288" spans="1:65" s="24" customFormat="1" ht="15" customHeight="1" x14ac:dyDescent="0.25">
      <c r="A288" s="715" t="s">
        <v>562</v>
      </c>
      <c r="B288" s="715">
        <v>30914801.972658619</v>
      </c>
      <c r="C288" s="715">
        <v>59.599214622997167</v>
      </c>
      <c r="D288" s="715">
        <v>1924256.6515766182</v>
      </c>
      <c r="E288" s="715">
        <v>5.8596583830101521</v>
      </c>
      <c r="F288" s="715">
        <v>32839058.624235235</v>
      </c>
      <c r="G288" s="715">
        <v>63.30889988213201</v>
      </c>
      <c r="H288" s="715">
        <v>19032098.014680818</v>
      </c>
      <c r="I288" s="715">
        <v>36.69110011786799</v>
      </c>
      <c r="J288" s="715">
        <v>29793868.641042665</v>
      </c>
      <c r="K288" s="715">
        <v>72.978186635600451</v>
      </c>
      <c r="L288" s="715">
        <v>1904457.459891208</v>
      </c>
      <c r="M288" s="715">
        <v>6.0080694918306756</v>
      </c>
      <c r="N288" s="715">
        <v>31698326.100933872</v>
      </c>
      <c r="O288" s="715">
        <v>77.643034078609048</v>
      </c>
      <c r="P288" s="715">
        <v>9127391.8492961042</v>
      </c>
      <c r="Q288" s="715">
        <v>22.356965921390952</v>
      </c>
      <c r="R288" s="715">
        <v>330383.80759906815</v>
      </c>
      <c r="S288" s="715">
        <v>22.258972040402472</v>
      </c>
      <c r="T288" s="715">
        <v>154554.84278623681</v>
      </c>
      <c r="U288" s="715">
        <v>31.871009387153663</v>
      </c>
      <c r="V288" s="715">
        <v>484938.65038530494</v>
      </c>
      <c r="W288" s="715">
        <v>32.671806583621013</v>
      </c>
      <c r="X288" s="715">
        <v>999333.88025710464</v>
      </c>
      <c r="Y288" s="715">
        <v>67.32819341637898</v>
      </c>
      <c r="Z288" s="715">
        <v>3433924.1536572999</v>
      </c>
      <c r="AA288" s="715">
        <v>59.137166161031452</v>
      </c>
      <c r="AB288" s="715">
        <v>616521.03445100971</v>
      </c>
      <c r="AC288" s="715">
        <v>15.221068446032845</v>
      </c>
      <c r="AD288" s="715">
        <v>4050445.1881083101</v>
      </c>
      <c r="AE288" s="715">
        <v>69.754554671860788</v>
      </c>
      <c r="AF288" s="715">
        <v>1756265.5093685859</v>
      </c>
      <c r="AG288" s="715">
        <v>30.245445328139212</v>
      </c>
      <c r="AH288" s="715">
        <v>6983324.6734444369</v>
      </c>
      <c r="AI288" s="715">
        <v>80.683040832281051</v>
      </c>
      <c r="AJ288" s="715">
        <v>389166.92576336255</v>
      </c>
      <c r="AK288" s="715">
        <v>5.2786350520247449</v>
      </c>
      <c r="AL288" s="715">
        <v>7372491.5992077999</v>
      </c>
      <c r="AM288" s="715">
        <v>85.179347739124523</v>
      </c>
      <c r="AN288" s="715">
        <v>1282765.5668687033</v>
      </c>
      <c r="AO288" s="715">
        <v>14.820652260875477</v>
      </c>
      <c r="AP288" s="715">
        <v>10901006.535644388</v>
      </c>
      <c r="AQ288" s="715">
        <v>83.435016551123041</v>
      </c>
      <c r="AR288" s="715">
        <v>440129.48929307354</v>
      </c>
      <c r="AS288" s="715">
        <v>3.8808236522804651</v>
      </c>
      <c r="AT288" s="715">
        <v>11341136.024937462</v>
      </c>
      <c r="AU288" s="715">
        <v>86.803715680302517</v>
      </c>
      <c r="AV288" s="715">
        <v>1724129.5988369721</v>
      </c>
      <c r="AW288" s="715">
        <v>13.196284319697483</v>
      </c>
      <c r="AX288" s="715">
        <v>8145229.4706974719</v>
      </c>
      <c r="AY288" s="715">
        <v>68.944331770925942</v>
      </c>
      <c r="AZ288" s="715">
        <v>304085.16759752529</v>
      </c>
      <c r="BA288" s="715">
        <v>3.5989329385286948</v>
      </c>
      <c r="BB288" s="715">
        <v>8449314.6382949967</v>
      </c>
      <c r="BC288" s="715">
        <v>71.518224717328863</v>
      </c>
      <c r="BD288" s="715">
        <v>3364897.293964739</v>
      </c>
      <c r="BE288" s="715">
        <v>28.481775282671137</v>
      </c>
      <c r="BF288" s="715">
        <v>1120933.3316159518</v>
      </c>
      <c r="BG288" s="715">
        <v>10.148382180276212</v>
      </c>
      <c r="BH288" s="715">
        <v>19799.191685410064</v>
      </c>
      <c r="BI288" s="715">
        <v>1.7356559299378769</v>
      </c>
      <c r="BJ288" s="715">
        <v>1140732.5233013621</v>
      </c>
      <c r="BK288" s="715">
        <v>10.327634378794054</v>
      </c>
      <c r="BL288" s="715">
        <v>9904706.1653847117</v>
      </c>
      <c r="BM288" s="715">
        <v>89.672365621205941</v>
      </c>
    </row>
    <row r="289" spans="1:65" s="24" customFormat="1" ht="15" customHeight="1" x14ac:dyDescent="0.25">
      <c r="A289" s="715" t="s">
        <v>563</v>
      </c>
      <c r="B289" s="715">
        <v>31007550.727906458</v>
      </c>
      <c r="C289" s="715">
        <v>59.741053701009669</v>
      </c>
      <c r="D289" s="715">
        <v>1870021.7782193101</v>
      </c>
      <c r="E289" s="715">
        <v>5.6878340938063063</v>
      </c>
      <c r="F289" s="715">
        <v>32877572.506125771</v>
      </c>
      <c r="G289" s="715">
        <v>63.343952635368709</v>
      </c>
      <c r="H289" s="715">
        <v>19025681.298355423</v>
      </c>
      <c r="I289" s="715">
        <v>36.656047364631291</v>
      </c>
      <c r="J289" s="715">
        <v>29891505.780842245</v>
      </c>
      <c r="K289" s="715">
        <v>73.187051722302471</v>
      </c>
      <c r="L289" s="715">
        <v>1851580.0690711453</v>
      </c>
      <c r="M289" s="715">
        <v>5.833018496770368</v>
      </c>
      <c r="N289" s="715">
        <v>31743085.849913388</v>
      </c>
      <c r="O289" s="715">
        <v>77.720503040433954</v>
      </c>
      <c r="P289" s="715">
        <v>9099529.1720185988</v>
      </c>
      <c r="Q289" s="715">
        <v>22.279496959566046</v>
      </c>
      <c r="R289" s="715">
        <v>346154.61537000688</v>
      </c>
      <c r="S289" s="715">
        <v>23.351681652888566</v>
      </c>
      <c r="T289" s="715">
        <v>156750.41962279918</v>
      </c>
      <c r="U289" s="715">
        <v>31.168989911791492</v>
      </c>
      <c r="V289" s="715">
        <v>502905.03499280603</v>
      </c>
      <c r="W289" s="715">
        <v>33.926106304357369</v>
      </c>
      <c r="X289" s="715">
        <v>979449.08628816879</v>
      </c>
      <c r="Y289" s="715">
        <v>66.073893695642624</v>
      </c>
      <c r="Z289" s="715">
        <v>3478809.2862288146</v>
      </c>
      <c r="AA289" s="715">
        <v>59.915299549484857</v>
      </c>
      <c r="AB289" s="715">
        <v>593320.06491879362</v>
      </c>
      <c r="AC289" s="715">
        <v>14.570265670749972</v>
      </c>
      <c r="AD289" s="715">
        <v>4072129.3511476084</v>
      </c>
      <c r="AE289" s="715">
        <v>70.134011325106798</v>
      </c>
      <c r="AF289" s="715">
        <v>1734082.6053754815</v>
      </c>
      <c r="AG289" s="715">
        <v>29.865988674893202</v>
      </c>
      <c r="AH289" s="715">
        <v>6964603.9973321147</v>
      </c>
      <c r="AI289" s="715">
        <v>80.4232197336338</v>
      </c>
      <c r="AJ289" s="715">
        <v>380286.72660862061</v>
      </c>
      <c r="AK289" s="715">
        <v>5.1775682021935694</v>
      </c>
      <c r="AL289" s="715">
        <v>7344890.7239407357</v>
      </c>
      <c r="AM289" s="715">
        <v>84.814550954697481</v>
      </c>
      <c r="AN289" s="715">
        <v>1315051.0446172412</v>
      </c>
      <c r="AO289" s="715">
        <v>15.185449045302519</v>
      </c>
      <c r="AP289" s="715">
        <v>10933426.357739005</v>
      </c>
      <c r="AQ289" s="715">
        <v>83.698706266324592</v>
      </c>
      <c r="AR289" s="715">
        <v>422808.85976013809</v>
      </c>
      <c r="AS289" s="715">
        <v>3.7231428520309269</v>
      </c>
      <c r="AT289" s="715">
        <v>11356235.217499143</v>
      </c>
      <c r="AU289" s="715">
        <v>86.93543676616595</v>
      </c>
      <c r="AV289" s="715">
        <v>1706602.7228502058</v>
      </c>
      <c r="AW289" s="715">
        <v>13.06456323383405</v>
      </c>
      <c r="AX289" s="715">
        <v>8168511.5241723079</v>
      </c>
      <c r="AY289" s="715">
        <v>69.041717856063983</v>
      </c>
      <c r="AZ289" s="715">
        <v>298413.99816079385</v>
      </c>
      <c r="BA289" s="715">
        <v>3.5244670261202962</v>
      </c>
      <c r="BB289" s="715">
        <v>8466925.5223331023</v>
      </c>
      <c r="BC289" s="715">
        <v>71.563966249097277</v>
      </c>
      <c r="BD289" s="715">
        <v>3364343.7128875013</v>
      </c>
      <c r="BE289" s="715">
        <v>28.436033750902723</v>
      </c>
      <c r="BF289" s="715">
        <v>1116044.9470642139</v>
      </c>
      <c r="BG289" s="715">
        <v>10.090239533226967</v>
      </c>
      <c r="BH289" s="715">
        <v>18441.709148164959</v>
      </c>
      <c r="BI289" s="715">
        <v>1.6255554040392892</v>
      </c>
      <c r="BJ289" s="715">
        <v>1134486.656212379</v>
      </c>
      <c r="BK289" s="715">
        <v>10.256972300752667</v>
      </c>
      <c r="BL289" s="715">
        <v>9926152.1263368279</v>
      </c>
      <c r="BM289" s="715">
        <v>89.743027699247335</v>
      </c>
    </row>
    <row r="290" spans="1:65" s="135" customFormat="1" ht="15" customHeight="1" x14ac:dyDescent="0.3">
      <c r="A290" s="706" t="s">
        <v>564</v>
      </c>
      <c r="B290" s="706">
        <v>31066667.759772316</v>
      </c>
      <c r="C290" s="706">
        <v>59.81796055963882</v>
      </c>
      <c r="D290" s="706">
        <v>1858220.4772979459</v>
      </c>
      <c r="E290" s="706">
        <v>5.6438171146341753</v>
      </c>
      <c r="F290" s="706">
        <v>32924888.237070262</v>
      </c>
      <c r="G290" s="706">
        <v>63.395909764929968</v>
      </c>
      <c r="H290" s="706">
        <v>19010462.732976083</v>
      </c>
      <c r="I290" s="706">
        <v>36.604090235070032</v>
      </c>
      <c r="J290" s="706">
        <v>29942032.499790695</v>
      </c>
      <c r="K290" s="706">
        <v>73.280445520678938</v>
      </c>
      <c r="L290" s="706">
        <v>1837492.2413086747</v>
      </c>
      <c r="M290" s="706">
        <v>5.78200038005071</v>
      </c>
      <c r="N290" s="706">
        <v>31779524.741099369</v>
      </c>
      <c r="O290" s="706">
        <v>77.777543374167408</v>
      </c>
      <c r="P290" s="706">
        <v>9079987.3525346369</v>
      </c>
      <c r="Q290" s="706">
        <v>22.222456625832592</v>
      </c>
      <c r="R290" s="706">
        <v>346170.53471840627</v>
      </c>
      <c r="S290" s="706">
        <v>23.383017035542853</v>
      </c>
      <c r="T290" s="706">
        <v>150991.05435129628</v>
      </c>
      <c r="U290" s="706">
        <v>30.370619466768012</v>
      </c>
      <c r="V290" s="706">
        <v>497161.58906970255</v>
      </c>
      <c r="W290" s="706">
        <v>33.582112689316332</v>
      </c>
      <c r="X290" s="706">
        <v>983274.12284983811</v>
      </c>
      <c r="Y290" s="706">
        <v>66.417887310683668</v>
      </c>
      <c r="Z290" s="706">
        <v>3495556.5406795628</v>
      </c>
      <c r="AA290" s="706">
        <v>60.208908206238398</v>
      </c>
      <c r="AB290" s="706">
        <v>592986.25932666077</v>
      </c>
      <c r="AC290" s="706">
        <v>14.503608946585032</v>
      </c>
      <c r="AD290" s="706">
        <v>4088542.8000062234</v>
      </c>
      <c r="AE290" s="706">
        <v>70.422748217082173</v>
      </c>
      <c r="AF290" s="706">
        <v>1717170.4155630618</v>
      </c>
      <c r="AG290" s="706">
        <v>29.577251782917827</v>
      </c>
      <c r="AH290" s="706">
        <v>6977711.8946485929</v>
      </c>
      <c r="AI290" s="706">
        <v>80.531018832742959</v>
      </c>
      <c r="AJ290" s="706">
        <v>370444.48958455934</v>
      </c>
      <c r="AK290" s="706">
        <v>5.0413256089570639</v>
      </c>
      <c r="AL290" s="706">
        <v>7348156.3842331525</v>
      </c>
      <c r="AM290" s="706">
        <v>84.806384829166419</v>
      </c>
      <c r="AN290" s="706">
        <v>1316469.9868062967</v>
      </c>
      <c r="AO290" s="706">
        <v>15.193615170833581</v>
      </c>
      <c r="AP290" s="706">
        <v>10920997.001015583</v>
      </c>
      <c r="AQ290" s="706">
        <v>83.61909607874361</v>
      </c>
      <c r="AR290" s="706">
        <v>438485.54801823047</v>
      </c>
      <c r="AS290" s="706">
        <v>3.860083820944169</v>
      </c>
      <c r="AT290" s="706">
        <v>11359482.549033813</v>
      </c>
      <c r="AU290" s="706">
        <v>86.976460352854033</v>
      </c>
      <c r="AV290" s="706">
        <v>1700927.7078904486</v>
      </c>
      <c r="AW290" s="706">
        <v>13.023539647145967</v>
      </c>
      <c r="AX290" s="706">
        <v>8201596.5287285522</v>
      </c>
      <c r="AY290" s="706">
        <v>69.221560549489766</v>
      </c>
      <c r="AZ290" s="706">
        <v>284584.89002792776</v>
      </c>
      <c r="BA290" s="706">
        <v>3.3535093817217656</v>
      </c>
      <c r="BB290" s="706">
        <v>8486181.4187564794</v>
      </c>
      <c r="BC290" s="706">
        <v>71.623460000107102</v>
      </c>
      <c r="BD290" s="706">
        <v>3362145.1194249918</v>
      </c>
      <c r="BE290" s="706">
        <v>28.376539999892898</v>
      </c>
      <c r="BF290" s="706">
        <v>1124635.259981622</v>
      </c>
      <c r="BG290" s="706">
        <v>10.1539510689046</v>
      </c>
      <c r="BH290" s="706">
        <v>20728.235989271085</v>
      </c>
      <c r="BI290" s="706">
        <v>1.8097517567294503</v>
      </c>
      <c r="BJ290" s="706">
        <v>1145363.4959708932</v>
      </c>
      <c r="BK290" s="706">
        <v>10.341099295062124</v>
      </c>
      <c r="BL290" s="706">
        <v>9930475.3804414459</v>
      </c>
      <c r="BM290" s="706">
        <v>89.658900704937878</v>
      </c>
    </row>
    <row r="291" spans="1:65" s="20" customFormat="1" ht="15" customHeight="1" x14ac:dyDescent="0.25">
      <c r="A291" s="722" t="s">
        <v>565</v>
      </c>
      <c r="B291" s="721">
        <v>31184889.41036161</v>
      </c>
      <c r="C291" s="720">
        <v>60.008506342245582</v>
      </c>
      <c r="D291" s="721">
        <v>1840147.4518448797</v>
      </c>
      <c r="E291" s="720">
        <v>5.5719769807455553</v>
      </c>
      <c r="F291" s="721">
        <v>33025036.862206489</v>
      </c>
      <c r="G291" s="720">
        <v>63.5494680747573</v>
      </c>
      <c r="H291" s="721">
        <v>18942411.273405012</v>
      </c>
      <c r="I291" s="719">
        <v>36.4505319252427</v>
      </c>
      <c r="J291" s="718">
        <v>30009088.631965183</v>
      </c>
      <c r="K291" s="720">
        <v>73.414199644066244</v>
      </c>
      <c r="L291" s="721">
        <v>1820327.8220306661</v>
      </c>
      <c r="M291" s="720">
        <v>5.7190109804923654</v>
      </c>
      <c r="N291" s="721">
        <v>31829416.453995846</v>
      </c>
      <c r="O291" s="720">
        <v>77.867447517840674</v>
      </c>
      <c r="P291" s="721">
        <v>9046992.7113401778</v>
      </c>
      <c r="Q291" s="719">
        <v>22.132552482159326</v>
      </c>
      <c r="R291" s="718">
        <v>345728.44165981369</v>
      </c>
      <c r="S291" s="720">
        <v>23.383455916385966</v>
      </c>
      <c r="T291" s="721">
        <v>151685.10450651986</v>
      </c>
      <c r="U291" s="720">
        <v>30.494767518011425</v>
      </c>
      <c r="V291" s="721">
        <v>497413.54616633354</v>
      </c>
      <c r="W291" s="720">
        <v>33.642727434147496</v>
      </c>
      <c r="X291" s="721">
        <v>981103.75639177253</v>
      </c>
      <c r="Y291" s="719">
        <v>66.357272565852497</v>
      </c>
      <c r="Z291" s="718">
        <v>3515445.3431410082</v>
      </c>
      <c r="AA291" s="720">
        <v>60.556683280403</v>
      </c>
      <c r="AB291" s="721">
        <v>588483.69095089752</v>
      </c>
      <c r="AC291" s="720">
        <v>14.339519179359149</v>
      </c>
      <c r="AD291" s="721">
        <v>4103929.0340919057</v>
      </c>
      <c r="AE291" s="720">
        <v>70.693840030152145</v>
      </c>
      <c r="AF291" s="721">
        <v>1701285.4405235758</v>
      </c>
      <c r="AG291" s="719">
        <v>29.306159969847855</v>
      </c>
      <c r="AH291" s="718">
        <v>6996272.3718815362</v>
      </c>
      <c r="AI291" s="720">
        <v>80.701596623429168</v>
      </c>
      <c r="AJ291" s="721">
        <v>360961.5288544565</v>
      </c>
      <c r="AK291" s="720">
        <v>4.9062124940508838</v>
      </c>
      <c r="AL291" s="721">
        <v>7357233.9007359929</v>
      </c>
      <c r="AM291" s="720">
        <v>84.865266953827501</v>
      </c>
      <c r="AN291" s="721">
        <v>1312077.0727849314</v>
      </c>
      <c r="AO291" s="719">
        <v>15.134733046172499</v>
      </c>
      <c r="AP291" s="718">
        <v>10937635.822888024</v>
      </c>
      <c r="AQ291" s="720">
        <v>83.762064785456687</v>
      </c>
      <c r="AR291" s="721">
        <v>432963.24122756766</v>
      </c>
      <c r="AS291" s="720">
        <v>3.807743451213172</v>
      </c>
      <c r="AT291" s="721">
        <v>11370599.064115591</v>
      </c>
      <c r="AU291" s="720">
        <v>87.077762587858842</v>
      </c>
      <c r="AV291" s="721">
        <v>1687383.509383583</v>
      </c>
      <c r="AW291" s="719">
        <v>12.922237412141158</v>
      </c>
      <c r="AX291" s="718">
        <v>8214006.6523947995</v>
      </c>
      <c r="AY291" s="720">
        <v>69.226640809657923</v>
      </c>
      <c r="AZ291" s="721">
        <v>286234.2564912244</v>
      </c>
      <c r="BA291" s="720">
        <v>3.3673664024274816</v>
      </c>
      <c r="BB291" s="721">
        <v>8500240.9088860247</v>
      </c>
      <c r="BC291" s="720">
        <v>71.638988023396848</v>
      </c>
      <c r="BD291" s="721">
        <v>3365142.9322563154</v>
      </c>
      <c r="BE291" s="719">
        <v>28.361011976603152</v>
      </c>
      <c r="BF291" s="718">
        <v>1175800.7783964286</v>
      </c>
      <c r="BG291" s="720">
        <v>10.601358281650905</v>
      </c>
      <c r="BH291" s="717">
        <v>19819.629814213506</v>
      </c>
      <c r="BI291" s="716">
        <v>1.6576858071430409</v>
      </c>
      <c r="BJ291" s="721">
        <v>1195620.4082106422</v>
      </c>
      <c r="BK291" s="720">
        <v>10.78005776929432</v>
      </c>
      <c r="BL291" s="721">
        <v>9895418.5620648339</v>
      </c>
      <c r="BM291" s="719">
        <v>89.219942230705684</v>
      </c>
    </row>
    <row r="292" spans="1:65" s="136" customFormat="1" ht="15" customHeight="1" x14ac:dyDescent="0.25">
      <c r="A292" s="705" t="s">
        <v>566</v>
      </c>
      <c r="B292" s="705">
        <v>31217642.199435916</v>
      </c>
      <c r="C292" s="705">
        <v>60.034452260353746</v>
      </c>
      <c r="D292" s="705">
        <v>1825831.1536686639</v>
      </c>
      <c r="E292" s="705">
        <v>5.5255424699386779</v>
      </c>
      <c r="F292" s="705">
        <v>33043473.353104584</v>
      </c>
      <c r="G292" s="705">
        <v>63.545696720461265</v>
      </c>
      <c r="H292" s="705">
        <v>18956071.948072072</v>
      </c>
      <c r="I292" s="705">
        <v>36.454303279538735</v>
      </c>
      <c r="J292" s="705">
        <v>30022598.7287586</v>
      </c>
      <c r="K292" s="705">
        <v>73.416902401416522</v>
      </c>
      <c r="L292" s="705">
        <v>1803269.6648867498</v>
      </c>
      <c r="M292" s="705">
        <v>5.6660501532357479</v>
      </c>
      <c r="N292" s="705">
        <v>31825868.39364535</v>
      </c>
      <c r="O292" s="705">
        <v>77.82659638515581</v>
      </c>
      <c r="P292" s="705">
        <v>9067437.8433926962</v>
      </c>
      <c r="Q292" s="705">
        <v>22.17340361484419</v>
      </c>
      <c r="R292" s="705">
        <v>348742.4161740063</v>
      </c>
      <c r="S292" s="705">
        <v>23.617951888005134</v>
      </c>
      <c r="T292" s="705">
        <v>142932.58686571225</v>
      </c>
      <c r="U292" s="705">
        <v>29.070541715981001</v>
      </c>
      <c r="V292" s="705">
        <v>491675.00303971861</v>
      </c>
      <c r="W292" s="705">
        <v>33.297803845382617</v>
      </c>
      <c r="X292" s="705">
        <v>984923.89015695336</v>
      </c>
      <c r="Y292" s="705">
        <v>66.702196154617383</v>
      </c>
      <c r="Z292" s="705">
        <v>3517193.9733291147</v>
      </c>
      <c r="AA292" s="705">
        <v>60.592010611869043</v>
      </c>
      <c r="AB292" s="705">
        <v>586757.25864094216</v>
      </c>
      <c r="AC292" s="705">
        <v>14.29737405430317</v>
      </c>
      <c r="AD292" s="705">
        <v>4103951.2319700564</v>
      </c>
      <c r="AE292" s="705">
        <v>70.700296453298336</v>
      </c>
      <c r="AF292" s="705">
        <v>1700764.5016916192</v>
      </c>
      <c r="AG292" s="705">
        <v>29.299703546701664</v>
      </c>
      <c r="AH292" s="705">
        <v>7001033.8806637274</v>
      </c>
      <c r="AI292" s="705">
        <v>80.712905826616847</v>
      </c>
      <c r="AJ292" s="705">
        <v>362249.62468205468</v>
      </c>
      <c r="AK292" s="705">
        <v>4.9196750935782871</v>
      </c>
      <c r="AL292" s="705">
        <v>7363283.5053457823</v>
      </c>
      <c r="AM292" s="705">
        <v>84.889177551774978</v>
      </c>
      <c r="AN292" s="705">
        <v>1310712.0706566162</v>
      </c>
      <c r="AO292" s="705">
        <v>15.110822448225022</v>
      </c>
      <c r="AP292" s="705">
        <v>10927292.556280941</v>
      </c>
      <c r="AQ292" s="705">
        <v>83.698415335749303</v>
      </c>
      <c r="AR292" s="705">
        <v>424104.7772856779</v>
      </c>
      <c r="AS292" s="705">
        <v>3.7361459987976997</v>
      </c>
      <c r="AT292" s="705">
        <v>11351397.333566617</v>
      </c>
      <c r="AU292" s="705">
        <v>86.946877625223621</v>
      </c>
      <c r="AV292" s="705">
        <v>1704157.5565074733</v>
      </c>
      <c r="AW292" s="705">
        <v>13.053122374776379</v>
      </c>
      <c r="AX292" s="705">
        <v>8228335.902310811</v>
      </c>
      <c r="AY292" s="705">
        <v>69.247857426958205</v>
      </c>
      <c r="AZ292" s="705">
        <v>287225.41741236305</v>
      </c>
      <c r="BA292" s="705">
        <v>3.3729475559891835</v>
      </c>
      <c r="BB292" s="705">
        <v>8515561.319723174</v>
      </c>
      <c r="BC292" s="705">
        <v>71.665083095733365</v>
      </c>
      <c r="BD292" s="705">
        <v>3366879.8243800346</v>
      </c>
      <c r="BE292" s="705">
        <v>28.334916904266635</v>
      </c>
      <c r="BF292" s="705">
        <v>1195043.470677316</v>
      </c>
      <c r="BG292" s="705">
        <v>10.760109374342941</v>
      </c>
      <c r="BH292" s="705">
        <v>22561.488781914046</v>
      </c>
      <c r="BI292" s="705">
        <v>1.8529399545098921</v>
      </c>
      <c r="BJ292" s="705">
        <v>1217604.9594592298</v>
      </c>
      <c r="BK292" s="705">
        <v>10.963251848150872</v>
      </c>
      <c r="BL292" s="705">
        <v>9888634.1046793759</v>
      </c>
      <c r="BM292" s="705">
        <v>89.036748151849125</v>
      </c>
    </row>
    <row r="293" spans="1:65" s="20" customFormat="1" ht="15" customHeight="1" x14ac:dyDescent="0.25">
      <c r="A293" s="722" t="s">
        <v>567</v>
      </c>
      <c r="B293" s="721">
        <v>31190008.556406155</v>
      </c>
      <c r="C293" s="720">
        <v>59.944309035300115</v>
      </c>
      <c r="D293" s="721">
        <v>1812840.4255383909</v>
      </c>
      <c r="E293" s="720">
        <v>5.4929816105578446</v>
      </c>
      <c r="F293" s="721">
        <v>33002848.981944546</v>
      </c>
      <c r="G293" s="720">
        <v>63.428420509769026</v>
      </c>
      <c r="H293" s="721">
        <v>19028793.484797254</v>
      </c>
      <c r="I293" s="719">
        <v>36.571579490230974</v>
      </c>
      <c r="J293" s="718">
        <v>30033420.944607574</v>
      </c>
      <c r="K293" s="720">
        <v>73.413032729151055</v>
      </c>
      <c r="L293" s="721">
        <v>1793096.1008541812</v>
      </c>
      <c r="M293" s="720">
        <v>5.6339689897354468</v>
      </c>
      <c r="N293" s="721">
        <v>31826517.045461755</v>
      </c>
      <c r="O293" s="720">
        <v>77.796037348615016</v>
      </c>
      <c r="P293" s="721">
        <v>9083686.2632783037</v>
      </c>
      <c r="Q293" s="719">
        <v>22.203962651384984</v>
      </c>
      <c r="R293" s="718">
        <v>348626.86560516607</v>
      </c>
      <c r="S293" s="720">
        <v>23.64084080766321</v>
      </c>
      <c r="T293" s="721">
        <v>145507.17226921619</v>
      </c>
      <c r="U293" s="720">
        <v>29.446903292706725</v>
      </c>
      <c r="V293" s="721">
        <v>494134.03787438228</v>
      </c>
      <c r="W293" s="720">
        <v>33.50787125013521</v>
      </c>
      <c r="X293" s="721">
        <v>980546.44596085511</v>
      </c>
      <c r="Y293" s="719">
        <v>66.49212874986479</v>
      </c>
      <c r="Z293" s="718">
        <v>3511576.0624003401</v>
      </c>
      <c r="AA293" s="720">
        <v>60.500426962191611</v>
      </c>
      <c r="AB293" s="721">
        <v>583961.60682412935</v>
      </c>
      <c r="AC293" s="720">
        <v>14.258484574864337</v>
      </c>
      <c r="AD293" s="721">
        <v>4095537.6692244695</v>
      </c>
      <c r="AE293" s="720">
        <v>70.561415508239946</v>
      </c>
      <c r="AF293" s="721">
        <v>1708679.3234834012</v>
      </c>
      <c r="AG293" s="719">
        <v>29.438584491760054</v>
      </c>
      <c r="AH293" s="718">
        <v>7001027.7837307891</v>
      </c>
      <c r="AI293" s="720">
        <v>80.669268134660527</v>
      </c>
      <c r="AJ293" s="721">
        <v>363320.30987268535</v>
      </c>
      <c r="AK293" s="720">
        <v>4.9335026706336453</v>
      </c>
      <c r="AL293" s="721">
        <v>7364348.093603475</v>
      </c>
      <c r="AM293" s="720">
        <v>84.855622538794776</v>
      </c>
      <c r="AN293" s="721">
        <v>1314332.0848803972</v>
      </c>
      <c r="AO293" s="719">
        <v>15.144377461205224</v>
      </c>
      <c r="AP293" s="718">
        <v>10924221.4960065</v>
      </c>
      <c r="AQ293" s="720">
        <v>83.690454578899036</v>
      </c>
      <c r="AR293" s="721">
        <v>418660.25939229835</v>
      </c>
      <c r="AS293" s="720">
        <v>3.690951456785057</v>
      </c>
      <c r="AT293" s="721">
        <v>11342881.755398799</v>
      </c>
      <c r="AU293" s="720">
        <v>86.897810584585116</v>
      </c>
      <c r="AV293" s="721">
        <v>1710245.4512502074</v>
      </c>
      <c r="AW293" s="719">
        <v>13.102189415414884</v>
      </c>
      <c r="AX293" s="718">
        <v>8247968.7368647791</v>
      </c>
      <c r="AY293" s="720">
        <v>69.313583035088143</v>
      </c>
      <c r="AZ293" s="721">
        <v>281646.75249585183</v>
      </c>
      <c r="BA293" s="720">
        <v>3.3019865062752518</v>
      </c>
      <c r="BB293" s="721">
        <v>8529615.4893606305</v>
      </c>
      <c r="BC293" s="720">
        <v>71.680462225406799</v>
      </c>
      <c r="BD293" s="721">
        <v>3369882.9577034423</v>
      </c>
      <c r="BE293" s="719">
        <v>28.319537774593201</v>
      </c>
      <c r="BF293" s="718">
        <v>1156587.6117985789</v>
      </c>
      <c r="BG293" s="720">
        <v>10.399621805838214</v>
      </c>
      <c r="BH293" s="717">
        <v>19744.324684209529</v>
      </c>
      <c r="BI293" s="716">
        <v>1.67846541200307</v>
      </c>
      <c r="BJ293" s="721">
        <v>1176331.9364827885</v>
      </c>
      <c r="BK293" s="720">
        <v>10.577155705936061</v>
      </c>
      <c r="BL293" s="721">
        <v>9945107.2215189524</v>
      </c>
      <c r="BM293" s="719">
        <v>89.422844294063935</v>
      </c>
    </row>
    <row r="294" spans="1:65" s="20" customFormat="1" ht="15" customHeight="1" x14ac:dyDescent="0.25">
      <c r="A294" s="722" t="s">
        <v>568</v>
      </c>
      <c r="B294" s="721">
        <v>31117953.246489987</v>
      </c>
      <c r="C294" s="720">
        <v>59.768955258028491</v>
      </c>
      <c r="D294" s="721">
        <v>1848145.769945831</v>
      </c>
      <c r="E294" s="720">
        <v>5.606200991583524</v>
      </c>
      <c r="F294" s="721">
        <v>32966099.016435817</v>
      </c>
      <c r="G294" s="720">
        <v>63.318730558454675</v>
      </c>
      <c r="H294" s="721">
        <v>19097640.615871135</v>
      </c>
      <c r="I294" s="719">
        <v>36.681269441545325</v>
      </c>
      <c r="J294" s="718">
        <v>29994164.022103716</v>
      </c>
      <c r="K294" s="720">
        <v>73.28680444812818</v>
      </c>
      <c r="L294" s="721">
        <v>1829873.336277375</v>
      </c>
      <c r="M294" s="720">
        <v>5.749972310774278</v>
      </c>
      <c r="N294" s="721">
        <v>31824037.358381093</v>
      </c>
      <c r="O294" s="720">
        <v>77.757859859500115</v>
      </c>
      <c r="P294" s="721">
        <v>9103063.0220609866</v>
      </c>
      <c r="Q294" s="719">
        <v>22.242140140499885</v>
      </c>
      <c r="R294" s="718">
        <v>360667.55025665741</v>
      </c>
      <c r="S294" s="720">
        <v>24.489193231399501</v>
      </c>
      <c r="T294" s="721">
        <v>141247.82828800866</v>
      </c>
      <c r="U294" s="720">
        <v>28.14176140559097</v>
      </c>
      <c r="V294" s="721">
        <v>501915.37854466611</v>
      </c>
      <c r="W294" s="720">
        <v>34.079868516711592</v>
      </c>
      <c r="X294" s="721">
        <v>970846.69592913683</v>
      </c>
      <c r="Y294" s="719">
        <v>65.920131483288401</v>
      </c>
      <c r="Z294" s="718">
        <v>3505260.427250877</v>
      </c>
      <c r="AA294" s="720">
        <v>60.396805551190859</v>
      </c>
      <c r="AB294" s="721">
        <v>576311.70645783865</v>
      </c>
      <c r="AC294" s="720">
        <v>14.119846166584191</v>
      </c>
      <c r="AD294" s="721">
        <v>4081572.1337087154</v>
      </c>
      <c r="AE294" s="720">
        <v>70.326848352349572</v>
      </c>
      <c r="AF294" s="721">
        <v>1722146.1180453508</v>
      </c>
      <c r="AG294" s="719">
        <v>29.673151647650428</v>
      </c>
      <c r="AH294" s="718">
        <v>6996878.9754042141</v>
      </c>
      <c r="AI294" s="720">
        <v>80.577968931375011</v>
      </c>
      <c r="AJ294" s="721">
        <v>386803.30848217022</v>
      </c>
      <c r="AK294" s="720">
        <v>5.2386234078124119</v>
      </c>
      <c r="AL294" s="721">
        <v>7383682.2838863852</v>
      </c>
      <c r="AM294" s="720">
        <v>85.032501456947088</v>
      </c>
      <c r="AN294" s="721">
        <v>1299682.4970789589</v>
      </c>
      <c r="AO294" s="719">
        <v>14.967498543052912</v>
      </c>
      <c r="AP294" s="718">
        <v>10902656.004244169</v>
      </c>
      <c r="AQ294" s="720">
        <v>83.540778675064331</v>
      </c>
      <c r="AR294" s="721">
        <v>427588.48972302681</v>
      </c>
      <c r="AS294" s="720">
        <v>3.7738681627805728</v>
      </c>
      <c r="AT294" s="721">
        <v>11330244.493967196</v>
      </c>
      <c r="AU294" s="720">
        <v>86.817143202208086</v>
      </c>
      <c r="AV294" s="721">
        <v>1720455.0292567213</v>
      </c>
      <c r="AW294" s="719">
        <v>13.182856797791914</v>
      </c>
      <c r="AX294" s="718">
        <v>8228701.0649477961</v>
      </c>
      <c r="AY294" s="720">
        <v>69.052679629603304</v>
      </c>
      <c r="AZ294" s="721">
        <v>297922.00332633062</v>
      </c>
      <c r="BA294" s="720">
        <v>3.4940210320172271</v>
      </c>
      <c r="BB294" s="721">
        <v>8526623.0682741273</v>
      </c>
      <c r="BC294" s="720">
        <v>71.552747682620264</v>
      </c>
      <c r="BD294" s="721">
        <v>3389932.6817508186</v>
      </c>
      <c r="BE294" s="719">
        <v>28.447252317379736</v>
      </c>
      <c r="BF294" s="718">
        <v>1123789.224386269</v>
      </c>
      <c r="BG294" s="720">
        <v>10.09091880387601</v>
      </c>
      <c r="BH294" s="717">
        <v>18272.433668455749</v>
      </c>
      <c r="BI294" s="716">
        <v>1.5999515910182303</v>
      </c>
      <c r="BJ294" s="721">
        <v>1142061.6580547248</v>
      </c>
      <c r="BK294" s="720">
        <v>10.254993739367846</v>
      </c>
      <c r="BL294" s="721">
        <v>9994577.5938101485</v>
      </c>
      <c r="BM294" s="719">
        <v>89.745006260632152</v>
      </c>
    </row>
    <row r="295" spans="1:65" s="20" customFormat="1" ht="15" customHeight="1" x14ac:dyDescent="0.25">
      <c r="A295" s="722" t="s">
        <v>569</v>
      </c>
      <c r="B295" s="721">
        <v>31170406.562587634</v>
      </c>
      <c r="C295" s="720">
        <v>59.832816744121885</v>
      </c>
      <c r="D295" s="721">
        <v>1848184.6927869157</v>
      </c>
      <c r="E295" s="720">
        <v>5.5974062566526976</v>
      </c>
      <c r="F295" s="721">
        <v>33018591.255374551</v>
      </c>
      <c r="G295" s="720">
        <v>63.380479679180858</v>
      </c>
      <c r="H295" s="721">
        <v>19077245.542497553</v>
      </c>
      <c r="I295" s="719">
        <v>36.619520320819142</v>
      </c>
      <c r="J295" s="718">
        <v>30036377.951948479</v>
      </c>
      <c r="K295" s="720">
        <v>73.359661540267069</v>
      </c>
      <c r="L295" s="721">
        <v>1825969.676600615</v>
      </c>
      <c r="M295" s="720">
        <v>5.7308070889431946</v>
      </c>
      <c r="N295" s="721">
        <v>31862347.628549092</v>
      </c>
      <c r="O295" s="720">
        <v>77.819337659421848</v>
      </c>
      <c r="P295" s="721">
        <v>9081649.8235950023</v>
      </c>
      <c r="Q295" s="719">
        <v>22.180662340578152</v>
      </c>
      <c r="R295" s="718">
        <v>356235.35184710147</v>
      </c>
      <c r="S295" s="720">
        <v>24.219797133904514</v>
      </c>
      <c r="T295" s="721">
        <v>139567.02585470307</v>
      </c>
      <c r="U295" s="720">
        <v>28.149729031482035</v>
      </c>
      <c r="V295" s="721">
        <v>495802.37770180451</v>
      </c>
      <c r="W295" s="720">
        <v>33.708706741713883</v>
      </c>
      <c r="X295" s="721">
        <v>975041.28741056391</v>
      </c>
      <c r="Y295" s="719">
        <v>66.291293258286117</v>
      </c>
      <c r="Z295" s="718">
        <v>3523718.8148007616</v>
      </c>
      <c r="AA295" s="720">
        <v>60.720067683857806</v>
      </c>
      <c r="AB295" s="721">
        <v>583132.54905443348</v>
      </c>
      <c r="AC295" s="720">
        <v>14.199017626657753</v>
      </c>
      <c r="AD295" s="721">
        <v>4106851.3638551952</v>
      </c>
      <c r="AE295" s="720">
        <v>70.768499385763562</v>
      </c>
      <c r="AF295" s="721">
        <v>1696368.1469450672</v>
      </c>
      <c r="AG295" s="719">
        <v>29.231500614236438</v>
      </c>
      <c r="AH295" s="718">
        <v>6996729.6641148087</v>
      </c>
      <c r="AI295" s="720">
        <v>80.532802650104074</v>
      </c>
      <c r="AJ295" s="721">
        <v>385886.33765767945</v>
      </c>
      <c r="AK295" s="720">
        <v>5.2269593537715124</v>
      </c>
      <c r="AL295" s="721">
        <v>7382616.0017724875</v>
      </c>
      <c r="AM295" s="720">
        <v>84.974378896124279</v>
      </c>
      <c r="AN295" s="721">
        <v>1305433.3816743298</v>
      </c>
      <c r="AO295" s="719">
        <v>15.025621103875721</v>
      </c>
      <c r="AP295" s="718">
        <v>10884177.202639762</v>
      </c>
      <c r="AQ295" s="720">
        <v>83.41470300642942</v>
      </c>
      <c r="AR295" s="721">
        <v>418342.84109552868</v>
      </c>
      <c r="AS295" s="720">
        <v>3.7013235940015505</v>
      </c>
      <c r="AT295" s="721">
        <v>11302520.04373529</v>
      </c>
      <c r="AU295" s="720">
        <v>86.620819848811038</v>
      </c>
      <c r="AV295" s="721">
        <v>1745751.7960635438</v>
      </c>
      <c r="AW295" s="719">
        <v>13.379180151188962</v>
      </c>
      <c r="AX295" s="718">
        <v>8275516.9185460452</v>
      </c>
      <c r="AY295" s="720">
        <v>69.346281648335278</v>
      </c>
      <c r="AZ295" s="721">
        <v>299040.92293827044</v>
      </c>
      <c r="BA295" s="720">
        <v>3.4875375321569275</v>
      </c>
      <c r="BB295" s="721">
        <v>8574557.8414843157</v>
      </c>
      <c r="BC295" s="720">
        <v>71.852152432066191</v>
      </c>
      <c r="BD295" s="721">
        <v>3359055.2115014968</v>
      </c>
      <c r="BE295" s="719">
        <v>28.147847567933809</v>
      </c>
      <c r="BF295" s="718">
        <v>1134028.6106391535</v>
      </c>
      <c r="BG295" s="720">
        <v>10.168982671666372</v>
      </c>
      <c r="BH295" s="717">
        <v>22215.016186300672</v>
      </c>
      <c r="BI295" s="716">
        <v>1.9213092873249835</v>
      </c>
      <c r="BJ295" s="721">
        <v>1156243.6268254542</v>
      </c>
      <c r="BK295" s="720">
        <v>10.368187623402076</v>
      </c>
      <c r="BL295" s="721">
        <v>9995595.7189025525</v>
      </c>
      <c r="BM295" s="719">
        <v>89.631812376597921</v>
      </c>
    </row>
    <row r="296" spans="1:65" s="20" customFormat="1" ht="15" customHeight="1" x14ac:dyDescent="0.25">
      <c r="A296" s="722" t="s">
        <v>570</v>
      </c>
      <c r="B296" s="721">
        <v>31247165.555858213</v>
      </c>
      <c r="C296" s="720">
        <v>59.943226558288508</v>
      </c>
      <c r="D296" s="721">
        <v>1821292.4493329553</v>
      </c>
      <c r="E296" s="720">
        <v>5.5076425064847117</v>
      </c>
      <c r="F296" s="721">
        <v>33068458.00519117</v>
      </c>
      <c r="G296" s="720">
        <v>63.437116131219625</v>
      </c>
      <c r="H296" s="721">
        <v>19059475.958246082</v>
      </c>
      <c r="I296" s="719">
        <v>36.562883868780375</v>
      </c>
      <c r="J296" s="718">
        <v>30088420.802731305</v>
      </c>
      <c r="K296" s="720">
        <v>73.456454387769298</v>
      </c>
      <c r="L296" s="721">
        <v>1798436.9593668017</v>
      </c>
      <c r="M296" s="720">
        <v>5.640057019053442</v>
      </c>
      <c r="N296" s="721">
        <v>31886857.762098107</v>
      </c>
      <c r="O296" s="720">
        <v>77.847073734033359</v>
      </c>
      <c r="P296" s="721">
        <v>9074036.761748001</v>
      </c>
      <c r="Q296" s="719">
        <v>22.152926265966641</v>
      </c>
      <c r="R296" s="718">
        <v>370563.39447980141</v>
      </c>
      <c r="S296" s="720">
        <v>25.226837991179103</v>
      </c>
      <c r="T296" s="721">
        <v>141649.342495627</v>
      </c>
      <c r="U296" s="720">
        <v>27.654396751641521</v>
      </c>
      <c r="V296" s="721">
        <v>512212.73697542842</v>
      </c>
      <c r="W296" s="720">
        <v>34.869897904613154</v>
      </c>
      <c r="X296" s="721">
        <v>956712.51877550571</v>
      </c>
      <c r="Y296" s="719">
        <v>65.130102095386846</v>
      </c>
      <c r="Z296" s="718">
        <v>3530129.0354673835</v>
      </c>
      <c r="AA296" s="720">
        <v>60.835755768423653</v>
      </c>
      <c r="AB296" s="721">
        <v>571864.57914485538</v>
      </c>
      <c r="AC296" s="720">
        <v>13.941137721612801</v>
      </c>
      <c r="AD296" s="721">
        <v>4101993.6146122394</v>
      </c>
      <c r="AE296" s="720">
        <v>70.690866876242595</v>
      </c>
      <c r="AF296" s="721">
        <v>1700727.1552342181</v>
      </c>
      <c r="AG296" s="719">
        <v>29.309133123757405</v>
      </c>
      <c r="AH296" s="718">
        <v>7012527.66250093</v>
      </c>
      <c r="AI296" s="720">
        <v>80.671140677406427</v>
      </c>
      <c r="AJ296" s="721">
        <v>375643.69722164172</v>
      </c>
      <c r="AK296" s="720">
        <v>5.0843934030754161</v>
      </c>
      <c r="AL296" s="721">
        <v>7388171.3597225714</v>
      </c>
      <c r="AM296" s="720">
        <v>84.99249340521024</v>
      </c>
      <c r="AN296" s="721">
        <v>1304562.6262057184</v>
      </c>
      <c r="AO296" s="719">
        <v>15.00750659478976</v>
      </c>
      <c r="AP296" s="718">
        <v>10878922.452636089</v>
      </c>
      <c r="AQ296" s="720">
        <v>83.389946424593958</v>
      </c>
      <c r="AR296" s="721">
        <v>405573.50524447166</v>
      </c>
      <c r="AS296" s="720">
        <v>3.5940772787573043</v>
      </c>
      <c r="AT296" s="721">
        <v>11284495.95788056</v>
      </c>
      <c r="AU296" s="720">
        <v>86.49877940146439</v>
      </c>
      <c r="AV296" s="721">
        <v>1761348.1984931873</v>
      </c>
      <c r="AW296" s="719">
        <v>13.50122059853561</v>
      </c>
      <c r="AX296" s="718">
        <v>8296278.2576471018</v>
      </c>
      <c r="AY296" s="720">
        <v>69.42102836531555</v>
      </c>
      <c r="AZ296" s="721">
        <v>303705.83526020567</v>
      </c>
      <c r="BA296" s="720">
        <v>3.5314697327252262</v>
      </c>
      <c r="BB296" s="721">
        <v>8599984.0929073077</v>
      </c>
      <c r="BC296" s="720">
        <v>71.962357229843064</v>
      </c>
      <c r="BD296" s="721">
        <v>3350686.2630393729</v>
      </c>
      <c r="BE296" s="719">
        <v>28.037642770156936</v>
      </c>
      <c r="BF296" s="718">
        <v>1158744.7531269079</v>
      </c>
      <c r="BG296" s="720">
        <v>10.376472290576357</v>
      </c>
      <c r="BH296" s="717">
        <v>22855.489966153706</v>
      </c>
      <c r="BI296" s="716">
        <v>1.9342827745469269</v>
      </c>
      <c r="BJ296" s="721">
        <v>1181600.2430930617</v>
      </c>
      <c r="BK296" s="720">
        <v>10.581141487723839</v>
      </c>
      <c r="BL296" s="721">
        <v>9985439.1964980774</v>
      </c>
      <c r="BM296" s="719">
        <v>89.418858512276159</v>
      </c>
    </row>
    <row r="297" spans="1:65" s="20" customFormat="1" ht="15" customHeight="1" x14ac:dyDescent="0.25">
      <c r="A297" s="722" t="s">
        <v>571</v>
      </c>
      <c r="B297" s="721">
        <v>31279913.800019167</v>
      </c>
      <c r="C297" s="720">
        <v>59.966716511558296</v>
      </c>
      <c r="D297" s="721">
        <v>1779149.0323050758</v>
      </c>
      <c r="E297" s="720">
        <v>5.3817285787226634</v>
      </c>
      <c r="F297" s="721">
        <v>33059062.832324244</v>
      </c>
      <c r="G297" s="720">
        <v>63.377522766784821</v>
      </c>
      <c r="H297" s="721">
        <v>19103062.45927833</v>
      </c>
      <c r="I297" s="719">
        <v>36.622477233215179</v>
      </c>
      <c r="J297" s="718">
        <v>30133127.892321914</v>
      </c>
      <c r="K297" s="720">
        <v>73.531106682048161</v>
      </c>
      <c r="L297" s="721">
        <v>1754978.6578507968</v>
      </c>
      <c r="M297" s="720">
        <v>5.5035524140936847</v>
      </c>
      <c r="N297" s="721">
        <v>31888106.550172716</v>
      </c>
      <c r="O297" s="720">
        <v>77.813620046617487</v>
      </c>
      <c r="P297" s="721">
        <v>9092002.7559729442</v>
      </c>
      <c r="Q297" s="719">
        <v>22.186379953382513</v>
      </c>
      <c r="R297" s="718">
        <v>366666.24493838206</v>
      </c>
      <c r="S297" s="720">
        <v>24.99053048725925</v>
      </c>
      <c r="T297" s="721">
        <v>140402.24932372506</v>
      </c>
      <c r="U297" s="720">
        <v>27.689010639093308</v>
      </c>
      <c r="V297" s="721">
        <v>507068.49426210707</v>
      </c>
      <c r="W297" s="720">
        <v>34.559796108625527</v>
      </c>
      <c r="X297" s="721">
        <v>960152.24010892585</v>
      </c>
      <c r="Y297" s="719">
        <v>65.440203891374466</v>
      </c>
      <c r="Z297" s="718">
        <v>3562389.0703166421</v>
      </c>
      <c r="AA297" s="720">
        <v>61.420467723890127</v>
      </c>
      <c r="AB297" s="721">
        <v>538305.60709514783</v>
      </c>
      <c r="AC297" s="720">
        <v>13.127180866703952</v>
      </c>
      <c r="AD297" s="721">
        <v>4100694.67741179</v>
      </c>
      <c r="AE297" s="720">
        <v>70.701593820326806</v>
      </c>
      <c r="AF297" s="721">
        <v>1699308.4849396006</v>
      </c>
      <c r="AG297" s="719">
        <v>29.298406179673194</v>
      </c>
      <c r="AH297" s="718">
        <v>7043156.1316270176</v>
      </c>
      <c r="AI297" s="720">
        <v>80.954379621780063</v>
      </c>
      <c r="AJ297" s="721">
        <v>374662.97511419421</v>
      </c>
      <c r="AK297" s="720">
        <v>5.0508507921648516</v>
      </c>
      <c r="AL297" s="721">
        <v>7417819.1067412123</v>
      </c>
      <c r="AM297" s="720">
        <v>85.260774106125169</v>
      </c>
      <c r="AN297" s="721">
        <v>1282335.4303360113</v>
      </c>
      <c r="AO297" s="719">
        <v>14.739225893874831</v>
      </c>
      <c r="AP297" s="718">
        <v>10865746.35257566</v>
      </c>
      <c r="AQ297" s="720">
        <v>83.299518993681104</v>
      </c>
      <c r="AR297" s="721">
        <v>394950.09181355528</v>
      </c>
      <c r="AS297" s="720">
        <v>3.507332728166598</v>
      </c>
      <c r="AT297" s="721">
        <v>11260696.444389213</v>
      </c>
      <c r="AU297" s="720">
        <v>86.327304808576429</v>
      </c>
      <c r="AV297" s="721">
        <v>1783492.1461834495</v>
      </c>
      <c r="AW297" s="719">
        <v>13.672695191423571</v>
      </c>
      <c r="AX297" s="718">
        <v>8295170.0928642154</v>
      </c>
      <c r="AY297" s="720">
        <v>69.308107015645206</v>
      </c>
      <c r="AZ297" s="721">
        <v>306657.73450417456</v>
      </c>
      <c r="BA297" s="720">
        <v>3.5650299059518868</v>
      </c>
      <c r="BB297" s="721">
        <v>8601827.8273683898</v>
      </c>
      <c r="BC297" s="720">
        <v>71.87030487804634</v>
      </c>
      <c r="BD297" s="721">
        <v>3366714.4544049567</v>
      </c>
      <c r="BE297" s="719">
        <v>28.12969512195366</v>
      </c>
      <c r="BF297" s="718">
        <v>1146785.9076972492</v>
      </c>
      <c r="BG297" s="720">
        <v>10.255627511074335</v>
      </c>
      <c r="BH297" s="717">
        <v>24170.374454279059</v>
      </c>
      <c r="BI297" s="716">
        <v>2.0641568624464899</v>
      </c>
      <c r="BJ297" s="721">
        <v>1170956.2821515284</v>
      </c>
      <c r="BK297" s="720">
        <v>10.471781507685632</v>
      </c>
      <c r="BL297" s="721">
        <v>10011059.703305386</v>
      </c>
      <c r="BM297" s="719">
        <v>89.528218492314366</v>
      </c>
    </row>
    <row r="298" spans="1:65" s="20" customFormat="1" ht="15" customHeight="1" x14ac:dyDescent="0.25">
      <c r="A298" s="722" t="s">
        <v>572</v>
      </c>
      <c r="B298" s="721">
        <v>31392955.527704708</v>
      </c>
      <c r="C298" s="720">
        <v>60.144005479144326</v>
      </c>
      <c r="D298" s="721">
        <v>1760327.4222255615</v>
      </c>
      <c r="E298" s="720">
        <v>5.3096624695783374</v>
      </c>
      <c r="F298" s="721">
        <v>33153282.949930269</v>
      </c>
      <c r="G298" s="720">
        <v>63.516518208440786</v>
      </c>
      <c r="H298" s="721">
        <v>19043033.669837609</v>
      </c>
      <c r="I298" s="719">
        <v>36.483481791559214</v>
      </c>
      <c r="J298" s="718">
        <v>30235067.643816106</v>
      </c>
      <c r="K298" s="720">
        <v>73.745283162697874</v>
      </c>
      <c r="L298" s="721">
        <v>1739697.0102102146</v>
      </c>
      <c r="M298" s="720">
        <v>5.4408438311715566</v>
      </c>
      <c r="N298" s="721">
        <v>31974764.654026322</v>
      </c>
      <c r="O298" s="720">
        <v>77.988516554685702</v>
      </c>
      <c r="P298" s="721">
        <v>9024559.434418872</v>
      </c>
      <c r="Q298" s="719">
        <v>22.011483445314298</v>
      </c>
      <c r="R298" s="718">
        <v>378910.78446267638</v>
      </c>
      <c r="S298" s="720">
        <v>25.855106965300369</v>
      </c>
      <c r="T298" s="721">
        <v>137152.12449350249</v>
      </c>
      <c r="U298" s="720">
        <v>26.576628956131518</v>
      </c>
      <c r="V298" s="721">
        <v>516062.90895617893</v>
      </c>
      <c r="W298" s="720">
        <v>35.213729086141583</v>
      </c>
      <c r="X298" s="721">
        <v>949453.30403495324</v>
      </c>
      <c r="Y298" s="719">
        <v>64.786270913858417</v>
      </c>
      <c r="Z298" s="718">
        <v>3588617.9554121955</v>
      </c>
      <c r="AA298" s="720">
        <v>61.901693843699803</v>
      </c>
      <c r="AB298" s="721">
        <v>519206.90958450804</v>
      </c>
      <c r="AC298" s="720">
        <v>12.639460703613144</v>
      </c>
      <c r="AD298" s="721">
        <v>4107824.8649967033</v>
      </c>
      <c r="AE298" s="720">
        <v>70.857728606375474</v>
      </c>
      <c r="AF298" s="721">
        <v>1689460.6898596208</v>
      </c>
      <c r="AG298" s="719">
        <v>29.142271393624526</v>
      </c>
      <c r="AH298" s="718">
        <v>7069950.6853771452</v>
      </c>
      <c r="AI298" s="720">
        <v>81.193106160367194</v>
      </c>
      <c r="AJ298" s="721">
        <v>371816.09062798705</v>
      </c>
      <c r="AK298" s="720">
        <v>4.9963416191280361</v>
      </c>
      <c r="AL298" s="721">
        <v>7441766.7760051321</v>
      </c>
      <c r="AM298" s="720">
        <v>85.463136414033713</v>
      </c>
      <c r="AN298" s="721">
        <v>1265808.3122210195</v>
      </c>
      <c r="AO298" s="719">
        <v>14.536863585966287</v>
      </c>
      <c r="AP298" s="718">
        <v>10844576.558949947</v>
      </c>
      <c r="AQ298" s="720">
        <v>83.147779180263001</v>
      </c>
      <c r="AR298" s="721">
        <v>404670.2145481481</v>
      </c>
      <c r="AS298" s="720">
        <v>3.5973094260986751</v>
      </c>
      <c r="AT298" s="721">
        <v>11249246.773498096</v>
      </c>
      <c r="AU298" s="720">
        <v>86.250475671654371</v>
      </c>
      <c r="AV298" s="721">
        <v>1793286.2512734812</v>
      </c>
      <c r="AW298" s="719">
        <v>13.749524328345629</v>
      </c>
      <c r="AX298" s="718">
        <v>8353011.6596141402</v>
      </c>
      <c r="AY298" s="720">
        <v>69.687326959866752</v>
      </c>
      <c r="AZ298" s="721">
        <v>306851.67095606891</v>
      </c>
      <c r="BA298" s="720">
        <v>3.5433777560074291</v>
      </c>
      <c r="BB298" s="721">
        <v>8659863.3305702098</v>
      </c>
      <c r="BC298" s="720">
        <v>72.247322515180628</v>
      </c>
      <c r="BD298" s="721">
        <v>3326550.877029798</v>
      </c>
      <c r="BE298" s="719">
        <v>27.752677484819372</v>
      </c>
      <c r="BF298" s="718">
        <v>1157887.8838886057</v>
      </c>
      <c r="BG298" s="720">
        <v>10.34106150066196</v>
      </c>
      <c r="BH298" s="717">
        <v>20630.412015346985</v>
      </c>
      <c r="BI298" s="716">
        <v>1.7505381195226117</v>
      </c>
      <c r="BJ298" s="721">
        <v>1178518.2959039528</v>
      </c>
      <c r="BK298" s="720">
        <v>10.525311083374774</v>
      </c>
      <c r="BL298" s="721">
        <v>10018474.235418737</v>
      </c>
      <c r="BM298" s="719">
        <v>89.474688916625226</v>
      </c>
    </row>
    <row r="299" spans="1:65" s="20" customFormat="1" ht="15" customHeight="1" x14ac:dyDescent="0.25">
      <c r="A299" s="722" t="s">
        <v>573</v>
      </c>
      <c r="B299" s="721">
        <v>31496598.902595501</v>
      </c>
      <c r="C299" s="720">
        <v>60.303068340812203</v>
      </c>
      <c r="D299" s="721">
        <v>1715530.1750831292</v>
      </c>
      <c r="E299" s="720">
        <v>5.1653724790444437</v>
      </c>
      <c r="F299" s="721">
        <v>33212129.077678628</v>
      </c>
      <c r="G299" s="720">
        <v>63.587604988997356</v>
      </c>
      <c r="H299" s="721">
        <v>19018378.870254561</v>
      </c>
      <c r="I299" s="719">
        <v>36.412395011002644</v>
      </c>
      <c r="J299" s="718">
        <v>30331830.341461152</v>
      </c>
      <c r="K299" s="720">
        <v>73.946637731395242</v>
      </c>
      <c r="L299" s="721">
        <v>1695134.2345012026</v>
      </c>
      <c r="M299" s="720">
        <v>5.2928345128700558</v>
      </c>
      <c r="N299" s="721">
        <v>32026964.575962357</v>
      </c>
      <c r="O299" s="720">
        <v>78.079242844031796</v>
      </c>
      <c r="P299" s="721">
        <v>8991574.2947823778</v>
      </c>
      <c r="Q299" s="719">
        <v>21.920757155968204</v>
      </c>
      <c r="R299" s="718">
        <v>383133.07397489296</v>
      </c>
      <c r="S299" s="720">
        <v>26.173658549835388</v>
      </c>
      <c r="T299" s="721">
        <v>123533.00262339803</v>
      </c>
      <c r="U299" s="720">
        <v>24.381542070625123</v>
      </c>
      <c r="V299" s="721">
        <v>506666.07659829094</v>
      </c>
      <c r="W299" s="720">
        <v>34.612790668490902</v>
      </c>
      <c r="X299" s="721">
        <v>957145.61501294002</v>
      </c>
      <c r="Y299" s="719">
        <v>65.387209331509098</v>
      </c>
      <c r="Z299" s="718">
        <v>3592409.2053404823</v>
      </c>
      <c r="AA299" s="720">
        <v>61.9961529138061</v>
      </c>
      <c r="AB299" s="721">
        <v>501323.33074148453</v>
      </c>
      <c r="AC299" s="720">
        <v>12.246118336331067</v>
      </c>
      <c r="AD299" s="721">
        <v>4093732.5360819669</v>
      </c>
      <c r="AE299" s="720">
        <v>70.64776137358399</v>
      </c>
      <c r="AF299" s="721">
        <v>1700835.411279293</v>
      </c>
      <c r="AG299" s="719">
        <v>29.35223862641601</v>
      </c>
      <c r="AH299" s="718">
        <v>7087004.0977362338</v>
      </c>
      <c r="AI299" s="720">
        <v>81.319651678499454</v>
      </c>
      <c r="AJ299" s="721">
        <v>372001.10436034371</v>
      </c>
      <c r="AK299" s="720">
        <v>4.9872750357618951</v>
      </c>
      <c r="AL299" s="721">
        <v>7459005.2020965777</v>
      </c>
      <c r="AM299" s="720">
        <v>85.588169067993164</v>
      </c>
      <c r="AN299" s="721">
        <v>1255990.4372785061</v>
      </c>
      <c r="AO299" s="719">
        <v>14.411830932006836</v>
      </c>
      <c r="AP299" s="718">
        <v>10871017.260487422</v>
      </c>
      <c r="AQ299" s="720">
        <v>83.361087432115426</v>
      </c>
      <c r="AR299" s="721">
        <v>386121.48969037645</v>
      </c>
      <c r="AS299" s="720">
        <v>3.4300144846689204</v>
      </c>
      <c r="AT299" s="721">
        <v>11257138.750177801</v>
      </c>
      <c r="AU299" s="720">
        <v>86.321942565561798</v>
      </c>
      <c r="AV299" s="721">
        <v>1783738.7087926909</v>
      </c>
      <c r="AW299" s="719">
        <v>13.678057434438202</v>
      </c>
      <c r="AX299" s="718">
        <v>8398266.7039221209</v>
      </c>
      <c r="AY299" s="720">
        <v>69.960567505439855</v>
      </c>
      <c r="AZ299" s="721">
        <v>312155.30708559987</v>
      </c>
      <c r="BA299" s="720">
        <v>3.5836990066740313</v>
      </c>
      <c r="BB299" s="721">
        <v>8710422.0110077206</v>
      </c>
      <c r="BC299" s="720">
        <v>72.560932938386202</v>
      </c>
      <c r="BD299" s="721">
        <v>3293864.1224189484</v>
      </c>
      <c r="BE299" s="719">
        <v>27.439067061613798</v>
      </c>
      <c r="BF299" s="718">
        <v>1164768.5611343505</v>
      </c>
      <c r="BG299" s="720">
        <v>10.388617317043391</v>
      </c>
      <c r="BH299" s="717">
        <v>20395.940581926774</v>
      </c>
      <c r="BI299" s="716">
        <v>1.7209375198456178</v>
      </c>
      <c r="BJ299" s="721">
        <v>1185164.5017162771</v>
      </c>
      <c r="BK299" s="720">
        <v>10.570529525697477</v>
      </c>
      <c r="BL299" s="721">
        <v>10026804.575472184</v>
      </c>
      <c r="BM299" s="719">
        <v>89.429470474302519</v>
      </c>
    </row>
    <row r="300" spans="1:65" s="20" customFormat="1" ht="15" customHeight="1" x14ac:dyDescent="0.25">
      <c r="A300" s="722" t="s">
        <v>574</v>
      </c>
      <c r="B300" s="721">
        <v>31574473.554356031</v>
      </c>
      <c r="C300" s="720">
        <v>60.412618826251531</v>
      </c>
      <c r="D300" s="721">
        <v>1687314.8893472664</v>
      </c>
      <c r="E300" s="720">
        <v>5.072832725766097</v>
      </c>
      <c r="F300" s="721">
        <v>33261788.443703298</v>
      </c>
      <c r="G300" s="720">
        <v>63.641021386139407</v>
      </c>
      <c r="H300" s="721">
        <v>19002910.832395203</v>
      </c>
      <c r="I300" s="719">
        <v>36.358978613860593</v>
      </c>
      <c r="J300" s="718">
        <v>30373303.662957422</v>
      </c>
      <c r="K300" s="720">
        <v>74.013075666251211</v>
      </c>
      <c r="L300" s="721">
        <v>1668305.5618810933</v>
      </c>
      <c r="M300" s="720">
        <v>5.2066846898183572</v>
      </c>
      <c r="N300" s="721">
        <v>32041609.224838514</v>
      </c>
      <c r="O300" s="720">
        <v>78.078370214256594</v>
      </c>
      <c r="P300" s="721">
        <v>8996144.4282057527</v>
      </c>
      <c r="Q300" s="719">
        <v>21.921629785743406</v>
      </c>
      <c r="R300" s="718">
        <v>373088.80239743565</v>
      </c>
      <c r="S300" s="720">
        <v>25.517199422420369</v>
      </c>
      <c r="T300" s="721">
        <v>125783.87388632217</v>
      </c>
      <c r="U300" s="720">
        <v>25.213622606738348</v>
      </c>
      <c r="V300" s="721">
        <v>498872.67628375778</v>
      </c>
      <c r="W300" s="720">
        <v>34.120116940868826</v>
      </c>
      <c r="X300" s="721">
        <v>963234.49394757184</v>
      </c>
      <c r="Y300" s="719">
        <v>65.879883059131174</v>
      </c>
      <c r="Z300" s="718">
        <v>3587149.469046168</v>
      </c>
      <c r="AA300" s="720">
        <v>61.934429561400606</v>
      </c>
      <c r="AB300" s="721">
        <v>506395.58807424293</v>
      </c>
      <c r="AC300" s="720">
        <v>12.37058786475078</v>
      </c>
      <c r="AD300" s="721">
        <v>4093545.0571204107</v>
      </c>
      <c r="AE300" s="720">
        <v>70.677673228949217</v>
      </c>
      <c r="AF300" s="721">
        <v>1698305.2827457804</v>
      </c>
      <c r="AG300" s="719">
        <v>29.322326771050783</v>
      </c>
      <c r="AH300" s="718">
        <v>7110111.7160428166</v>
      </c>
      <c r="AI300" s="720">
        <v>81.515391615538888</v>
      </c>
      <c r="AJ300" s="721">
        <v>370207.45921652205</v>
      </c>
      <c r="AK300" s="720">
        <v>4.9490864031705861</v>
      </c>
      <c r="AL300" s="721">
        <v>7480319.1752593387</v>
      </c>
      <c r="AM300" s="720">
        <v>85.759713958454753</v>
      </c>
      <c r="AN300" s="721">
        <v>1242097.0152646725</v>
      </c>
      <c r="AO300" s="719">
        <v>14.240286041545247</v>
      </c>
      <c r="AP300" s="718">
        <v>10884845.496293889</v>
      </c>
      <c r="AQ300" s="720">
        <v>83.477722715923079</v>
      </c>
      <c r="AR300" s="721">
        <v>357047.47607869573</v>
      </c>
      <c r="AS300" s="720">
        <v>3.1760440786632165</v>
      </c>
      <c r="AT300" s="721">
        <v>11241892.972372584</v>
      </c>
      <c r="AU300" s="720">
        <v>86.215980251564332</v>
      </c>
      <c r="AV300" s="721">
        <v>1797328.9207968174</v>
      </c>
      <c r="AW300" s="719">
        <v>13.784019748435668</v>
      </c>
      <c r="AX300" s="718">
        <v>8418108.1791771129</v>
      </c>
      <c r="AY300" s="720">
        <v>70.021606251448162</v>
      </c>
      <c r="AZ300" s="721">
        <v>308871.16462531063</v>
      </c>
      <c r="BA300" s="720">
        <v>3.5392677403855601</v>
      </c>
      <c r="BB300" s="721">
        <v>8726979.3438024241</v>
      </c>
      <c r="BC300" s="720">
        <v>72.590788615404662</v>
      </c>
      <c r="BD300" s="721">
        <v>3295178.7154509099</v>
      </c>
      <c r="BE300" s="719">
        <v>27.409211384595338</v>
      </c>
      <c r="BF300" s="718">
        <v>1201169.8913986101</v>
      </c>
      <c r="BG300" s="720">
        <v>10.698990907482793</v>
      </c>
      <c r="BH300" s="717">
        <v>19009.327466172981</v>
      </c>
      <c r="BI300" s="716">
        <v>1.5579127371025601</v>
      </c>
      <c r="BJ300" s="721">
        <v>1220179.2188647832</v>
      </c>
      <c r="BK300" s="720">
        <v>10.868309688426542</v>
      </c>
      <c r="BL300" s="721">
        <v>10006766.404189453</v>
      </c>
      <c r="BM300" s="719">
        <v>89.131690311573465</v>
      </c>
    </row>
    <row r="301" spans="1:65" s="23" customFormat="1" ht="15" customHeight="1" x14ac:dyDescent="0.25">
      <c r="A301" s="721" t="s">
        <v>575</v>
      </c>
      <c r="B301" s="721">
        <v>31601582.663187068</v>
      </c>
      <c r="C301" s="720">
        <v>60.424957963851448</v>
      </c>
      <c r="D301" s="721">
        <v>1687993.8702883651</v>
      </c>
      <c r="E301" s="720">
        <v>5.0706378574414943</v>
      </c>
      <c r="F301" s="721">
        <v>33289576.533475433</v>
      </c>
      <c r="G301" s="720">
        <v>63.652548168510094</v>
      </c>
      <c r="H301" s="721">
        <v>19009314.070788395</v>
      </c>
      <c r="I301" s="719">
        <v>36.347451831489906</v>
      </c>
      <c r="J301" s="718">
        <v>30412671.435153186</v>
      </c>
      <c r="K301" s="720">
        <v>74.074323054433052</v>
      </c>
      <c r="L301" s="721">
        <v>1669129.2859235068</v>
      </c>
      <c r="M301" s="720">
        <v>5.2027294241839215</v>
      </c>
      <c r="N301" s="721">
        <v>32081800.721076697</v>
      </c>
      <c r="O301" s="720">
        <v>78.139721327936968</v>
      </c>
      <c r="P301" s="721">
        <v>8975167.7142671198</v>
      </c>
      <c r="Q301" s="719">
        <v>21.860278672063032</v>
      </c>
      <c r="R301" s="718">
        <v>363881.82294203492</v>
      </c>
      <c r="S301" s="720">
        <v>24.916540875094906</v>
      </c>
      <c r="T301" s="721">
        <v>130157.83329306741</v>
      </c>
      <c r="U301" s="720">
        <v>26.345624617455449</v>
      </c>
      <c r="V301" s="721">
        <v>494039.65623510233</v>
      </c>
      <c r="W301" s="720">
        <v>33.82900302349168</v>
      </c>
      <c r="X301" s="721">
        <v>966362.99261632632</v>
      </c>
      <c r="Y301" s="719">
        <v>66.17099697650832</v>
      </c>
      <c r="Z301" s="718">
        <v>3597374.7246826501</v>
      </c>
      <c r="AA301" s="720">
        <v>62.140132054101805</v>
      </c>
      <c r="AB301" s="721">
        <v>494765.57347170066</v>
      </c>
      <c r="AC301" s="720">
        <v>12.090630756107048</v>
      </c>
      <c r="AD301" s="721">
        <v>4092140.2981543508</v>
      </c>
      <c r="AE301" s="720">
        <v>70.686586183666279</v>
      </c>
      <c r="AF301" s="721">
        <v>1696992.4342167755</v>
      </c>
      <c r="AG301" s="719">
        <v>29.313413816333721</v>
      </c>
      <c r="AH301" s="718">
        <v>7122923.2361568194</v>
      </c>
      <c r="AI301" s="720">
        <v>81.592857311462367</v>
      </c>
      <c r="AJ301" s="721">
        <v>380918.49146907736</v>
      </c>
      <c r="AK301" s="720">
        <v>5.0763129780136538</v>
      </c>
      <c r="AL301" s="721">
        <v>7503841.7276258972</v>
      </c>
      <c r="AM301" s="720">
        <v>85.956266419111728</v>
      </c>
      <c r="AN301" s="721">
        <v>1225995.0140470453</v>
      </c>
      <c r="AO301" s="719">
        <v>14.043733580888272</v>
      </c>
      <c r="AP301" s="718">
        <v>10885799.417021057</v>
      </c>
      <c r="AQ301" s="720">
        <v>83.495639781864057</v>
      </c>
      <c r="AR301" s="721">
        <v>366401.4699188075</v>
      </c>
      <c r="AS301" s="720">
        <v>3.2562649174178904</v>
      </c>
      <c r="AT301" s="721">
        <v>11252200.886939865</v>
      </c>
      <c r="AU301" s="720">
        <v>86.305991504866697</v>
      </c>
      <c r="AV301" s="721">
        <v>1785365.4404284563</v>
      </c>
      <c r="AW301" s="719">
        <v>13.694008495133303</v>
      </c>
      <c r="AX301" s="718">
        <v>8442692.2343506273</v>
      </c>
      <c r="AY301" s="720">
        <v>70.121853889174773</v>
      </c>
      <c r="AZ301" s="721">
        <v>296885.91777085396</v>
      </c>
      <c r="BA301" s="720">
        <v>3.3970280098563648</v>
      </c>
      <c r="BB301" s="721">
        <v>8739578.1521214806</v>
      </c>
      <c r="BC301" s="720">
        <v>72.587677629969065</v>
      </c>
      <c r="BD301" s="721">
        <v>3300451.8329585176</v>
      </c>
      <c r="BE301" s="719">
        <v>27.412322370030935</v>
      </c>
      <c r="BF301" s="718">
        <v>1188911.2280338791</v>
      </c>
      <c r="BG301" s="720">
        <v>10.57569346388826</v>
      </c>
      <c r="BH301" s="717">
        <v>18864.584364858201</v>
      </c>
      <c r="BI301" s="716">
        <v>1.5619276500819852</v>
      </c>
      <c r="BJ301" s="721">
        <v>1207775.8123987373</v>
      </c>
      <c r="BK301" s="720">
        <v>10.743499147661915</v>
      </c>
      <c r="BL301" s="721">
        <v>10034146.356521275</v>
      </c>
      <c r="BM301" s="719">
        <v>89.256500852338092</v>
      </c>
    </row>
    <row r="302" spans="1:65" s="23" customFormat="1" ht="15" customHeight="1" x14ac:dyDescent="0.25">
      <c r="A302" s="721" t="s">
        <v>576</v>
      </c>
      <c r="B302" s="721">
        <v>31603473.890146352</v>
      </c>
      <c r="C302" s="720">
        <v>60.389093711224149</v>
      </c>
      <c r="D302" s="721">
        <v>1684823.6932463013</v>
      </c>
      <c r="E302" s="720">
        <v>5.0613092755060274</v>
      </c>
      <c r="F302" s="721">
        <v>33288297.583392657</v>
      </c>
      <c r="G302" s="720">
        <v>63.608517507861414</v>
      </c>
      <c r="H302" s="721">
        <v>19044784.349036492</v>
      </c>
      <c r="I302" s="719">
        <v>36.391482492138586</v>
      </c>
      <c r="J302" s="718">
        <v>30416479.720403947</v>
      </c>
      <c r="K302" s="720">
        <v>74.04894354288308</v>
      </c>
      <c r="L302" s="721">
        <v>1665853.6523262591</v>
      </c>
      <c r="M302" s="720">
        <v>5.1924329598240035</v>
      </c>
      <c r="N302" s="721">
        <v>32082333.372730203</v>
      </c>
      <c r="O302" s="720">
        <v>78.104465555480218</v>
      </c>
      <c r="P302" s="721">
        <v>8993849.8449131548</v>
      </c>
      <c r="Q302" s="719">
        <v>21.895534444519782</v>
      </c>
      <c r="R302" s="718">
        <v>360875.90003237326</v>
      </c>
      <c r="S302" s="720">
        <v>24.739587529183098</v>
      </c>
      <c r="T302" s="721">
        <v>129516.98881221094</v>
      </c>
      <c r="U302" s="720">
        <v>26.410861935083563</v>
      </c>
      <c r="V302" s="721">
        <v>490392.88884458417</v>
      </c>
      <c r="W302" s="720">
        <v>33.618531456855969</v>
      </c>
      <c r="X302" s="721">
        <v>968305.23862694274</v>
      </c>
      <c r="Y302" s="719">
        <v>66.381468543144024</v>
      </c>
      <c r="Z302" s="718">
        <v>3602229.1093823747</v>
      </c>
      <c r="AA302" s="720">
        <v>62.253209139735397</v>
      </c>
      <c r="AB302" s="721">
        <v>502358.03431161388</v>
      </c>
      <c r="AC302" s="720">
        <v>12.238941864918205</v>
      </c>
      <c r="AD302" s="721">
        <v>4104587.1436939882</v>
      </c>
      <c r="AE302" s="720">
        <v>70.934888961702441</v>
      </c>
      <c r="AF302" s="721">
        <v>1681827.9811820714</v>
      </c>
      <c r="AG302" s="719">
        <v>29.065111038297559</v>
      </c>
      <c r="AH302" s="718">
        <v>7132484.4454164756</v>
      </c>
      <c r="AI302" s="720">
        <v>81.632990838855065</v>
      </c>
      <c r="AJ302" s="721">
        <v>375167.03995690536</v>
      </c>
      <c r="AK302" s="720">
        <v>4.9971291380242722</v>
      </c>
      <c r="AL302" s="721">
        <v>7507651.4853733815</v>
      </c>
      <c r="AM302" s="720">
        <v>85.926867365360991</v>
      </c>
      <c r="AN302" s="721">
        <v>1229605.807448491</v>
      </c>
      <c r="AO302" s="719">
        <v>14.073132634639009</v>
      </c>
      <c r="AP302" s="718">
        <v>10877678.994985506</v>
      </c>
      <c r="AQ302" s="720">
        <v>83.443951051393512</v>
      </c>
      <c r="AR302" s="721">
        <v>362700.48244470952</v>
      </c>
      <c r="AS302" s="720">
        <v>3.2267636797581716</v>
      </c>
      <c r="AT302" s="721">
        <v>11240379.477430215</v>
      </c>
      <c r="AU302" s="720">
        <v>86.226268981292435</v>
      </c>
      <c r="AV302" s="721">
        <v>1795531.2841370234</v>
      </c>
      <c r="AW302" s="719">
        <v>13.773731018707565</v>
      </c>
      <c r="AX302" s="718">
        <v>8443211.2705872189</v>
      </c>
      <c r="AY302" s="720">
        <v>70.022225532869271</v>
      </c>
      <c r="AZ302" s="721">
        <v>296111.10680081957</v>
      </c>
      <c r="BA302" s="720">
        <v>3.3882616296084009</v>
      </c>
      <c r="BB302" s="721">
        <v>8739322.3773880377</v>
      </c>
      <c r="BC302" s="720">
        <v>72.477968737522318</v>
      </c>
      <c r="BD302" s="721">
        <v>3318579.5335186264</v>
      </c>
      <c r="BE302" s="719">
        <v>27.522031262477682</v>
      </c>
      <c r="BF302" s="718">
        <v>1186994.1697424061</v>
      </c>
      <c r="BG302" s="720">
        <v>10.544593140767139</v>
      </c>
      <c r="BH302" s="717">
        <v>18970.040920042095</v>
      </c>
      <c r="BI302" s="716">
        <v>1.5730185649225581</v>
      </c>
      <c r="BJ302" s="721">
        <v>1205964.2106624481</v>
      </c>
      <c r="BK302" s="720">
        <v>10.713112387503589</v>
      </c>
      <c r="BL302" s="721">
        <v>10050934.504123336</v>
      </c>
      <c r="BM302" s="719">
        <v>89.286887612496415</v>
      </c>
    </row>
    <row r="303" spans="1:65" s="23" customFormat="1" ht="15" customHeight="1" x14ac:dyDescent="0.25">
      <c r="A303" s="721" t="s">
        <v>577</v>
      </c>
      <c r="B303" s="721">
        <v>31618295.100660488</v>
      </c>
      <c r="C303" s="720">
        <v>60.37796725317137</v>
      </c>
      <c r="D303" s="721">
        <v>1701159.7407587068</v>
      </c>
      <c r="E303" s="788">
        <v>5.1056049651929065</v>
      </c>
      <c r="F303" s="721">
        <v>33319454.841419198</v>
      </c>
      <c r="G303" s="720">
        <v>63.626484189108155</v>
      </c>
      <c r="H303" s="721">
        <v>19047818.41917526</v>
      </c>
      <c r="I303" s="719">
        <v>36.373515810891845</v>
      </c>
      <c r="J303" s="718">
        <v>30450726.760647945</v>
      </c>
      <c r="K303" s="720">
        <v>74.097656289130612</v>
      </c>
      <c r="L303" s="721">
        <v>1679937.9411279806</v>
      </c>
      <c r="M303" s="720">
        <v>5.2284568549094699</v>
      </c>
      <c r="N303" s="721">
        <v>32130664.701775923</v>
      </c>
      <c r="O303" s="720">
        <v>78.185554260407869</v>
      </c>
      <c r="P303" s="721">
        <v>8964733.2981669735</v>
      </c>
      <c r="Q303" s="719">
        <v>21.814445739592131</v>
      </c>
      <c r="R303" s="718">
        <v>367447.61955643079</v>
      </c>
      <c r="S303" s="720">
        <v>25.219576669392957</v>
      </c>
      <c r="T303" s="721">
        <v>125719.8202160768</v>
      </c>
      <c r="U303" s="720">
        <v>25.492319662074589</v>
      </c>
      <c r="V303" s="721">
        <v>493167.43977250758</v>
      </c>
      <c r="W303" s="720">
        <v>33.848291283544171</v>
      </c>
      <c r="X303" s="721">
        <v>963826.16631911823</v>
      </c>
      <c r="Y303" s="719">
        <v>66.151708716455829</v>
      </c>
      <c r="Z303" s="718">
        <v>3587881.5060221236</v>
      </c>
      <c r="AA303" s="720">
        <v>62.034390547568051</v>
      </c>
      <c r="AB303" s="721">
        <v>505439.78702652222</v>
      </c>
      <c r="AC303" s="720">
        <v>12.347913853839653</v>
      </c>
      <c r="AD303" s="721">
        <v>4093321.2930486463</v>
      </c>
      <c r="AE303" s="720">
        <v>70.77343309790183</v>
      </c>
      <c r="AF303" s="721">
        <v>1690376.224332347</v>
      </c>
      <c r="AG303" s="719">
        <v>29.22656690209817</v>
      </c>
      <c r="AH303" s="718">
        <v>7130476.2475847732</v>
      </c>
      <c r="AI303" s="720">
        <v>81.540753985591678</v>
      </c>
      <c r="AJ303" s="721">
        <v>363564.02109343885</v>
      </c>
      <c r="AK303" s="720">
        <v>4.8513753337165308</v>
      </c>
      <c r="AL303" s="721">
        <v>7494040.2686782125</v>
      </c>
      <c r="AM303" s="720">
        <v>85.698300182037386</v>
      </c>
      <c r="AN303" s="721">
        <v>1250637.5752925884</v>
      </c>
      <c r="AO303" s="719">
        <v>14.301699817962614</v>
      </c>
      <c r="AP303" s="718">
        <v>10901560.449148163</v>
      </c>
      <c r="AQ303" s="720">
        <v>83.637770516333447</v>
      </c>
      <c r="AR303" s="721">
        <v>371248.4149011618</v>
      </c>
      <c r="AS303" s="720">
        <v>3.2933088760613032</v>
      </c>
      <c r="AT303" s="721">
        <v>11272808.864049325</v>
      </c>
      <c r="AU303" s="720">
        <v>86.486022367515176</v>
      </c>
      <c r="AV303" s="721">
        <v>1761446.3317168285</v>
      </c>
      <c r="AW303" s="719">
        <v>13.513977632484824</v>
      </c>
      <c r="AX303" s="718">
        <v>8463360.9383364543</v>
      </c>
      <c r="AY303" s="720">
        <v>70.085454172648838</v>
      </c>
      <c r="AZ303" s="721">
        <v>313965.89789078105</v>
      </c>
      <c r="BA303" s="720">
        <v>3.5770104469042794</v>
      </c>
      <c r="BB303" s="721">
        <v>8777326.8362272345</v>
      </c>
      <c r="BC303" s="720">
        <v>72.685419211209989</v>
      </c>
      <c r="BD303" s="721">
        <v>3298447.0005060919</v>
      </c>
      <c r="BE303" s="719">
        <v>27.314580788790011</v>
      </c>
      <c r="BF303" s="718">
        <v>1167568.3400125455</v>
      </c>
      <c r="BG303" s="720">
        <v>10.358243974614883</v>
      </c>
      <c r="BH303" s="717">
        <v>21221.799630726142</v>
      </c>
      <c r="BI303" s="716">
        <v>1.7851594594395199</v>
      </c>
      <c r="BJ303" s="721">
        <v>1188790.1396432717</v>
      </c>
      <c r="BK303" s="720">
        <v>10.546516104495598</v>
      </c>
      <c r="BL303" s="721">
        <v>10083085.121008284</v>
      </c>
      <c r="BM303" s="719">
        <v>89.453483895504405</v>
      </c>
    </row>
    <row r="304" spans="1:65" s="23" customFormat="1" ht="15" customHeight="1" x14ac:dyDescent="0.25">
      <c r="A304" s="721" t="s">
        <v>578</v>
      </c>
      <c r="B304" s="721">
        <v>31635976.878640417</v>
      </c>
      <c r="C304" s="720">
        <v>60.3723142605186</v>
      </c>
      <c r="D304" s="721">
        <v>1687502.8621999044</v>
      </c>
      <c r="E304" s="788">
        <v>5.0640055460106952</v>
      </c>
      <c r="F304" s="721">
        <v>33323479.74084032</v>
      </c>
      <c r="G304" s="720">
        <v>63.592649561150402</v>
      </c>
      <c r="H304" s="721">
        <v>19077984.847919449</v>
      </c>
      <c r="I304" s="719">
        <v>36.407350438849598</v>
      </c>
      <c r="J304" s="718">
        <v>30461778.521284122</v>
      </c>
      <c r="K304" s="720">
        <v>74.089907358778959</v>
      </c>
      <c r="L304" s="721">
        <v>1666155.2350029596</v>
      </c>
      <c r="M304" s="720">
        <v>5.1860018376591412</v>
      </c>
      <c r="N304" s="721">
        <v>32127933.756287083</v>
      </c>
      <c r="O304" s="720">
        <v>78.14237221799462</v>
      </c>
      <c r="P304" s="721">
        <v>8986679.0259553604</v>
      </c>
      <c r="Q304" s="719">
        <v>21.85762778200538</v>
      </c>
      <c r="R304" s="718">
        <v>369249.00563360041</v>
      </c>
      <c r="S304" s="720">
        <v>25.372897351645022</v>
      </c>
      <c r="T304" s="721">
        <v>123372.78567687818</v>
      </c>
      <c r="U304" s="720">
        <v>25.044118602362339</v>
      </c>
      <c r="V304" s="721">
        <v>492621.79131047864</v>
      </c>
      <c r="W304" s="720">
        <v>33.8504422582171</v>
      </c>
      <c r="X304" s="721">
        <v>962667.29340124642</v>
      </c>
      <c r="Y304" s="719">
        <v>66.1495577417829</v>
      </c>
      <c r="Z304" s="718">
        <v>3583184.4839120824</v>
      </c>
      <c r="AA304" s="720">
        <v>61.98230299649645</v>
      </c>
      <c r="AB304" s="721">
        <v>503478.62515653286</v>
      </c>
      <c r="AC304" s="720">
        <v>12.32004233574516</v>
      </c>
      <c r="AD304" s="721">
        <v>4086663.1090686154</v>
      </c>
      <c r="AE304" s="720">
        <v>70.691529338825461</v>
      </c>
      <c r="AF304" s="721">
        <v>1694316.8008173113</v>
      </c>
      <c r="AG304" s="719">
        <v>29.308470661174539</v>
      </c>
      <c r="AH304" s="718">
        <v>7138787.7906870097</v>
      </c>
      <c r="AI304" s="720">
        <v>81.566585159367918</v>
      </c>
      <c r="AJ304" s="721">
        <v>350818.30714745913</v>
      </c>
      <c r="AK304" s="720">
        <v>4.6840688624318183</v>
      </c>
      <c r="AL304" s="721">
        <v>7489606.0978344679</v>
      </c>
      <c r="AM304" s="720">
        <v>85.574975962458964</v>
      </c>
      <c r="AN304" s="721">
        <v>1262492.2972852637</v>
      </c>
      <c r="AO304" s="719">
        <v>14.425024037541036</v>
      </c>
      <c r="AP304" s="718">
        <v>10908317.399724774</v>
      </c>
      <c r="AQ304" s="720">
        <v>83.700241774050482</v>
      </c>
      <c r="AR304" s="721">
        <v>362799.33919465379</v>
      </c>
      <c r="AS304" s="720">
        <v>3.2188411104101085</v>
      </c>
      <c r="AT304" s="721">
        <v>11271116.738919429</v>
      </c>
      <c r="AU304" s="720">
        <v>86.484025128834858</v>
      </c>
      <c r="AV304" s="721">
        <v>1761482.8910456405</v>
      </c>
      <c r="AW304" s="719">
        <v>13.515974871165142</v>
      </c>
      <c r="AX304" s="718">
        <v>8462239.841326654</v>
      </c>
      <c r="AY304" s="720">
        <v>69.97261212598444</v>
      </c>
      <c r="AZ304" s="721">
        <v>325686.17782743566</v>
      </c>
      <c r="BA304" s="720">
        <v>3.7060641739310594</v>
      </c>
      <c r="BB304" s="721">
        <v>8787926.0191540904</v>
      </c>
      <c r="BC304" s="720">
        <v>72.665647660692329</v>
      </c>
      <c r="BD304" s="721">
        <v>3305719.743405899</v>
      </c>
      <c r="BE304" s="719">
        <v>27.334352339307671</v>
      </c>
      <c r="BF304" s="718">
        <v>1174198.357356295</v>
      </c>
      <c r="BG304" s="720">
        <v>10.403240668742383</v>
      </c>
      <c r="BH304" s="717">
        <v>21347.62719694493</v>
      </c>
      <c r="BI304" s="716">
        <v>1.7855964950542877</v>
      </c>
      <c r="BJ304" s="721">
        <v>1195545.98455324</v>
      </c>
      <c r="BK304" s="720">
        <v>10.592377795399953</v>
      </c>
      <c r="BL304" s="721">
        <v>10091305.821964089</v>
      </c>
      <c r="BM304" s="719">
        <v>89.407622204600045</v>
      </c>
    </row>
    <row r="305" spans="1:65" s="23" customFormat="1" ht="15" customHeight="1" x14ac:dyDescent="0.25">
      <c r="A305" s="721" t="s">
        <v>579</v>
      </c>
      <c r="B305" s="721">
        <v>31667963.659164652</v>
      </c>
      <c r="C305" s="720">
        <v>60.393949699679304</v>
      </c>
      <c r="D305" s="721">
        <v>1666943.2332442496</v>
      </c>
      <c r="E305" s="720">
        <v>5.000593637847687</v>
      </c>
      <c r="F305" s="721">
        <v>33334906.8924089</v>
      </c>
      <c r="G305" s="720">
        <v>63.572975887289552</v>
      </c>
      <c r="H305" s="721">
        <v>19100749.024516188</v>
      </c>
      <c r="I305" s="719">
        <v>36.427024112710448</v>
      </c>
      <c r="J305" s="718">
        <v>30498405.534584183</v>
      </c>
      <c r="K305" s="720">
        <v>74.144341386003916</v>
      </c>
      <c r="L305" s="721">
        <v>1644359.7421206539</v>
      </c>
      <c r="M305" s="720">
        <v>5.1158004856302393</v>
      </c>
      <c r="N305" s="721">
        <v>32142765.276704837</v>
      </c>
      <c r="O305" s="720">
        <v>78.141926438210717</v>
      </c>
      <c r="P305" s="721">
        <v>8991062.287837144</v>
      </c>
      <c r="Q305" s="719">
        <v>21.858073561789283</v>
      </c>
      <c r="R305" s="718">
        <v>355240.01126000792</v>
      </c>
      <c r="S305" s="720">
        <v>24.438895419042357</v>
      </c>
      <c r="T305" s="721">
        <v>129318.90291280235</v>
      </c>
      <c r="U305" s="720">
        <v>26.687962831839023</v>
      </c>
      <c r="V305" s="721">
        <v>484558.91417281027</v>
      </c>
      <c r="W305" s="720">
        <v>33.335447169453417</v>
      </c>
      <c r="X305" s="721">
        <v>969025.64915901353</v>
      </c>
      <c r="Y305" s="719">
        <v>66.664552830546583</v>
      </c>
      <c r="Z305" s="718">
        <v>3571653.7891884376</v>
      </c>
      <c r="AA305" s="720">
        <v>61.811901265032589</v>
      </c>
      <c r="AB305" s="721">
        <v>486100.1001132878</v>
      </c>
      <c r="AC305" s="720">
        <v>11.979536299500358</v>
      </c>
      <c r="AD305" s="721">
        <v>4057753.8893017257</v>
      </c>
      <c r="AE305" s="720">
        <v>70.22446675054465</v>
      </c>
      <c r="AF305" s="721">
        <v>1720508.4130891343</v>
      </c>
      <c r="AG305" s="719">
        <v>29.77553324945535</v>
      </c>
      <c r="AH305" s="718">
        <v>7173678.9867547695</v>
      </c>
      <c r="AI305" s="720">
        <v>81.895809926988946</v>
      </c>
      <c r="AJ305" s="721">
        <v>347772.18659802229</v>
      </c>
      <c r="AK305" s="720">
        <v>4.6237378742830817</v>
      </c>
      <c r="AL305" s="721">
        <v>7521451.1733527919</v>
      </c>
      <c r="AM305" s="720">
        <v>85.866030080986846</v>
      </c>
      <c r="AN305" s="721">
        <v>1238067.77291587</v>
      </c>
      <c r="AO305" s="719">
        <v>14.133969919013154</v>
      </c>
      <c r="AP305" s="718">
        <v>10883429.033246135</v>
      </c>
      <c r="AQ305" s="720">
        <v>83.519881442637271</v>
      </c>
      <c r="AR305" s="721">
        <v>359127.67256267171</v>
      </c>
      <c r="AS305" s="720">
        <v>3.1943594500805808</v>
      </c>
      <c r="AT305" s="721">
        <v>11242556.705808807</v>
      </c>
      <c r="AU305" s="720">
        <v>86.275841953206083</v>
      </c>
      <c r="AV305" s="721">
        <v>1788387.3583551738</v>
      </c>
      <c r="AW305" s="719">
        <v>13.724158046793917</v>
      </c>
      <c r="AX305" s="718">
        <v>8514403.7141348347</v>
      </c>
      <c r="AY305" s="720">
        <v>70.300055973158692</v>
      </c>
      <c r="AZ305" s="721">
        <v>322040.8799338697</v>
      </c>
      <c r="BA305" s="720">
        <v>3.6444621646814102</v>
      </c>
      <c r="BB305" s="721">
        <v>8836444.5940687023</v>
      </c>
      <c r="BC305" s="720">
        <v>72.95901984721273</v>
      </c>
      <c r="BD305" s="721">
        <v>3275073.0943179531</v>
      </c>
      <c r="BE305" s="719">
        <v>27.04098015278727</v>
      </c>
      <c r="BF305" s="718">
        <v>1169558.1245804657</v>
      </c>
      <c r="BG305" s="720">
        <v>10.348397516883651</v>
      </c>
      <c r="BH305" s="717">
        <v>22583.491123595602</v>
      </c>
      <c r="BI305" s="716">
        <v>1.8943631214701053</v>
      </c>
      <c r="BJ305" s="721">
        <v>1192141.6157040612</v>
      </c>
      <c r="BK305" s="720">
        <v>10.548219089282895</v>
      </c>
      <c r="BL305" s="721">
        <v>10109686.736679044</v>
      </c>
      <c r="BM305" s="719">
        <v>89.451780910717105</v>
      </c>
    </row>
    <row r="306" spans="1:65" s="23" customFormat="1" ht="15" customHeight="1" x14ac:dyDescent="0.25">
      <c r="A306" s="721" t="s">
        <v>580</v>
      </c>
      <c r="B306" s="721">
        <v>31777151.306404166</v>
      </c>
      <c r="C306" s="720">
        <v>60.562690716385767</v>
      </c>
      <c r="D306" s="721">
        <v>1648886.5124016614</v>
      </c>
      <c r="E306" s="720">
        <v>4.9329403662493938</v>
      </c>
      <c r="F306" s="721">
        <v>33426037.818805829</v>
      </c>
      <c r="G306" s="720">
        <v>63.705231811845032</v>
      </c>
      <c r="H306" s="721">
        <v>19043809.426284581</v>
      </c>
      <c r="I306" s="719">
        <v>36.294768188154968</v>
      </c>
      <c r="J306" s="718">
        <v>30579651.39302709</v>
      </c>
      <c r="K306" s="720">
        <v>74.307146322983968</v>
      </c>
      <c r="L306" s="721">
        <v>1627126.9621769628</v>
      </c>
      <c r="M306" s="720">
        <v>5.0521258110066372</v>
      </c>
      <c r="N306" s="721">
        <v>32206778.355204053</v>
      </c>
      <c r="O306" s="720">
        <v>78.260989998655361</v>
      </c>
      <c r="P306" s="721">
        <v>8946263.9916374795</v>
      </c>
      <c r="Q306" s="719">
        <v>21.739010001344639</v>
      </c>
      <c r="R306" s="718">
        <v>352701.5551081039</v>
      </c>
      <c r="S306" s="720">
        <v>24.292747673143044</v>
      </c>
      <c r="T306" s="721">
        <v>135546.74250965816</v>
      </c>
      <c r="U306" s="720">
        <v>27.761846415238185</v>
      </c>
      <c r="V306" s="721">
        <v>488248.29761776212</v>
      </c>
      <c r="W306" s="720">
        <v>33.628694073193273</v>
      </c>
      <c r="X306" s="721">
        <v>963631.74433416035</v>
      </c>
      <c r="Y306" s="719">
        <v>66.371305926806727</v>
      </c>
      <c r="Z306" s="718">
        <v>3587380.2097033029</v>
      </c>
      <c r="AA306" s="720">
        <v>62.113279339240371</v>
      </c>
      <c r="AB306" s="721">
        <v>475930.7009103006</v>
      </c>
      <c r="AC306" s="720">
        <v>11.712879259796292</v>
      </c>
      <c r="AD306" s="721">
        <v>4063310.9106136034</v>
      </c>
      <c r="AE306" s="720">
        <v>70.353726362893568</v>
      </c>
      <c r="AF306" s="721">
        <v>1712233.7842821912</v>
      </c>
      <c r="AG306" s="719">
        <v>29.646273637106432</v>
      </c>
      <c r="AH306" s="718">
        <v>7182020.876483066</v>
      </c>
      <c r="AI306" s="720">
        <v>81.921642992957999</v>
      </c>
      <c r="AJ306" s="721">
        <v>346244.16019580327</v>
      </c>
      <c r="AK306" s="720">
        <v>4.5992557184005651</v>
      </c>
      <c r="AL306" s="721">
        <v>7528265.0366788693</v>
      </c>
      <c r="AM306" s="720">
        <v>85.871073239371739</v>
      </c>
      <c r="AN306" s="721">
        <v>1238674.4607387222</v>
      </c>
      <c r="AO306" s="719">
        <v>14.128926760628261</v>
      </c>
      <c r="AP306" s="718">
        <v>10904466.697202764</v>
      </c>
      <c r="AQ306" s="720">
        <v>83.691958302810534</v>
      </c>
      <c r="AR306" s="721">
        <v>362462.21893565945</v>
      </c>
      <c r="AS306" s="720">
        <v>3.2170454045953822</v>
      </c>
      <c r="AT306" s="721">
        <v>11266928.916138424</v>
      </c>
      <c r="AU306" s="720">
        <v>86.473861696700396</v>
      </c>
      <c r="AV306" s="721">
        <v>1762359.5822244734</v>
      </c>
      <c r="AW306" s="719">
        <v>13.526138303299604</v>
      </c>
      <c r="AX306" s="718">
        <v>8553082.0545298494</v>
      </c>
      <c r="AY306" s="720">
        <v>70.51535424756473</v>
      </c>
      <c r="AZ306" s="721">
        <v>306943.13962554117</v>
      </c>
      <c r="BA306" s="720">
        <v>3.4643596705347912</v>
      </c>
      <c r="BB306" s="721">
        <v>8860025.1941553894</v>
      </c>
      <c r="BC306" s="720">
        <v>73.045927915227793</v>
      </c>
      <c r="BD306" s="721">
        <v>3269364.4200579319</v>
      </c>
      <c r="BE306" s="719">
        <v>26.954072084772207</v>
      </c>
      <c r="BF306" s="718">
        <v>1197499.9133770755</v>
      </c>
      <c r="BG306" s="720">
        <v>10.58160783139747</v>
      </c>
      <c r="BH306" s="717">
        <v>21759.550224698833</v>
      </c>
      <c r="BI306" s="716">
        <v>1.7846529696328672</v>
      </c>
      <c r="BJ306" s="721">
        <v>1219259.4636017743</v>
      </c>
      <c r="BK306" s="720">
        <v>10.773884277093426</v>
      </c>
      <c r="BL306" s="721">
        <v>10097545.434647102</v>
      </c>
      <c r="BM306" s="719">
        <v>89.22611572290657</v>
      </c>
    </row>
    <row r="307" spans="1:65" s="23" customFormat="1" ht="15" customHeight="1" x14ac:dyDescent="0.25">
      <c r="A307" s="721" t="s">
        <v>581</v>
      </c>
      <c r="B307" s="721">
        <v>31812732.855111592</v>
      </c>
      <c r="C307" s="720">
        <v>60.591020652106977</v>
      </c>
      <c r="D307" s="721">
        <v>1644634.5052112876</v>
      </c>
      <c r="E307" s="720">
        <v>4.9156124195284452</v>
      </c>
      <c r="F307" s="721">
        <v>33457367.360322878</v>
      </c>
      <c r="G307" s="720">
        <v>63.723416844671533</v>
      </c>
      <c r="H307" s="721">
        <v>19046671.212932847</v>
      </c>
      <c r="I307" s="719">
        <v>36.276583155328467</v>
      </c>
      <c r="J307" s="718">
        <v>30617830.936573908</v>
      </c>
      <c r="K307" s="720">
        <v>74.365198974974561</v>
      </c>
      <c r="L307" s="721">
        <v>1626593.1088810354</v>
      </c>
      <c r="M307" s="720">
        <v>5.0445717578581286</v>
      </c>
      <c r="N307" s="721">
        <v>32244424.045454942</v>
      </c>
      <c r="O307" s="720">
        <v>78.315900788040224</v>
      </c>
      <c r="P307" s="721">
        <v>8927833.0836861283</v>
      </c>
      <c r="Q307" s="719">
        <v>21.684099211959776</v>
      </c>
      <c r="R307" s="718">
        <v>353583.10301585501</v>
      </c>
      <c r="S307" s="720">
        <v>24.382090167704963</v>
      </c>
      <c r="T307" s="721">
        <v>139660.56225408337</v>
      </c>
      <c r="U307" s="720">
        <v>28.314719901704382</v>
      </c>
      <c r="V307" s="721">
        <v>493243.66526993836</v>
      </c>
      <c r="W307" s="720">
        <v>34.012687310800736</v>
      </c>
      <c r="X307" s="721">
        <v>956931.85530208272</v>
      </c>
      <c r="Y307" s="719">
        <v>65.987312689199257</v>
      </c>
      <c r="Z307" s="718">
        <v>3582591.5386176002</v>
      </c>
      <c r="AA307" s="720">
        <v>62.059567771164559</v>
      </c>
      <c r="AB307" s="721">
        <v>479082.2993113579</v>
      </c>
      <c r="AC307" s="720">
        <v>11.795193765623516</v>
      </c>
      <c r="AD307" s="721">
        <v>4061673.8379289582</v>
      </c>
      <c r="AE307" s="720">
        <v>70.358487729411038</v>
      </c>
      <c r="AF307" s="721">
        <v>1711153.2494717706</v>
      </c>
      <c r="AG307" s="719">
        <v>29.641512270588962</v>
      </c>
      <c r="AH307" s="718">
        <v>7199819.6367655303</v>
      </c>
      <c r="AI307" s="720">
        <v>82.055210829213379</v>
      </c>
      <c r="AJ307" s="721">
        <v>339748.7724082981</v>
      </c>
      <c r="AK307" s="720">
        <v>4.5062098248874047</v>
      </c>
      <c r="AL307" s="721">
        <v>7539568.4091738295</v>
      </c>
      <c r="AM307" s="720">
        <v>85.92727409682233</v>
      </c>
      <c r="AN307" s="721">
        <v>1234791.6393926952</v>
      </c>
      <c r="AO307" s="719">
        <v>14.07272590317767</v>
      </c>
      <c r="AP307" s="718">
        <v>10903857.372912984</v>
      </c>
      <c r="AQ307" s="720">
        <v>83.697916800061407</v>
      </c>
      <c r="AR307" s="721">
        <v>370276.8411777094</v>
      </c>
      <c r="AS307" s="720">
        <v>3.2843040019421461</v>
      </c>
      <c r="AT307" s="721">
        <v>11274134.214090694</v>
      </c>
      <c r="AU307" s="720">
        <v>86.540158695380882</v>
      </c>
      <c r="AV307" s="721">
        <v>1753498.7184711173</v>
      </c>
      <c r="AW307" s="719">
        <v>13.459841304619118</v>
      </c>
      <c r="AX307" s="718">
        <v>8577979.2852619346</v>
      </c>
      <c r="AY307" s="720">
        <v>70.616568656129388</v>
      </c>
      <c r="AZ307" s="721">
        <v>297824.63372958649</v>
      </c>
      <c r="BA307" s="720">
        <v>3.355466574608891</v>
      </c>
      <c r="BB307" s="721">
        <v>8875803.918991521</v>
      </c>
      <c r="BC307" s="720">
        <v>73.068352811330897</v>
      </c>
      <c r="BD307" s="721">
        <v>3271457.6210484616</v>
      </c>
      <c r="BE307" s="719">
        <v>26.931647188669103</v>
      </c>
      <c r="BF307" s="718">
        <v>1194901.9185376801</v>
      </c>
      <c r="BG307" s="720">
        <v>10.544696122411292</v>
      </c>
      <c r="BH307" s="717">
        <v>18041.396330252392</v>
      </c>
      <c r="BI307" s="716">
        <v>1.4874063865232461</v>
      </c>
      <c r="BJ307" s="721">
        <v>1212943.3148679323</v>
      </c>
      <c r="BK307" s="720">
        <v>10.703906714490106</v>
      </c>
      <c r="BL307" s="721">
        <v>10118838.129246721</v>
      </c>
      <c r="BM307" s="719">
        <v>89.296093285509897</v>
      </c>
    </row>
    <row r="308" spans="1:65" s="23" customFormat="1" ht="15" customHeight="1" x14ac:dyDescent="0.25">
      <c r="A308" s="721" t="s">
        <v>582</v>
      </c>
      <c r="B308" s="721">
        <v>31845394.250381246</v>
      </c>
      <c r="C308" s="720">
        <v>60.613755564535886</v>
      </c>
      <c r="D308" s="721">
        <v>1636680.9085371452</v>
      </c>
      <c r="E308" s="720">
        <v>4.8882301971094932</v>
      </c>
      <c r="F308" s="721">
        <v>33482075.158918396</v>
      </c>
      <c r="G308" s="720">
        <v>63.728974542427032</v>
      </c>
      <c r="H308" s="721">
        <v>19056154.742502637</v>
      </c>
      <c r="I308" s="719">
        <v>36.271025457572968</v>
      </c>
      <c r="J308" s="718">
        <v>30667118.247375339</v>
      </c>
      <c r="K308" s="720">
        <v>74.450163648698833</v>
      </c>
      <c r="L308" s="721">
        <v>1619314.2109149806</v>
      </c>
      <c r="M308" s="720">
        <v>5.0154634241702443</v>
      </c>
      <c r="N308" s="721">
        <v>32286432.45829032</v>
      </c>
      <c r="O308" s="720">
        <v>78.381351673240445</v>
      </c>
      <c r="P308" s="721">
        <v>8905039.4531502854</v>
      </c>
      <c r="Q308" s="719">
        <v>21.618648326759555</v>
      </c>
      <c r="R308" s="718">
        <v>348620.0724924081</v>
      </c>
      <c r="S308" s="720">
        <v>24.068143075480965</v>
      </c>
      <c r="T308" s="721">
        <v>139192.05274921251</v>
      </c>
      <c r="U308" s="720">
        <v>28.533946892006551</v>
      </c>
      <c r="V308" s="721">
        <v>487812.12524162064</v>
      </c>
      <c r="W308" s="720">
        <v>33.677728136337997</v>
      </c>
      <c r="X308" s="721">
        <v>960658.87395049911</v>
      </c>
      <c r="Y308" s="719">
        <v>66.322271863661996</v>
      </c>
      <c r="Z308" s="718">
        <v>3573044.8684286093</v>
      </c>
      <c r="AA308" s="720">
        <v>61.923346183840977</v>
      </c>
      <c r="AB308" s="721">
        <v>484128.78581614967</v>
      </c>
      <c r="AC308" s="720">
        <v>11.93266118421224</v>
      </c>
      <c r="AD308" s="721">
        <v>4057173.6542447591</v>
      </c>
      <c r="AE308" s="720">
        <v>70.313633881190967</v>
      </c>
      <c r="AF308" s="721">
        <v>1712935.825660903</v>
      </c>
      <c r="AG308" s="719">
        <v>29.686366118809033</v>
      </c>
      <c r="AH308" s="718">
        <v>7219292.3752820315</v>
      </c>
      <c r="AI308" s="720">
        <v>82.207614882976571</v>
      </c>
      <c r="AJ308" s="721">
        <v>328013.71304076567</v>
      </c>
      <c r="AK308" s="720">
        <v>4.3461032214960635</v>
      </c>
      <c r="AL308" s="721">
        <v>7547306.0883227978</v>
      </c>
      <c r="AM308" s="720">
        <v>85.942776668405301</v>
      </c>
      <c r="AN308" s="721">
        <v>1234474.5113926562</v>
      </c>
      <c r="AO308" s="719">
        <v>14.057223331594699</v>
      </c>
      <c r="AP308" s="718">
        <v>10926973.811187141</v>
      </c>
      <c r="AQ308" s="720">
        <v>83.886018711119874</v>
      </c>
      <c r="AR308" s="721">
        <v>366614.79682912113</v>
      </c>
      <c r="AS308" s="720">
        <v>3.2462205730505858</v>
      </c>
      <c r="AT308" s="721">
        <v>11293588.60801626</v>
      </c>
      <c r="AU308" s="720">
        <v>86.700508453476061</v>
      </c>
      <c r="AV308" s="721">
        <v>1732388.7587444643</v>
      </c>
      <c r="AW308" s="719">
        <v>13.299491546523939</v>
      </c>
      <c r="AX308" s="718">
        <v>8599187.1199851502</v>
      </c>
      <c r="AY308" s="720">
        <v>70.687158049790824</v>
      </c>
      <c r="AZ308" s="721">
        <v>301364.86247973179</v>
      </c>
      <c r="BA308" s="720">
        <v>3.3859120543698351</v>
      </c>
      <c r="BB308" s="721">
        <v>8900551.9824648816</v>
      </c>
      <c r="BC308" s="720">
        <v>73.164441700852365</v>
      </c>
      <c r="BD308" s="721">
        <v>3264581.4834017633</v>
      </c>
      <c r="BE308" s="719">
        <v>26.835558299147635</v>
      </c>
      <c r="BF308" s="718">
        <v>1178276.0030059121</v>
      </c>
      <c r="BG308" s="720">
        <v>10.384252524345456</v>
      </c>
      <c r="BH308" s="717">
        <v>17366.697622164575</v>
      </c>
      <c r="BI308" s="716">
        <v>1.452498945800595</v>
      </c>
      <c r="BJ308" s="721">
        <v>1195642.7006280764</v>
      </c>
      <c r="BK308" s="720">
        <v>10.537306794450624</v>
      </c>
      <c r="BL308" s="721">
        <v>10151115.28935235</v>
      </c>
      <c r="BM308" s="719">
        <v>89.462693205549371</v>
      </c>
    </row>
    <row r="309" spans="1:65" s="23" customFormat="1" ht="15" customHeight="1" x14ac:dyDescent="0.25">
      <c r="A309" s="721" t="s">
        <v>583</v>
      </c>
      <c r="B309" s="721">
        <v>31877895.51738498</v>
      </c>
      <c r="C309" s="720">
        <v>60.648829845299304</v>
      </c>
      <c r="D309" s="721">
        <v>1669901.8062995153</v>
      </c>
      <c r="E309" s="720">
        <v>4.9776794291068915</v>
      </c>
      <c r="F309" s="721">
        <v>33547797.323684495</v>
      </c>
      <c r="G309" s="720">
        <v>63.825877415876356</v>
      </c>
      <c r="H309" s="721">
        <v>19013638.072015457</v>
      </c>
      <c r="I309" s="719">
        <v>36.174122584123644</v>
      </c>
      <c r="J309" s="718">
        <v>30666417.358999789</v>
      </c>
      <c r="K309" s="720">
        <v>74.429913780294825</v>
      </c>
      <c r="L309" s="721">
        <v>1654767.6413742735</v>
      </c>
      <c r="M309" s="720">
        <v>5.1197616713468967</v>
      </c>
      <c r="N309" s="721">
        <v>32321185.000374064</v>
      </c>
      <c r="O309" s="720">
        <v>78.446170763693743</v>
      </c>
      <c r="P309" s="721">
        <v>8880552.0451935865</v>
      </c>
      <c r="Q309" s="719">
        <v>21.553829236306257</v>
      </c>
      <c r="R309" s="718">
        <v>348529.31723119761</v>
      </c>
      <c r="S309" s="720">
        <v>24.106855123868201</v>
      </c>
      <c r="T309" s="721">
        <v>136623.96836120152</v>
      </c>
      <c r="U309" s="720">
        <v>28.160990024910593</v>
      </c>
      <c r="V309" s="721">
        <v>485153.28559239919</v>
      </c>
      <c r="W309" s="720">
        <v>33.556775256545706</v>
      </c>
      <c r="X309" s="721">
        <v>960615.21237363643</v>
      </c>
      <c r="Y309" s="719">
        <v>66.443224743454294</v>
      </c>
      <c r="Z309" s="718">
        <v>3571298.129608043</v>
      </c>
      <c r="AA309" s="720">
        <v>61.953176936313895</v>
      </c>
      <c r="AB309" s="721">
        <v>492085.12163961399</v>
      </c>
      <c r="AC309" s="720">
        <v>12.110231578291804</v>
      </c>
      <c r="AD309" s="721">
        <v>4063383.251247657</v>
      </c>
      <c r="AE309" s="720">
        <v>70.489634969856013</v>
      </c>
      <c r="AF309" s="721">
        <v>1701128.443252265</v>
      </c>
      <c r="AG309" s="719">
        <v>29.510365030143987</v>
      </c>
      <c r="AH309" s="718">
        <v>7197834.2529737223</v>
      </c>
      <c r="AI309" s="720">
        <v>81.924808016932715</v>
      </c>
      <c r="AJ309" s="721">
        <v>346609.23903382907</v>
      </c>
      <c r="AK309" s="720">
        <v>4.5942320252119417</v>
      </c>
      <c r="AL309" s="721">
        <v>7544443.4920075517</v>
      </c>
      <c r="AM309" s="720">
        <v>85.86986904039405</v>
      </c>
      <c r="AN309" s="721">
        <v>1241459.6150049539</v>
      </c>
      <c r="AO309" s="719">
        <v>14.13013095960595</v>
      </c>
      <c r="AP309" s="718">
        <v>10937626.675126063</v>
      </c>
      <c r="AQ309" s="720">
        <v>83.99512775023446</v>
      </c>
      <c r="AR309" s="721">
        <v>374609.8774776503</v>
      </c>
      <c r="AS309" s="720">
        <v>3.3115456500193772</v>
      </c>
      <c r="AT309" s="721">
        <v>11312236.552603714</v>
      </c>
      <c r="AU309" s="720">
        <v>86.871931416133236</v>
      </c>
      <c r="AV309" s="721">
        <v>1709502.884057279</v>
      </c>
      <c r="AW309" s="719">
        <v>13.128068583866764</v>
      </c>
      <c r="AX309" s="718">
        <v>8611128.9840607662</v>
      </c>
      <c r="AY309" s="720">
        <v>70.67679107188313</v>
      </c>
      <c r="AZ309" s="721">
        <v>304839.43486197857</v>
      </c>
      <c r="BA309" s="720">
        <v>3.4190277549099961</v>
      </c>
      <c r="BB309" s="721">
        <v>8915968.4189227447</v>
      </c>
      <c r="BC309" s="720">
        <v>73.178794361822341</v>
      </c>
      <c r="BD309" s="721">
        <v>3267845.8905054517</v>
      </c>
      <c r="BE309" s="719">
        <v>26.821205638177659</v>
      </c>
      <c r="BF309" s="718">
        <v>1211478.1583851883</v>
      </c>
      <c r="BG309" s="720">
        <v>10.664703595505937</v>
      </c>
      <c r="BH309" s="717">
        <v>15134.16492524193</v>
      </c>
      <c r="BI309" s="716">
        <v>1.2338181051693045</v>
      </c>
      <c r="BJ309" s="721">
        <v>1226612.3233104302</v>
      </c>
      <c r="BK309" s="720">
        <v>10.797930415961655</v>
      </c>
      <c r="BL309" s="721">
        <v>10133086.02682187</v>
      </c>
      <c r="BM309" s="719">
        <v>89.202069584038341</v>
      </c>
    </row>
    <row r="310" spans="1:65" s="23" customFormat="1" ht="15" customHeight="1" x14ac:dyDescent="0.25">
      <c r="A310" s="721" t="s">
        <v>584</v>
      </c>
      <c r="B310" s="721">
        <v>31878146.147996627</v>
      </c>
      <c r="C310" s="720">
        <v>60.622542264183643</v>
      </c>
      <c r="D310" s="721">
        <v>1619275.2951566584</v>
      </c>
      <c r="E310" s="720">
        <v>4.8340296816716037</v>
      </c>
      <c r="F310" s="721">
        <v>33497421.443153284</v>
      </c>
      <c r="G310" s="720">
        <v>63.701911577638903</v>
      </c>
      <c r="H310" s="721">
        <v>19087219.446825568</v>
      </c>
      <c r="I310" s="719">
        <v>36.298088422361097</v>
      </c>
      <c r="J310" s="718">
        <v>30657531.575901955</v>
      </c>
      <c r="K310" s="720">
        <v>74.389813535938913</v>
      </c>
      <c r="L310" s="721">
        <v>1602631.6297794399</v>
      </c>
      <c r="M310" s="720">
        <v>4.9678348480803649</v>
      </c>
      <c r="N310" s="721">
        <v>32260163.205681391</v>
      </c>
      <c r="O310" s="720">
        <v>78.278563281198942</v>
      </c>
      <c r="P310" s="721">
        <v>8951838.9740132894</v>
      </c>
      <c r="Q310" s="719">
        <v>21.721436718801058</v>
      </c>
      <c r="R310" s="718">
        <v>340178.10138448328</v>
      </c>
      <c r="S310" s="720">
        <v>23.573287857449618</v>
      </c>
      <c r="T310" s="721">
        <v>120412.45788207219</v>
      </c>
      <c r="U310" s="720">
        <v>26.143058180310302</v>
      </c>
      <c r="V310" s="721">
        <v>460590.55926655547</v>
      </c>
      <c r="W310" s="720">
        <v>31.917497904259502</v>
      </c>
      <c r="X310" s="721">
        <v>982475.43747339596</v>
      </c>
      <c r="Y310" s="719">
        <v>68.082502095740494</v>
      </c>
      <c r="Z310" s="718">
        <v>3569559.6709153019</v>
      </c>
      <c r="AA310" s="720">
        <v>61.983209460353919</v>
      </c>
      <c r="AB310" s="721">
        <v>477231.8882944553</v>
      </c>
      <c r="AC310" s="720">
        <v>11.792845796773568</v>
      </c>
      <c r="AD310" s="721">
        <v>4046791.559209757</v>
      </c>
      <c r="AE310" s="720">
        <v>70.270047843904592</v>
      </c>
      <c r="AF310" s="721">
        <v>1712122.3498844239</v>
      </c>
      <c r="AG310" s="719">
        <v>29.729952156095408</v>
      </c>
      <c r="AH310" s="718">
        <v>7195895.8868794311</v>
      </c>
      <c r="AI310" s="720">
        <v>81.864333536924022</v>
      </c>
      <c r="AJ310" s="721">
        <v>343291.2432191901</v>
      </c>
      <c r="AK310" s="720">
        <v>4.5534251543998945</v>
      </c>
      <c r="AL310" s="721">
        <v>7539187.1300986214</v>
      </c>
      <c r="AM310" s="720">
        <v>85.769797050708746</v>
      </c>
      <c r="AN310" s="721">
        <v>1250838.4842109352</v>
      </c>
      <c r="AO310" s="719">
        <v>14.230202949291254</v>
      </c>
      <c r="AP310" s="718">
        <v>10911454.55704923</v>
      </c>
      <c r="AQ310" s="720">
        <v>83.821419583085827</v>
      </c>
      <c r="AR310" s="721">
        <v>366143.29422297014</v>
      </c>
      <c r="AS310" s="720">
        <v>3.246642583390809</v>
      </c>
      <c r="AT310" s="721">
        <v>11277597.851272201</v>
      </c>
      <c r="AU310" s="720">
        <v>86.634119808535559</v>
      </c>
      <c r="AV310" s="721">
        <v>1739903.6552890551</v>
      </c>
      <c r="AW310" s="719">
        <v>13.365880191464441</v>
      </c>
      <c r="AX310" s="718">
        <v>8640443.3596735075</v>
      </c>
      <c r="AY310" s="720">
        <v>70.8088243538987</v>
      </c>
      <c r="AZ310" s="721">
        <v>295552.74616075197</v>
      </c>
      <c r="BA310" s="720">
        <v>3.3074404091088097</v>
      </c>
      <c r="BB310" s="721">
        <v>8935996.1058342606</v>
      </c>
      <c r="BC310" s="720">
        <v>73.230892483860956</v>
      </c>
      <c r="BD310" s="721">
        <v>3266499.047155479</v>
      </c>
      <c r="BE310" s="719">
        <v>26.769107516139044</v>
      </c>
      <c r="BF310" s="718">
        <v>1220614.5720946745</v>
      </c>
      <c r="BG310" s="720">
        <v>10.732905556833385</v>
      </c>
      <c r="BH310" s="717">
        <v>16643.66537721856</v>
      </c>
      <c r="BI310" s="716">
        <v>1.3452054610060056</v>
      </c>
      <c r="BJ310" s="721">
        <v>1237258.2374718932</v>
      </c>
      <c r="BK310" s="720">
        <v>10.879253874064004</v>
      </c>
      <c r="BL310" s="721">
        <v>10135380.472812278</v>
      </c>
      <c r="BM310" s="719">
        <v>89.120746125935995</v>
      </c>
    </row>
    <row r="311" spans="1:65" s="23" customFormat="1" ht="15" customHeight="1" x14ac:dyDescent="0.25">
      <c r="A311" s="721" t="s">
        <v>585</v>
      </c>
      <c r="B311" s="721">
        <v>31862697.012767099</v>
      </c>
      <c r="C311" s="720">
        <v>60.566434862274868</v>
      </c>
      <c r="D311" s="721">
        <v>1615143.6741577811</v>
      </c>
      <c r="E311" s="720">
        <v>4.8245156826634652</v>
      </c>
      <c r="F311" s="721">
        <v>33477840.686924879</v>
      </c>
      <c r="G311" s="720">
        <v>63.636592234542988</v>
      </c>
      <c r="H311" s="721">
        <v>19130005.697332889</v>
      </c>
      <c r="I311" s="719">
        <v>36.363407765457012</v>
      </c>
      <c r="J311" s="718">
        <v>30659012.123404585</v>
      </c>
      <c r="K311" s="720">
        <v>74.374880668256438</v>
      </c>
      <c r="L311" s="721">
        <v>1598401.6255010827</v>
      </c>
      <c r="M311" s="720">
        <v>4.9551450030779627</v>
      </c>
      <c r="N311" s="721">
        <v>32257413.748905666</v>
      </c>
      <c r="O311" s="720">
        <v>78.252400585665583</v>
      </c>
      <c r="P311" s="721">
        <v>8964853.5649160575</v>
      </c>
      <c r="Q311" s="719">
        <v>21.747599414334417</v>
      </c>
      <c r="R311" s="718">
        <v>335625.62298754725</v>
      </c>
      <c r="S311" s="720">
        <v>23.301453003556492</v>
      </c>
      <c r="T311" s="721">
        <v>122744.49201511825</v>
      </c>
      <c r="U311" s="720">
        <v>26.778467443150056</v>
      </c>
      <c r="V311" s="721">
        <v>458370.11500266549</v>
      </c>
      <c r="W311" s="720">
        <v>31.823224931088411</v>
      </c>
      <c r="X311" s="721">
        <v>981993.38051120169</v>
      </c>
      <c r="Y311" s="719">
        <v>68.176775068911581</v>
      </c>
      <c r="Z311" s="718">
        <v>3571695.0758077893</v>
      </c>
      <c r="AA311" s="720">
        <v>62.080633134373684</v>
      </c>
      <c r="AB311" s="721">
        <v>462364.69195817824</v>
      </c>
      <c r="AC311" s="720">
        <v>11.461523095237441</v>
      </c>
      <c r="AD311" s="721">
        <v>4034059.7677659672</v>
      </c>
      <c r="AE311" s="720">
        <v>70.117123430021763</v>
      </c>
      <c r="AF311" s="721">
        <v>1719256.3559224727</v>
      </c>
      <c r="AG311" s="719">
        <v>29.882876569978237</v>
      </c>
      <c r="AH311" s="718">
        <v>7210722.7700908408</v>
      </c>
      <c r="AI311" s="720">
        <v>81.994556725450138</v>
      </c>
      <c r="AJ311" s="721">
        <v>339659.55232140003</v>
      </c>
      <c r="AK311" s="720">
        <v>4.4985742154164665</v>
      </c>
      <c r="AL311" s="721">
        <v>7550382.3224122413</v>
      </c>
      <c r="AM311" s="720">
        <v>85.856892765559365</v>
      </c>
      <c r="AN311" s="721">
        <v>1243765.7991943704</v>
      </c>
      <c r="AO311" s="719">
        <v>14.143107234440635</v>
      </c>
      <c r="AP311" s="718">
        <v>10888445.2189303</v>
      </c>
      <c r="AQ311" s="720">
        <v>83.671902555062303</v>
      </c>
      <c r="AR311" s="721">
        <v>372212.76864296047</v>
      </c>
      <c r="AS311" s="720">
        <v>3.3054264595702771</v>
      </c>
      <c r="AT311" s="721">
        <v>11260657.987573262</v>
      </c>
      <c r="AU311" s="720">
        <v>86.532159449545119</v>
      </c>
      <c r="AV311" s="721">
        <v>1752605.5888882603</v>
      </c>
      <c r="AW311" s="719">
        <v>13.467840550454881</v>
      </c>
      <c r="AX311" s="718">
        <v>8652523.4355881065</v>
      </c>
      <c r="AY311" s="720">
        <v>70.799434015431714</v>
      </c>
      <c r="AZ311" s="721">
        <v>301420.12056342571</v>
      </c>
      <c r="BA311" s="720">
        <v>3.3663392970167241</v>
      </c>
      <c r="BB311" s="721">
        <v>8953943.5561515316</v>
      </c>
      <c r="BC311" s="720">
        <v>73.265809760683112</v>
      </c>
      <c r="BD311" s="721">
        <v>3267232.4403997525</v>
      </c>
      <c r="BE311" s="719">
        <v>26.734190239316888</v>
      </c>
      <c r="BF311" s="718">
        <v>1203684.8893625131</v>
      </c>
      <c r="BG311" s="720">
        <v>10.572012911385583</v>
      </c>
      <c r="BH311" s="717">
        <v>16742.04865669832</v>
      </c>
      <c r="BI311" s="716">
        <v>1.3718190032638216</v>
      </c>
      <c r="BJ311" s="721">
        <v>1220426.9380192112</v>
      </c>
      <c r="BK311" s="720">
        <v>10.719058999714727</v>
      </c>
      <c r="BL311" s="721">
        <v>10165152.132416833</v>
      </c>
      <c r="BM311" s="719">
        <v>89.280941000285267</v>
      </c>
    </row>
    <row r="312" spans="1:65" s="23" customFormat="1" ht="15" customHeight="1" x14ac:dyDescent="0.25">
      <c r="A312" s="721" t="s">
        <v>586</v>
      </c>
      <c r="B312" s="721">
        <v>31876512.27260188</v>
      </c>
      <c r="C312" s="720">
        <v>60.565979844308124</v>
      </c>
      <c r="D312" s="721">
        <v>1603688.9351201688</v>
      </c>
      <c r="E312" s="720">
        <v>4.7899620589803558</v>
      </c>
      <c r="F312" s="721">
        <v>33480201.207722049</v>
      </c>
      <c r="G312" s="720">
        <v>63.613019335027801</v>
      </c>
      <c r="H312" s="721">
        <v>19150850.67081463</v>
      </c>
      <c r="I312" s="719">
        <v>36.386980664972199</v>
      </c>
      <c r="J312" s="718">
        <v>30671936.773969181</v>
      </c>
      <c r="K312" s="720">
        <v>74.387710269042771</v>
      </c>
      <c r="L312" s="721">
        <v>1586873.6256953159</v>
      </c>
      <c r="M312" s="720">
        <v>4.9191944961238248</v>
      </c>
      <c r="N312" s="721">
        <v>32258810.399664495</v>
      </c>
      <c r="O312" s="720">
        <v>78.236306344722962</v>
      </c>
      <c r="P312" s="721">
        <v>8973722.0482842699</v>
      </c>
      <c r="Q312" s="719">
        <v>21.763693655277038</v>
      </c>
      <c r="R312" s="718">
        <v>358693.20816664875</v>
      </c>
      <c r="S312" s="720">
        <v>24.949776727047219</v>
      </c>
      <c r="T312" s="721">
        <v>120180.27888694314</v>
      </c>
      <c r="U312" s="720">
        <v>25.096457025922899</v>
      </c>
      <c r="V312" s="721">
        <v>478873.48705359187</v>
      </c>
      <c r="W312" s="720">
        <v>33.309207730910579</v>
      </c>
      <c r="X312" s="721">
        <v>958787.50723419047</v>
      </c>
      <c r="Y312" s="719">
        <v>66.690792269089428</v>
      </c>
      <c r="Z312" s="718">
        <v>3570168.0977215925</v>
      </c>
      <c r="AA312" s="720">
        <v>62.114527671658415</v>
      </c>
      <c r="AB312" s="721">
        <v>450492.33591970312</v>
      </c>
      <c r="AC312" s="720">
        <v>11.204436269981557</v>
      </c>
      <c r="AD312" s="721">
        <v>4020660.4336412959</v>
      </c>
      <c r="AE312" s="720">
        <v>69.952287099068016</v>
      </c>
      <c r="AF312" s="721">
        <v>1727057.904641404</v>
      </c>
      <c r="AG312" s="719">
        <v>30.047712900931984</v>
      </c>
      <c r="AH312" s="718">
        <v>7212554.1513524931</v>
      </c>
      <c r="AI312" s="720">
        <v>81.976952694068643</v>
      </c>
      <c r="AJ312" s="721">
        <v>345186.53056801669</v>
      </c>
      <c r="AK312" s="720">
        <v>4.5673243512279491</v>
      </c>
      <c r="AL312" s="721">
        <v>7557740.6819205098</v>
      </c>
      <c r="AM312" s="720">
        <v>85.90029791868615</v>
      </c>
      <c r="AN312" s="721">
        <v>1240529.9469831551</v>
      </c>
      <c r="AO312" s="719">
        <v>14.09970208131385</v>
      </c>
      <c r="AP312" s="718">
        <v>10872868.96750015</v>
      </c>
      <c r="AQ312" s="720">
        <v>83.579426031348845</v>
      </c>
      <c r="AR312" s="721">
        <v>379221.82452343055</v>
      </c>
      <c r="AS312" s="720">
        <v>3.3702343105181356</v>
      </c>
      <c r="AT312" s="721">
        <v>11252090.792023581</v>
      </c>
      <c r="AU312" s="720">
        <v>86.494493115019992</v>
      </c>
      <c r="AV312" s="721">
        <v>1756934.8543382061</v>
      </c>
      <c r="AW312" s="719">
        <v>13.505506884980008</v>
      </c>
      <c r="AX312" s="718">
        <v>8657652.3492282946</v>
      </c>
      <c r="AY312" s="720">
        <v>70.733281134916325</v>
      </c>
      <c r="AZ312" s="721">
        <v>291792.65579722251</v>
      </c>
      <c r="BA312" s="720">
        <v>3.2604553202278774</v>
      </c>
      <c r="BB312" s="721">
        <v>8949445.0050255172</v>
      </c>
      <c r="BC312" s="720">
        <v>73.117235944264664</v>
      </c>
      <c r="BD312" s="721">
        <v>3290411.8350873142</v>
      </c>
      <c r="BE312" s="719">
        <v>26.882764055735336</v>
      </c>
      <c r="BF312" s="718">
        <v>1204575.4986327004</v>
      </c>
      <c r="BG312" s="720">
        <v>10.56782423338441</v>
      </c>
      <c r="BH312" s="717">
        <v>16815.309424852952</v>
      </c>
      <c r="BI312" s="716">
        <v>1.3767345647209583</v>
      </c>
      <c r="BJ312" s="721">
        <v>1221390.8080575534</v>
      </c>
      <c r="BK312" s="720">
        <v>10.715346106968529</v>
      </c>
      <c r="BL312" s="721">
        <v>10177128.62253036</v>
      </c>
      <c r="BM312" s="719">
        <v>89.284653893031475</v>
      </c>
    </row>
    <row r="313" spans="1:65" s="23" customFormat="1" ht="15" customHeight="1" x14ac:dyDescent="0.25">
      <c r="A313" s="721" t="s">
        <v>587</v>
      </c>
      <c r="B313" s="721">
        <v>31914400.452227414</v>
      </c>
      <c r="C313" s="720">
        <v>60.611244075211701</v>
      </c>
      <c r="D313" s="721">
        <v>1587426.8905818309</v>
      </c>
      <c r="E313" s="720">
        <v>4.7383292688437564</v>
      </c>
      <c r="F313" s="721">
        <v>33501827.342809241</v>
      </c>
      <c r="G313" s="720">
        <v>63.626056114705754</v>
      </c>
      <c r="H313" s="721">
        <v>19152430.030006349</v>
      </c>
      <c r="I313" s="719">
        <v>36.373943885294246</v>
      </c>
      <c r="J313" s="718">
        <v>30727861.199905574</v>
      </c>
      <c r="K313" s="720">
        <v>74.504793567301448</v>
      </c>
      <c r="L313" s="721">
        <v>1570145.2366127199</v>
      </c>
      <c r="M313" s="720">
        <v>4.8614308121426593</v>
      </c>
      <c r="N313" s="721">
        <v>32298006.436518297</v>
      </c>
      <c r="O313" s="720">
        <v>78.311870993336953</v>
      </c>
      <c r="P313" s="721">
        <v>8944791.145557506</v>
      </c>
      <c r="Q313" s="719">
        <v>21.688129006663047</v>
      </c>
      <c r="R313" s="718">
        <v>373234.78741383727</v>
      </c>
      <c r="S313" s="720">
        <v>26.010145186672617</v>
      </c>
      <c r="T313" s="721">
        <v>118342.1828961322</v>
      </c>
      <c r="U313" s="720">
        <v>24.073988417624651</v>
      </c>
      <c r="V313" s="721">
        <v>491576.97030996945</v>
      </c>
      <c r="W313" s="720">
        <v>34.257225744635761</v>
      </c>
      <c r="X313" s="721">
        <v>943381.52275172877</v>
      </c>
      <c r="Y313" s="719">
        <v>65.742774255364239</v>
      </c>
      <c r="Z313" s="718">
        <v>3557457.132709722</v>
      </c>
      <c r="AA313" s="720">
        <v>61.953717271354357</v>
      </c>
      <c r="AB313" s="721">
        <v>444989.78437384206</v>
      </c>
      <c r="AC313" s="720">
        <v>11.11794343791297</v>
      </c>
      <c r="AD313" s="721">
        <v>4002446.9170835637</v>
      </c>
      <c r="AE313" s="720">
        <v>69.703289581376481</v>
      </c>
      <c r="AF313" s="721">
        <v>1739673.6357933965</v>
      </c>
      <c r="AG313" s="719">
        <v>30.296710418623519</v>
      </c>
      <c r="AH313" s="718">
        <v>7213255.6728749005</v>
      </c>
      <c r="AI313" s="720">
        <v>81.946529327458364</v>
      </c>
      <c r="AJ313" s="721">
        <v>345936.93961533852</v>
      </c>
      <c r="AK313" s="720">
        <v>4.5763741890071499</v>
      </c>
      <c r="AL313" s="721">
        <v>7559192.6124902386</v>
      </c>
      <c r="AM313" s="720">
        <v>85.876562152198247</v>
      </c>
      <c r="AN313" s="721">
        <v>1243200.5237104769</v>
      </c>
      <c r="AO313" s="719">
        <v>14.123437847801753</v>
      </c>
      <c r="AP313" s="718">
        <v>10902439.866202224</v>
      </c>
      <c r="AQ313" s="720">
        <v>83.834047153027228</v>
      </c>
      <c r="AR313" s="721">
        <v>363360.82783673331</v>
      </c>
      <c r="AS313" s="720">
        <v>3.2253440097604198</v>
      </c>
      <c r="AT313" s="721">
        <v>11265800.694038957</v>
      </c>
      <c r="AU313" s="720">
        <v>86.628101433377864</v>
      </c>
      <c r="AV313" s="721">
        <v>1738987.0222230975</v>
      </c>
      <c r="AW313" s="719">
        <v>13.371898566622136</v>
      </c>
      <c r="AX313" s="718">
        <v>8681473.7407048959</v>
      </c>
      <c r="AY313" s="720">
        <v>70.819815256322727</v>
      </c>
      <c r="AZ313" s="721">
        <v>297515.50189067394</v>
      </c>
      <c r="BA313" s="720">
        <v>3.3134631733300832</v>
      </c>
      <c r="BB313" s="721">
        <v>8978989.2425955683</v>
      </c>
      <c r="BC313" s="720">
        <v>73.246821719637651</v>
      </c>
      <c r="BD313" s="721">
        <v>3279548.4410788058</v>
      </c>
      <c r="BE313" s="719">
        <v>26.753178280362349</v>
      </c>
      <c r="BF313" s="718">
        <v>1186539.2523218361</v>
      </c>
      <c r="BG313" s="720">
        <v>10.397786734390399</v>
      </c>
      <c r="BH313" s="717">
        <v>17281.65396911087</v>
      </c>
      <c r="BI313" s="716">
        <v>1.4355668587245927</v>
      </c>
      <c r="BJ313" s="721">
        <v>1203820.906290947</v>
      </c>
      <c r="BK313" s="720">
        <v>10.549227954760248</v>
      </c>
      <c r="BL313" s="721">
        <v>10207638.884448841</v>
      </c>
      <c r="BM313" s="719">
        <v>89.450772045239745</v>
      </c>
    </row>
    <row r="314" spans="1:65" s="23" customFormat="1" ht="15" customHeight="1" x14ac:dyDescent="0.25">
      <c r="A314" s="721" t="s">
        <v>588</v>
      </c>
      <c r="B314" s="721">
        <v>31917541.865182552</v>
      </c>
      <c r="C314" s="720">
        <v>60.590507074554189</v>
      </c>
      <c r="D314" s="721">
        <v>1575341.5890228758</v>
      </c>
      <c r="E314" s="720">
        <v>4.7035113927316186</v>
      </c>
      <c r="F314" s="721">
        <v>33492883.454205431</v>
      </c>
      <c r="G314" s="720">
        <v>63.581048955808924</v>
      </c>
      <c r="H314" s="721">
        <v>19184579.412889078</v>
      </c>
      <c r="I314" s="719">
        <v>36.418951044191076</v>
      </c>
      <c r="J314" s="718">
        <v>30722751.09554483</v>
      </c>
      <c r="K314" s="720">
        <v>74.47386708448667</v>
      </c>
      <c r="L314" s="721">
        <v>1559610.9700339367</v>
      </c>
      <c r="M314" s="720">
        <v>4.831155065003375</v>
      </c>
      <c r="N314" s="721">
        <v>32282362.065578766</v>
      </c>
      <c r="O314" s="720">
        <v>78.254461463049921</v>
      </c>
      <c r="P314" s="721">
        <v>8970700.6506240778</v>
      </c>
      <c r="Q314" s="719">
        <v>21.745538536950079</v>
      </c>
      <c r="R314" s="718">
        <v>377977.54689920321</v>
      </c>
      <c r="S314" s="720">
        <v>26.39036241103646</v>
      </c>
      <c r="T314" s="721">
        <v>109582.31996724595</v>
      </c>
      <c r="U314" s="720">
        <v>22.475664511013246</v>
      </c>
      <c r="V314" s="721">
        <v>487559.86686644919</v>
      </c>
      <c r="W314" s="720">
        <v>34.04139131871117</v>
      </c>
      <c r="X314" s="721">
        <v>944696.12496916449</v>
      </c>
      <c r="Y314" s="719">
        <v>65.958608681288837</v>
      </c>
      <c r="Z314" s="718">
        <v>3541005.3966979105</v>
      </c>
      <c r="AA314" s="720">
        <v>61.727383298765517</v>
      </c>
      <c r="AB314" s="721">
        <v>442394.61232306861</v>
      </c>
      <c r="AC314" s="720">
        <v>11.105954996264568</v>
      </c>
      <c r="AD314" s="721">
        <v>3983400.0090209786</v>
      </c>
      <c r="AE314" s="720">
        <v>69.439278296056443</v>
      </c>
      <c r="AF314" s="721">
        <v>1753122.7584502404</v>
      </c>
      <c r="AG314" s="719">
        <v>30.560721703943557</v>
      </c>
      <c r="AH314" s="718">
        <v>7208265.9495218787</v>
      </c>
      <c r="AI314" s="720">
        <v>81.851509056752235</v>
      </c>
      <c r="AJ314" s="721">
        <v>355138.92238893401</v>
      </c>
      <c r="AK314" s="720">
        <v>4.6954900392528094</v>
      </c>
      <c r="AL314" s="721">
        <v>7563404.8719108133</v>
      </c>
      <c r="AM314" s="720">
        <v>85.884192773735677</v>
      </c>
      <c r="AN314" s="721">
        <v>1243110.771586956</v>
      </c>
      <c r="AO314" s="719">
        <v>14.115807226264323</v>
      </c>
      <c r="AP314" s="718">
        <v>10901023.598424593</v>
      </c>
      <c r="AQ314" s="720">
        <v>83.85048153907735</v>
      </c>
      <c r="AR314" s="721">
        <v>363396.01632597891</v>
      </c>
      <c r="AS314" s="720">
        <v>3.2260518407012984</v>
      </c>
      <c r="AT314" s="721">
        <v>11264419.614750572</v>
      </c>
      <c r="AU314" s="720">
        <v>86.645717296820251</v>
      </c>
      <c r="AV314" s="721">
        <v>1736130.1714117448</v>
      </c>
      <c r="AW314" s="719">
        <v>13.354282703179749</v>
      </c>
      <c r="AX314" s="718">
        <v>8694478.6040012427</v>
      </c>
      <c r="AY314" s="720">
        <v>70.817983606900128</v>
      </c>
      <c r="AZ314" s="721">
        <v>289099.09902870917</v>
      </c>
      <c r="BA314" s="720">
        <v>3.2180842486752548</v>
      </c>
      <c r="BB314" s="721">
        <v>8983577.7030299529</v>
      </c>
      <c r="BC314" s="720">
        <v>73.172744161070995</v>
      </c>
      <c r="BD314" s="721">
        <v>3293640.8242059723</v>
      </c>
      <c r="BE314" s="719">
        <v>26.827255838929005</v>
      </c>
      <c r="BF314" s="718">
        <v>1194790.7696377223</v>
      </c>
      <c r="BG314" s="720">
        <v>10.458236352518433</v>
      </c>
      <c r="BH314" s="717">
        <v>15730.618988939186</v>
      </c>
      <c r="BI314" s="716">
        <v>1.2994912057510688</v>
      </c>
      <c r="BJ314" s="721">
        <v>1210521.3886266616</v>
      </c>
      <c r="BK314" s="720">
        <v>10.595929524861592</v>
      </c>
      <c r="BL314" s="721">
        <v>10213878.762264999</v>
      </c>
      <c r="BM314" s="719">
        <v>89.404070475138411</v>
      </c>
    </row>
    <row r="315" spans="1:65" s="23" customFormat="1" ht="15" customHeight="1" x14ac:dyDescent="0.25">
      <c r="A315" s="721" t="s">
        <v>589</v>
      </c>
      <c r="B315" s="721">
        <v>31930537.883229904</v>
      </c>
      <c r="C315" s="720">
        <v>60.588487539245641</v>
      </c>
      <c r="D315" s="721">
        <v>1552791.67402213</v>
      </c>
      <c r="E315" s="720">
        <v>4.6375067669631331</v>
      </c>
      <c r="F315" s="721">
        <v>33483329.557252035</v>
      </c>
      <c r="G315" s="720">
        <v>63.534923936170429</v>
      </c>
      <c r="H315" s="721">
        <v>19217338.804121383</v>
      </c>
      <c r="I315" s="719">
        <v>36.465076063829571</v>
      </c>
      <c r="J315" s="718">
        <v>30765755.535313889</v>
      </c>
      <c r="K315" s="720">
        <v>74.559559633452892</v>
      </c>
      <c r="L315" s="721">
        <v>1539292.849025964</v>
      </c>
      <c r="M315" s="720">
        <v>4.7648678024334714</v>
      </c>
      <c r="N315" s="721">
        <v>32305048.384339854</v>
      </c>
      <c r="O315" s="720">
        <v>78.28997336694836</v>
      </c>
      <c r="P315" s="721">
        <v>8958279.4659900274</v>
      </c>
      <c r="Q315" s="719">
        <v>21.71002663305164</v>
      </c>
      <c r="R315" s="718">
        <v>372559.1532534897</v>
      </c>
      <c r="S315" s="720">
        <v>26.061225109851527</v>
      </c>
      <c r="T315" s="721">
        <v>121384.41068384683</v>
      </c>
      <c r="U315" s="720">
        <v>24.574550524813819</v>
      </c>
      <c r="V315" s="721">
        <v>493943.56393733656</v>
      </c>
      <c r="W315" s="720">
        <v>34.552296726352658</v>
      </c>
      <c r="X315" s="721">
        <v>935609.92667219299</v>
      </c>
      <c r="Y315" s="719">
        <v>65.447703273647335</v>
      </c>
      <c r="Z315" s="718">
        <v>3539967.0928067667</v>
      </c>
      <c r="AA315" s="720">
        <v>61.769559083129522</v>
      </c>
      <c r="AB315" s="721">
        <v>436863.82025125751</v>
      </c>
      <c r="AC315" s="720">
        <v>10.985224914059186</v>
      </c>
      <c r="AD315" s="721">
        <v>3976830.9130580244</v>
      </c>
      <c r="AE315" s="720">
        <v>69.392478971601136</v>
      </c>
      <c r="AF315" s="721">
        <v>1754094.0690074554</v>
      </c>
      <c r="AG315" s="719">
        <v>30.607521028398864</v>
      </c>
      <c r="AH315" s="718">
        <v>7229878.9344094098</v>
      </c>
      <c r="AI315" s="720">
        <v>82.058516201317289</v>
      </c>
      <c r="AJ315" s="721">
        <v>340159.68891336874</v>
      </c>
      <c r="AK315" s="720">
        <v>4.4935000445751987</v>
      </c>
      <c r="AL315" s="721">
        <v>7570038.6233227775</v>
      </c>
      <c r="AM315" s="720">
        <v>85.919299984415687</v>
      </c>
      <c r="AN315" s="721">
        <v>1240599.5274720434</v>
      </c>
      <c r="AO315" s="719">
        <v>14.080700015584313</v>
      </c>
      <c r="AP315" s="718">
        <v>10908506.347025948</v>
      </c>
      <c r="AQ315" s="720">
        <v>83.935400041491732</v>
      </c>
      <c r="AR315" s="721">
        <v>350612.65792222228</v>
      </c>
      <c r="AS315" s="720">
        <v>3.1140327921583801</v>
      </c>
      <c r="AT315" s="721">
        <v>11259119.004948169</v>
      </c>
      <c r="AU315" s="720">
        <v>86.633185858001411</v>
      </c>
      <c r="AV315" s="721">
        <v>1737192.851114413</v>
      </c>
      <c r="AW315" s="719">
        <v>13.366814141998589</v>
      </c>
      <c r="AX315" s="718">
        <v>8714844.0078182779</v>
      </c>
      <c r="AY315" s="720">
        <v>70.876019272863189</v>
      </c>
      <c r="AZ315" s="721">
        <v>290272.27125526883</v>
      </c>
      <c r="BA315" s="720">
        <v>3.2234150260759566</v>
      </c>
      <c r="BB315" s="721">
        <v>9005116.2790735476</v>
      </c>
      <c r="BC315" s="720">
        <v>73.236743466366761</v>
      </c>
      <c r="BD315" s="721">
        <v>3290783.0917239226</v>
      </c>
      <c r="BE315" s="719">
        <v>26.763256533633239</v>
      </c>
      <c r="BF315" s="718">
        <v>1164782.3479160098</v>
      </c>
      <c r="BG315" s="720">
        <v>10.184031390788208</v>
      </c>
      <c r="BH315" s="704">
        <v>13498.824996165968</v>
      </c>
      <c r="BI315" s="703">
        <v>1.1456369928073284</v>
      </c>
      <c r="BJ315" s="721">
        <v>1178281.1729121758</v>
      </c>
      <c r="BK315" s="720">
        <v>10.302055550190753</v>
      </c>
      <c r="BL315" s="721">
        <v>10259059.338131357</v>
      </c>
      <c r="BM315" s="719">
        <v>89.697944449809242</v>
      </c>
    </row>
    <row r="316" spans="1:65" s="23" customFormat="1" ht="15" customHeight="1" x14ac:dyDescent="0.25">
      <c r="A316" s="721" t="s">
        <v>590</v>
      </c>
      <c r="B316" s="721">
        <v>32017428.946596812</v>
      </c>
      <c r="C316" s="720">
        <v>60.726624591839155</v>
      </c>
      <c r="D316" s="721">
        <v>1530031.0907395165</v>
      </c>
      <c r="E316" s="720">
        <v>4.5607956281539135</v>
      </c>
      <c r="F316" s="721">
        <v>33547460.037336331</v>
      </c>
      <c r="G316" s="720">
        <v>63.628594759904658</v>
      </c>
      <c r="H316" s="721">
        <v>19176413.81831599</v>
      </c>
      <c r="I316" s="719">
        <v>36.371405240095342</v>
      </c>
      <c r="J316" s="718">
        <v>30832354.279540621</v>
      </c>
      <c r="K316" s="720">
        <v>74.702375175215977</v>
      </c>
      <c r="L316" s="721">
        <v>1516574.5390659864</v>
      </c>
      <c r="M316" s="720">
        <v>4.6881754495489689</v>
      </c>
      <c r="N316" s="721">
        <v>32348928.818606608</v>
      </c>
      <c r="O316" s="720">
        <v>78.376817910640312</v>
      </c>
      <c r="P316" s="721">
        <v>8924664.1658503059</v>
      </c>
      <c r="Q316" s="719">
        <v>21.623182089359688</v>
      </c>
      <c r="R316" s="718">
        <v>366775.76739956986</v>
      </c>
      <c r="S316" s="720">
        <v>25.705260754527487</v>
      </c>
      <c r="T316" s="721">
        <v>129932.53643208474</v>
      </c>
      <c r="U316" s="720">
        <v>26.158720405874622</v>
      </c>
      <c r="V316" s="721">
        <v>496708.3038316546</v>
      </c>
      <c r="W316" s="720">
        <v>34.811505022419098</v>
      </c>
      <c r="X316" s="721">
        <v>930142.6855517904</v>
      </c>
      <c r="Y316" s="719">
        <v>65.188494977580902</v>
      </c>
      <c r="Z316" s="718">
        <v>3555228.841835578</v>
      </c>
      <c r="AA316" s="720">
        <v>62.09651815025984</v>
      </c>
      <c r="AB316" s="721">
        <v>428269.93738329288</v>
      </c>
      <c r="AC316" s="720">
        <v>10.751100003280856</v>
      </c>
      <c r="AD316" s="721">
        <v>3983498.7792188711</v>
      </c>
      <c r="AE316" s="720">
        <v>69.576788232171566</v>
      </c>
      <c r="AF316" s="721">
        <v>1741828.417440868</v>
      </c>
      <c r="AG316" s="719">
        <v>30.423211767828434</v>
      </c>
      <c r="AH316" s="718">
        <v>7257228.93011053</v>
      </c>
      <c r="AI316" s="720">
        <v>82.330413854725109</v>
      </c>
      <c r="AJ316" s="721">
        <v>339459.39253358403</v>
      </c>
      <c r="AK316" s="720">
        <v>4.4685180978364958</v>
      </c>
      <c r="AL316" s="721">
        <v>7596688.3226441145</v>
      </c>
      <c r="AM316" s="720">
        <v>86.181447430117359</v>
      </c>
      <c r="AN316" s="721">
        <v>1218072.3354477587</v>
      </c>
      <c r="AO316" s="719">
        <v>13.818552569882641</v>
      </c>
      <c r="AP316" s="718">
        <v>10902925.005100241</v>
      </c>
      <c r="AQ316" s="720">
        <v>83.91981963181621</v>
      </c>
      <c r="AR316" s="721">
        <v>343676.97039886884</v>
      </c>
      <c r="AS316" s="720">
        <v>3.0558294064960623</v>
      </c>
      <c r="AT316" s="721">
        <v>11246601.975499108</v>
      </c>
      <c r="AU316" s="720">
        <v>86.565101457930808</v>
      </c>
      <c r="AV316" s="721">
        <v>1745471.9504637343</v>
      </c>
      <c r="AW316" s="719">
        <v>13.434898542069192</v>
      </c>
      <c r="AX316" s="718">
        <v>8750195.7350947056</v>
      </c>
      <c r="AY316" s="720">
        <v>71.055574634138353</v>
      </c>
      <c r="AZ316" s="721">
        <v>275235.70231815591</v>
      </c>
      <c r="BA316" s="720">
        <v>3.0495572896075558</v>
      </c>
      <c r="BB316" s="721">
        <v>9025431.4374128617</v>
      </c>
      <c r="BC316" s="720">
        <v>73.290613892701344</v>
      </c>
      <c r="BD316" s="721">
        <v>3289148.7769461549</v>
      </c>
      <c r="BE316" s="719">
        <v>26.709386107298656</v>
      </c>
      <c r="BF316" s="718">
        <v>1185074.6670561922</v>
      </c>
      <c r="BG316" s="720">
        <v>10.349743210556465</v>
      </c>
      <c r="BH316" s="704">
        <v>13456.551673530263</v>
      </c>
      <c r="BI316" s="703">
        <v>1.1227535389351269</v>
      </c>
      <c r="BJ316" s="721">
        <v>1198531.2187297223</v>
      </c>
      <c r="BK316" s="720">
        <v>10.467264796488752</v>
      </c>
      <c r="BL316" s="721">
        <v>10251749.652465684</v>
      </c>
      <c r="BM316" s="719">
        <v>89.532735203511251</v>
      </c>
    </row>
    <row r="317" spans="1:65" s="23" customFormat="1" ht="15" customHeight="1" x14ac:dyDescent="0.25">
      <c r="A317" s="721" t="s">
        <v>591</v>
      </c>
      <c r="B317" s="721">
        <v>32027222.486220054</v>
      </c>
      <c r="C317" s="720">
        <v>60.718475564774202</v>
      </c>
      <c r="D317" s="721">
        <v>1522609.0120163823</v>
      </c>
      <c r="E317" s="720">
        <v>4.538350698114292</v>
      </c>
      <c r="F317" s="721">
        <v>33549831.49823644</v>
      </c>
      <c r="G317" s="720">
        <v>63.605097972652359</v>
      </c>
      <c r="H317" s="721">
        <v>19197247.851694793</v>
      </c>
      <c r="I317" s="719">
        <v>36.394902027347641</v>
      </c>
      <c r="J317" s="718">
        <v>30838586.42119652</v>
      </c>
      <c r="K317" s="720">
        <v>74.698896436993891</v>
      </c>
      <c r="L317" s="721">
        <v>1510191.7594904434</v>
      </c>
      <c r="M317" s="720">
        <v>4.6684661505764877</v>
      </c>
      <c r="N317" s="721">
        <v>32348778.180686966</v>
      </c>
      <c r="O317" s="720">
        <v>78.356964816050322</v>
      </c>
      <c r="P317" s="721">
        <v>8935079.9378969893</v>
      </c>
      <c r="Q317" s="719">
        <v>21.643035183949678</v>
      </c>
      <c r="R317" s="718">
        <v>367860.33730491501</v>
      </c>
      <c r="S317" s="720">
        <v>25.830195401946625</v>
      </c>
      <c r="T317" s="721">
        <v>129035.52481121788</v>
      </c>
      <c r="U317" s="720">
        <v>25.968323475605864</v>
      </c>
      <c r="V317" s="721">
        <v>496895.86211613286</v>
      </c>
      <c r="W317" s="720">
        <v>34.890734094661937</v>
      </c>
      <c r="X317" s="721">
        <v>927252.62604122795</v>
      </c>
      <c r="Y317" s="719">
        <v>65.109265905338063</v>
      </c>
      <c r="Z317" s="718">
        <v>3549966.6999123483</v>
      </c>
      <c r="AA317" s="720">
        <v>62.065290937146813</v>
      </c>
      <c r="AB317" s="721">
        <v>432528.63336075272</v>
      </c>
      <c r="AC317" s="720">
        <v>10.860744261193384</v>
      </c>
      <c r="AD317" s="721">
        <v>3982495.3332731011</v>
      </c>
      <c r="AE317" s="720">
        <v>69.627338059685854</v>
      </c>
      <c r="AF317" s="721">
        <v>1737234.0779808969</v>
      </c>
      <c r="AG317" s="719">
        <v>30.372661940314146</v>
      </c>
      <c r="AH317" s="718">
        <v>7272495.1428601788</v>
      </c>
      <c r="AI317" s="720">
        <v>82.465035611336958</v>
      </c>
      <c r="AJ317" s="721">
        <v>322676.6893363134</v>
      </c>
      <c r="AK317" s="720">
        <v>4.2484448866378921</v>
      </c>
      <c r="AL317" s="721">
        <v>7595171.8321964927</v>
      </c>
      <c r="AM317" s="720">
        <v>86.123964789611023</v>
      </c>
      <c r="AN317" s="721">
        <v>1223711.3331924337</v>
      </c>
      <c r="AO317" s="719">
        <v>13.876035210388977</v>
      </c>
      <c r="AP317" s="718">
        <v>10911304.680944536</v>
      </c>
      <c r="AQ317" s="720">
        <v>84.011722079182462</v>
      </c>
      <c r="AR317" s="721">
        <v>341988.5142608115</v>
      </c>
      <c r="AS317" s="720">
        <v>3.0390083003126716</v>
      </c>
      <c r="AT317" s="721">
        <v>11253293.195205346</v>
      </c>
      <c r="AU317" s="720">
        <v>86.644866772183988</v>
      </c>
      <c r="AV317" s="721">
        <v>1734542.8006577645</v>
      </c>
      <c r="AW317" s="719">
        <v>13.355133227816012</v>
      </c>
      <c r="AX317" s="718">
        <v>8736959.5601745471</v>
      </c>
      <c r="AY317" s="720">
        <v>70.840627788086692</v>
      </c>
      <c r="AZ317" s="721">
        <v>283962.39772134786</v>
      </c>
      <c r="BA317" s="720">
        <v>3.1478201346459866</v>
      </c>
      <c r="BB317" s="721">
        <v>9020921.9578958936</v>
      </c>
      <c r="BC317" s="720">
        <v>73.143039099967439</v>
      </c>
      <c r="BD317" s="721">
        <v>3312339.1000246666</v>
      </c>
      <c r="BE317" s="719">
        <v>26.856960900032561</v>
      </c>
      <c r="BF317" s="718">
        <v>1188636.0650235349</v>
      </c>
      <c r="BG317" s="720">
        <v>10.369127848401769</v>
      </c>
      <c r="BH317" s="704">
        <v>12417.252525939071</v>
      </c>
      <c r="BI317" s="703">
        <v>1.033863554973077</v>
      </c>
      <c r="BJ317" s="721">
        <v>1201053.3175494738</v>
      </c>
      <c r="BK317" s="720">
        <v>10.477450389468872</v>
      </c>
      <c r="BL317" s="721">
        <v>10262167.913797803</v>
      </c>
      <c r="BM317" s="719">
        <v>89.522549610531129</v>
      </c>
    </row>
    <row r="318" spans="1:65" s="23" customFormat="1" ht="15" customHeight="1" x14ac:dyDescent="0.25">
      <c r="A318" s="721" t="s">
        <v>592</v>
      </c>
      <c r="B318" s="721">
        <v>32082228.138784688</v>
      </c>
      <c r="C318" s="720">
        <v>60.796010924516906</v>
      </c>
      <c r="D318" s="721">
        <v>1492000.5078634254</v>
      </c>
      <c r="E318" s="720">
        <v>4.4438861829589031</v>
      </c>
      <c r="F318" s="721">
        <v>33574228.646648109</v>
      </c>
      <c r="G318" s="720">
        <v>63.623360657928707</v>
      </c>
      <c r="H318" s="721">
        <v>19196056.197562031</v>
      </c>
      <c r="I318" s="719">
        <v>36.376639342071293</v>
      </c>
      <c r="J318" s="718">
        <v>30904133.923365936</v>
      </c>
      <c r="K318" s="720">
        <v>74.83906059523143</v>
      </c>
      <c r="L318" s="721">
        <v>1478545.2477320037</v>
      </c>
      <c r="M318" s="720">
        <v>4.5658521332343271</v>
      </c>
      <c r="N318" s="721">
        <v>32382679.171097942</v>
      </c>
      <c r="O318" s="720">
        <v>78.419582788870542</v>
      </c>
      <c r="P318" s="721">
        <v>8911444.0816130564</v>
      </c>
      <c r="Q318" s="719">
        <v>21.580417211129458</v>
      </c>
      <c r="R318" s="718">
        <v>348931.2476818742</v>
      </c>
      <c r="S318" s="720">
        <v>24.547626212317294</v>
      </c>
      <c r="T318" s="721">
        <v>114915.11343257713</v>
      </c>
      <c r="U318" s="720">
        <v>24.774391493872798</v>
      </c>
      <c r="V318" s="721">
        <v>463846.36111445131</v>
      </c>
      <c r="W318" s="720">
        <v>32.632007503558931</v>
      </c>
      <c r="X318" s="721">
        <v>957599.62581682485</v>
      </c>
      <c r="Y318" s="719">
        <v>67.367992496441076</v>
      </c>
      <c r="Z318" s="718">
        <v>3551485.4170840294</v>
      </c>
      <c r="AA318" s="720">
        <v>62.15267077535713</v>
      </c>
      <c r="AB318" s="721">
        <v>442569.71048782766</v>
      </c>
      <c r="AC318" s="720">
        <v>11.080711115694669</v>
      </c>
      <c r="AD318" s="721">
        <v>3994055.1275718571</v>
      </c>
      <c r="AE318" s="720">
        <v>69.897849561331086</v>
      </c>
      <c r="AF318" s="721">
        <v>1720076.4982764013</v>
      </c>
      <c r="AG318" s="719">
        <v>30.102150438668914</v>
      </c>
      <c r="AH318" s="718">
        <v>7305931.1557206949</v>
      </c>
      <c r="AI318" s="720">
        <v>82.805468190258551</v>
      </c>
      <c r="AJ318" s="721">
        <v>309946.00983128679</v>
      </c>
      <c r="AK318" s="720">
        <v>4.0697348853422932</v>
      </c>
      <c r="AL318" s="721">
        <v>7615877.165551981</v>
      </c>
      <c r="AM318" s="720">
        <v>86.318398152332691</v>
      </c>
      <c r="AN318" s="721">
        <v>1207128.5071339963</v>
      </c>
      <c r="AO318" s="719">
        <v>13.681601847667309</v>
      </c>
      <c r="AP318" s="718">
        <v>10930838.517978389</v>
      </c>
      <c r="AQ318" s="720">
        <v>84.189594152656824</v>
      </c>
      <c r="AR318" s="721">
        <v>333774.94373328937</v>
      </c>
      <c r="AS318" s="720">
        <v>2.9630394763902683</v>
      </c>
      <c r="AT318" s="721">
        <v>11264613.461711679</v>
      </c>
      <c r="AU318" s="720">
        <v>86.760337193551038</v>
      </c>
      <c r="AV318" s="721">
        <v>1718984.6040516999</v>
      </c>
      <c r="AW318" s="719">
        <v>13.239662806448962</v>
      </c>
      <c r="AX318" s="718">
        <v>8766947.5849009492</v>
      </c>
      <c r="AY318" s="720">
        <v>70.976269600563825</v>
      </c>
      <c r="AZ318" s="721">
        <v>277339.47024702269</v>
      </c>
      <c r="BA318" s="720">
        <v>3.0664602810142143</v>
      </c>
      <c r="BB318" s="721">
        <v>9044287.055147972</v>
      </c>
      <c r="BC318" s="720">
        <v>73.221580276885462</v>
      </c>
      <c r="BD318" s="721">
        <v>3307654.8463341342</v>
      </c>
      <c r="BE318" s="719">
        <v>26.778419723114538</v>
      </c>
      <c r="BF318" s="718">
        <v>1178094.2154187523</v>
      </c>
      <c r="BG318" s="720">
        <v>10.265577092356503</v>
      </c>
      <c r="BH318" s="704">
        <v>13455.260131421743</v>
      </c>
      <c r="BI318" s="703">
        <v>1.1292237886478904</v>
      </c>
      <c r="BJ318" s="721">
        <v>1191549.475550174</v>
      </c>
      <c r="BK318" s="720">
        <v>10.38282239274848</v>
      </c>
      <c r="BL318" s="721">
        <v>10284612.115948975</v>
      </c>
      <c r="BM318" s="719">
        <v>89.61717760725152</v>
      </c>
    </row>
    <row r="319" spans="1:65" s="23" customFormat="1" ht="15" customHeight="1" x14ac:dyDescent="0.25">
      <c r="A319" s="721" t="s">
        <v>593</v>
      </c>
      <c r="B319" s="721">
        <v>32137796.811822779</v>
      </c>
      <c r="C319" s="720">
        <v>60.87454458072218</v>
      </c>
      <c r="D319" s="721">
        <v>1487708.0955763515</v>
      </c>
      <c r="E319" s="720">
        <v>4.4243442579474497</v>
      </c>
      <c r="F319" s="721">
        <v>33625504.907399133</v>
      </c>
      <c r="G319" s="720">
        <v>63.692520975231822</v>
      </c>
      <c r="H319" s="721">
        <v>19167985.43108993</v>
      </c>
      <c r="I319" s="719">
        <v>36.307479024768178</v>
      </c>
      <c r="J319" s="718">
        <v>30991536.607835039</v>
      </c>
      <c r="K319" s="720">
        <v>75.03206757979919</v>
      </c>
      <c r="L319" s="721">
        <v>1469027.0767884231</v>
      </c>
      <c r="M319" s="720">
        <v>4.5255747591478199</v>
      </c>
      <c r="N319" s="721">
        <v>32460563.684623465</v>
      </c>
      <c r="O319" s="720">
        <v>78.588655957358938</v>
      </c>
      <c r="P319" s="721">
        <v>8843824.7022145726</v>
      </c>
      <c r="Q319" s="719">
        <v>21.411344042641062</v>
      </c>
      <c r="R319" s="718">
        <v>340895.87717636337</v>
      </c>
      <c r="S319" s="720">
        <v>24.028013563489221</v>
      </c>
      <c r="T319" s="721">
        <v>107995.82951085828</v>
      </c>
      <c r="U319" s="720">
        <v>24.058325850539163</v>
      </c>
      <c r="V319" s="721">
        <v>448891.70668722165</v>
      </c>
      <c r="W319" s="720">
        <v>31.640089361474544</v>
      </c>
      <c r="X319" s="721">
        <v>969851.77901797066</v>
      </c>
      <c r="Y319" s="719">
        <v>68.359910638525463</v>
      </c>
      <c r="Z319" s="718">
        <v>3552363.3936429759</v>
      </c>
      <c r="AA319" s="720">
        <v>62.228997724004067</v>
      </c>
      <c r="AB319" s="721">
        <v>439379.05694396445</v>
      </c>
      <c r="AC319" s="720">
        <v>11.007199547139088</v>
      </c>
      <c r="AD319" s="721">
        <v>3991742.4505869402</v>
      </c>
      <c r="AE319" s="720">
        <v>69.925878731017661</v>
      </c>
      <c r="AF319" s="721">
        <v>1716791.3898555771</v>
      </c>
      <c r="AG319" s="719">
        <v>30.074121268982339</v>
      </c>
      <c r="AH319" s="718">
        <v>7340241.420334911</v>
      </c>
      <c r="AI319" s="720">
        <v>83.15548693379256</v>
      </c>
      <c r="AJ319" s="721">
        <v>307967.50341048645</v>
      </c>
      <c r="AK319" s="720">
        <v>4.026661751542111</v>
      </c>
      <c r="AL319" s="721">
        <v>7648208.9237453975</v>
      </c>
      <c r="AM319" s="720">
        <v>86.64436233166947</v>
      </c>
      <c r="AN319" s="721">
        <v>1178919.2562376326</v>
      </c>
      <c r="AO319" s="719">
        <v>13.35563766833053</v>
      </c>
      <c r="AP319" s="718">
        <v>10957905.391953647</v>
      </c>
      <c r="AQ319" s="720">
        <v>84.425620966047461</v>
      </c>
      <c r="AR319" s="721">
        <v>334135.33889698825</v>
      </c>
      <c r="AS319" s="720">
        <v>2.9590341273221541</v>
      </c>
      <c r="AT319" s="721">
        <v>11292040.730850635</v>
      </c>
      <c r="AU319" s="720">
        <v>86.99998006699326</v>
      </c>
      <c r="AV319" s="721">
        <v>1687319.4048130054</v>
      </c>
      <c r="AW319" s="719">
        <v>13.00001993300674</v>
      </c>
      <c r="AX319" s="718">
        <v>8800130.5247271396</v>
      </c>
      <c r="AY319" s="720">
        <v>71.137328379470262</v>
      </c>
      <c r="AZ319" s="721">
        <v>279549.34802612569</v>
      </c>
      <c r="BA319" s="720">
        <v>3.0788458617909056</v>
      </c>
      <c r="BB319" s="721">
        <v>9079679.8727532662</v>
      </c>
      <c r="BC319" s="720">
        <v>73.397112335279019</v>
      </c>
      <c r="BD319" s="721">
        <v>3290942.8722903864</v>
      </c>
      <c r="BE319" s="719">
        <v>26.602887664720981</v>
      </c>
      <c r="BF319" s="718">
        <v>1146260.203987739</v>
      </c>
      <c r="BG319" s="720">
        <v>9.9769347405174464</v>
      </c>
      <c r="BH319" s="717">
        <v>18681.018787928308</v>
      </c>
      <c r="BI319" s="716">
        <v>1.6036018318089609</v>
      </c>
      <c r="BJ319" s="721">
        <v>1164941.2227756672</v>
      </c>
      <c r="BK319" s="720">
        <v>10.139532468926008</v>
      </c>
      <c r="BL319" s="721">
        <v>10324160.728875356</v>
      </c>
      <c r="BM319" s="719">
        <v>89.860467531073994</v>
      </c>
    </row>
    <row r="320" spans="1:65" s="23" customFormat="1" ht="15" customHeight="1" x14ac:dyDescent="0.25">
      <c r="A320" s="721" t="s">
        <v>594</v>
      </c>
      <c r="B320" s="721">
        <v>32206038.646748208</v>
      </c>
      <c r="C320" s="720">
        <v>60.977003841212039</v>
      </c>
      <c r="D320" s="721">
        <v>1460275.828186664</v>
      </c>
      <c r="E320" s="720">
        <v>4.3374983301895531</v>
      </c>
      <c r="F320" s="721">
        <v>33666314.474934876</v>
      </c>
      <c r="G320" s="720">
        <v>63.741803503823078</v>
      </c>
      <c r="H320" s="721">
        <v>19150381.357833095</v>
      </c>
      <c r="I320" s="719">
        <v>36.258196496176922</v>
      </c>
      <c r="J320" s="718">
        <v>31064244.881012492</v>
      </c>
      <c r="K320" s="720">
        <v>75.18941158552613</v>
      </c>
      <c r="L320" s="721">
        <v>1435288.8100098819</v>
      </c>
      <c r="M320" s="720">
        <v>4.4163366270278646</v>
      </c>
      <c r="N320" s="721">
        <v>32499533.69102237</v>
      </c>
      <c r="O320" s="720">
        <v>78.663454540482888</v>
      </c>
      <c r="P320" s="721">
        <v>8815119.8299427014</v>
      </c>
      <c r="Q320" s="719">
        <v>21.336545459517112</v>
      </c>
      <c r="R320" s="718">
        <v>339599.59235456603</v>
      </c>
      <c r="S320" s="720">
        <v>23.982327918247943</v>
      </c>
      <c r="T320" s="721">
        <v>104053.28777455272</v>
      </c>
      <c r="U320" s="720">
        <v>23.453761360518953</v>
      </c>
      <c r="V320" s="721">
        <v>443652.88012911874</v>
      </c>
      <c r="W320" s="720">
        <v>31.330511262872594</v>
      </c>
      <c r="X320" s="721">
        <v>972388.10434998875</v>
      </c>
      <c r="Y320" s="719">
        <v>68.669488737127409</v>
      </c>
      <c r="Z320" s="718">
        <v>3545951.9057134623</v>
      </c>
      <c r="AA320" s="720">
        <v>62.177655009505358</v>
      </c>
      <c r="AB320" s="721">
        <v>430804.78355144523</v>
      </c>
      <c r="AC320" s="720">
        <v>10.833068684196475</v>
      </c>
      <c r="AD320" s="721">
        <v>3976756.6892649075</v>
      </c>
      <c r="AE320" s="720">
        <v>69.731742577626747</v>
      </c>
      <c r="AF320" s="721">
        <v>1726179.3657718704</v>
      </c>
      <c r="AG320" s="719">
        <v>30.268257422373253</v>
      </c>
      <c r="AH320" s="718">
        <v>7386829.8299400061</v>
      </c>
      <c r="AI320" s="720">
        <v>83.644209540778633</v>
      </c>
      <c r="AJ320" s="721">
        <v>282277.77287394513</v>
      </c>
      <c r="AK320" s="720">
        <v>3.6807121179310571</v>
      </c>
      <c r="AL320" s="721">
        <v>7669107.6028139517</v>
      </c>
      <c r="AM320" s="720">
        <v>86.840560577223783</v>
      </c>
      <c r="AN320" s="721">
        <v>1162143.0844661319</v>
      </c>
      <c r="AO320" s="719">
        <v>13.159439422776217</v>
      </c>
      <c r="AP320" s="718">
        <v>10983976.724973125</v>
      </c>
      <c r="AQ320" s="720">
        <v>84.654129271037235</v>
      </c>
      <c r="AR320" s="721">
        <v>330603.64745083463</v>
      </c>
      <c r="AS320" s="720">
        <v>2.9219258387751266</v>
      </c>
      <c r="AT320" s="721">
        <v>11314580.37242396</v>
      </c>
      <c r="AU320" s="720">
        <v>87.202110262762062</v>
      </c>
      <c r="AV320" s="721">
        <v>1660541.8331399451</v>
      </c>
      <c r="AW320" s="719">
        <v>12.797889737237938</v>
      </c>
      <c r="AX320" s="718">
        <v>8807886.8280313294</v>
      </c>
      <c r="AY320" s="720">
        <v>71.092670907928976</v>
      </c>
      <c r="AZ320" s="721">
        <v>287549.3183591041</v>
      </c>
      <c r="BA320" s="720">
        <v>3.161468166353071</v>
      </c>
      <c r="BB320" s="721">
        <v>9095436.1463904344</v>
      </c>
      <c r="BC320" s="720">
        <v>73.413619105724152</v>
      </c>
      <c r="BD320" s="721">
        <v>3293867.4422147656</v>
      </c>
      <c r="BE320" s="719">
        <v>26.586380894275848</v>
      </c>
      <c r="BF320" s="718">
        <v>1141793.7657357194</v>
      </c>
      <c r="BG320" s="720">
        <v>9.9268785036902543</v>
      </c>
      <c r="BH320" s="717">
        <v>24987.018176782149</v>
      </c>
      <c r="BI320" s="716">
        <v>2.1415349413790108</v>
      </c>
      <c r="BJ320" s="721">
        <v>1166780.7839125013</v>
      </c>
      <c r="BK320" s="720">
        <v>10.144118342489502</v>
      </c>
      <c r="BL320" s="721">
        <v>10335261.527890395</v>
      </c>
      <c r="BM320" s="719">
        <v>89.855881657510494</v>
      </c>
    </row>
    <row r="321" spans="1:65" s="23" customFormat="1" ht="15" customHeight="1" x14ac:dyDescent="0.25">
      <c r="A321" s="721" t="s">
        <v>595</v>
      </c>
      <c r="B321" s="721">
        <v>32176249.475372612</v>
      </c>
      <c r="C321" s="720">
        <v>60.894570983327867</v>
      </c>
      <c r="D321" s="721">
        <v>1455620.6979953693</v>
      </c>
      <c r="E321" s="720">
        <v>4.3280991823881072</v>
      </c>
      <c r="F321" s="721">
        <v>33631870.173367985</v>
      </c>
      <c r="G321" s="720">
        <v>63.649379246072222</v>
      </c>
      <c r="H321" s="721">
        <v>19207404.257487349</v>
      </c>
      <c r="I321" s="719">
        <v>36.350620753927778</v>
      </c>
      <c r="J321" s="718">
        <v>31018117.017690986</v>
      </c>
      <c r="K321" s="720">
        <v>75.060047722419725</v>
      </c>
      <c r="L321" s="721">
        <v>1431437.5912498236</v>
      </c>
      <c r="M321" s="720">
        <v>4.4112703810591603</v>
      </c>
      <c r="N321" s="721">
        <v>32449554.60894081</v>
      </c>
      <c r="O321" s="720">
        <v>78.523951538682894</v>
      </c>
      <c r="P321" s="721">
        <v>8874848.9304752368</v>
      </c>
      <c r="Q321" s="719">
        <v>21.476048461317106</v>
      </c>
      <c r="R321" s="718">
        <v>346095.17904323176</v>
      </c>
      <c r="S321" s="720">
        <v>24.460749810644479</v>
      </c>
      <c r="T321" s="721">
        <v>102541.27181965712</v>
      </c>
      <c r="U321" s="720">
        <v>22.856206093471336</v>
      </c>
      <c r="V321" s="721">
        <v>448636.45086288883</v>
      </c>
      <c r="W321" s="720">
        <v>31.707994346612455</v>
      </c>
      <c r="X321" s="721">
        <v>966263.67166983499</v>
      </c>
      <c r="Y321" s="719">
        <v>68.292005653387548</v>
      </c>
      <c r="Z321" s="718">
        <v>3503615.4763864214</v>
      </c>
      <c r="AA321" s="720">
        <v>61.486234670459808</v>
      </c>
      <c r="AB321" s="721">
        <v>432828.37019376433</v>
      </c>
      <c r="AC321" s="720">
        <v>10.995415838836038</v>
      </c>
      <c r="AD321" s="721">
        <v>3936443.8465801859</v>
      </c>
      <c r="AE321" s="720">
        <v>69.082098691820605</v>
      </c>
      <c r="AF321" s="721">
        <v>1761767.2980187922</v>
      </c>
      <c r="AG321" s="719">
        <v>30.917901308179395</v>
      </c>
      <c r="AH321" s="718">
        <v>7364954.1872998402</v>
      </c>
      <c r="AI321" s="720">
        <v>83.369663834780638</v>
      </c>
      <c r="AJ321" s="721">
        <v>296367.99914692127</v>
      </c>
      <c r="AK321" s="720">
        <v>3.8683662158368715</v>
      </c>
      <c r="AL321" s="721">
        <v>7661322.1864467617</v>
      </c>
      <c r="AM321" s="720">
        <v>86.724484493797391</v>
      </c>
      <c r="AN321" s="721">
        <v>1172771.473682987</v>
      </c>
      <c r="AO321" s="719">
        <v>13.275515506202609</v>
      </c>
      <c r="AP321" s="718">
        <v>10983985.969454002</v>
      </c>
      <c r="AQ321" s="720">
        <v>84.678328642180006</v>
      </c>
      <c r="AR321" s="721">
        <v>321334.01844540681</v>
      </c>
      <c r="AS321" s="720">
        <v>2.842325726200984</v>
      </c>
      <c r="AT321" s="721">
        <v>11305319.987899408</v>
      </c>
      <c r="AU321" s="720">
        <v>87.155573942156011</v>
      </c>
      <c r="AV321" s="721">
        <v>1666105.1046627676</v>
      </c>
      <c r="AW321" s="719">
        <v>12.844426057843989</v>
      </c>
      <c r="AX321" s="718">
        <v>8819466.2055074945</v>
      </c>
      <c r="AY321" s="720">
        <v>71.09162674603823</v>
      </c>
      <c r="AZ321" s="721">
        <v>278365.93164407421</v>
      </c>
      <c r="BA321" s="720">
        <v>3.0596951828485541</v>
      </c>
      <c r="BB321" s="721">
        <v>9097832.1371515691</v>
      </c>
      <c r="BC321" s="720">
        <v>73.335468544410986</v>
      </c>
      <c r="BD321" s="721">
        <v>3307941.3824408548</v>
      </c>
      <c r="BE321" s="719">
        <v>26.664531455589014</v>
      </c>
      <c r="BF321" s="718">
        <v>1158132.4576816245</v>
      </c>
      <c r="BG321" s="720">
        <v>10.057711185825251</v>
      </c>
      <c r="BH321" s="717">
        <v>24183.106745545549</v>
      </c>
      <c r="BI321" s="716">
        <v>2.0454020460486979</v>
      </c>
      <c r="BJ321" s="721">
        <v>1182315.56442717</v>
      </c>
      <c r="BK321" s="720">
        <v>10.2677274940717</v>
      </c>
      <c r="BL321" s="721">
        <v>10332555.327012111</v>
      </c>
      <c r="BM321" s="719">
        <v>89.732272505928307</v>
      </c>
    </row>
    <row r="322" spans="1:65" s="23" customFormat="1" ht="15" customHeight="1" x14ac:dyDescent="0.25">
      <c r="A322" s="721" t="s">
        <v>596</v>
      </c>
      <c r="B322" s="721">
        <v>32134361.254999869</v>
      </c>
      <c r="C322" s="720">
        <v>60.789320490535594</v>
      </c>
      <c r="D322" s="721">
        <v>1432455.6286121737</v>
      </c>
      <c r="E322" s="720">
        <v>4.2674753271333454</v>
      </c>
      <c r="F322" s="721">
        <v>33566816.883612037</v>
      </c>
      <c r="G322" s="720">
        <v>63.499130204977263</v>
      </c>
      <c r="H322" s="721">
        <v>19295036.145330656</v>
      </c>
      <c r="I322" s="719">
        <v>36.500869795022737</v>
      </c>
      <c r="J322" s="718">
        <v>30969697.579510391</v>
      </c>
      <c r="K322" s="720">
        <v>74.925200866042658</v>
      </c>
      <c r="L322" s="721">
        <v>1410672.180135892</v>
      </c>
      <c r="M322" s="720">
        <v>4.3565660015838619</v>
      </c>
      <c r="N322" s="721">
        <v>32380369.759646282</v>
      </c>
      <c r="O322" s="720">
        <v>78.338049705830741</v>
      </c>
      <c r="P322" s="721">
        <v>8953783.7982207499</v>
      </c>
      <c r="Q322" s="719">
        <v>21.661950294169259</v>
      </c>
      <c r="R322" s="718">
        <v>344753.95234779577</v>
      </c>
      <c r="S322" s="720">
        <v>24.385619387901521</v>
      </c>
      <c r="T322" s="721">
        <v>101963.87166238924</v>
      </c>
      <c r="U322" s="720">
        <v>22.82511826975243</v>
      </c>
      <c r="V322" s="721">
        <v>446717.82401018502</v>
      </c>
      <c r="W322" s="720">
        <v>31.597870759475271</v>
      </c>
      <c r="X322" s="721">
        <v>967041.43657615525</v>
      </c>
      <c r="Y322" s="719">
        <v>68.402129240524729</v>
      </c>
      <c r="Z322" s="718">
        <v>3470591.1532021048</v>
      </c>
      <c r="AA322" s="720">
        <v>60.957223930364471</v>
      </c>
      <c r="AB322" s="721">
        <v>422690.93127746473</v>
      </c>
      <c r="AC322" s="720">
        <v>10.856930530734134</v>
      </c>
      <c r="AD322" s="721">
        <v>3893282.0844795695</v>
      </c>
      <c r="AE322" s="720">
        <v>68.38133832869741</v>
      </c>
      <c r="AF322" s="721">
        <v>1800204.1496816089</v>
      </c>
      <c r="AG322" s="719">
        <v>31.61866167130259</v>
      </c>
      <c r="AH322" s="718">
        <v>7369341.8557246178</v>
      </c>
      <c r="AI322" s="720">
        <v>83.392494048472173</v>
      </c>
      <c r="AJ322" s="721">
        <v>296551.64141155215</v>
      </c>
      <c r="AK322" s="720">
        <v>3.8684550147003489</v>
      </c>
      <c r="AL322" s="721">
        <v>7665893.49713617</v>
      </c>
      <c r="AM322" s="720">
        <v>86.74831353352792</v>
      </c>
      <c r="AN322" s="721">
        <v>1171043.1358432472</v>
      </c>
      <c r="AO322" s="719">
        <v>13.25168646647208</v>
      </c>
      <c r="AP322" s="718">
        <v>10942793.462412763</v>
      </c>
      <c r="AQ322" s="720">
        <v>84.384816520369981</v>
      </c>
      <c r="AR322" s="721">
        <v>317668.26602252596</v>
      </c>
      <c r="AS322" s="720">
        <v>2.8210944957997555</v>
      </c>
      <c r="AT322" s="721">
        <v>11260461.728435289</v>
      </c>
      <c r="AU322" s="720">
        <v>86.834499815109297</v>
      </c>
      <c r="AV322" s="721">
        <v>1707266.2511251557</v>
      </c>
      <c r="AW322" s="719">
        <v>13.165500184890703</v>
      </c>
      <c r="AX322" s="718">
        <v>8842217.1558231078</v>
      </c>
      <c r="AY322" s="720">
        <v>71.180517359853454</v>
      </c>
      <c r="AZ322" s="721">
        <v>271797.46976195992</v>
      </c>
      <c r="BA322" s="720">
        <v>2.9821926003823158</v>
      </c>
      <c r="BB322" s="721">
        <v>9114014.625585068</v>
      </c>
      <c r="BC322" s="720">
        <v>73.368507563420735</v>
      </c>
      <c r="BD322" s="721">
        <v>3308228.8249945818</v>
      </c>
      <c r="BE322" s="719">
        <v>26.631492436579265</v>
      </c>
      <c r="BF322" s="718">
        <v>1164663.6754894764</v>
      </c>
      <c r="BG322" s="720">
        <v>10.10317521212062</v>
      </c>
      <c r="BH322" s="717">
        <v>21783.448476281625</v>
      </c>
      <c r="BI322" s="716">
        <v>1.8360235392091786</v>
      </c>
      <c r="BJ322" s="721">
        <v>1186447.1239657581</v>
      </c>
      <c r="BK322" s="720">
        <v>10.292141349995214</v>
      </c>
      <c r="BL322" s="721">
        <v>10341252.347109906</v>
      </c>
      <c r="BM322" s="719">
        <v>89.707858650004781</v>
      </c>
    </row>
    <row r="323" spans="1:65" s="23" customFormat="1" ht="15" customHeight="1" x14ac:dyDescent="0.25">
      <c r="A323" s="721" t="s">
        <v>597</v>
      </c>
      <c r="B323" s="721">
        <v>32164974.626187548</v>
      </c>
      <c r="C323" s="720">
        <v>60.821254264454502</v>
      </c>
      <c r="D323" s="721">
        <v>1425746.2953234129</v>
      </c>
      <c r="E323" s="720">
        <v>4.2444647099264481</v>
      </c>
      <c r="F323" s="721">
        <v>33590720.921510965</v>
      </c>
      <c r="G323" s="720">
        <v>63.5172202632546</v>
      </c>
      <c r="H323" s="721">
        <v>19293710.705519099</v>
      </c>
      <c r="I323" s="719">
        <v>36.4827797367454</v>
      </c>
      <c r="J323" s="718">
        <v>31003812.017019685</v>
      </c>
      <c r="K323" s="720">
        <v>74.990045291172791</v>
      </c>
      <c r="L323" s="721">
        <v>1403377.0839827256</v>
      </c>
      <c r="M323" s="720">
        <v>4.3304498875507749</v>
      </c>
      <c r="N323" s="721">
        <v>32407189.10100241</v>
      </c>
      <c r="O323" s="720">
        <v>78.384444374443163</v>
      </c>
      <c r="P323" s="721">
        <v>8936714.4753155988</v>
      </c>
      <c r="Q323" s="719">
        <v>21.615555625556837</v>
      </c>
      <c r="R323" s="718">
        <v>348016.27080782491</v>
      </c>
      <c r="S323" s="720">
        <v>24.636254995891942</v>
      </c>
      <c r="T323" s="721">
        <v>107013.29795879571</v>
      </c>
      <c r="U323" s="720">
        <v>23.517877804921639</v>
      </c>
      <c r="V323" s="721">
        <v>455029.56876662059</v>
      </c>
      <c r="W323" s="720">
        <v>32.211782687009809</v>
      </c>
      <c r="X323" s="721">
        <v>957588.82987333531</v>
      </c>
      <c r="Y323" s="719">
        <v>67.788217312990184</v>
      </c>
      <c r="Z323" s="718">
        <v>3473200.5565292519</v>
      </c>
      <c r="AA323" s="720">
        <v>61.053722574811609</v>
      </c>
      <c r="AB323" s="721">
        <v>415575.62861876399</v>
      </c>
      <c r="AC323" s="720">
        <v>10.686540156410318</v>
      </c>
      <c r="AD323" s="721">
        <v>3888776.1851480161</v>
      </c>
      <c r="AE323" s="720">
        <v>68.358926730340556</v>
      </c>
      <c r="AF323" s="721">
        <v>1799985.1385753625</v>
      </c>
      <c r="AG323" s="719">
        <v>31.641073269659444</v>
      </c>
      <c r="AH323" s="718">
        <v>7335209.4491697233</v>
      </c>
      <c r="AI323" s="720">
        <v>82.979551258639688</v>
      </c>
      <c r="AJ323" s="721">
        <v>303865.28602105007</v>
      </c>
      <c r="AK323" s="720">
        <v>3.9777760599885208</v>
      </c>
      <c r="AL323" s="721">
        <v>7639074.7351907734</v>
      </c>
      <c r="AM323" s="720">
        <v>86.41702707331585</v>
      </c>
      <c r="AN323" s="721">
        <v>1200704.8706383114</v>
      </c>
      <c r="AO323" s="719">
        <v>13.58297292668415</v>
      </c>
      <c r="AP323" s="718">
        <v>10985914.073516712</v>
      </c>
      <c r="AQ323" s="720">
        <v>84.741498894879641</v>
      </c>
      <c r="AR323" s="721">
        <v>302882.56120466418</v>
      </c>
      <c r="AS323" s="720">
        <v>2.6830367399221009</v>
      </c>
      <c r="AT323" s="721">
        <v>11288796.634721374</v>
      </c>
      <c r="AU323" s="720">
        <v>87.07782904035902</v>
      </c>
      <c r="AV323" s="721">
        <v>1675234.2318373427</v>
      </c>
      <c r="AW323" s="719">
        <v>12.92217095964098</v>
      </c>
      <c r="AX323" s="718">
        <v>8861471.6669961754</v>
      </c>
      <c r="AY323" s="720">
        <v>71.241063244757541</v>
      </c>
      <c r="AZ323" s="721">
        <v>274040.31017945136</v>
      </c>
      <c r="BA323" s="720">
        <v>2.999725804794739</v>
      </c>
      <c r="BB323" s="721">
        <v>9135511.9771756269</v>
      </c>
      <c r="BC323" s="720">
        <v>73.444187488986501</v>
      </c>
      <c r="BD323" s="721">
        <v>3303201.4043912464</v>
      </c>
      <c r="BE323" s="719">
        <v>26.555812511013499</v>
      </c>
      <c r="BF323" s="718">
        <v>1161162.6091678657</v>
      </c>
      <c r="BG323" s="720">
        <v>10.061607268449228</v>
      </c>
      <c r="BH323" s="717">
        <v>22369.211340687234</v>
      </c>
      <c r="BI323" s="716">
        <v>1.8900388610654664</v>
      </c>
      <c r="BJ323" s="721">
        <v>1183531.8205085529</v>
      </c>
      <c r="BK323" s="720">
        <v>10.25543905190308</v>
      </c>
      <c r="BL323" s="721">
        <v>10356996.230203498</v>
      </c>
      <c r="BM323" s="719">
        <v>89.744560948096918</v>
      </c>
    </row>
    <row r="324" spans="1:65" s="23" customFormat="1" ht="15" customHeight="1" x14ac:dyDescent="0.25">
      <c r="A324" s="721" t="s">
        <v>598</v>
      </c>
      <c r="B324" s="721">
        <v>32282506.348874323</v>
      </c>
      <c r="C324" s="720">
        <v>61.017445914092328</v>
      </c>
      <c r="D324" s="721">
        <v>1441218.7151639713</v>
      </c>
      <c r="E324" s="720">
        <v>4.2736047468873259</v>
      </c>
      <c r="F324" s="721">
        <v>33723725.064038292</v>
      </c>
      <c r="G324" s="720">
        <v>63.741505937578133</v>
      </c>
      <c r="H324" s="721">
        <v>19183285.161079131</v>
      </c>
      <c r="I324" s="719">
        <v>36.258494062421867</v>
      </c>
      <c r="J324" s="718">
        <v>31117259.035673786</v>
      </c>
      <c r="K324" s="720">
        <v>75.246698491496659</v>
      </c>
      <c r="L324" s="721">
        <v>1419008.6803618344</v>
      </c>
      <c r="M324" s="720">
        <v>4.3613136354372655</v>
      </c>
      <c r="N324" s="721">
        <v>32536267.716035619</v>
      </c>
      <c r="O324" s="720">
        <v>78.678097066981479</v>
      </c>
      <c r="P324" s="721">
        <v>8817385.8787333705</v>
      </c>
      <c r="Q324" s="719">
        <v>21.321902933018521</v>
      </c>
      <c r="R324" s="718">
        <v>343079.10529374413</v>
      </c>
      <c r="S324" s="720">
        <v>24.306380822568173</v>
      </c>
      <c r="T324" s="721">
        <v>115082.72610619818</v>
      </c>
      <c r="U324" s="720">
        <v>25.118357361754835</v>
      </c>
      <c r="V324" s="721">
        <v>458161.83139994234</v>
      </c>
      <c r="W324" s="720">
        <v>32.459732407304188</v>
      </c>
      <c r="X324" s="721">
        <v>953315.7052936299</v>
      </c>
      <c r="Y324" s="719">
        <v>67.540267592695812</v>
      </c>
      <c r="Z324" s="718">
        <v>3499900.8871328281</v>
      </c>
      <c r="AA324" s="720">
        <v>61.574216501364006</v>
      </c>
      <c r="AB324" s="721">
        <v>422372.89643464418</v>
      </c>
      <c r="AC324" s="720">
        <v>10.768572510266694</v>
      </c>
      <c r="AD324" s="721">
        <v>3922273.7835674724</v>
      </c>
      <c r="AE324" s="720">
        <v>69.005078405193672</v>
      </c>
      <c r="AF324" s="721">
        <v>1761762.6297181067</v>
      </c>
      <c r="AG324" s="719">
        <v>30.994921594806328</v>
      </c>
      <c r="AH324" s="718">
        <v>7365963.8221788332</v>
      </c>
      <c r="AI324" s="720">
        <v>83.300669644541586</v>
      </c>
      <c r="AJ324" s="721">
        <v>300087.40987950272</v>
      </c>
      <c r="AK324" s="720">
        <v>3.9144978398341483</v>
      </c>
      <c r="AL324" s="721">
        <v>7666051.232058337</v>
      </c>
      <c r="AM324" s="720">
        <v>86.694316803056211</v>
      </c>
      <c r="AN324" s="721">
        <v>1176571.3466204156</v>
      </c>
      <c r="AO324" s="719">
        <v>13.305683196943789</v>
      </c>
      <c r="AP324" s="718">
        <v>10998963.128709625</v>
      </c>
      <c r="AQ324" s="720">
        <v>84.866357131358129</v>
      </c>
      <c r="AR324" s="721">
        <v>306726.49070097017</v>
      </c>
      <c r="AS324" s="720">
        <v>2.7130276969071865</v>
      </c>
      <c r="AT324" s="721">
        <v>11305689.619410597</v>
      </c>
      <c r="AU324" s="720">
        <v>87.233012933079209</v>
      </c>
      <c r="AV324" s="721">
        <v>1654644.13414639</v>
      </c>
      <c r="AW324" s="719">
        <v>12.766987066920791</v>
      </c>
      <c r="AX324" s="718">
        <v>8909352.0923587531</v>
      </c>
      <c r="AY324" s="720">
        <v>71.531280341563857</v>
      </c>
      <c r="AZ324" s="721">
        <v>274739.15724051907</v>
      </c>
      <c r="BA324" s="720">
        <v>2.9914680698812393</v>
      </c>
      <c r="BB324" s="721">
        <v>9184091.2495992705</v>
      </c>
      <c r="BC324" s="720">
        <v>73.737102209826517</v>
      </c>
      <c r="BD324" s="721">
        <v>3271092.0629548281</v>
      </c>
      <c r="BE324" s="719">
        <v>26.262897790173483</v>
      </c>
      <c r="BF324" s="718">
        <v>1165247.3132005378</v>
      </c>
      <c r="BG324" s="720">
        <v>10.085790220823425</v>
      </c>
      <c r="BH324" s="717">
        <v>22210.034802137074</v>
      </c>
      <c r="BI324" s="716">
        <v>1.870385899712083</v>
      </c>
      <c r="BJ324" s="721">
        <v>1187457.348002675</v>
      </c>
      <c r="BK324" s="720">
        <v>10.278029026503461</v>
      </c>
      <c r="BL324" s="721">
        <v>10365899.282345764</v>
      </c>
      <c r="BM324" s="719">
        <v>89.721970973496539</v>
      </c>
    </row>
    <row r="325" spans="1:65" s="23" customFormat="1" ht="15" customHeight="1" x14ac:dyDescent="0.25">
      <c r="A325" s="721" t="s">
        <v>599</v>
      </c>
      <c r="B325" s="721">
        <v>32222423.49650218</v>
      </c>
      <c r="C325" s="720">
        <v>60.877902536011362</v>
      </c>
      <c r="D325" s="721">
        <v>1466941.1207631207</v>
      </c>
      <c r="E325" s="720">
        <v>4.354315189462894</v>
      </c>
      <c r="F325" s="721">
        <v>33689364.617265299</v>
      </c>
      <c r="G325" s="720">
        <v>63.649397938446839</v>
      </c>
      <c r="H325" s="721">
        <v>19240224.205939494</v>
      </c>
      <c r="I325" s="719">
        <v>36.350602061553161</v>
      </c>
      <c r="J325" s="718">
        <v>31055607.28110487</v>
      </c>
      <c r="K325" s="720">
        <v>75.079912599792266</v>
      </c>
      <c r="L325" s="721">
        <v>1445870.6008605703</v>
      </c>
      <c r="M325" s="720">
        <v>4.4486303241701544</v>
      </c>
      <c r="N325" s="721">
        <v>32501477.881965443</v>
      </c>
      <c r="O325" s="720">
        <v>78.575443611651423</v>
      </c>
      <c r="P325" s="721">
        <v>8861925.7312545255</v>
      </c>
      <c r="Q325" s="719">
        <v>21.424556388348577</v>
      </c>
      <c r="R325" s="718">
        <v>335649.20936678519</v>
      </c>
      <c r="S325" s="720">
        <v>23.799225771885464</v>
      </c>
      <c r="T325" s="721">
        <v>117618.95604531965</v>
      </c>
      <c r="U325" s="720">
        <v>25.949088204414753</v>
      </c>
      <c r="V325" s="721">
        <v>453268.16541210481</v>
      </c>
      <c r="W325" s="720">
        <v>32.139004361732006</v>
      </c>
      <c r="X325" s="721">
        <v>957068.50933508307</v>
      </c>
      <c r="Y325" s="719">
        <v>67.860995638267994</v>
      </c>
      <c r="Z325" s="718">
        <v>3479498.326201011</v>
      </c>
      <c r="AA325" s="720">
        <v>61.26619968734385</v>
      </c>
      <c r="AB325" s="721">
        <v>426034.75338959123</v>
      </c>
      <c r="AC325" s="720">
        <v>10.908491739986756</v>
      </c>
      <c r="AD325" s="721">
        <v>3905533.0795906023</v>
      </c>
      <c r="AE325" s="720">
        <v>68.767720834334355</v>
      </c>
      <c r="AF325" s="721">
        <v>1773778.42325718</v>
      </c>
      <c r="AG325" s="719">
        <v>31.232279165665645</v>
      </c>
      <c r="AH325" s="718">
        <v>7366411.0997243952</v>
      </c>
      <c r="AI325" s="720">
        <v>83.27895300492743</v>
      </c>
      <c r="AJ325" s="721">
        <v>297702.18286620127</v>
      </c>
      <c r="AK325" s="720">
        <v>3.8843656387810199</v>
      </c>
      <c r="AL325" s="721">
        <v>7664113.2825905969</v>
      </c>
      <c r="AM325" s="720">
        <v>86.644543895898252</v>
      </c>
      <c r="AN325" s="721">
        <v>1181352.2689378199</v>
      </c>
      <c r="AO325" s="719">
        <v>13.355456104101748</v>
      </c>
      <c r="AP325" s="718">
        <v>10980332.125395222</v>
      </c>
      <c r="AQ325" s="720">
        <v>84.746778272888733</v>
      </c>
      <c r="AR325" s="721">
        <v>326091.37295866013</v>
      </c>
      <c r="AS325" s="720">
        <v>2.8841248782706241</v>
      </c>
      <c r="AT325" s="721">
        <v>11306423.498353882</v>
      </c>
      <c r="AU325" s="720">
        <v>87.263568563495241</v>
      </c>
      <c r="AV325" s="721">
        <v>1650213.1422013734</v>
      </c>
      <c r="AW325" s="719">
        <v>12.736431436504759</v>
      </c>
      <c r="AX325" s="718">
        <v>8893716.5204174556</v>
      </c>
      <c r="AY325" s="720">
        <v>71.311448023326278</v>
      </c>
      <c r="AZ325" s="721">
        <v>278423.33560079802</v>
      </c>
      <c r="BA325" s="720">
        <v>3.0355330377797496</v>
      </c>
      <c r="BB325" s="721">
        <v>9172139.8560182527</v>
      </c>
      <c r="BC325" s="720">
        <v>73.54389732386295</v>
      </c>
      <c r="BD325" s="721">
        <v>3299513.3875230681</v>
      </c>
      <c r="BE325" s="719">
        <v>26.45610267613705</v>
      </c>
      <c r="BF325" s="718">
        <v>1166816.2153973076</v>
      </c>
      <c r="BG325" s="720">
        <v>10.088168174844906</v>
      </c>
      <c r="BH325" s="717">
        <v>21070.519902550222</v>
      </c>
      <c r="BI325" s="716">
        <v>1.7737818999411081</v>
      </c>
      <c r="BJ325" s="721">
        <v>1187886.735299858</v>
      </c>
      <c r="BK325" s="720">
        <v>10.270341635843616</v>
      </c>
      <c r="BL325" s="721">
        <v>10378298.474684969</v>
      </c>
      <c r="BM325" s="719">
        <v>89.729658364156379</v>
      </c>
    </row>
    <row r="326" spans="1:65" s="23" customFormat="1" ht="15" customHeight="1" x14ac:dyDescent="0.25">
      <c r="A326" s="721" t="s">
        <v>600</v>
      </c>
      <c r="B326" s="721">
        <v>32309530.04152634</v>
      </c>
      <c r="C326" s="720">
        <v>61.016444868949058</v>
      </c>
      <c r="D326" s="721">
        <v>1454895.9729237617</v>
      </c>
      <c r="E326" s="720">
        <v>4.3089610713391435</v>
      </c>
      <c r="F326" s="721">
        <v>33764426.014450103</v>
      </c>
      <c r="G326" s="720">
        <v>63.764011293092729</v>
      </c>
      <c r="H326" s="721">
        <v>19187741.40684206</v>
      </c>
      <c r="I326" s="719">
        <v>36.235988706907271</v>
      </c>
      <c r="J326" s="718">
        <v>31113699.323954314</v>
      </c>
      <c r="K326" s="720">
        <v>75.202629224127904</v>
      </c>
      <c r="L326" s="721">
        <v>1438041.1045431071</v>
      </c>
      <c r="M326" s="720">
        <v>4.4177088094625319</v>
      </c>
      <c r="N326" s="721">
        <v>32551740.428497422</v>
      </c>
      <c r="O326" s="720">
        <v>78.678412378937495</v>
      </c>
      <c r="P326" s="721">
        <v>8821413.2031735256</v>
      </c>
      <c r="Q326" s="719">
        <v>21.321587621062505</v>
      </c>
      <c r="R326" s="718">
        <v>340768.5986955706</v>
      </c>
      <c r="S326" s="720">
        <v>24.181777691936674</v>
      </c>
      <c r="T326" s="721">
        <v>122867.76315876892</v>
      </c>
      <c r="U326" s="720">
        <v>26.500890194926136</v>
      </c>
      <c r="V326" s="721">
        <v>463636.36185433954</v>
      </c>
      <c r="W326" s="720">
        <v>32.900776289765801</v>
      </c>
      <c r="X326" s="721">
        <v>945559.45094646479</v>
      </c>
      <c r="Y326" s="719">
        <v>67.099223710234199</v>
      </c>
      <c r="Z326" s="718">
        <v>3478021.0028005256</v>
      </c>
      <c r="AA326" s="720">
        <v>61.291178593565519</v>
      </c>
      <c r="AB326" s="721">
        <v>415373.76282022503</v>
      </c>
      <c r="AC326" s="720">
        <v>10.668678308401619</v>
      </c>
      <c r="AD326" s="721">
        <v>3893394.7656207504</v>
      </c>
      <c r="AE326" s="720">
        <v>68.611073286437176</v>
      </c>
      <c r="AF326" s="721">
        <v>1781191.8267892315</v>
      </c>
      <c r="AG326" s="719">
        <v>31.388926713562824</v>
      </c>
      <c r="AH326" s="718">
        <v>7394580.2115802895</v>
      </c>
      <c r="AI326" s="720">
        <v>83.570551266463966</v>
      </c>
      <c r="AJ326" s="721">
        <v>291376.58130563551</v>
      </c>
      <c r="AK326" s="720">
        <v>3.791025491781737</v>
      </c>
      <c r="AL326" s="721">
        <v>7685956.7928859256</v>
      </c>
      <c r="AM326" s="720">
        <v>86.863571401361625</v>
      </c>
      <c r="AN326" s="721">
        <v>1162351.7314921601</v>
      </c>
      <c r="AO326" s="719">
        <v>13.136428598638375</v>
      </c>
      <c r="AP326" s="718">
        <v>10990794.856068056</v>
      </c>
      <c r="AQ326" s="720">
        <v>84.851742206380308</v>
      </c>
      <c r="AR326" s="721">
        <v>322655.78011001763</v>
      </c>
      <c r="AS326" s="720">
        <v>2.851966128514595</v>
      </c>
      <c r="AT326" s="721">
        <v>11313450.636178074</v>
      </c>
      <c r="AU326" s="720">
        <v>87.342727201899393</v>
      </c>
      <c r="AV326" s="721">
        <v>1639488.8913754537</v>
      </c>
      <c r="AW326" s="719">
        <v>12.657272798100607</v>
      </c>
      <c r="AX326" s="718">
        <v>8909534.6548098736</v>
      </c>
      <c r="AY326" s="720">
        <v>71.344064518695987</v>
      </c>
      <c r="AZ326" s="721">
        <v>285767.21714846004</v>
      </c>
      <c r="BA326" s="720">
        <v>3.1077524275731023</v>
      </c>
      <c r="BB326" s="721">
        <v>9195301.871958334</v>
      </c>
      <c r="BC326" s="720">
        <v>73.632376486432875</v>
      </c>
      <c r="BD326" s="721">
        <v>3292821.3025702164</v>
      </c>
      <c r="BE326" s="719">
        <v>26.367623513567125</v>
      </c>
      <c r="BF326" s="718">
        <v>1195830.7175720236</v>
      </c>
      <c r="BG326" s="720">
        <v>10.327569681658899</v>
      </c>
      <c r="BH326" s="717">
        <v>16854.86838065445</v>
      </c>
      <c r="BI326" s="716">
        <v>1.3898795018177257</v>
      </c>
      <c r="BJ326" s="721">
        <v>1212685.585952678</v>
      </c>
      <c r="BK326" s="720">
        <v>10.473133619027747</v>
      </c>
      <c r="BL326" s="721">
        <v>10366328.203668535</v>
      </c>
      <c r="BM326" s="719">
        <v>89.526866380972251</v>
      </c>
    </row>
    <row r="327" spans="1:65" s="23" customFormat="1" ht="15" customHeight="1" x14ac:dyDescent="0.25">
      <c r="A327" s="721" t="s">
        <v>601</v>
      </c>
      <c r="B327" s="721">
        <v>32330983.973316543</v>
      </c>
      <c r="C327" s="720">
        <v>61.030937196922174</v>
      </c>
      <c r="D327" s="721">
        <v>1423284.2223492726</v>
      </c>
      <c r="E327" s="720">
        <v>4.2166051833765668</v>
      </c>
      <c r="F327" s="721">
        <v>33754268.195665814</v>
      </c>
      <c r="G327" s="720">
        <v>63.717659322647137</v>
      </c>
      <c r="H327" s="721">
        <v>19220477.823713705</v>
      </c>
      <c r="I327" s="719">
        <v>36.282340677352863</v>
      </c>
      <c r="J327" s="718">
        <v>31149054.081074819</v>
      </c>
      <c r="K327" s="720">
        <v>75.270344353864715</v>
      </c>
      <c r="L327" s="721">
        <v>1403661.2720457669</v>
      </c>
      <c r="M327" s="720">
        <v>4.311963708155635</v>
      </c>
      <c r="N327" s="721">
        <v>32552715.353120584</v>
      </c>
      <c r="O327" s="720">
        <v>78.662231215920684</v>
      </c>
      <c r="P327" s="721">
        <v>8830188.2970013358</v>
      </c>
      <c r="Q327" s="719">
        <v>21.337768784079316</v>
      </c>
      <c r="R327" s="718">
        <v>348051.19394490082</v>
      </c>
      <c r="S327" s="720">
        <v>24.718580317742582</v>
      </c>
      <c r="T327" s="721">
        <v>124792.59251262579</v>
      </c>
      <c r="U327" s="720">
        <v>26.391928177285109</v>
      </c>
      <c r="V327" s="721">
        <v>472843.78645752661</v>
      </c>
      <c r="W327" s="720">
        <v>33.581344689040769</v>
      </c>
      <c r="X327" s="721">
        <v>935211.16439689416</v>
      </c>
      <c r="Y327" s="719">
        <v>66.418655310959224</v>
      </c>
      <c r="Z327" s="718">
        <v>3471693.7176078884</v>
      </c>
      <c r="AA327" s="720">
        <v>61.230659799805011</v>
      </c>
      <c r="AB327" s="721">
        <v>401725.54231472674</v>
      </c>
      <c r="AC327" s="720">
        <v>10.371341581100946</v>
      </c>
      <c r="AD327" s="721">
        <v>3873419.2599226153</v>
      </c>
      <c r="AE327" s="720">
        <v>68.315939209566409</v>
      </c>
      <c r="AF327" s="721">
        <v>1796442.4220495662</v>
      </c>
      <c r="AG327" s="719">
        <v>31.684060790433591</v>
      </c>
      <c r="AH327" s="718">
        <v>7376743.9746305253</v>
      </c>
      <c r="AI327" s="720">
        <v>83.342195384871431</v>
      </c>
      <c r="AJ327" s="721">
        <v>292769.54677751032</v>
      </c>
      <c r="AK327" s="720">
        <v>3.8173157392616623</v>
      </c>
      <c r="AL327" s="721">
        <v>7669513.5214080354</v>
      </c>
      <c r="AM327" s="720">
        <v>86.649895483205626</v>
      </c>
      <c r="AN327" s="721">
        <v>1181637.975819716</v>
      </c>
      <c r="AO327" s="719">
        <v>13.350104516794374</v>
      </c>
      <c r="AP327" s="718">
        <v>11015637.489365481</v>
      </c>
      <c r="AQ327" s="720">
        <v>85.067814291487707</v>
      </c>
      <c r="AR327" s="721">
        <v>310631.81887946941</v>
      </c>
      <c r="AS327" s="720">
        <v>2.7425784291862563</v>
      </c>
      <c r="AT327" s="721">
        <v>11326269.308244951</v>
      </c>
      <c r="AU327" s="720">
        <v>87.466655929747532</v>
      </c>
      <c r="AV327" s="721">
        <v>1622973.1063068453</v>
      </c>
      <c r="AW327" s="719">
        <v>12.533344070252468</v>
      </c>
      <c r="AX327" s="718">
        <v>8936927.7055260241</v>
      </c>
      <c r="AY327" s="720">
        <v>71.46916041261629</v>
      </c>
      <c r="AZ327" s="721">
        <v>273741.77156143484</v>
      </c>
      <c r="BA327" s="720">
        <v>2.9720073252264374</v>
      </c>
      <c r="BB327" s="721">
        <v>9210669.4770874567</v>
      </c>
      <c r="BC327" s="720">
        <v>73.658290192782317</v>
      </c>
      <c r="BD327" s="721">
        <v>3293923.6284283148</v>
      </c>
      <c r="BE327" s="719">
        <v>26.341709807217683</v>
      </c>
      <c r="BF327" s="718">
        <v>1181929.8922417245</v>
      </c>
      <c r="BG327" s="720">
        <v>10.19622122688873</v>
      </c>
      <c r="BH327" s="717">
        <v>19622.950303505437</v>
      </c>
      <c r="BI327" s="716">
        <v>1.6331325272335471</v>
      </c>
      <c r="BJ327" s="721">
        <v>1201552.8425452299</v>
      </c>
      <c r="BK327" s="720">
        <v>10.365503638419332</v>
      </c>
      <c r="BL327" s="721">
        <v>10390289.526712367</v>
      </c>
      <c r="BM327" s="719">
        <v>89.634496361580673</v>
      </c>
    </row>
    <row r="328" spans="1:65" s="23" customFormat="1" ht="15" customHeight="1" x14ac:dyDescent="0.25">
      <c r="A328" s="721" t="s">
        <v>602</v>
      </c>
      <c r="B328" s="721">
        <v>32409793.264386788</v>
      </c>
      <c r="C328" s="720">
        <v>61.153640298486224</v>
      </c>
      <c r="D328" s="721">
        <v>1421665.7028947347</v>
      </c>
      <c r="E328" s="720">
        <v>4.202200396588367</v>
      </c>
      <c r="F328" s="721">
        <v>33831458.96728152</v>
      </c>
      <c r="G328" s="720">
        <v>63.836163828034699</v>
      </c>
      <c r="H328" s="721">
        <v>19165865.650185365</v>
      </c>
      <c r="I328" s="719">
        <v>36.163836171965301</v>
      </c>
      <c r="J328" s="718">
        <v>31231160.793791123</v>
      </c>
      <c r="K328" s="720">
        <v>75.450975054308188</v>
      </c>
      <c r="L328" s="721">
        <v>1399461.9348920034</v>
      </c>
      <c r="M328" s="720">
        <v>4.2887993481713167</v>
      </c>
      <c r="N328" s="721">
        <v>32630622.728683129</v>
      </c>
      <c r="O328" s="720">
        <v>78.831917832457577</v>
      </c>
      <c r="P328" s="721">
        <v>8762030.9398897775</v>
      </c>
      <c r="Q328" s="719">
        <v>21.168082167542423</v>
      </c>
      <c r="R328" s="718">
        <v>345213.33822190575</v>
      </c>
      <c r="S328" s="720">
        <v>24.536916713218773</v>
      </c>
      <c r="T328" s="721">
        <v>120062.45133973801</v>
      </c>
      <c r="U328" s="720">
        <v>25.804577421243859</v>
      </c>
      <c r="V328" s="721">
        <v>465275.78956164373</v>
      </c>
      <c r="W328" s="720">
        <v>33.0706610467426</v>
      </c>
      <c r="X328" s="721">
        <v>941638.29934639321</v>
      </c>
      <c r="Y328" s="719">
        <v>66.9293389532574</v>
      </c>
      <c r="Z328" s="718">
        <v>3504476.2480793092</v>
      </c>
      <c r="AA328" s="720">
        <v>61.860399658632318</v>
      </c>
      <c r="AB328" s="721">
        <v>406758.16906601156</v>
      </c>
      <c r="AC328" s="720">
        <v>10.399738948986103</v>
      </c>
      <c r="AD328" s="721">
        <v>3911234.4171453211</v>
      </c>
      <c r="AE328" s="720">
        <v>69.04042346864604</v>
      </c>
      <c r="AF328" s="721">
        <v>1753902.3543890624</v>
      </c>
      <c r="AG328" s="719">
        <v>30.95957653135396</v>
      </c>
      <c r="AH328" s="718">
        <v>7376291.1744797081</v>
      </c>
      <c r="AI328" s="720">
        <v>83.310320549762096</v>
      </c>
      <c r="AJ328" s="721">
        <v>281923.29918916523</v>
      </c>
      <c r="AK328" s="720">
        <v>3.6813189309139616</v>
      </c>
      <c r="AL328" s="721">
        <v>7658214.4736688733</v>
      </c>
      <c r="AM328" s="720">
        <v>86.494457383616478</v>
      </c>
      <c r="AN328" s="721">
        <v>1195779.9964085466</v>
      </c>
      <c r="AO328" s="719">
        <v>13.505542616383522</v>
      </c>
      <c r="AP328" s="718">
        <v>11039128.586716104</v>
      </c>
      <c r="AQ328" s="720">
        <v>85.273569630120605</v>
      </c>
      <c r="AR328" s="721">
        <v>298248.70328294713</v>
      </c>
      <c r="AS328" s="720">
        <v>2.6306675314231525</v>
      </c>
      <c r="AT328" s="721">
        <v>11337377.289999051</v>
      </c>
      <c r="AU328" s="720">
        <v>87.577440933612436</v>
      </c>
      <c r="AV328" s="721">
        <v>1608168.0115510169</v>
      </c>
      <c r="AW328" s="719">
        <v>12.422559066387564</v>
      </c>
      <c r="AX328" s="718">
        <v>8966051.4462940991</v>
      </c>
      <c r="AY328" s="720">
        <v>71.607749439126067</v>
      </c>
      <c r="AZ328" s="721">
        <v>292469.31201414153</v>
      </c>
      <c r="BA328" s="720">
        <v>3.1589205192599557</v>
      </c>
      <c r="BB328" s="721">
        <v>9258520.758308243</v>
      </c>
      <c r="BC328" s="720">
        <v>73.943567980742699</v>
      </c>
      <c r="BD328" s="721">
        <v>3262542.2781947586</v>
      </c>
      <c r="BE328" s="719">
        <v>26.056432019257301</v>
      </c>
      <c r="BF328" s="718">
        <v>1178632.4705956643</v>
      </c>
      <c r="BG328" s="720">
        <v>10.156535034782673</v>
      </c>
      <c r="BH328" s="717">
        <v>22203.76800273122</v>
      </c>
      <c r="BI328" s="716">
        <v>1.8490254781657194</v>
      </c>
      <c r="BJ328" s="721">
        <v>1200836.2385983954</v>
      </c>
      <c r="BK328" s="720">
        <v>10.347869783527507</v>
      </c>
      <c r="BL328" s="721">
        <v>10403834.71029559</v>
      </c>
      <c r="BM328" s="719">
        <v>89.6521302164725</v>
      </c>
    </row>
    <row r="329" spans="1:65" s="23" customFormat="1" ht="15" customHeight="1" x14ac:dyDescent="0.25">
      <c r="A329" s="721" t="s">
        <v>603</v>
      </c>
      <c r="B329" s="721">
        <v>32454860.542105317</v>
      </c>
      <c r="C329" s="720">
        <v>61.212598616332734</v>
      </c>
      <c r="D329" s="721">
        <v>1420525.7095672172</v>
      </c>
      <c r="E329" s="720">
        <v>4.1933860148888522</v>
      </c>
      <c r="F329" s="721">
        <v>33875386.251672536</v>
      </c>
      <c r="G329" s="720">
        <v>63.891829666212296</v>
      </c>
      <c r="H329" s="721">
        <v>19144516.963881716</v>
      </c>
      <c r="I329" s="719">
        <v>36.108170333787704</v>
      </c>
      <c r="J329" s="718">
        <v>31250134.295791946</v>
      </c>
      <c r="K329" s="720">
        <v>75.47903385519183</v>
      </c>
      <c r="L329" s="721">
        <v>1399097.0604548487</v>
      </c>
      <c r="M329" s="720">
        <v>4.2852373619116104</v>
      </c>
      <c r="N329" s="721">
        <v>32649231.356246799</v>
      </c>
      <c r="O329" s="720">
        <v>78.858299153485007</v>
      </c>
      <c r="P329" s="721">
        <v>8753172.3307770863</v>
      </c>
      <c r="Q329" s="719">
        <v>21.141700846514993</v>
      </c>
      <c r="R329" s="718">
        <v>352582.50568126142</v>
      </c>
      <c r="S329" s="720">
        <v>25.081037177191828</v>
      </c>
      <c r="T329" s="721">
        <v>111808.12659169304</v>
      </c>
      <c r="U329" s="720">
        <v>24.076309645706999</v>
      </c>
      <c r="V329" s="721">
        <v>464390.63227295445</v>
      </c>
      <c r="W329" s="720">
        <v>33.034533832790252</v>
      </c>
      <c r="X329" s="721">
        <v>941382.59468869842</v>
      </c>
      <c r="Y329" s="719">
        <v>66.96546616720974</v>
      </c>
      <c r="Z329" s="718">
        <v>3501198.5808329042</v>
      </c>
      <c r="AA329" s="720">
        <v>61.85413123197403</v>
      </c>
      <c r="AB329" s="721">
        <v>407253.06744057714</v>
      </c>
      <c r="AC329" s="720">
        <v>10.419805695190757</v>
      </c>
      <c r="AD329" s="721">
        <v>3908451.6482734811</v>
      </c>
      <c r="AE329" s="720">
        <v>69.048891568047537</v>
      </c>
      <c r="AF329" s="721">
        <v>1751960.2128231018</v>
      </c>
      <c r="AG329" s="719">
        <v>30.951108431952463</v>
      </c>
      <c r="AH329" s="718">
        <v>7384880.0691288598</v>
      </c>
      <c r="AI329" s="720">
        <v>83.38055334894166</v>
      </c>
      <c r="AJ329" s="721">
        <v>283925.90680377797</v>
      </c>
      <c r="AK329" s="720">
        <v>3.7023482885710703</v>
      </c>
      <c r="AL329" s="721">
        <v>7668805.9759326372</v>
      </c>
      <c r="AM329" s="720">
        <v>86.586278966391205</v>
      </c>
      <c r="AN329" s="721">
        <v>1188031.4669944497</v>
      </c>
      <c r="AO329" s="719">
        <v>13.413721033608795</v>
      </c>
      <c r="AP329" s="718">
        <v>11021906.298331346</v>
      </c>
      <c r="AQ329" s="720">
        <v>85.164855419059393</v>
      </c>
      <c r="AR329" s="721">
        <v>309432.60486894328</v>
      </c>
      <c r="AS329" s="720">
        <v>2.7307682482389688</v>
      </c>
      <c r="AT329" s="721">
        <v>11331338.903200287</v>
      </c>
      <c r="AU329" s="720">
        <v>87.555801444394049</v>
      </c>
      <c r="AV329" s="721">
        <v>1610509.2853480463</v>
      </c>
      <c r="AW329" s="719">
        <v>12.444198555605951</v>
      </c>
      <c r="AX329" s="718">
        <v>8989566.8418175764</v>
      </c>
      <c r="AY329" s="720">
        <v>71.701241904029189</v>
      </c>
      <c r="AZ329" s="721">
        <v>286677.35474985733</v>
      </c>
      <c r="BA329" s="720">
        <v>3.0904463991573112</v>
      </c>
      <c r="BB329" s="721">
        <v>9276244.1965674348</v>
      </c>
      <c r="BC329" s="720">
        <v>73.987795052030563</v>
      </c>
      <c r="BD329" s="721">
        <v>3261288.7709227903</v>
      </c>
      <c r="BE329" s="719">
        <v>26.012204947969437</v>
      </c>
      <c r="BF329" s="718">
        <v>1204726.2463133717</v>
      </c>
      <c r="BG329" s="720">
        <v>10.369927223623234</v>
      </c>
      <c r="BH329" s="717">
        <v>21428.649112368483</v>
      </c>
      <c r="BI329" s="716">
        <v>1.7476298624512787</v>
      </c>
      <c r="BJ329" s="721">
        <v>1226154.8954257402</v>
      </c>
      <c r="BK329" s="720">
        <v>10.554378697537597</v>
      </c>
      <c r="BL329" s="721">
        <v>10391344.63310463</v>
      </c>
      <c r="BM329" s="719">
        <v>89.445621302462399</v>
      </c>
    </row>
    <row r="330" spans="1:65" s="23" customFormat="1" ht="15" customHeight="1" x14ac:dyDescent="0.25">
      <c r="A330" s="721" t="s">
        <v>604</v>
      </c>
      <c r="B330" s="721">
        <v>32459349.149326134</v>
      </c>
      <c r="C330" s="720">
        <v>61.195004531213591</v>
      </c>
      <c r="D330" s="721">
        <v>1412545.7190427314</v>
      </c>
      <c r="E330" s="720">
        <v>4.1702589256730125</v>
      </c>
      <c r="F330" s="721">
        <v>33871894.868368864</v>
      </c>
      <c r="G330" s="720">
        <v>63.858050585516899</v>
      </c>
      <c r="H330" s="721">
        <v>19170586.945272751</v>
      </c>
      <c r="I330" s="719">
        <v>36.141949414483101</v>
      </c>
      <c r="J330" s="718">
        <v>31271551.281929947</v>
      </c>
      <c r="K330" s="720">
        <v>75.512979847256076</v>
      </c>
      <c r="L330" s="721">
        <v>1390855.184614127</v>
      </c>
      <c r="M330" s="720">
        <v>4.2582752928470606</v>
      </c>
      <c r="N330" s="721">
        <v>32662406.466544077</v>
      </c>
      <c r="O330" s="720">
        <v>78.87154746609076</v>
      </c>
      <c r="P330" s="721">
        <v>8749747.2389307879</v>
      </c>
      <c r="Q330" s="719">
        <v>21.12845253390924</v>
      </c>
      <c r="R330" s="718">
        <v>360994.552136963</v>
      </c>
      <c r="S330" s="720">
        <v>25.700287215939159</v>
      </c>
      <c r="T330" s="721">
        <v>106187.92353081609</v>
      </c>
      <c r="U330" s="720">
        <v>22.729432087330263</v>
      </c>
      <c r="V330" s="721">
        <v>467182.4756677791</v>
      </c>
      <c r="W330" s="720">
        <v>33.260124663488064</v>
      </c>
      <c r="X330" s="721">
        <v>937449.88934748969</v>
      </c>
      <c r="Y330" s="719">
        <v>66.739875336511943</v>
      </c>
      <c r="Z330" s="718">
        <v>3471248.0721466849</v>
      </c>
      <c r="AA330" s="720">
        <v>61.376241337798021</v>
      </c>
      <c r="AB330" s="721">
        <v>417986.76242561999</v>
      </c>
      <c r="AC330" s="720">
        <v>10.747274983501622</v>
      </c>
      <c r="AD330" s="721">
        <v>3889234.8345723045</v>
      </c>
      <c r="AE330" s="720">
        <v>68.76679824224145</v>
      </c>
      <c r="AF330" s="721">
        <v>1766452.11608648</v>
      </c>
      <c r="AG330" s="719">
        <v>31.23320175775855</v>
      </c>
      <c r="AH330" s="718">
        <v>7395846.8118963381</v>
      </c>
      <c r="AI330" s="720">
        <v>83.477580057247721</v>
      </c>
      <c r="AJ330" s="721">
        <v>284485.26365487347</v>
      </c>
      <c r="AK330" s="720">
        <v>3.7040750433236469</v>
      </c>
      <c r="AL330" s="721">
        <v>7680332.0755512118</v>
      </c>
      <c r="AM330" s="720">
        <v>86.688590503496783</v>
      </c>
      <c r="AN330" s="721">
        <v>1179348.3402255424</v>
      </c>
      <c r="AO330" s="719">
        <v>13.311409496503217</v>
      </c>
      <c r="AP330" s="718">
        <v>11028770.343112383</v>
      </c>
      <c r="AQ330" s="720">
        <v>85.242244264383373</v>
      </c>
      <c r="AR330" s="721">
        <v>302975.30464422732</v>
      </c>
      <c r="AS330" s="720">
        <v>2.6736860679908441</v>
      </c>
      <c r="AT330" s="721">
        <v>11331745.64775661</v>
      </c>
      <c r="AU330" s="720">
        <v>87.583964521591199</v>
      </c>
      <c r="AV330" s="721">
        <v>1606405.4277899971</v>
      </c>
      <c r="AW330" s="719">
        <v>12.416035478408801</v>
      </c>
      <c r="AX330" s="718">
        <v>9014691.50263758</v>
      </c>
      <c r="AY330" s="720">
        <v>71.807307800851973</v>
      </c>
      <c r="AZ330" s="721">
        <v>279219.93035859009</v>
      </c>
      <c r="BA330" s="720">
        <v>3.0043317323562566</v>
      </c>
      <c r="BB330" s="721">
        <v>9293911.4329961725</v>
      </c>
      <c r="BC330" s="720">
        <v>74.031458397411541</v>
      </c>
      <c r="BD330" s="721">
        <v>3260091.4654812785</v>
      </c>
      <c r="BE330" s="719">
        <v>25.968541602588459</v>
      </c>
      <c r="BF330" s="718">
        <v>1187797.8673961852</v>
      </c>
      <c r="BG330" s="720">
        <v>10.212935149801316</v>
      </c>
      <c r="BH330" s="717">
        <v>21690.534428604435</v>
      </c>
      <c r="BI330" s="716">
        <v>1.7933644006738145</v>
      </c>
      <c r="BJ330" s="721">
        <v>1209488.4018247896</v>
      </c>
      <c r="BK330" s="720">
        <v>10.39943491340965</v>
      </c>
      <c r="BL330" s="721">
        <v>10420839.706341967</v>
      </c>
      <c r="BM330" s="719">
        <v>89.60056508659035</v>
      </c>
    </row>
    <row r="331" spans="1:65" s="23" customFormat="1" ht="15" customHeight="1" x14ac:dyDescent="0.25">
      <c r="A331" s="721" t="s">
        <v>605</v>
      </c>
      <c r="B331" s="721">
        <v>32450587.814803652</v>
      </c>
      <c r="C331" s="720">
        <v>61.152456179303783</v>
      </c>
      <c r="D331" s="721">
        <v>1366920.3306208155</v>
      </c>
      <c r="E331" s="720">
        <v>4.0420492389406304</v>
      </c>
      <c r="F331" s="721">
        <v>33817508.14542447</v>
      </c>
      <c r="G331" s="720">
        <v>63.728389043630997</v>
      </c>
      <c r="H331" s="721">
        <v>19247552.266304523</v>
      </c>
      <c r="I331" s="719">
        <v>36.271610956369003</v>
      </c>
      <c r="J331" s="718">
        <v>31242832.507649481</v>
      </c>
      <c r="K331" s="720">
        <v>75.425873025732528</v>
      </c>
      <c r="L331" s="721">
        <v>1350553.5539413961</v>
      </c>
      <c r="M331" s="720">
        <v>4.1436429813990179</v>
      </c>
      <c r="N331" s="721">
        <v>32593386.061590876</v>
      </c>
      <c r="O331" s="720">
        <v>78.686354636965902</v>
      </c>
      <c r="P331" s="721">
        <v>8828517.6623349674</v>
      </c>
      <c r="Q331" s="719">
        <v>21.313645363034098</v>
      </c>
      <c r="R331" s="718">
        <v>362824.90534525685</v>
      </c>
      <c r="S331" s="720">
        <v>25.851592585484212</v>
      </c>
      <c r="T331" s="721">
        <v>100128.83634627247</v>
      </c>
      <c r="U331" s="720">
        <v>21.628259441304898</v>
      </c>
      <c r="V331" s="721">
        <v>462953.74169152929</v>
      </c>
      <c r="W331" s="720">
        <v>32.985859955634297</v>
      </c>
      <c r="X331" s="721">
        <v>940537.76137735578</v>
      </c>
      <c r="Y331" s="719">
        <v>67.014140044365703</v>
      </c>
      <c r="Z331" s="718">
        <v>3474744.2796749081</v>
      </c>
      <c r="AA331" s="720">
        <v>61.489428790058298</v>
      </c>
      <c r="AB331" s="721">
        <v>393641.52375843708</v>
      </c>
      <c r="AC331" s="720">
        <v>10.175860003649708</v>
      </c>
      <c r="AD331" s="721">
        <v>3868385.8034333447</v>
      </c>
      <c r="AE331" s="720">
        <v>68.455349299817073</v>
      </c>
      <c r="AF331" s="721">
        <v>1782576.2367876407</v>
      </c>
      <c r="AG331" s="719">
        <v>31.544650700182927</v>
      </c>
      <c r="AH331" s="718">
        <v>7368234.4120576717</v>
      </c>
      <c r="AI331" s="720">
        <v>83.139237990768834</v>
      </c>
      <c r="AJ331" s="721">
        <v>296745.67655698839</v>
      </c>
      <c r="AK331" s="720">
        <v>3.8714474548703119</v>
      </c>
      <c r="AL331" s="721">
        <v>7664980.0886146594</v>
      </c>
      <c r="AM331" s="720">
        <v>86.48755836798567</v>
      </c>
      <c r="AN331" s="721">
        <v>1197543.3000117627</v>
      </c>
      <c r="AO331" s="719">
        <v>13.51244163201433</v>
      </c>
      <c r="AP331" s="718">
        <v>11016736.706957638</v>
      </c>
      <c r="AQ331" s="720">
        <v>85.173573920163193</v>
      </c>
      <c r="AR331" s="721">
        <v>297159.78164221055</v>
      </c>
      <c r="AS331" s="720">
        <v>2.6265025664821651</v>
      </c>
      <c r="AT331" s="721">
        <v>11313896.488599848</v>
      </c>
      <c r="AU331" s="720">
        <v>87.471002033500753</v>
      </c>
      <c r="AV331" s="721">
        <v>1620557.4739450281</v>
      </c>
      <c r="AW331" s="719">
        <v>12.528997966499247</v>
      </c>
      <c r="AX331" s="718">
        <v>9020292.203614004</v>
      </c>
      <c r="AY331" s="720">
        <v>71.757779727034688</v>
      </c>
      <c r="AZ331" s="721">
        <v>262877.73563748755</v>
      </c>
      <c r="BA331" s="720">
        <v>2.8317669218353614</v>
      </c>
      <c r="BB331" s="721">
        <v>9283169.9392514918</v>
      </c>
      <c r="BC331" s="720">
        <v>73.84901160990637</v>
      </c>
      <c r="BD331" s="721">
        <v>3287302.8902131803</v>
      </c>
      <c r="BE331" s="719">
        <v>26.15098839009363</v>
      </c>
      <c r="BF331" s="718">
        <v>1207755.3071541698</v>
      </c>
      <c r="BG331" s="720">
        <v>10.373091589666238</v>
      </c>
      <c r="BH331" s="717">
        <v>16366.776679419518</v>
      </c>
      <c r="BI331" s="716">
        <v>1.3370216006694038</v>
      </c>
      <c r="BJ331" s="721">
        <v>1224122.0838335892</v>
      </c>
      <c r="BK331" s="720">
        <v>10.513661515144991</v>
      </c>
      <c r="BL331" s="721">
        <v>10419034.603969553</v>
      </c>
      <c r="BM331" s="719">
        <v>89.486338484855011</v>
      </c>
    </row>
    <row r="332" spans="1:65" s="23" customFormat="1" ht="15" customHeight="1" x14ac:dyDescent="0.25">
      <c r="A332" s="721" t="s">
        <v>606</v>
      </c>
      <c r="B332" s="721">
        <v>32470690.327440254</v>
      </c>
      <c r="C332" s="720">
        <v>61.164314203982869</v>
      </c>
      <c r="D332" s="721">
        <v>1362528.8215711976</v>
      </c>
      <c r="E332" s="720">
        <v>4.0271923743650273</v>
      </c>
      <c r="F332" s="721">
        <v>33833219.149011455</v>
      </c>
      <c r="G332" s="720">
        <v>63.73087931590895</v>
      </c>
      <c r="H332" s="721">
        <v>19254419.860804897</v>
      </c>
      <c r="I332" s="719">
        <v>36.26912068409105</v>
      </c>
      <c r="J332" s="718">
        <v>31236016.443089522</v>
      </c>
      <c r="K332" s="720">
        <v>75.391671878018528</v>
      </c>
      <c r="L332" s="721">
        <v>1346357.7435649647</v>
      </c>
      <c r="M332" s="720">
        <v>4.1321658632120908</v>
      </c>
      <c r="N332" s="721">
        <v>32582374.186654489</v>
      </c>
      <c r="O332" s="720">
        <v>78.64125914271392</v>
      </c>
      <c r="P332" s="721">
        <v>8849279.5557223354</v>
      </c>
      <c r="Q332" s="719">
        <v>21.35874085728608</v>
      </c>
      <c r="R332" s="718">
        <v>354407.55586717976</v>
      </c>
      <c r="S332" s="720">
        <v>25.27239233003073</v>
      </c>
      <c r="T332" s="721">
        <v>98247.708698949777</v>
      </c>
      <c r="U332" s="720">
        <v>21.70475334979707</v>
      </c>
      <c r="V332" s="721">
        <v>452655.26456612948</v>
      </c>
      <c r="W332" s="720">
        <v>32.278322645740367</v>
      </c>
      <c r="X332" s="721">
        <v>949695.37655637157</v>
      </c>
      <c r="Y332" s="719">
        <v>67.72167735425964</v>
      </c>
      <c r="Z332" s="718">
        <v>3482734.2855826686</v>
      </c>
      <c r="AA332" s="720">
        <v>61.682394938953003</v>
      </c>
      <c r="AB332" s="721">
        <v>394878.66088362201</v>
      </c>
      <c r="AC332" s="720">
        <v>10.183550197898919</v>
      </c>
      <c r="AD332" s="721">
        <v>3877612.9464662904</v>
      </c>
      <c r="AE332" s="720">
        <v>68.676055527536633</v>
      </c>
      <c r="AF332" s="721">
        <v>1768624.1833168953</v>
      </c>
      <c r="AG332" s="719">
        <v>31.323944472463367</v>
      </c>
      <c r="AH332" s="718">
        <v>7362464.612571422</v>
      </c>
      <c r="AI332" s="720">
        <v>83.047494174234771</v>
      </c>
      <c r="AJ332" s="721">
        <v>297917.77547270671</v>
      </c>
      <c r="AK332" s="720">
        <v>3.88907185544261</v>
      </c>
      <c r="AL332" s="721">
        <v>7660382.3880441282</v>
      </c>
      <c r="AM332" s="720">
        <v>86.407961901403837</v>
      </c>
      <c r="AN332" s="721">
        <v>1204983.9734319579</v>
      </c>
      <c r="AO332" s="719">
        <v>13.592038098596163</v>
      </c>
      <c r="AP332" s="718">
        <v>11003423.888893699</v>
      </c>
      <c r="AQ332" s="720">
        <v>85.094971755519893</v>
      </c>
      <c r="AR332" s="721">
        <v>296817.72776936472</v>
      </c>
      <c r="AS332" s="720">
        <v>2.626649392449135</v>
      </c>
      <c r="AT332" s="721">
        <v>11300241.616663065</v>
      </c>
      <c r="AU332" s="720">
        <v>87.390411467386826</v>
      </c>
      <c r="AV332" s="721">
        <v>1630515.2328800857</v>
      </c>
      <c r="AW332" s="719">
        <v>12.609588532613174</v>
      </c>
      <c r="AX332" s="718">
        <v>9032986.10017455</v>
      </c>
      <c r="AY332" s="720">
        <v>71.764734869186356</v>
      </c>
      <c r="AZ332" s="721">
        <v>258495.87074032152</v>
      </c>
      <c r="BA332" s="720">
        <v>2.7820736406688535</v>
      </c>
      <c r="BB332" s="721">
        <v>9291481.9709148724</v>
      </c>
      <c r="BC332" s="720">
        <v>73.818417607400704</v>
      </c>
      <c r="BD332" s="721">
        <v>3295460.7895370251</v>
      </c>
      <c r="BE332" s="719">
        <v>26.181582392599296</v>
      </c>
      <c r="BF332" s="718">
        <v>1234673.8843507315</v>
      </c>
      <c r="BG332" s="720">
        <v>10.592617063438967</v>
      </c>
      <c r="BH332" s="717">
        <v>16171.078006232749</v>
      </c>
      <c r="BI332" s="716">
        <v>1.2928123382902403</v>
      </c>
      <c r="BJ332" s="721">
        <v>1250844.9623569644</v>
      </c>
      <c r="BK332" s="720">
        <v>10.731353323267692</v>
      </c>
      <c r="BL332" s="721">
        <v>10405140.305082563</v>
      </c>
      <c r="BM332" s="719">
        <v>89.268646676732303</v>
      </c>
    </row>
    <row r="333" spans="1:65" s="23" customFormat="1" ht="15" customHeight="1" x14ac:dyDescent="0.25">
      <c r="A333" s="721" t="s">
        <v>607</v>
      </c>
      <c r="B333" s="721">
        <v>32475532.321780838</v>
      </c>
      <c r="C333" s="720">
        <v>61.14271669394541</v>
      </c>
      <c r="D333" s="721">
        <v>1367668.2357743336</v>
      </c>
      <c r="E333" s="720">
        <v>4.0411905884859189</v>
      </c>
      <c r="F333" s="721">
        <v>33843200.557555169</v>
      </c>
      <c r="G333" s="720">
        <v>63.717669142536174</v>
      </c>
      <c r="H333" s="721">
        <v>19271109.826034136</v>
      </c>
      <c r="I333" s="719">
        <v>36.282330857463826</v>
      </c>
      <c r="J333" s="718">
        <v>31258692.286574073</v>
      </c>
      <c r="K333" s="720">
        <v>75.426166134364706</v>
      </c>
      <c r="L333" s="721">
        <v>1350350.6906622443</v>
      </c>
      <c r="M333" s="720">
        <v>4.1410313439891366</v>
      </c>
      <c r="N333" s="721">
        <v>32609042.977236316</v>
      </c>
      <c r="O333" s="720">
        <v>78.684516630917329</v>
      </c>
      <c r="P333" s="721">
        <v>8833726.6723434031</v>
      </c>
      <c r="Q333" s="719">
        <v>21.315483369082671</v>
      </c>
      <c r="R333" s="718">
        <v>344047.58978863806</v>
      </c>
      <c r="S333" s="720">
        <v>24.503903289603411</v>
      </c>
      <c r="T333" s="721">
        <v>92554.915338438688</v>
      </c>
      <c r="U333" s="720">
        <v>21.198896994761821</v>
      </c>
      <c r="V333" s="721">
        <v>436602.50512707676</v>
      </c>
      <c r="W333" s="720">
        <v>31.095888705992543</v>
      </c>
      <c r="X333" s="721">
        <v>967449.68085511168</v>
      </c>
      <c r="Y333" s="719">
        <v>68.904111294007464</v>
      </c>
      <c r="Z333" s="718">
        <v>3486457.8679931555</v>
      </c>
      <c r="AA333" s="720">
        <v>61.812317745733594</v>
      </c>
      <c r="AB333" s="721">
        <v>379061.79797749536</v>
      </c>
      <c r="AC333" s="720">
        <v>9.8062312634053335</v>
      </c>
      <c r="AD333" s="721">
        <v>3865519.6659706505</v>
      </c>
      <c r="AE333" s="720">
        <v>68.532802888249023</v>
      </c>
      <c r="AF333" s="721">
        <v>1774873.6975896368</v>
      </c>
      <c r="AG333" s="719">
        <v>31.467197111750977</v>
      </c>
      <c r="AH333" s="718">
        <v>7370053.9923310792</v>
      </c>
      <c r="AI333" s="720">
        <v>83.093770828571394</v>
      </c>
      <c r="AJ333" s="721">
        <v>296013.58581282664</v>
      </c>
      <c r="AK333" s="720">
        <v>3.8613485048940426</v>
      </c>
      <c r="AL333" s="721">
        <v>7666067.5781439058</v>
      </c>
      <c r="AM333" s="720">
        <v>86.431179901458648</v>
      </c>
      <c r="AN333" s="721">
        <v>1203494.9881476718</v>
      </c>
      <c r="AO333" s="719">
        <v>13.568820098541352</v>
      </c>
      <c r="AP333" s="718">
        <v>10989837.066595946</v>
      </c>
      <c r="AQ333" s="720">
        <v>85.01826283375172</v>
      </c>
      <c r="AR333" s="721">
        <v>299939.34859352745</v>
      </c>
      <c r="AS333" s="720">
        <v>2.6567341775695712</v>
      </c>
      <c r="AT333" s="721">
        <v>11289776.415189473</v>
      </c>
      <c r="AU333" s="720">
        <v>87.338617741507178</v>
      </c>
      <c r="AV333" s="721">
        <v>1636666.3281607819</v>
      </c>
      <c r="AW333" s="719">
        <v>12.661382258492822</v>
      </c>
      <c r="AX333" s="718">
        <v>9068295.7698652558</v>
      </c>
      <c r="AY333" s="720">
        <v>71.957358964577722</v>
      </c>
      <c r="AZ333" s="721">
        <v>282781.04293995636</v>
      </c>
      <c r="BA333" s="720">
        <v>3.0240479102120159</v>
      </c>
      <c r="BB333" s="721">
        <v>9351076.8128052112</v>
      </c>
      <c r="BC333" s="720">
        <v>74.201240012527975</v>
      </c>
      <c r="BD333" s="721">
        <v>3251241.9775902005</v>
      </c>
      <c r="BE333" s="719">
        <v>25.798759987472025</v>
      </c>
      <c r="BF333" s="718">
        <v>1216840.0352067663</v>
      </c>
      <c r="BG333" s="720">
        <v>10.425701824104751</v>
      </c>
      <c r="BH333" s="717">
        <v>17317.545112089127</v>
      </c>
      <c r="BI333" s="716">
        <v>1.4031875174007349</v>
      </c>
      <c r="BJ333" s="721">
        <v>1234157.5803188554</v>
      </c>
      <c r="BK333" s="720">
        <v>10.574075937743645</v>
      </c>
      <c r="BL333" s="721">
        <v>10437383.153690729</v>
      </c>
      <c r="BM333" s="719">
        <v>89.425924062256357</v>
      </c>
    </row>
    <row r="334" spans="1:65" s="23" customFormat="1" ht="15" customHeight="1" x14ac:dyDescent="0.25">
      <c r="A334" s="721" t="s">
        <v>608</v>
      </c>
      <c r="B334" s="721">
        <v>32497327.633414298</v>
      </c>
      <c r="C334" s="720">
        <v>61.153043392752252</v>
      </c>
      <c r="D334" s="721">
        <v>1382359.2094128272</v>
      </c>
      <c r="E334" s="720">
        <v>4.0802006695805542</v>
      </c>
      <c r="F334" s="721">
        <v>33879686.842827126</v>
      </c>
      <c r="G334" s="720">
        <v>63.75434875764855</v>
      </c>
      <c r="H334" s="721">
        <v>19261294.914535135</v>
      </c>
      <c r="I334" s="719">
        <v>36.24565124235145</v>
      </c>
      <c r="J334" s="718">
        <v>31263653.827796403</v>
      </c>
      <c r="K334" s="720">
        <v>75.417909341627677</v>
      </c>
      <c r="L334" s="721">
        <v>1367400.6721269558</v>
      </c>
      <c r="M334" s="720">
        <v>4.1904887631816115</v>
      </c>
      <c r="N334" s="721">
        <v>32631054.499923356</v>
      </c>
      <c r="O334" s="720">
        <v>78.716516103722185</v>
      </c>
      <c r="P334" s="721">
        <v>8822831.0568592604</v>
      </c>
      <c r="Q334" s="719">
        <v>21.283483896277815</v>
      </c>
      <c r="R334" s="718">
        <v>335783.56987969001</v>
      </c>
      <c r="S334" s="720">
        <v>23.886372307800777</v>
      </c>
      <c r="T334" s="721">
        <v>87081.876662067312</v>
      </c>
      <c r="U334" s="720">
        <v>20.593282656275889</v>
      </c>
      <c r="V334" s="721">
        <v>422865.44654175732</v>
      </c>
      <c r="W334" s="720">
        <v>30.081047431295975</v>
      </c>
      <c r="X334" s="721">
        <v>982888.28430011822</v>
      </c>
      <c r="Y334" s="719">
        <v>69.918952568704029</v>
      </c>
      <c r="Z334" s="718">
        <v>3469676.4123964435</v>
      </c>
      <c r="AA334" s="720">
        <v>61.578593860209196</v>
      </c>
      <c r="AB334" s="721">
        <v>394752.90805512195</v>
      </c>
      <c r="AC334" s="720">
        <v>10.215037598591515</v>
      </c>
      <c r="AD334" s="721">
        <v>3864429.3204515656</v>
      </c>
      <c r="AE334" s="720">
        <v>68.584529316730197</v>
      </c>
      <c r="AF334" s="721">
        <v>1770120.2768858238</v>
      </c>
      <c r="AG334" s="719">
        <v>31.415470683269803</v>
      </c>
      <c r="AH334" s="718">
        <v>7388558.5021368731</v>
      </c>
      <c r="AI334" s="720">
        <v>83.263008300315747</v>
      </c>
      <c r="AJ334" s="721">
        <v>291541.40696028527</v>
      </c>
      <c r="AK334" s="720">
        <v>3.7960626868271787</v>
      </c>
      <c r="AL334" s="721">
        <v>7680099.9090971574</v>
      </c>
      <c r="AM334" s="720">
        <v>86.548441389950113</v>
      </c>
      <c r="AN334" s="721">
        <v>1193658.8620099095</v>
      </c>
      <c r="AO334" s="719">
        <v>13.451558610049887</v>
      </c>
      <c r="AP334" s="718">
        <v>10983544.315357218</v>
      </c>
      <c r="AQ334" s="720">
        <v>84.997949051321314</v>
      </c>
      <c r="AR334" s="721">
        <v>317720.16823445028</v>
      </c>
      <c r="AS334" s="720">
        <v>2.8113683092343247</v>
      </c>
      <c r="AT334" s="721">
        <v>11301264.483591668</v>
      </c>
      <c r="AU334" s="720">
        <v>87.456678391941338</v>
      </c>
      <c r="AV334" s="721">
        <v>1620864.153565696</v>
      </c>
      <c r="AW334" s="719">
        <v>12.543321608058662</v>
      </c>
      <c r="AX334" s="718">
        <v>9086091.0280261785</v>
      </c>
      <c r="AY334" s="720">
        <v>72.010705262739251</v>
      </c>
      <c r="AZ334" s="721">
        <v>276304.31221503095</v>
      </c>
      <c r="BA334" s="720">
        <v>2.9512138953097478</v>
      </c>
      <c r="BB334" s="721">
        <v>9362395.3402412105</v>
      </c>
      <c r="BC334" s="720">
        <v>74.200521359492882</v>
      </c>
      <c r="BD334" s="721">
        <v>3255299.4800977129</v>
      </c>
      <c r="BE334" s="719">
        <v>25.799478640507118</v>
      </c>
      <c r="BF334" s="718">
        <v>1233673.8056178954</v>
      </c>
      <c r="BG334" s="720">
        <v>10.555862503781812</v>
      </c>
      <c r="BH334" s="717">
        <v>14958.537285871567</v>
      </c>
      <c r="BI334" s="716">
        <v>1.1979937385799748</v>
      </c>
      <c r="BJ334" s="721">
        <v>1248632.3429037668</v>
      </c>
      <c r="BK334" s="720">
        <v>10.683854410660524</v>
      </c>
      <c r="BL334" s="721">
        <v>10438463.857675876</v>
      </c>
      <c r="BM334" s="719">
        <v>89.31614558933947</v>
      </c>
    </row>
    <row r="335" spans="1:65" s="23" customFormat="1" ht="15" customHeight="1" x14ac:dyDescent="0.25">
      <c r="A335" s="721" t="s">
        <v>609</v>
      </c>
      <c r="B335" s="721">
        <v>32560227.766210005</v>
      </c>
      <c r="C335" s="720">
        <v>61.240671439647556</v>
      </c>
      <c r="D335" s="721">
        <v>1378801.3412839936</v>
      </c>
      <c r="E335" s="720">
        <v>4.0625833370688369</v>
      </c>
      <c r="F335" s="721">
        <v>33939029.107493997</v>
      </c>
      <c r="G335" s="720">
        <v>63.833980077670851</v>
      </c>
      <c r="H335" s="721">
        <v>19228624.023641221</v>
      </c>
      <c r="I335" s="719">
        <v>36.166019922329149</v>
      </c>
      <c r="J335" s="718">
        <v>31335964.474344052</v>
      </c>
      <c r="K335" s="720">
        <v>75.57208095497343</v>
      </c>
      <c r="L335" s="721">
        <v>1364015.2233332521</v>
      </c>
      <c r="M335" s="720">
        <v>4.1713029669866692</v>
      </c>
      <c r="N335" s="721">
        <v>32699979.697677307</v>
      </c>
      <c r="O335" s="720">
        <v>78.861638835534393</v>
      </c>
      <c r="P335" s="721">
        <v>8765021.7663082145</v>
      </c>
      <c r="Q335" s="719">
        <v>21.138361164465607</v>
      </c>
      <c r="R335" s="718">
        <v>328930.59832940827</v>
      </c>
      <c r="S335" s="720">
        <v>23.37058974505949</v>
      </c>
      <c r="T335" s="721">
        <v>93362.918421853305</v>
      </c>
      <c r="U335" s="720">
        <v>22.108537005280553</v>
      </c>
      <c r="V335" s="721">
        <v>422293.51675126154</v>
      </c>
      <c r="W335" s="720">
        <v>30.004045175841505</v>
      </c>
      <c r="X335" s="721">
        <v>985161.75895030145</v>
      </c>
      <c r="Y335" s="719">
        <v>69.995954824158503</v>
      </c>
      <c r="Z335" s="718">
        <v>3510829.8522085263</v>
      </c>
      <c r="AA335" s="720">
        <v>62.373660261321163</v>
      </c>
      <c r="AB335" s="721">
        <v>406682.59984398988</v>
      </c>
      <c r="AC335" s="720">
        <v>10.381143769713233</v>
      </c>
      <c r="AD335" s="721">
        <v>3917512.4520525159</v>
      </c>
      <c r="AE335" s="720">
        <v>69.598813112548868</v>
      </c>
      <c r="AF335" s="721">
        <v>1711193.3790619755</v>
      </c>
      <c r="AG335" s="719">
        <v>30.401186887451132</v>
      </c>
      <c r="AH335" s="718">
        <v>7405203.6116923839</v>
      </c>
      <c r="AI335" s="720">
        <v>83.411141775055782</v>
      </c>
      <c r="AJ335" s="721">
        <v>290731.833369828</v>
      </c>
      <c r="AK335" s="720">
        <v>3.7777322256044181</v>
      </c>
      <c r="AL335" s="721">
        <v>7695935.4450622126</v>
      </c>
      <c r="AM335" s="720">
        <v>86.685903070402603</v>
      </c>
      <c r="AN335" s="721">
        <v>1182019.5308603435</v>
      </c>
      <c r="AO335" s="719">
        <v>13.314096929597397</v>
      </c>
      <c r="AP335" s="718">
        <v>11006608.811734185</v>
      </c>
      <c r="AQ335" s="720">
        <v>85.2048834216573</v>
      </c>
      <c r="AR335" s="721">
        <v>306441.76202951814</v>
      </c>
      <c r="AS335" s="720">
        <v>2.7087456210988106</v>
      </c>
      <c r="AT335" s="721">
        <v>11313050.573763702</v>
      </c>
      <c r="AU335" s="720">
        <v>87.577124959070346</v>
      </c>
      <c r="AV335" s="721">
        <v>1604763.9572007686</v>
      </c>
      <c r="AW335" s="719">
        <v>12.422875040929654</v>
      </c>
      <c r="AX335" s="718">
        <v>9084391.600379549</v>
      </c>
      <c r="AY335" s="720">
        <v>71.909606999286709</v>
      </c>
      <c r="AZ335" s="721">
        <v>266796.10966806283</v>
      </c>
      <c r="BA335" s="720">
        <v>2.8530719085170029</v>
      </c>
      <c r="BB335" s="721">
        <v>9351187.710047612</v>
      </c>
      <c r="BC335" s="720">
        <v>74.021493434737977</v>
      </c>
      <c r="BD335" s="721">
        <v>3281883.1402348252</v>
      </c>
      <c r="BE335" s="719">
        <v>25.978506565262023</v>
      </c>
      <c r="BF335" s="718">
        <v>1224263.2918659565</v>
      </c>
      <c r="BG335" s="720">
        <v>10.461417862265893</v>
      </c>
      <c r="BH335" s="704">
        <v>14786.117950741349</v>
      </c>
      <c r="BI335" s="703">
        <v>1.1933436902188406</v>
      </c>
      <c r="BJ335" s="721">
        <v>1239049.4098166979</v>
      </c>
      <c r="BK335" s="720">
        <v>10.587766303382425</v>
      </c>
      <c r="BL335" s="721">
        <v>10463602.257333007</v>
      </c>
      <c r="BM335" s="719">
        <v>89.412233696617577</v>
      </c>
    </row>
    <row r="336" spans="1:65" s="23" customFormat="1" ht="15" customHeight="1" x14ac:dyDescent="0.25">
      <c r="A336" s="721" t="s">
        <v>610</v>
      </c>
      <c r="B336" s="721">
        <v>32612102.987842817</v>
      </c>
      <c r="C336" s="720">
        <v>61.307485885705226</v>
      </c>
      <c r="D336" s="721">
        <v>1375472.0190934166</v>
      </c>
      <c r="E336" s="720">
        <v>4.0469848725974362</v>
      </c>
      <c r="F336" s="721">
        <v>33987575.006936237</v>
      </c>
      <c r="G336" s="720">
        <v>63.893235459358536</v>
      </c>
      <c r="H336" s="721">
        <v>19206749.497971941</v>
      </c>
      <c r="I336" s="719">
        <v>36.106764540641464</v>
      </c>
      <c r="J336" s="718">
        <v>31362978.199300259</v>
      </c>
      <c r="K336" s="720">
        <v>75.616957871487529</v>
      </c>
      <c r="L336" s="721">
        <v>1361051.8470530603</v>
      </c>
      <c r="M336" s="720">
        <v>4.1591816323513378</v>
      </c>
      <c r="N336" s="721">
        <v>32724030.046353318</v>
      </c>
      <c r="O336" s="720">
        <v>78.898489348680528</v>
      </c>
      <c r="P336" s="721">
        <v>8752087.3248350937</v>
      </c>
      <c r="Q336" s="719">
        <v>21.101510651319472</v>
      </c>
      <c r="R336" s="718">
        <v>321054.02784408815</v>
      </c>
      <c r="S336" s="720">
        <v>22.78341368111295</v>
      </c>
      <c r="T336" s="721">
        <v>101742.20609140684</v>
      </c>
      <c r="U336" s="720">
        <v>24.064123075166609</v>
      </c>
      <c r="V336" s="721">
        <v>422796.23393549497</v>
      </c>
      <c r="W336" s="720">
        <v>30.003490581488318</v>
      </c>
      <c r="X336" s="721">
        <v>986360.5866257553</v>
      </c>
      <c r="Y336" s="719">
        <v>69.996509418511678</v>
      </c>
      <c r="Z336" s="718">
        <v>3539120.1533670621</v>
      </c>
      <c r="AA336" s="720">
        <v>62.941614297545371</v>
      </c>
      <c r="AB336" s="721">
        <v>414643.24628703878</v>
      </c>
      <c r="AC336" s="720">
        <v>10.48730549540001</v>
      </c>
      <c r="AD336" s="721">
        <v>3953763.3996541006</v>
      </c>
      <c r="AE336" s="720">
        <v>70.315852568052065</v>
      </c>
      <c r="AF336" s="721">
        <v>1669098.6652374929</v>
      </c>
      <c r="AG336" s="719">
        <v>29.684147431947935</v>
      </c>
      <c r="AH336" s="718">
        <v>7415312.0531745888</v>
      </c>
      <c r="AI336" s="720">
        <v>83.485541985094045</v>
      </c>
      <c r="AJ336" s="721">
        <v>268954.23700090777</v>
      </c>
      <c r="AK336" s="720">
        <v>3.500063985871646</v>
      </c>
      <c r="AL336" s="721">
        <v>7684266.2901754975</v>
      </c>
      <c r="AM336" s="720">
        <v>86.513572374670929</v>
      </c>
      <c r="AN336" s="721">
        <v>1197884.8905625492</v>
      </c>
      <c r="AO336" s="719">
        <v>13.486427625329071</v>
      </c>
      <c r="AP336" s="718">
        <v>10998965.300373126</v>
      </c>
      <c r="AQ336" s="720">
        <v>85.174158350389234</v>
      </c>
      <c r="AR336" s="721">
        <v>307370.45890149742</v>
      </c>
      <c r="AS336" s="720">
        <v>2.7185682916709815</v>
      </c>
      <c r="AT336" s="721">
        <v>11306335.759274624</v>
      </c>
      <c r="AU336" s="720">
        <v>87.554384073787034</v>
      </c>
      <c r="AV336" s="721">
        <v>1607164.66549695</v>
      </c>
      <c r="AW336" s="719">
        <v>12.445615926212966</v>
      </c>
      <c r="AX336" s="718">
        <v>9088526.6645413935</v>
      </c>
      <c r="AY336" s="720">
        <v>71.854882663499311</v>
      </c>
      <c r="AZ336" s="721">
        <v>268341.69877220952</v>
      </c>
      <c r="BA336" s="720">
        <v>2.8678580092493693</v>
      </c>
      <c r="BB336" s="721">
        <v>9356868.3633136023</v>
      </c>
      <c r="BC336" s="720">
        <v>73.976421389267472</v>
      </c>
      <c r="BD336" s="721">
        <v>3291578.5169123453</v>
      </c>
      <c r="BE336" s="719">
        <v>26.023578610732528</v>
      </c>
      <c r="BF336" s="718">
        <v>1249124.7885425594</v>
      </c>
      <c r="BG336" s="720">
        <v>10.659692001416637</v>
      </c>
      <c r="BH336" s="704">
        <v>14420.172040356367</v>
      </c>
      <c r="BI336" s="703">
        <v>1.1412472440793764</v>
      </c>
      <c r="BJ336" s="721">
        <v>1263544.9605829157</v>
      </c>
      <c r="BK336" s="720">
        <v>10.782749836764689</v>
      </c>
      <c r="BL336" s="721">
        <v>10454662.173136847</v>
      </c>
      <c r="BM336" s="719">
        <v>89.217250163235306</v>
      </c>
    </row>
    <row r="337" spans="1:65" s="23" customFormat="1" ht="15" customHeight="1" x14ac:dyDescent="0.25">
      <c r="A337" s="721" t="s">
        <v>611</v>
      </c>
      <c r="B337" s="721">
        <v>32668554.513481632</v>
      </c>
      <c r="C337" s="720">
        <v>61.382832046116896</v>
      </c>
      <c r="D337" s="721">
        <v>1368923.8016287643</v>
      </c>
      <c r="E337" s="720">
        <v>4.0218132170533094</v>
      </c>
      <c r="F337" s="721">
        <v>34037478.3151104</v>
      </c>
      <c r="G337" s="720">
        <v>63.954981963696923</v>
      </c>
      <c r="H337" s="721">
        <v>19183517.56357073</v>
      </c>
      <c r="I337" s="719">
        <v>36.045018036303077</v>
      </c>
      <c r="J337" s="718">
        <v>31399585.727133922</v>
      </c>
      <c r="K337" s="720">
        <v>75.684935450946185</v>
      </c>
      <c r="L337" s="721">
        <v>1350975.0158379795</v>
      </c>
      <c r="M337" s="720">
        <v>4.1250439234934069</v>
      </c>
      <c r="N337" s="721">
        <v>32750560.742971901</v>
      </c>
      <c r="O337" s="720">
        <v>78.94129869592939</v>
      </c>
      <c r="P337" s="721">
        <v>8736672.5354194082</v>
      </c>
      <c r="Q337" s="719">
        <v>21.05870130407061</v>
      </c>
      <c r="R337" s="718">
        <v>323294.64110004553</v>
      </c>
      <c r="S337" s="720">
        <v>22.914748143665626</v>
      </c>
      <c r="T337" s="721">
        <v>99289.308613667788</v>
      </c>
      <c r="U337" s="720">
        <v>23.495759524452605</v>
      </c>
      <c r="V337" s="721">
        <v>422583.94971371326</v>
      </c>
      <c r="W337" s="720">
        <v>29.95225885680119</v>
      </c>
      <c r="X337" s="721">
        <v>988274.4157072244</v>
      </c>
      <c r="Y337" s="719">
        <v>70.047741143198806</v>
      </c>
      <c r="Z337" s="718">
        <v>3513739.2653572327</v>
      </c>
      <c r="AA337" s="720">
        <v>62.555239782466685</v>
      </c>
      <c r="AB337" s="721">
        <v>415971.76533099631</v>
      </c>
      <c r="AC337" s="720">
        <v>10.585301618428295</v>
      </c>
      <c r="AD337" s="721">
        <v>3929711.030688229</v>
      </c>
      <c r="AE337" s="720">
        <v>69.960801652001408</v>
      </c>
      <c r="AF337" s="721">
        <v>1687307.2679804657</v>
      </c>
      <c r="AG337" s="719">
        <v>30.039198347998592</v>
      </c>
      <c r="AH337" s="718">
        <v>7446323.3415483786</v>
      </c>
      <c r="AI337" s="720">
        <v>83.795096213026824</v>
      </c>
      <c r="AJ337" s="721">
        <v>269825.57804059691</v>
      </c>
      <c r="AK337" s="720">
        <v>3.4968943815429889</v>
      </c>
      <c r="AL337" s="721">
        <v>7716148.9195889756</v>
      </c>
      <c r="AM337" s="720">
        <v>86.831502132507879</v>
      </c>
      <c r="AN337" s="721">
        <v>1170198.4659645597</v>
      </c>
      <c r="AO337" s="719">
        <v>13.168497867492121</v>
      </c>
      <c r="AP337" s="718">
        <v>11010245.296176866</v>
      </c>
      <c r="AQ337" s="720">
        <v>85.290002208203546</v>
      </c>
      <c r="AR337" s="721">
        <v>300836.07573718997</v>
      </c>
      <c r="AS337" s="720">
        <v>2.6596579570559893</v>
      </c>
      <c r="AT337" s="721">
        <v>11311081.371914055</v>
      </c>
      <c r="AU337" s="720">
        <v>87.620405289490179</v>
      </c>
      <c r="AV337" s="721">
        <v>1598104.9466646246</v>
      </c>
      <c r="AW337" s="719">
        <v>12.379594710509821</v>
      </c>
      <c r="AX337" s="718">
        <v>9105983.1829514001</v>
      </c>
      <c r="AY337" s="720">
        <v>71.905484209187719</v>
      </c>
      <c r="AZ337" s="721">
        <v>265052.2881155287</v>
      </c>
      <c r="BA337" s="720">
        <v>2.8284204977547849</v>
      </c>
      <c r="BB337" s="721">
        <v>9371035.4710669294</v>
      </c>
      <c r="BC337" s="720">
        <v>73.99847216389675</v>
      </c>
      <c r="BD337" s="721">
        <v>3292787.4391025342</v>
      </c>
      <c r="BE337" s="719">
        <v>26.00152783610325</v>
      </c>
      <c r="BF337" s="718">
        <v>1268968.7863477115</v>
      </c>
      <c r="BG337" s="720">
        <v>10.814679225880781</v>
      </c>
      <c r="BH337" s="717">
        <v>17948.785790784455</v>
      </c>
      <c r="BI337" s="716">
        <v>1.3947113769655513</v>
      </c>
      <c r="BJ337" s="721">
        <v>1286917.5721384957</v>
      </c>
      <c r="BK337" s="720">
        <v>10.967646235715639</v>
      </c>
      <c r="BL337" s="721">
        <v>10446845.028151322</v>
      </c>
      <c r="BM337" s="719">
        <v>89.032353764284366</v>
      </c>
    </row>
    <row r="338" spans="1:65" s="18" customFormat="1" ht="15" customHeight="1" x14ac:dyDescent="0.25">
      <c r="A338" s="722" t="s">
        <v>612</v>
      </c>
      <c r="B338" s="721">
        <v>32786455.546686105</v>
      </c>
      <c r="C338" s="720">
        <v>61.573505917623159</v>
      </c>
      <c r="D338" s="721">
        <v>1344619.9215236574</v>
      </c>
      <c r="E338" s="720">
        <v>3.9395767730086866</v>
      </c>
      <c r="F338" s="721">
        <v>34131075.468209758</v>
      </c>
      <c r="G338" s="720">
        <v>64.098724374891219</v>
      </c>
      <c r="H338" s="721">
        <v>19116591.784244329</v>
      </c>
      <c r="I338" s="719">
        <v>35.901275625108781</v>
      </c>
      <c r="J338" s="718">
        <v>31519143.258371953</v>
      </c>
      <c r="K338" s="720">
        <v>75.952764090465436</v>
      </c>
      <c r="L338" s="721">
        <v>1323785.9693808598</v>
      </c>
      <c r="M338" s="720">
        <v>4.0306574367984176</v>
      </c>
      <c r="N338" s="721">
        <v>32842929.227752812</v>
      </c>
      <c r="O338" s="720">
        <v>79.142736692653671</v>
      </c>
      <c r="P338" s="721">
        <v>8655419.9578413963</v>
      </c>
      <c r="Q338" s="719">
        <v>20.857263307346329</v>
      </c>
      <c r="R338" s="718">
        <v>327435.23709950742</v>
      </c>
      <c r="S338" s="720">
        <v>23.18027254748138</v>
      </c>
      <c r="T338" s="721">
        <v>89274.567530543543</v>
      </c>
      <c r="U338" s="720">
        <v>21.423678190101679</v>
      </c>
      <c r="V338" s="721">
        <v>416709.80463005096</v>
      </c>
      <c r="W338" s="720">
        <v>29.500327851387599</v>
      </c>
      <c r="X338" s="721">
        <v>995850.10565057443</v>
      </c>
      <c r="Y338" s="719">
        <v>70.499672148612404</v>
      </c>
      <c r="Z338" s="718">
        <v>3539196.0193949183</v>
      </c>
      <c r="AA338" s="720">
        <v>63.074067629335616</v>
      </c>
      <c r="AB338" s="721">
        <v>416006.11955290654</v>
      </c>
      <c r="AC338" s="720">
        <v>10.517948386414803</v>
      </c>
      <c r="AD338" s="721">
        <v>3955202.1389478249</v>
      </c>
      <c r="AE338" s="720">
        <v>70.487954279045255</v>
      </c>
      <c r="AF338" s="721">
        <v>1655972.3934979721</v>
      </c>
      <c r="AG338" s="719">
        <v>29.512045720954745</v>
      </c>
      <c r="AH338" s="718">
        <v>7473562.1514002774</v>
      </c>
      <c r="AI338" s="720">
        <v>84.061925746545597</v>
      </c>
      <c r="AJ338" s="721">
        <v>257165.06505383004</v>
      </c>
      <c r="AK338" s="720">
        <v>3.3265313579617581</v>
      </c>
      <c r="AL338" s="721">
        <v>7730727.2164541073</v>
      </c>
      <c r="AM338" s="720">
        <v>86.954494265442605</v>
      </c>
      <c r="AN338" s="721">
        <v>1159816.3739149161</v>
      </c>
      <c r="AO338" s="719">
        <v>13.045505734557395</v>
      </c>
      <c r="AP338" s="718">
        <v>11020466.39450587</v>
      </c>
      <c r="AQ338" s="720">
        <v>85.397718110906112</v>
      </c>
      <c r="AR338" s="721">
        <v>290141.65571192867</v>
      </c>
      <c r="AS338" s="720">
        <v>2.5652171344257808</v>
      </c>
      <c r="AT338" s="721">
        <v>11310608.050217798</v>
      </c>
      <c r="AU338" s="720">
        <v>87.646029066154924</v>
      </c>
      <c r="AV338" s="721">
        <v>1594264.1621679901</v>
      </c>
      <c r="AW338" s="719">
        <v>12.353970933845076</v>
      </c>
      <c r="AX338" s="718">
        <v>9158483.4559713826</v>
      </c>
      <c r="AY338" s="720">
        <v>72.232350791474971</v>
      </c>
      <c r="AZ338" s="721">
        <v>271198.56153165095</v>
      </c>
      <c r="BA338" s="720">
        <v>2.8760096154701928</v>
      </c>
      <c r="BB338" s="721">
        <v>9429682.0175030343</v>
      </c>
      <c r="BC338" s="720">
        <v>74.37127583565632</v>
      </c>
      <c r="BD338" s="721">
        <v>3249516.922609943</v>
      </c>
      <c r="BE338" s="719">
        <v>25.62872416434368</v>
      </c>
      <c r="BF338" s="718">
        <v>1267312.2883141509</v>
      </c>
      <c r="BG338" s="720">
        <v>10.786262497129355</v>
      </c>
      <c r="BH338" s="717">
        <v>20833.952142797596</v>
      </c>
      <c r="BI338" s="716">
        <v>1.617359232085877</v>
      </c>
      <c r="BJ338" s="721">
        <v>1288146.2404569485</v>
      </c>
      <c r="BK338" s="720">
        <v>10.963583019258737</v>
      </c>
      <c r="BL338" s="721">
        <v>10461171.826402931</v>
      </c>
      <c r="BM338" s="719">
        <v>89.036416980741265</v>
      </c>
    </row>
    <row r="339" spans="1:65" s="18" customFormat="1" ht="15" customHeight="1" x14ac:dyDescent="0.25">
      <c r="A339" s="722" t="s">
        <v>613</v>
      </c>
      <c r="B339" s="721">
        <v>32795520.965745583</v>
      </c>
      <c r="C339" s="720">
        <v>61.559696115308128</v>
      </c>
      <c r="D339" s="721">
        <v>1348965.2400939413</v>
      </c>
      <c r="E339" s="720">
        <v>3.9507557148809465</v>
      </c>
      <c r="F339" s="721">
        <v>34144486.205839522</v>
      </c>
      <c r="G339" s="720">
        <v>64.091806836678671</v>
      </c>
      <c r="H339" s="721">
        <v>19129852.420387518</v>
      </c>
      <c r="I339" s="719">
        <v>35.908193163321329</v>
      </c>
      <c r="J339" s="718">
        <v>31534923.798153695</v>
      </c>
      <c r="K339" s="720">
        <v>75.970441265998801</v>
      </c>
      <c r="L339" s="721">
        <v>1329169.844048575</v>
      </c>
      <c r="M339" s="720">
        <v>4.0444439409146762</v>
      </c>
      <c r="N339" s="721">
        <v>32864093.642202269</v>
      </c>
      <c r="O339" s="720">
        <v>79.172529852486548</v>
      </c>
      <c r="P339" s="721">
        <v>8645371.450594835</v>
      </c>
      <c r="Q339" s="719">
        <v>20.827470147513452</v>
      </c>
      <c r="R339" s="718">
        <v>341491.11154616118</v>
      </c>
      <c r="S339" s="720">
        <v>24.146250348898967</v>
      </c>
      <c r="T339" s="721">
        <v>86921.967495928751</v>
      </c>
      <c r="U339" s="720">
        <v>20.289288947546115</v>
      </c>
      <c r="V339" s="721">
        <v>428413.07904208987</v>
      </c>
      <c r="W339" s="720">
        <v>30.292353474314698</v>
      </c>
      <c r="X339" s="721">
        <v>985848.3760982221</v>
      </c>
      <c r="Y339" s="719">
        <v>69.707646525685306</v>
      </c>
      <c r="Z339" s="718">
        <v>3528105.3938600263</v>
      </c>
      <c r="AA339" s="720">
        <v>62.941966156930441</v>
      </c>
      <c r="AB339" s="721">
        <v>411133.06996254518</v>
      </c>
      <c r="AC339" s="720">
        <v>10.436866763419763</v>
      </c>
      <c r="AD339" s="721">
        <v>3939238.4638225711</v>
      </c>
      <c r="AE339" s="720">
        <v>70.276646073412579</v>
      </c>
      <c r="AF339" s="721">
        <v>1666092.3024003264</v>
      </c>
      <c r="AG339" s="719">
        <v>29.723353926587421</v>
      </c>
      <c r="AH339" s="718">
        <v>7482125.8651520293</v>
      </c>
      <c r="AI339" s="720">
        <v>84.118546887709385</v>
      </c>
      <c r="AJ339" s="721">
        <v>269616.58465044107</v>
      </c>
      <c r="AK339" s="720">
        <v>3.4781416745510096</v>
      </c>
      <c r="AL339" s="721">
        <v>7751742.4498024695</v>
      </c>
      <c r="AM339" s="720">
        <v>87.149738253154467</v>
      </c>
      <c r="AN339" s="721">
        <v>1142997.3453820422</v>
      </c>
      <c r="AO339" s="719">
        <v>12.850261746845533</v>
      </c>
      <c r="AP339" s="718">
        <v>11004008.371407267</v>
      </c>
      <c r="AQ339" s="720">
        <v>85.298700109143411</v>
      </c>
      <c r="AR339" s="721">
        <v>293223.61735014466</v>
      </c>
      <c r="AS339" s="720">
        <v>2.5955350624113054</v>
      </c>
      <c r="AT339" s="721">
        <v>11297231.988757411</v>
      </c>
      <c r="AU339" s="720">
        <v>87.571653069290008</v>
      </c>
      <c r="AV339" s="721">
        <v>1603326.1174354837</v>
      </c>
      <c r="AW339" s="719">
        <v>12.428346930709992</v>
      </c>
      <c r="AX339" s="718">
        <v>9179193.0561882127</v>
      </c>
      <c r="AY339" s="720">
        <v>72.307998320855688</v>
      </c>
      <c r="AZ339" s="721">
        <v>268274.60458951537</v>
      </c>
      <c r="BA339" s="720">
        <v>2.8396456513239934</v>
      </c>
      <c r="BB339" s="721">
        <v>9447467.660777729</v>
      </c>
      <c r="BC339" s="720">
        <v>74.421299516227052</v>
      </c>
      <c r="BD339" s="721">
        <v>3247107.3092787601</v>
      </c>
      <c r="BE339" s="719">
        <v>25.578700483772948</v>
      </c>
      <c r="BF339" s="718">
        <v>1260597.1675918878</v>
      </c>
      <c r="BG339" s="720">
        <v>10.714923233215345</v>
      </c>
      <c r="BH339" s="717">
        <v>19795.396045366135</v>
      </c>
      <c r="BI339" s="716">
        <v>1.5460411601526871</v>
      </c>
      <c r="BJ339" s="721">
        <v>1280392.5636372541</v>
      </c>
      <c r="BK339" s="720">
        <v>10.883181701860313</v>
      </c>
      <c r="BL339" s="721">
        <v>10484480.969792685</v>
      </c>
      <c r="BM339" s="719">
        <v>89.116818298139691</v>
      </c>
    </row>
    <row r="340" spans="1:65" s="20" customFormat="1" ht="15" customHeight="1" x14ac:dyDescent="0.25">
      <c r="A340" s="722" t="s">
        <v>614</v>
      </c>
      <c r="B340" s="721">
        <v>32775974.943121165</v>
      </c>
      <c r="C340" s="720">
        <v>61.492221147631476</v>
      </c>
      <c r="D340" s="721">
        <v>1304210.857556852</v>
      </c>
      <c r="E340" s="720">
        <v>3.8268889294931756</v>
      </c>
      <c r="F340" s="721">
        <v>34080185.800678015</v>
      </c>
      <c r="G340" s="720">
        <v>63.939099466741837</v>
      </c>
      <c r="H340" s="721">
        <v>19220824.199321985</v>
      </c>
      <c r="I340" s="719">
        <v>36.060900533258163</v>
      </c>
      <c r="J340" s="718">
        <v>31515260.828910537</v>
      </c>
      <c r="K340" s="720">
        <v>75.902745264837549</v>
      </c>
      <c r="L340" s="721">
        <v>1286975.8535241885</v>
      </c>
      <c r="M340" s="720">
        <v>3.9234393251401407</v>
      </c>
      <c r="N340" s="721">
        <v>32802236.682434723</v>
      </c>
      <c r="O340" s="720">
        <v>79.002354717615148</v>
      </c>
      <c r="P340" s="721">
        <v>8718344.3175652754</v>
      </c>
      <c r="Q340" s="719">
        <v>20.997645282384852</v>
      </c>
      <c r="R340" s="718">
        <v>352367.49956377031</v>
      </c>
      <c r="S340" s="720">
        <v>24.885360674238683</v>
      </c>
      <c r="T340" s="721">
        <v>80563.421529212093</v>
      </c>
      <c r="U340" s="720">
        <v>18.608839795000261</v>
      </c>
      <c r="V340" s="721">
        <v>432930.9210929824</v>
      </c>
      <c r="W340" s="720">
        <v>30.57501651476645</v>
      </c>
      <c r="X340" s="721">
        <v>983032.0789070176</v>
      </c>
      <c r="Y340" s="719">
        <v>69.424983485233554</v>
      </c>
      <c r="Z340" s="718">
        <v>3489906.7916342248</v>
      </c>
      <c r="AA340" s="720">
        <v>62.325473594888685</v>
      </c>
      <c r="AB340" s="721">
        <v>392486.2185908251</v>
      </c>
      <c r="AC340" s="720">
        <v>10.109389172016717</v>
      </c>
      <c r="AD340" s="721">
        <v>3882393.0102250502</v>
      </c>
      <c r="AE340" s="720">
        <v>69.334798173922906</v>
      </c>
      <c r="AF340" s="721">
        <v>1717093.9897749494</v>
      </c>
      <c r="AG340" s="719">
        <v>30.665201826077094</v>
      </c>
      <c r="AH340" s="718">
        <v>7490347.2381007662</v>
      </c>
      <c r="AI340" s="720">
        <v>84.171267644814677</v>
      </c>
      <c r="AJ340" s="721">
        <v>254003.01320621365</v>
      </c>
      <c r="AK340" s="720">
        <v>3.2798492444649785</v>
      </c>
      <c r="AL340" s="721">
        <v>7744350.2513069799</v>
      </c>
      <c r="AM340" s="720">
        <v>87.025575319419985</v>
      </c>
      <c r="AN340" s="721">
        <v>1154585.7486930192</v>
      </c>
      <c r="AO340" s="719">
        <v>12.974424680580015</v>
      </c>
      <c r="AP340" s="718">
        <v>10990209.536187541</v>
      </c>
      <c r="AQ340" s="720">
        <v>85.220235722800695</v>
      </c>
      <c r="AR340" s="721">
        <v>293485.89431729948</v>
      </c>
      <c r="AS340" s="720">
        <v>2.6009732017746305</v>
      </c>
      <c r="AT340" s="721">
        <v>11283695.430504842</v>
      </c>
      <c r="AU340" s="720">
        <v>87.495982787739138</v>
      </c>
      <c r="AV340" s="721">
        <v>1612548.569495159</v>
      </c>
      <c r="AW340" s="719">
        <v>12.504017212260862</v>
      </c>
      <c r="AX340" s="718">
        <v>9192429.7634242326</v>
      </c>
      <c r="AY340" s="720">
        <v>72.324667210945435</v>
      </c>
      <c r="AZ340" s="721">
        <v>266437.30588063807</v>
      </c>
      <c r="BA340" s="720">
        <v>2.8167993474108366</v>
      </c>
      <c r="BB340" s="721">
        <v>9458867.0693048686</v>
      </c>
      <c r="BC340" s="720">
        <v>74.42095622008982</v>
      </c>
      <c r="BD340" s="721">
        <v>3251083.93069513</v>
      </c>
      <c r="BE340" s="719">
        <v>25.57904377991018</v>
      </c>
      <c r="BF340" s="718">
        <v>1260714.114210627</v>
      </c>
      <c r="BG340" s="720">
        <v>10.701767433177748</v>
      </c>
      <c r="BH340" s="717">
        <v>17235.004032663524</v>
      </c>
      <c r="BI340" s="716">
        <v>1.3486455592500668</v>
      </c>
      <c r="BJ340" s="721">
        <v>1277949.1182432906</v>
      </c>
      <c r="BK340" s="720">
        <v>10.848069439943917</v>
      </c>
      <c r="BL340" s="721">
        <v>10502479.88175671</v>
      </c>
      <c r="BM340" s="719">
        <v>89.151930560056087</v>
      </c>
    </row>
    <row r="341" spans="1:65" s="18" customFormat="1" ht="15" customHeight="1" x14ac:dyDescent="0.25">
      <c r="A341" s="722" t="s">
        <v>615</v>
      </c>
      <c r="B341" s="721">
        <v>32843376.243728109</v>
      </c>
      <c r="C341" s="720">
        <v>61.587623172387843</v>
      </c>
      <c r="D341" s="721">
        <v>1312205.6193552897</v>
      </c>
      <c r="E341" s="720">
        <v>3.8418482361548341</v>
      </c>
      <c r="F341" s="721">
        <v>34155581.863083392</v>
      </c>
      <c r="G341" s="720">
        <v>64.048260124259556</v>
      </c>
      <c r="H341" s="721">
        <v>19172302.1369166</v>
      </c>
      <c r="I341" s="719">
        <v>35.951739875740444</v>
      </c>
      <c r="J341" s="718">
        <v>31567454.357334688</v>
      </c>
      <c r="K341" s="720">
        <v>76.00805927935248</v>
      </c>
      <c r="L341" s="721">
        <v>1294308.0030864174</v>
      </c>
      <c r="M341" s="720">
        <v>3.9386445221370399</v>
      </c>
      <c r="N341" s="721">
        <v>32861762.360421106</v>
      </c>
      <c r="O341" s="720">
        <v>79.124491738895244</v>
      </c>
      <c r="P341" s="721">
        <v>8669957.6395788901</v>
      </c>
      <c r="Q341" s="719">
        <v>20.875508261104756</v>
      </c>
      <c r="R341" s="718">
        <v>354509.47293556744</v>
      </c>
      <c r="S341" s="720">
        <v>25.006134834524293</v>
      </c>
      <c r="T341" s="721">
        <v>80782.440335738473</v>
      </c>
      <c r="U341" s="720">
        <v>18.558222166049962</v>
      </c>
      <c r="V341" s="721">
        <v>435291.91327130591</v>
      </c>
      <c r="W341" s="720">
        <v>30.70430864796295</v>
      </c>
      <c r="X341" s="721">
        <v>982398.08672869415</v>
      </c>
      <c r="Y341" s="719">
        <v>69.295691352037053</v>
      </c>
      <c r="Z341" s="718">
        <v>3469961.4075168613</v>
      </c>
      <c r="AA341" s="720">
        <v>62.034360043507874</v>
      </c>
      <c r="AB341" s="721">
        <v>400325.72165057535</v>
      </c>
      <c r="AC341" s="720">
        <v>10.343566466519295</v>
      </c>
      <c r="AD341" s="721">
        <v>3870287.1291674366</v>
      </c>
      <c r="AE341" s="720">
        <v>69.191197551196552</v>
      </c>
      <c r="AF341" s="721">
        <v>1723324.8708325634</v>
      </c>
      <c r="AG341" s="719">
        <v>30.808802448803448</v>
      </c>
      <c r="AH341" s="718">
        <v>7509351.8332231995</v>
      </c>
      <c r="AI341" s="720">
        <v>84.345465188803573</v>
      </c>
      <c r="AJ341" s="721">
        <v>252808.08625057392</v>
      </c>
      <c r="AK341" s="720">
        <v>3.2569296287793148</v>
      </c>
      <c r="AL341" s="721">
        <v>7762159.9194737729</v>
      </c>
      <c r="AM341" s="720">
        <v>87.185019934921158</v>
      </c>
      <c r="AN341" s="721">
        <v>1140929.0805262271</v>
      </c>
      <c r="AO341" s="719">
        <v>12.814980065078842</v>
      </c>
      <c r="AP341" s="718">
        <v>11005435.456489488</v>
      </c>
      <c r="AQ341" s="720">
        <v>85.365453285338376</v>
      </c>
      <c r="AR341" s="721">
        <v>294283.25061124959</v>
      </c>
      <c r="AS341" s="720">
        <v>2.6043413844127121</v>
      </c>
      <c r="AT341" s="721">
        <v>11299718.707100738</v>
      </c>
      <c r="AU341" s="720">
        <v>87.64810926765108</v>
      </c>
      <c r="AV341" s="721">
        <v>1592423.2928992612</v>
      </c>
      <c r="AW341" s="719">
        <v>12.35189073234892</v>
      </c>
      <c r="AX341" s="718">
        <v>9228196.1871695742</v>
      </c>
      <c r="AY341" s="720">
        <v>72.519140089411451</v>
      </c>
      <c r="AZ341" s="721">
        <v>266108.50423828006</v>
      </c>
      <c r="BA341" s="720">
        <v>2.8028224592276105</v>
      </c>
      <c r="BB341" s="721">
        <v>9494304.6914078556</v>
      </c>
      <c r="BC341" s="720">
        <v>74.610335324799991</v>
      </c>
      <c r="BD341" s="721">
        <v>3230882.3085921444</v>
      </c>
      <c r="BE341" s="719">
        <v>25.389664675200009</v>
      </c>
      <c r="BF341" s="718">
        <v>1275921.8863934162</v>
      </c>
      <c r="BG341" s="720">
        <v>10.816413593380155</v>
      </c>
      <c r="BH341" s="717">
        <v>17897.616268872465</v>
      </c>
      <c r="BI341" s="716">
        <v>1.3833163151463241</v>
      </c>
      <c r="BJ341" s="721">
        <v>1293819.5026622885</v>
      </c>
      <c r="BK341" s="720">
        <v>10.968137630693237</v>
      </c>
      <c r="BL341" s="721">
        <v>10502344.49733771</v>
      </c>
      <c r="BM341" s="719">
        <v>89.031862369306765</v>
      </c>
    </row>
    <row r="342" spans="1:65" s="18" customFormat="1" ht="15" customHeight="1" x14ac:dyDescent="0.25">
      <c r="A342" s="722" t="s">
        <v>616</v>
      </c>
      <c r="B342" s="721">
        <v>32882262.038236663</v>
      </c>
      <c r="C342" s="720">
        <v>61.629855928449253</v>
      </c>
      <c r="D342" s="721">
        <v>1300124.7927708814</v>
      </c>
      <c r="E342" s="720">
        <v>3.8034932996297131</v>
      </c>
      <c r="F342" s="721">
        <v>34182386.831007548</v>
      </c>
      <c r="G342" s="720">
        <v>64.066625745997101</v>
      </c>
      <c r="H342" s="721">
        <v>19172049.168992452</v>
      </c>
      <c r="I342" s="719">
        <v>35.933374254002899</v>
      </c>
      <c r="J342" s="718">
        <v>31572370.724219471</v>
      </c>
      <c r="K342" s="720">
        <v>75.999809844361977</v>
      </c>
      <c r="L342" s="721">
        <v>1282597.936696969</v>
      </c>
      <c r="M342" s="720">
        <v>3.9038172580049353</v>
      </c>
      <c r="N342" s="721">
        <v>32854968.66091644</v>
      </c>
      <c r="O342" s="720">
        <v>79.087230809584753</v>
      </c>
      <c r="P342" s="721">
        <v>8687728.3390835579</v>
      </c>
      <c r="Q342" s="719">
        <v>20.912769190415247</v>
      </c>
      <c r="R342" s="718">
        <v>352597.17623927689</v>
      </c>
      <c r="S342" s="720">
        <v>24.84173841702588</v>
      </c>
      <c r="T342" s="721">
        <v>82733.881043817106</v>
      </c>
      <c r="U342" s="720">
        <v>19.004819357516133</v>
      </c>
      <c r="V342" s="721">
        <v>435331.05728309404</v>
      </c>
      <c r="W342" s="720">
        <v>30.670637709517997</v>
      </c>
      <c r="X342" s="721">
        <v>984042.94271690596</v>
      </c>
      <c r="Y342" s="719">
        <v>69.32936229048201</v>
      </c>
      <c r="Z342" s="718">
        <v>3439918.0582686793</v>
      </c>
      <c r="AA342" s="720">
        <v>61.561168621107562</v>
      </c>
      <c r="AB342" s="721">
        <v>411660.34114133718</v>
      </c>
      <c r="AC342" s="720">
        <v>10.688094553765156</v>
      </c>
      <c r="AD342" s="721">
        <v>3851578.3994100164</v>
      </c>
      <c r="AE342" s="720">
        <v>68.928289362460148</v>
      </c>
      <c r="AF342" s="721">
        <v>1736226.6005899836</v>
      </c>
      <c r="AG342" s="719">
        <v>31.071710637539852</v>
      </c>
      <c r="AH342" s="718">
        <v>7533342.6721241744</v>
      </c>
      <c r="AI342" s="720">
        <v>84.576619385298358</v>
      </c>
      <c r="AJ342" s="721">
        <v>241632.48926207476</v>
      </c>
      <c r="AK342" s="720">
        <v>3.1078232952064191</v>
      </c>
      <c r="AL342" s="721">
        <v>7774975.1613862496</v>
      </c>
      <c r="AM342" s="720">
        <v>87.289420324390406</v>
      </c>
      <c r="AN342" s="721">
        <v>1132146.8386137506</v>
      </c>
      <c r="AO342" s="719">
        <v>12.710579675609594</v>
      </c>
      <c r="AP342" s="718">
        <v>11010665.929803798</v>
      </c>
      <c r="AQ342" s="720">
        <v>85.435381624013615</v>
      </c>
      <c r="AR342" s="721">
        <v>283492.86096606241</v>
      </c>
      <c r="AS342" s="720">
        <v>2.5100838957368534</v>
      </c>
      <c r="AT342" s="721">
        <v>11294158.79076986</v>
      </c>
      <c r="AU342" s="720">
        <v>87.635096057157867</v>
      </c>
      <c r="AV342" s="721">
        <v>1593553.2092301394</v>
      </c>
      <c r="AW342" s="719">
        <v>12.364903942842133</v>
      </c>
      <c r="AX342" s="718">
        <v>9235846.8877835423</v>
      </c>
      <c r="AY342" s="720">
        <v>72.490981549997954</v>
      </c>
      <c r="AZ342" s="721">
        <v>263078.36428367766</v>
      </c>
      <c r="BA342" s="720">
        <v>2.7695592638380302</v>
      </c>
      <c r="BB342" s="721">
        <v>9498925.2520672195</v>
      </c>
      <c r="BC342" s="720">
        <v>74.555850000417706</v>
      </c>
      <c r="BD342" s="721">
        <v>3241758.7479327787</v>
      </c>
      <c r="BE342" s="719">
        <v>25.444149999582294</v>
      </c>
      <c r="BF342" s="718">
        <v>1309891.3140171932</v>
      </c>
      <c r="BG342" s="720">
        <v>11.089741434493204</v>
      </c>
      <c r="BH342" s="717">
        <v>17526.8560739124</v>
      </c>
      <c r="BI342" s="716">
        <v>1.3203718668932694</v>
      </c>
      <c r="BJ342" s="721">
        <v>1327418.1700911054</v>
      </c>
      <c r="BK342" s="720">
        <v>11.238126495100387</v>
      </c>
      <c r="BL342" s="721">
        <v>10484320.829908896</v>
      </c>
      <c r="BM342" s="719">
        <v>88.761873504899611</v>
      </c>
    </row>
    <row r="343" spans="1:65" s="18" customFormat="1" ht="15" customHeight="1" x14ac:dyDescent="0.25">
      <c r="A343" s="722" t="s">
        <v>617</v>
      </c>
      <c r="B343" s="721">
        <v>32963051.358811282</v>
      </c>
      <c r="C343" s="720">
        <v>61.75017200085491</v>
      </c>
      <c r="D343" s="721">
        <v>1331650.8357433479</v>
      </c>
      <c r="E343" s="720">
        <v>3.8829636956427325</v>
      </c>
      <c r="F343" s="721">
        <v>34294702.194554634</v>
      </c>
      <c r="G343" s="720">
        <v>64.24477322138948</v>
      </c>
      <c r="H343" s="721">
        <v>19086608.805445373</v>
      </c>
      <c r="I343" s="719">
        <v>35.75522677861052</v>
      </c>
      <c r="J343" s="718">
        <v>31617574.46342852</v>
      </c>
      <c r="K343" s="720">
        <v>76.087779457665548</v>
      </c>
      <c r="L343" s="721">
        <v>1314626.9464941402</v>
      </c>
      <c r="M343" s="720">
        <v>3.9919194290425892</v>
      </c>
      <c r="N343" s="721">
        <v>32932201.409922659</v>
      </c>
      <c r="O343" s="720">
        <v>79.251432801461718</v>
      </c>
      <c r="P343" s="721">
        <v>8621875.5900773443</v>
      </c>
      <c r="Q343" s="719">
        <v>20.748567198538282</v>
      </c>
      <c r="R343" s="718">
        <v>358669.7967256619</v>
      </c>
      <c r="S343" s="720">
        <v>25.239009461425951</v>
      </c>
      <c r="T343" s="721">
        <v>79850.697789466649</v>
      </c>
      <c r="U343" s="720">
        <v>18.209114234844929</v>
      </c>
      <c r="V343" s="721">
        <v>438520.49451512855</v>
      </c>
      <c r="W343" s="720">
        <v>30.857973019016249</v>
      </c>
      <c r="X343" s="721">
        <v>982572.5054848718</v>
      </c>
      <c r="Y343" s="719">
        <v>69.142026980983758</v>
      </c>
      <c r="Z343" s="718">
        <v>3481327.0236656051</v>
      </c>
      <c r="AA343" s="720">
        <v>62.366661883443257</v>
      </c>
      <c r="AB343" s="721">
        <v>424270.22840585891</v>
      </c>
      <c r="AC343" s="720">
        <v>10.863133114425278</v>
      </c>
      <c r="AD343" s="721">
        <v>3905597.2520714644</v>
      </c>
      <c r="AE343" s="720">
        <v>69.967303162566338</v>
      </c>
      <c r="AF343" s="721">
        <v>1676434.747928536</v>
      </c>
      <c r="AG343" s="719">
        <v>30.032696837433662</v>
      </c>
      <c r="AH343" s="718">
        <v>7525050.5844619609</v>
      </c>
      <c r="AI343" s="720">
        <v>84.442048114497041</v>
      </c>
      <c r="AJ343" s="721">
        <v>262216.13246265106</v>
      </c>
      <c r="AK343" s="720">
        <v>3.3672422172565168</v>
      </c>
      <c r="AL343" s="721">
        <v>7787266.7169246115</v>
      </c>
      <c r="AM343" s="720">
        <v>87.384495746613737</v>
      </c>
      <c r="AN343" s="721">
        <v>1124230.2830753895</v>
      </c>
      <c r="AO343" s="719">
        <v>12.615504253386263</v>
      </c>
      <c r="AP343" s="718">
        <v>10992854.830924574</v>
      </c>
      <c r="AQ343" s="720">
        <v>85.326264380510764</v>
      </c>
      <c r="AR343" s="721">
        <v>293380.8478725492</v>
      </c>
      <c r="AS343" s="720">
        <v>2.5994570397259107</v>
      </c>
      <c r="AT343" s="721">
        <v>11286235.678797122</v>
      </c>
      <c r="AU343" s="720">
        <v>87.603479187289551</v>
      </c>
      <c r="AV343" s="721">
        <v>1597083.3212028784</v>
      </c>
      <c r="AW343" s="719">
        <v>12.396520812710449</v>
      </c>
      <c r="AX343" s="718">
        <v>9259672.2276507169</v>
      </c>
      <c r="AY343" s="720">
        <v>72.589945949547072</v>
      </c>
      <c r="AZ343" s="721">
        <v>254909.03996361437</v>
      </c>
      <c r="BA343" s="720">
        <v>2.6791409184897299</v>
      </c>
      <c r="BB343" s="721">
        <v>9514581.2676143311</v>
      </c>
      <c r="BC343" s="720">
        <v>74.588270833850714</v>
      </c>
      <c r="BD343" s="721">
        <v>3241554.7323856689</v>
      </c>
      <c r="BE343" s="719">
        <v>25.411729166149286</v>
      </c>
      <c r="BF343" s="718">
        <v>1345476.8953827638</v>
      </c>
      <c r="BG343" s="720">
        <v>11.376090938783859</v>
      </c>
      <c r="BH343" s="717">
        <v>17023.889249207696</v>
      </c>
      <c r="BI343" s="716">
        <v>1.2494590418754188</v>
      </c>
      <c r="BJ343" s="721">
        <v>1362500.7846319717</v>
      </c>
      <c r="BK343" s="720">
        <v>11.520028982532786</v>
      </c>
      <c r="BL343" s="721">
        <v>10464733.215368031</v>
      </c>
      <c r="BM343" s="719">
        <v>88.479971017467221</v>
      </c>
    </row>
    <row r="344" spans="1:65" s="18" customFormat="1" ht="15" customHeight="1" x14ac:dyDescent="0.25">
      <c r="A344" s="722" t="s">
        <v>618</v>
      </c>
      <c r="B344" s="721">
        <v>32905930.900471836</v>
      </c>
      <c r="C344" s="720">
        <v>61.612284684163889</v>
      </c>
      <c r="D344" s="721">
        <v>1320572.7773270542</v>
      </c>
      <c r="E344" s="720">
        <v>3.8583338507451672</v>
      </c>
      <c r="F344" s="721">
        <v>34226503.67779889</v>
      </c>
      <c r="G344" s="720">
        <v>64.084893836262509</v>
      </c>
      <c r="H344" s="721">
        <v>19181564.32220111</v>
      </c>
      <c r="I344" s="719">
        <v>35.915106163737491</v>
      </c>
      <c r="J344" s="718">
        <v>31605906.917206686</v>
      </c>
      <c r="K344" s="720">
        <v>76.03963300798307</v>
      </c>
      <c r="L344" s="721">
        <v>1305389.1744135041</v>
      </c>
      <c r="M344" s="720">
        <v>3.9663864065987955</v>
      </c>
      <c r="N344" s="721">
        <v>32911296.091620192</v>
      </c>
      <c r="O344" s="720">
        <v>79.180226758860627</v>
      </c>
      <c r="P344" s="721">
        <v>8653747.9083798118</v>
      </c>
      <c r="Q344" s="719">
        <v>20.819773241139373</v>
      </c>
      <c r="R344" s="718">
        <v>355293.15631616581</v>
      </c>
      <c r="S344" s="720">
        <v>24.97187930303469</v>
      </c>
      <c r="T344" s="721">
        <v>86542.22063595595</v>
      </c>
      <c r="U344" s="720">
        <v>19.586983105097502</v>
      </c>
      <c r="V344" s="721">
        <v>441835.37695212173</v>
      </c>
      <c r="W344" s="720">
        <v>31.054523592457947</v>
      </c>
      <c r="X344" s="721">
        <v>980937.62304787803</v>
      </c>
      <c r="Y344" s="719">
        <v>68.94547640754206</v>
      </c>
      <c r="Z344" s="718">
        <v>3469003.185508586</v>
      </c>
      <c r="AA344" s="720">
        <v>62.211316809335067</v>
      </c>
      <c r="AB344" s="721">
        <v>414574.91104869772</v>
      </c>
      <c r="AC344" s="720">
        <v>10.675075941338999</v>
      </c>
      <c r="AD344" s="721">
        <v>3883578.0965572838</v>
      </c>
      <c r="AE344" s="720">
        <v>69.646089783944262</v>
      </c>
      <c r="AF344" s="721">
        <v>1692582.9034427167</v>
      </c>
      <c r="AG344" s="719">
        <v>30.353910216055738</v>
      </c>
      <c r="AH344" s="718">
        <v>7505587.0269135591</v>
      </c>
      <c r="AI344" s="720">
        <v>84.183528247881966</v>
      </c>
      <c r="AJ344" s="721">
        <v>263464.9800199641</v>
      </c>
      <c r="AK344" s="720">
        <v>3.3912114346104731</v>
      </c>
      <c r="AL344" s="721">
        <v>7769052.0069335233</v>
      </c>
      <c r="AM344" s="720">
        <v>87.138581797765184</v>
      </c>
      <c r="AN344" s="721">
        <v>1146690.9930664771</v>
      </c>
      <c r="AO344" s="719">
        <v>12.861418202234816</v>
      </c>
      <c r="AP344" s="718">
        <v>10986159.727387819</v>
      </c>
      <c r="AQ344" s="720">
        <v>85.303516675933651</v>
      </c>
      <c r="AR344" s="721">
        <v>276686.90855185757</v>
      </c>
      <c r="AS344" s="720">
        <v>2.4566338998965969</v>
      </c>
      <c r="AT344" s="721">
        <v>11262846.635939678</v>
      </c>
      <c r="AU344" s="720">
        <v>87.451889437966855</v>
      </c>
      <c r="AV344" s="721">
        <v>1616059.3640603235</v>
      </c>
      <c r="AW344" s="719">
        <v>12.548110562033145</v>
      </c>
      <c r="AX344" s="718">
        <v>9289863.8210805543</v>
      </c>
      <c r="AY344" s="720">
        <v>72.739241196293477</v>
      </c>
      <c r="AZ344" s="721">
        <v>264120.15415702888</v>
      </c>
      <c r="BA344" s="720">
        <v>2.7645027963369686</v>
      </c>
      <c r="BB344" s="721">
        <v>9553983.9752375837</v>
      </c>
      <c r="BC344" s="720">
        <v>74.807290843526701</v>
      </c>
      <c r="BD344" s="721">
        <v>3217477.0247624149</v>
      </c>
      <c r="BE344" s="719">
        <v>25.192709156473299</v>
      </c>
      <c r="BF344" s="718">
        <v>1300023.9832651499</v>
      </c>
      <c r="BG344" s="720">
        <v>10.977128673091855</v>
      </c>
      <c r="BH344" s="717">
        <v>15183.602913550072</v>
      </c>
      <c r="BI344" s="716">
        <v>1.1544643654060438</v>
      </c>
      <c r="BJ344" s="721">
        <v>1315207.5861786997</v>
      </c>
      <c r="BK344" s="720">
        <v>11.105335817766642</v>
      </c>
      <c r="BL344" s="721">
        <v>10527816.413821299</v>
      </c>
      <c r="BM344" s="719">
        <v>88.894664182233356</v>
      </c>
    </row>
    <row r="345" spans="1:65" s="18" customFormat="1" ht="15" customHeight="1" x14ac:dyDescent="0.25">
      <c r="A345" s="722" t="s">
        <v>619</v>
      </c>
      <c r="B345" s="721">
        <v>32874592.579699356</v>
      </c>
      <c r="C345" s="720">
        <v>61.538777107042904</v>
      </c>
      <c r="D345" s="721">
        <v>1328274.9968315661</v>
      </c>
      <c r="E345" s="720">
        <v>3.8835193974875732</v>
      </c>
      <c r="F345" s="721">
        <v>34202867.576530918</v>
      </c>
      <c r="G345" s="720">
        <v>64.025208498358523</v>
      </c>
      <c r="H345" s="721">
        <v>19218071.423469078</v>
      </c>
      <c r="I345" s="719">
        <v>35.974791501641477</v>
      </c>
      <c r="J345" s="718">
        <v>31560393.878571622</v>
      </c>
      <c r="K345" s="720">
        <v>75.92364283869189</v>
      </c>
      <c r="L345" s="721">
        <v>1311170.2904189606</v>
      </c>
      <c r="M345" s="720">
        <v>3.9887675672454135</v>
      </c>
      <c r="N345" s="721">
        <v>32871564.168990582</v>
      </c>
      <c r="O345" s="720">
        <v>79.077875489066486</v>
      </c>
      <c r="P345" s="721">
        <v>8697033.8310094178</v>
      </c>
      <c r="Q345" s="719">
        <v>20.922124510933514</v>
      </c>
      <c r="R345" s="718">
        <v>344927.19592819829</v>
      </c>
      <c r="S345" s="720">
        <v>24.187679626393155</v>
      </c>
      <c r="T345" s="721">
        <v>91618.533040366689</v>
      </c>
      <c r="U345" s="720">
        <v>20.987155974893071</v>
      </c>
      <c r="V345" s="721">
        <v>436545.72896856494</v>
      </c>
      <c r="W345" s="720">
        <v>30.612338949231262</v>
      </c>
      <c r="X345" s="721">
        <v>989499.27103143511</v>
      </c>
      <c r="Y345" s="719">
        <v>69.387661050768742</v>
      </c>
      <c r="Z345" s="718">
        <v>3437208.3453429183</v>
      </c>
      <c r="AA345" s="720">
        <v>61.727724598307752</v>
      </c>
      <c r="AB345" s="721">
        <v>416280.1932696267</v>
      </c>
      <c r="AC345" s="720">
        <v>10.802684089972903</v>
      </c>
      <c r="AD345" s="721">
        <v>3853488.538612545</v>
      </c>
      <c r="AE345" s="720">
        <v>69.203567359103289</v>
      </c>
      <c r="AF345" s="721">
        <v>1714849.4613874545</v>
      </c>
      <c r="AG345" s="719">
        <v>30.796432640896711</v>
      </c>
      <c r="AH345" s="718">
        <v>7504795.80728627</v>
      </c>
      <c r="AI345" s="720">
        <v>84.197073040353985</v>
      </c>
      <c r="AJ345" s="721">
        <v>264868.0368898107</v>
      </c>
      <c r="AK345" s="720">
        <v>3.409002528318497</v>
      </c>
      <c r="AL345" s="721">
        <v>7769663.8441760801</v>
      </c>
      <c r="AM345" s="720">
        <v>87.168654682377451</v>
      </c>
      <c r="AN345" s="721">
        <v>1143705.1558239185</v>
      </c>
      <c r="AO345" s="719">
        <v>12.831345317622549</v>
      </c>
      <c r="AP345" s="718">
        <v>10996057.636088062</v>
      </c>
      <c r="AQ345" s="720">
        <v>85.39488470615656</v>
      </c>
      <c r="AR345" s="721">
        <v>283470.1896643595</v>
      </c>
      <c r="AS345" s="720">
        <v>2.5131387948453425</v>
      </c>
      <c r="AT345" s="721">
        <v>11279527.825752422</v>
      </c>
      <c r="AU345" s="720">
        <v>87.596301337929717</v>
      </c>
      <c r="AV345" s="721">
        <v>1597189.1742475785</v>
      </c>
      <c r="AW345" s="719">
        <v>12.403698662070283</v>
      </c>
      <c r="AX345" s="718">
        <v>9277404.8939261734</v>
      </c>
      <c r="AY345" s="720">
        <v>72.56970650035035</v>
      </c>
      <c r="AZ345" s="721">
        <v>254933.33755479712</v>
      </c>
      <c r="BA345" s="720">
        <v>2.6744050763208178</v>
      </c>
      <c r="BB345" s="721">
        <v>9532338.2314809691</v>
      </c>
      <c r="BC345" s="720">
        <v>74.563845776907982</v>
      </c>
      <c r="BD345" s="721">
        <v>3251790.7685190313</v>
      </c>
      <c r="BE345" s="719">
        <v>25.436154223092018</v>
      </c>
      <c r="BF345" s="718">
        <v>1314198.701127734</v>
      </c>
      <c r="BG345" s="720">
        <v>11.088093914339234</v>
      </c>
      <c r="BH345" s="717">
        <v>17104.706412605577</v>
      </c>
      <c r="BI345" s="716">
        <v>1.2848090311890299</v>
      </c>
      <c r="BJ345" s="721">
        <v>1331303.4075403395</v>
      </c>
      <c r="BK345" s="720">
        <v>11.232408918544779</v>
      </c>
      <c r="BL345" s="721">
        <v>10521037.59245966</v>
      </c>
      <c r="BM345" s="719">
        <v>88.767591081455222</v>
      </c>
    </row>
    <row r="346" spans="1:65" s="18" customFormat="1" ht="15" customHeight="1" x14ac:dyDescent="0.25">
      <c r="A346" s="722" t="s">
        <v>620</v>
      </c>
      <c r="B346" s="721">
        <v>32896235.875559144</v>
      </c>
      <c r="C346" s="720">
        <v>61.563536957711761</v>
      </c>
      <c r="D346" s="721">
        <v>1324876.8713921499</v>
      </c>
      <c r="E346" s="720">
        <v>3.8715189689738567</v>
      </c>
      <c r="F346" s="721">
        <v>34221112.746951297</v>
      </c>
      <c r="G346" s="720">
        <v>64.042972797876317</v>
      </c>
      <c r="H346" s="721">
        <v>19213497.253048707</v>
      </c>
      <c r="I346" s="719">
        <v>35.957027202123683</v>
      </c>
      <c r="J346" s="718">
        <v>31598264.053607106</v>
      </c>
      <c r="K346" s="720">
        <v>76.00730194543705</v>
      </c>
      <c r="L346" s="721">
        <v>1308371.3143942207</v>
      </c>
      <c r="M346" s="720">
        <v>3.9760106123353207</v>
      </c>
      <c r="N346" s="721">
        <v>32906635.368001327</v>
      </c>
      <c r="O346" s="720">
        <v>79.154492986729636</v>
      </c>
      <c r="P346" s="721">
        <v>8666033.6319986731</v>
      </c>
      <c r="Q346" s="719">
        <v>20.845507013270364</v>
      </c>
      <c r="R346" s="718">
        <v>347965.28509826568</v>
      </c>
      <c r="S346" s="720">
        <v>24.344796242290268</v>
      </c>
      <c r="T346" s="721">
        <v>101271.06981515689</v>
      </c>
      <c r="U346" s="720">
        <v>22.542937299603455</v>
      </c>
      <c r="V346" s="721">
        <v>449236.35491342255</v>
      </c>
      <c r="W346" s="720">
        <v>31.430053494870819</v>
      </c>
      <c r="X346" s="721">
        <v>980084.64508657763</v>
      </c>
      <c r="Y346" s="719">
        <v>68.569946505129181</v>
      </c>
      <c r="Z346" s="718">
        <v>3433934.7106043808</v>
      </c>
      <c r="AA346" s="720">
        <v>61.755839861299947</v>
      </c>
      <c r="AB346" s="721">
        <v>411286.99958359997</v>
      </c>
      <c r="AC346" s="720">
        <v>10.696054235153412</v>
      </c>
      <c r="AD346" s="721">
        <v>3845221.7101879809</v>
      </c>
      <c r="AE346" s="720">
        <v>69.152420234503666</v>
      </c>
      <c r="AF346" s="721">
        <v>1715280.2898120198</v>
      </c>
      <c r="AG346" s="719">
        <v>30.847579765496334</v>
      </c>
      <c r="AH346" s="718">
        <v>7531359.1695436016</v>
      </c>
      <c r="AI346" s="720">
        <v>84.515068343222339</v>
      </c>
      <c r="AJ346" s="721">
        <v>257003.33336880375</v>
      </c>
      <c r="AK346" s="720">
        <v>3.2998378448961398</v>
      </c>
      <c r="AL346" s="721">
        <v>7788362.5029124049</v>
      </c>
      <c r="AM346" s="720">
        <v>87.399096816055959</v>
      </c>
      <c r="AN346" s="721">
        <v>1122899.4970875953</v>
      </c>
      <c r="AO346" s="719">
        <v>12.600903183944041</v>
      </c>
      <c r="AP346" s="718">
        <v>11004349.067208814</v>
      </c>
      <c r="AQ346" s="720">
        <v>85.4752133411112</v>
      </c>
      <c r="AR346" s="721">
        <v>271882.44392381201</v>
      </c>
      <c r="AS346" s="720">
        <v>2.4111108720621077</v>
      </c>
      <c r="AT346" s="721">
        <v>11276231.511132626</v>
      </c>
      <c r="AU346" s="720">
        <v>87.587033836458787</v>
      </c>
      <c r="AV346" s="721">
        <v>1598084.4888673727</v>
      </c>
      <c r="AW346" s="719">
        <v>12.412966163541213</v>
      </c>
      <c r="AX346" s="718">
        <v>9280655.8211520426</v>
      </c>
      <c r="AY346" s="720">
        <v>72.520602218786408</v>
      </c>
      <c r="AZ346" s="721">
        <v>266927.46770284825</v>
      </c>
      <c r="BA346" s="720">
        <v>2.7957595092617695</v>
      </c>
      <c r="BB346" s="721">
        <v>9547583.2888548914</v>
      </c>
      <c r="BC346" s="720">
        <v>74.606418251574411</v>
      </c>
      <c r="BD346" s="721">
        <v>3249684.7111451086</v>
      </c>
      <c r="BE346" s="719">
        <v>25.393581748425589</v>
      </c>
      <c r="BF346" s="718">
        <v>1297971.8219520398</v>
      </c>
      <c r="BG346" s="720">
        <v>10.942322356451106</v>
      </c>
      <c r="BH346" s="717">
        <v>16505.55699792899</v>
      </c>
      <c r="BI346" s="716">
        <v>1.2556744803865669</v>
      </c>
      <c r="BJ346" s="721">
        <v>1314477.3789499691</v>
      </c>
      <c r="BK346" s="720">
        <v>11.081469541535986</v>
      </c>
      <c r="BL346" s="721">
        <v>10547463.621050032</v>
      </c>
      <c r="BM346" s="719">
        <v>88.918530458464019</v>
      </c>
    </row>
    <row r="347" spans="1:65" s="18" customFormat="1" ht="15" customHeight="1" x14ac:dyDescent="0.25">
      <c r="A347" s="722" t="s">
        <v>621</v>
      </c>
      <c r="B347" s="721">
        <v>32906942.037430674</v>
      </c>
      <c r="C347" s="720">
        <v>61.5680791491273</v>
      </c>
      <c r="D347" s="721">
        <v>1299906.0787869249</v>
      </c>
      <c r="E347" s="720">
        <v>3.8001340385717515</v>
      </c>
      <c r="F347" s="721">
        <v>34206848.116217598</v>
      </c>
      <c r="G347" s="720">
        <v>64.000171449109175</v>
      </c>
      <c r="H347" s="721">
        <v>19241208.883782394</v>
      </c>
      <c r="I347" s="719">
        <v>35.999828550890825</v>
      </c>
      <c r="J347" s="718">
        <v>31614303.475503065</v>
      </c>
      <c r="K347" s="720">
        <v>76.038640543712816</v>
      </c>
      <c r="L347" s="721">
        <v>1277781.0464077047</v>
      </c>
      <c r="M347" s="720">
        <v>3.8847676119661019</v>
      </c>
      <c r="N347" s="721">
        <v>32892084.521910764</v>
      </c>
      <c r="O347" s="720">
        <v>79.111956195175807</v>
      </c>
      <c r="P347" s="721">
        <v>8684544.4780892301</v>
      </c>
      <c r="Q347" s="719">
        <v>20.888043804824193</v>
      </c>
      <c r="R347" s="718">
        <v>350916.64313527488</v>
      </c>
      <c r="S347" s="720">
        <v>24.49459302689495</v>
      </c>
      <c r="T347" s="721">
        <v>96946.593028110132</v>
      </c>
      <c r="U347" s="720">
        <v>21.646472672908356</v>
      </c>
      <c r="V347" s="721">
        <v>447863.23616338498</v>
      </c>
      <c r="W347" s="720">
        <v>31.261634112068442</v>
      </c>
      <c r="X347" s="721">
        <v>984765.76383661502</v>
      </c>
      <c r="Y347" s="719">
        <v>68.738365887931565</v>
      </c>
      <c r="Z347" s="718">
        <v>3468182.0068899691</v>
      </c>
      <c r="AA347" s="720">
        <v>62.458480380817697</v>
      </c>
      <c r="AB347" s="721">
        <v>396216.94476500736</v>
      </c>
      <c r="AC347" s="720">
        <v>10.253003111785922</v>
      </c>
      <c r="AD347" s="721">
        <v>3864398.9516549767</v>
      </c>
      <c r="AE347" s="720">
        <v>69.593950267343146</v>
      </c>
      <c r="AF347" s="721">
        <v>1688381.0483450228</v>
      </c>
      <c r="AG347" s="719">
        <v>30.406049732656854</v>
      </c>
      <c r="AH347" s="718">
        <v>7537116.4942622501</v>
      </c>
      <c r="AI347" s="720">
        <v>84.600552204673491</v>
      </c>
      <c r="AJ347" s="721">
        <v>248910.4948116985</v>
      </c>
      <c r="AK347" s="720">
        <v>3.1968871307663331</v>
      </c>
      <c r="AL347" s="721">
        <v>7786026.9890739489</v>
      </c>
      <c r="AM347" s="720">
        <v>87.394454266110245</v>
      </c>
      <c r="AN347" s="721">
        <v>1123036.0109260506</v>
      </c>
      <c r="AO347" s="719">
        <v>12.605545733889755</v>
      </c>
      <c r="AP347" s="718">
        <v>10990483.52220593</v>
      </c>
      <c r="AQ347" s="720">
        <v>85.38232993082184</v>
      </c>
      <c r="AR347" s="721">
        <v>267643.47869994136</v>
      </c>
      <c r="AS347" s="720">
        <v>2.3773357564575863</v>
      </c>
      <c r="AT347" s="721">
        <v>11258127.000905871</v>
      </c>
      <c r="AU347" s="720">
        <v>87.461585475495511</v>
      </c>
      <c r="AV347" s="721">
        <v>1613954.9990941305</v>
      </c>
      <c r="AW347" s="719">
        <v>12.538414524504489</v>
      </c>
      <c r="AX347" s="718">
        <v>9267604.8090096414</v>
      </c>
      <c r="AY347" s="720">
        <v>72.346218183809555</v>
      </c>
      <c r="AZ347" s="721">
        <v>268063.53510294709</v>
      </c>
      <c r="BA347" s="720">
        <v>2.8111667208775359</v>
      </c>
      <c r="BB347" s="721">
        <v>9535668.3441125881</v>
      </c>
      <c r="BC347" s="720">
        <v>74.43881744730291</v>
      </c>
      <c r="BD347" s="721">
        <v>3274406.655887411</v>
      </c>
      <c r="BE347" s="719">
        <v>25.56118255269709</v>
      </c>
      <c r="BF347" s="718">
        <v>1292638.5619276133</v>
      </c>
      <c r="BG347" s="720">
        <v>10.888652670324188</v>
      </c>
      <c r="BH347" s="717">
        <v>22125.032379220494</v>
      </c>
      <c r="BI347" s="716">
        <v>1.6828144979847268</v>
      </c>
      <c r="BJ347" s="721">
        <v>1314763.5943068338</v>
      </c>
      <c r="BK347" s="720">
        <v>11.075024793199553</v>
      </c>
      <c r="BL347" s="721">
        <v>10556664.405693162</v>
      </c>
      <c r="BM347" s="719">
        <v>88.92497520680044</v>
      </c>
    </row>
    <row r="348" spans="1:65" s="18" customFormat="1" ht="15" customHeight="1" x14ac:dyDescent="0.25">
      <c r="A348" s="722" t="s">
        <v>622</v>
      </c>
      <c r="B348" s="721">
        <v>33005330.893343732</v>
      </c>
      <c r="C348" s="720">
        <v>61.736685385717387</v>
      </c>
      <c r="D348" s="721">
        <v>1313120.0334915211</v>
      </c>
      <c r="E348" s="720">
        <v>3.8262800272978792</v>
      </c>
      <c r="F348" s="721">
        <v>34318450.926835254</v>
      </c>
      <c r="G348" s="720">
        <v>64.192884920371895</v>
      </c>
      <c r="H348" s="721">
        <v>19143005.073164754</v>
      </c>
      <c r="I348" s="719">
        <v>35.807115079628105</v>
      </c>
      <c r="J348" s="718">
        <v>31692150.715176143</v>
      </c>
      <c r="K348" s="720">
        <v>76.218734498876088</v>
      </c>
      <c r="L348" s="721">
        <v>1288317.9847203037</v>
      </c>
      <c r="M348" s="720">
        <v>3.9063058698263702</v>
      </c>
      <c r="N348" s="721">
        <v>32980468.699896447</v>
      </c>
      <c r="O348" s="720">
        <v>79.317103155204066</v>
      </c>
      <c r="P348" s="721">
        <v>8600057.3001035545</v>
      </c>
      <c r="Q348" s="719">
        <v>20.682896844795934</v>
      </c>
      <c r="R348" s="718">
        <v>350338.18269873015</v>
      </c>
      <c r="S348" s="720">
        <v>24.398321532374233</v>
      </c>
      <c r="T348" s="721">
        <v>100529.82949772826</v>
      </c>
      <c r="U348" s="720">
        <v>22.296953161078111</v>
      </c>
      <c r="V348" s="721">
        <v>450868.01219645841</v>
      </c>
      <c r="W348" s="720">
        <v>31.399439951115244</v>
      </c>
      <c r="X348" s="721">
        <v>985042.98780354171</v>
      </c>
      <c r="Y348" s="719">
        <v>68.600560048884759</v>
      </c>
      <c r="Z348" s="718">
        <v>3460301.8121120166</v>
      </c>
      <c r="AA348" s="720">
        <v>62.405035613070886</v>
      </c>
      <c r="AB348" s="721">
        <v>391394.94847924658</v>
      </c>
      <c r="AC348" s="720">
        <v>10.161624157016053</v>
      </c>
      <c r="AD348" s="721">
        <v>3851696.760591263</v>
      </c>
      <c r="AE348" s="720">
        <v>69.463672987744133</v>
      </c>
      <c r="AF348" s="721">
        <v>1693211.239408737</v>
      </c>
      <c r="AG348" s="719">
        <v>30.536327012255867</v>
      </c>
      <c r="AH348" s="718">
        <v>7553483.2833917998</v>
      </c>
      <c r="AI348" s="720">
        <v>84.804489302516757</v>
      </c>
      <c r="AJ348" s="721">
        <v>262228.10493493197</v>
      </c>
      <c r="AK348" s="720">
        <v>3.3551405867748199</v>
      </c>
      <c r="AL348" s="721">
        <v>7815711.3883267324</v>
      </c>
      <c r="AM348" s="720">
        <v>87.748577438472481</v>
      </c>
      <c r="AN348" s="721">
        <v>1091226.6116732687</v>
      </c>
      <c r="AO348" s="719">
        <v>12.251422561527519</v>
      </c>
      <c r="AP348" s="718">
        <v>11012866.520471986</v>
      </c>
      <c r="AQ348" s="720">
        <v>85.571807104309784</v>
      </c>
      <c r="AR348" s="721">
        <v>275816.50343405321</v>
      </c>
      <c r="AS348" s="720">
        <v>2.4433009842685522</v>
      </c>
      <c r="AT348" s="721">
        <v>11288683.023906039</v>
      </c>
      <c r="AU348" s="720">
        <v>87.714947274416261</v>
      </c>
      <c r="AV348" s="721">
        <v>1581053.9760939628</v>
      </c>
      <c r="AW348" s="719">
        <v>12.285052725583739</v>
      </c>
      <c r="AX348" s="718">
        <v>9315160.9165016133</v>
      </c>
      <c r="AY348" s="720">
        <v>72.64398089704224</v>
      </c>
      <c r="AZ348" s="721">
        <v>258348.59837434371</v>
      </c>
      <c r="BA348" s="720">
        <v>2.698577757434768</v>
      </c>
      <c r="BB348" s="721">
        <v>9573509.5148759559</v>
      </c>
      <c r="BC348" s="720">
        <v>74.658704079315683</v>
      </c>
      <c r="BD348" s="721">
        <v>3249522.4851240441</v>
      </c>
      <c r="BE348" s="719">
        <v>25.341295920684317</v>
      </c>
      <c r="BF348" s="718">
        <v>1313180.178167586</v>
      </c>
      <c r="BG348" s="720">
        <v>11.052839955858557</v>
      </c>
      <c r="BH348" s="717">
        <v>24802.048771217305</v>
      </c>
      <c r="BI348" s="716">
        <v>1.8536904505796328</v>
      </c>
      <c r="BJ348" s="721">
        <v>1337982.2269388032</v>
      </c>
      <c r="BK348" s="720">
        <v>11.261595068221117</v>
      </c>
      <c r="BL348" s="721">
        <v>10542947.773061197</v>
      </c>
      <c r="BM348" s="719">
        <v>88.738404931778888</v>
      </c>
    </row>
    <row r="349" spans="1:65" s="18" customFormat="1" ht="15" customHeight="1" x14ac:dyDescent="0.25">
      <c r="A349" s="722" t="s">
        <v>623</v>
      </c>
      <c r="B349" s="721">
        <v>33056798.417284228</v>
      </c>
      <c r="C349" s="720">
        <v>61.817821985137876</v>
      </c>
      <c r="D349" s="721">
        <v>1283450.1808833443</v>
      </c>
      <c r="E349" s="720">
        <v>3.7374516297235849</v>
      </c>
      <c r="F349" s="721">
        <v>34340248.598167568</v>
      </c>
      <c r="G349" s="720">
        <v>64.217936291644804</v>
      </c>
      <c r="H349" s="721">
        <v>19134295.401832432</v>
      </c>
      <c r="I349" s="719">
        <v>35.782063708355196</v>
      </c>
      <c r="J349" s="718">
        <v>31761301.000913523</v>
      </c>
      <c r="K349" s="720">
        <v>76.378310518244149</v>
      </c>
      <c r="L349" s="721">
        <v>1250782.0327924513</v>
      </c>
      <c r="M349" s="720">
        <v>3.7888612830501449</v>
      </c>
      <c r="N349" s="721">
        <v>33012083.033705976</v>
      </c>
      <c r="O349" s="720">
        <v>79.386141289676161</v>
      </c>
      <c r="P349" s="721">
        <v>8572105.9662940279</v>
      </c>
      <c r="Q349" s="719">
        <v>20.613858710323839</v>
      </c>
      <c r="R349" s="718">
        <v>341068.00240093988</v>
      </c>
      <c r="S349" s="720">
        <v>23.698641345045949</v>
      </c>
      <c r="T349" s="721">
        <v>104669.17643452002</v>
      </c>
      <c r="U349" s="720">
        <v>23.482262957732267</v>
      </c>
      <c r="V349" s="721">
        <v>445737.17883545987</v>
      </c>
      <c r="W349" s="720">
        <v>30.971435200645079</v>
      </c>
      <c r="X349" s="721">
        <v>993450.82116454002</v>
      </c>
      <c r="Y349" s="719">
        <v>69.028564799354925</v>
      </c>
      <c r="Z349" s="718">
        <v>3486030.8916339148</v>
      </c>
      <c r="AA349" s="720">
        <v>62.957280840873445</v>
      </c>
      <c r="AB349" s="721">
        <v>378551.88721010962</v>
      </c>
      <c r="AC349" s="720">
        <v>9.7954141203139713</v>
      </c>
      <c r="AD349" s="721">
        <v>3864582.7788440245</v>
      </c>
      <c r="AE349" s="720">
        <v>69.793880462846133</v>
      </c>
      <c r="AF349" s="721">
        <v>1672554.2211559759</v>
      </c>
      <c r="AG349" s="719">
        <v>30.206119537153867</v>
      </c>
      <c r="AH349" s="718">
        <v>7556223.7231094167</v>
      </c>
      <c r="AI349" s="720">
        <v>84.855834958596574</v>
      </c>
      <c r="AJ349" s="721">
        <v>244492.19181923807</v>
      </c>
      <c r="AK349" s="720">
        <v>3.1342276078960913</v>
      </c>
      <c r="AL349" s="721">
        <v>7800715.9149286551</v>
      </c>
      <c r="AM349" s="720">
        <v>87.60146423558966</v>
      </c>
      <c r="AN349" s="721">
        <v>1104062.0850713453</v>
      </c>
      <c r="AO349" s="719">
        <v>12.39853576441034</v>
      </c>
      <c r="AP349" s="718">
        <v>11033064.590788651</v>
      </c>
      <c r="AQ349" s="720">
        <v>85.745945652548627</v>
      </c>
      <c r="AR349" s="721">
        <v>268039.81590213254</v>
      </c>
      <c r="AS349" s="720">
        <v>2.3718019607308505</v>
      </c>
      <c r="AT349" s="721">
        <v>11301104.406690784</v>
      </c>
      <c r="AU349" s="720">
        <v>87.829077433201121</v>
      </c>
      <c r="AV349" s="721">
        <v>1566051.5933092153</v>
      </c>
      <c r="AW349" s="719">
        <v>12.170922566798879</v>
      </c>
      <c r="AX349" s="718">
        <v>9344913.7929805983</v>
      </c>
      <c r="AY349" s="720">
        <v>72.802779330991982</v>
      </c>
      <c r="AZ349" s="721">
        <v>255028.96142645093</v>
      </c>
      <c r="BA349" s="720">
        <v>2.6565675228570997</v>
      </c>
      <c r="BB349" s="721">
        <v>9599942.7544070482</v>
      </c>
      <c r="BC349" s="720">
        <v>74.789615979574904</v>
      </c>
      <c r="BD349" s="721">
        <v>3235987.2455929508</v>
      </c>
      <c r="BE349" s="719">
        <v>25.210384020425096</v>
      </c>
      <c r="BF349" s="718">
        <v>1295497.4163707022</v>
      </c>
      <c r="BG349" s="720">
        <v>10.895363648694275</v>
      </c>
      <c r="BH349" s="717">
        <v>32668.148090893046</v>
      </c>
      <c r="BI349" s="716">
        <v>2.4596442616049816</v>
      </c>
      <c r="BJ349" s="721">
        <v>1328165.5644615954</v>
      </c>
      <c r="BK349" s="720">
        <v>11.170108583482961</v>
      </c>
      <c r="BL349" s="721">
        <v>10562189.435538407</v>
      </c>
      <c r="BM349" s="719">
        <v>88.829891416517043</v>
      </c>
    </row>
    <row r="350" spans="1:65" s="18" customFormat="1" ht="15" customHeight="1" x14ac:dyDescent="0.25">
      <c r="A350" s="722" t="s">
        <v>624</v>
      </c>
      <c r="B350" s="721">
        <v>33102825.945703633</v>
      </c>
      <c r="C350" s="720">
        <v>61.888411605931374</v>
      </c>
      <c r="D350" s="721">
        <v>1341180.7892273883</v>
      </c>
      <c r="E350" s="720">
        <v>3.8938001596290603</v>
      </c>
      <c r="F350" s="721">
        <v>34444006.734931022</v>
      </c>
      <c r="G350" s="720">
        <v>64.395857612439016</v>
      </c>
      <c r="H350" s="721">
        <v>19043916.265068978</v>
      </c>
      <c r="I350" s="719">
        <v>35.604142387560984</v>
      </c>
      <c r="J350" s="718">
        <v>31764389.263681244</v>
      </c>
      <c r="K350" s="720">
        <v>76.378729942608558</v>
      </c>
      <c r="L350" s="721">
        <v>1309308.8519205553</v>
      </c>
      <c r="M350" s="720">
        <v>3.9587615734537933</v>
      </c>
      <c r="N350" s="721">
        <v>33073698.1156018</v>
      </c>
      <c r="O350" s="720">
        <v>79.527014846881812</v>
      </c>
      <c r="P350" s="721">
        <v>8514305.8843982033</v>
      </c>
      <c r="Q350" s="719">
        <v>20.472985153118188</v>
      </c>
      <c r="R350" s="718">
        <v>341336.56042143516</v>
      </c>
      <c r="S350" s="720">
        <v>23.663387822489884</v>
      </c>
      <c r="T350" s="721">
        <v>101376.16883378886</v>
      </c>
      <c r="U350" s="720">
        <v>22.898860171546023</v>
      </c>
      <c r="V350" s="721">
        <v>442712.729255224</v>
      </c>
      <c r="W350" s="720">
        <v>30.691359265426801</v>
      </c>
      <c r="X350" s="721">
        <v>999754.27074477589</v>
      </c>
      <c r="Y350" s="719">
        <v>69.308640734573203</v>
      </c>
      <c r="Z350" s="718">
        <v>3505202.4079088899</v>
      </c>
      <c r="AA350" s="720">
        <v>63.393629604885888</v>
      </c>
      <c r="AB350" s="721">
        <v>407867.82428264467</v>
      </c>
      <c r="AC350" s="720">
        <v>10.423217578035043</v>
      </c>
      <c r="AD350" s="721">
        <v>3913070.2321915347</v>
      </c>
      <c r="AE350" s="720">
        <v>70.770157055050973</v>
      </c>
      <c r="AF350" s="721">
        <v>1616195.7678084653</v>
      </c>
      <c r="AG350" s="719">
        <v>29.229842944949027</v>
      </c>
      <c r="AH350" s="718">
        <v>7559558.3402877059</v>
      </c>
      <c r="AI350" s="720">
        <v>84.914671386158048</v>
      </c>
      <c r="AJ350" s="721">
        <v>255262.9124202379</v>
      </c>
      <c r="AK350" s="720">
        <v>3.2663947666337956</v>
      </c>
      <c r="AL350" s="721">
        <v>7814821.2527079433</v>
      </c>
      <c r="AM350" s="720">
        <v>87.781977298690137</v>
      </c>
      <c r="AN350" s="721">
        <v>1087713.7472920569</v>
      </c>
      <c r="AO350" s="719">
        <v>12.218022701309863</v>
      </c>
      <c r="AP350" s="718">
        <v>11017963.243948497</v>
      </c>
      <c r="AQ350" s="720">
        <v>85.642945641721028</v>
      </c>
      <c r="AR350" s="721">
        <v>275310.22090159339</v>
      </c>
      <c r="AS350" s="720">
        <v>2.4378247968446578</v>
      </c>
      <c r="AT350" s="721">
        <v>11293273.46485009</v>
      </c>
      <c r="AU350" s="720">
        <v>87.7829399184523</v>
      </c>
      <c r="AV350" s="721">
        <v>1571724.5351499103</v>
      </c>
      <c r="AW350" s="719">
        <v>12.2170600815477</v>
      </c>
      <c r="AX350" s="718">
        <v>9340328.7111147158</v>
      </c>
      <c r="AY350" s="720">
        <v>72.694522303394436</v>
      </c>
      <c r="AZ350" s="721">
        <v>269491.72548229061</v>
      </c>
      <c r="BA350" s="720">
        <v>2.8043367434420237</v>
      </c>
      <c r="BB350" s="721">
        <v>9609820.4365970083</v>
      </c>
      <c r="BC350" s="720">
        <v>74.791940162504744</v>
      </c>
      <c r="BD350" s="721">
        <v>3238917.5634029945</v>
      </c>
      <c r="BE350" s="719">
        <v>25.208059837495256</v>
      </c>
      <c r="BF350" s="718">
        <v>1338436.6820223916</v>
      </c>
      <c r="BG350" s="720">
        <v>11.247443634048194</v>
      </c>
      <c r="BH350" s="717">
        <v>31871.937306832799</v>
      </c>
      <c r="BI350" s="716">
        <v>2.3258948281617271</v>
      </c>
      <c r="BJ350" s="721">
        <v>1370308.6193292243</v>
      </c>
      <c r="BK350" s="720">
        <v>11.515276863054481</v>
      </c>
      <c r="BL350" s="721">
        <v>10529610.380670775</v>
      </c>
      <c r="BM350" s="719">
        <v>88.484723136945519</v>
      </c>
    </row>
    <row r="351" spans="1:65" s="18" customFormat="1" ht="15" customHeight="1" x14ac:dyDescent="0.25">
      <c r="A351" s="722" t="s">
        <v>625</v>
      </c>
      <c r="B351" s="721">
        <v>33181307.813735235</v>
      </c>
      <c r="C351" s="720">
        <v>62.019473746694786</v>
      </c>
      <c r="D351" s="721">
        <v>1363721.9316005348</v>
      </c>
      <c r="E351" s="720">
        <v>3.9476646616136231</v>
      </c>
      <c r="F351" s="721">
        <v>34545029.745335773</v>
      </c>
      <c r="G351" s="720">
        <v>64.56841838171249</v>
      </c>
      <c r="H351" s="721">
        <v>18956404.254664235</v>
      </c>
      <c r="I351" s="719">
        <v>35.43158161828751</v>
      </c>
      <c r="J351" s="718">
        <v>31814111.889552627</v>
      </c>
      <c r="K351" s="720">
        <v>76.490866736886744</v>
      </c>
      <c r="L351" s="721">
        <v>1332137.6352256541</v>
      </c>
      <c r="M351" s="720">
        <v>4.0189694288936746</v>
      </c>
      <c r="N351" s="721">
        <v>33146249.524778284</v>
      </c>
      <c r="O351" s="720">
        <v>79.693733523958642</v>
      </c>
      <c r="P351" s="721">
        <v>8445790.4752217215</v>
      </c>
      <c r="Q351" s="719">
        <v>20.306266476041358</v>
      </c>
      <c r="R351" s="718">
        <v>344844.56820375775</v>
      </c>
      <c r="S351" s="720">
        <v>23.852460899176737</v>
      </c>
      <c r="T351" s="721">
        <v>106219.02237280656</v>
      </c>
      <c r="U351" s="720">
        <v>23.548569335209237</v>
      </c>
      <c r="V351" s="721">
        <v>451063.59057656431</v>
      </c>
      <c r="W351" s="720">
        <v>31.199495799837059</v>
      </c>
      <c r="X351" s="721">
        <v>994676.40942343581</v>
      </c>
      <c r="Y351" s="719">
        <v>68.800504200162948</v>
      </c>
      <c r="Z351" s="718">
        <v>3507001.6908309292</v>
      </c>
      <c r="AA351" s="720">
        <v>63.515184157377931</v>
      </c>
      <c r="AB351" s="721">
        <v>411058.04319793778</v>
      </c>
      <c r="AC351" s="720">
        <v>10.491367439547801</v>
      </c>
      <c r="AD351" s="721">
        <v>3918059.734028867</v>
      </c>
      <c r="AE351" s="720">
        <v>70.959841906288915</v>
      </c>
      <c r="AF351" s="721">
        <v>1603457.2659711337</v>
      </c>
      <c r="AG351" s="719">
        <v>29.040158093711085</v>
      </c>
      <c r="AH351" s="718">
        <v>7581686.1291547697</v>
      </c>
      <c r="AI351" s="720">
        <v>85.184670631720365</v>
      </c>
      <c r="AJ351" s="721">
        <v>256581.91702822706</v>
      </c>
      <c r="AK351" s="720">
        <v>3.2734516798411204</v>
      </c>
      <c r="AL351" s="721">
        <v>7838268.0461829966</v>
      </c>
      <c r="AM351" s="720">
        <v>88.06751828853065</v>
      </c>
      <c r="AN351" s="721">
        <v>1062025.9538170034</v>
      </c>
      <c r="AO351" s="719">
        <v>11.93248171146935</v>
      </c>
      <c r="AP351" s="718">
        <v>11030294.058998</v>
      </c>
      <c r="AQ351" s="720">
        <v>85.754664536757957</v>
      </c>
      <c r="AR351" s="721">
        <v>276338.28758205648</v>
      </c>
      <c r="AS351" s="720">
        <v>2.4440370847084383</v>
      </c>
      <c r="AT351" s="721">
        <v>11306632.346580056</v>
      </c>
      <c r="AU351" s="720">
        <v>87.903047619159125</v>
      </c>
      <c r="AV351" s="721">
        <v>1555984.653419944</v>
      </c>
      <c r="AW351" s="719">
        <v>12.096952380840875</v>
      </c>
      <c r="AX351" s="718">
        <v>9350285.4423651714</v>
      </c>
      <c r="AY351" s="720">
        <v>72.697702499023251</v>
      </c>
      <c r="AZ351" s="721">
        <v>281940.36504462617</v>
      </c>
      <c r="BA351" s="720">
        <v>2.9270531098610406</v>
      </c>
      <c r="BB351" s="721">
        <v>9632225.8074097969</v>
      </c>
      <c r="BC351" s="720">
        <v>74.889765715362401</v>
      </c>
      <c r="BD351" s="721">
        <v>3229646.192590205</v>
      </c>
      <c r="BE351" s="719">
        <v>25.110234284637599</v>
      </c>
      <c r="BF351" s="718">
        <v>1367195.924182608</v>
      </c>
      <c r="BG351" s="720">
        <v>11.479978949244673</v>
      </c>
      <c r="BH351" s="717">
        <v>31584.29637488088</v>
      </c>
      <c r="BI351" s="716">
        <v>2.2579884895922282</v>
      </c>
      <c r="BJ351" s="721">
        <v>1398780.220557489</v>
      </c>
      <c r="BK351" s="720">
        <v>11.745183848628143</v>
      </c>
      <c r="BL351" s="721">
        <v>10510613.779442511</v>
      </c>
      <c r="BM351" s="719">
        <v>88.254816151371855</v>
      </c>
    </row>
    <row r="352" spans="1:65" s="18" customFormat="1" ht="15" customHeight="1" x14ac:dyDescent="0.25">
      <c r="A352" s="722" t="s">
        <v>626</v>
      </c>
      <c r="B352" s="721">
        <v>32976043.195673101</v>
      </c>
      <c r="C352" s="720">
        <v>61.6206017562168</v>
      </c>
      <c r="D352" s="721">
        <v>1410786.942413664</v>
      </c>
      <c r="E352" s="720">
        <v>4.1026955283414734</v>
      </c>
      <c r="F352" s="721">
        <v>34386830.138086766</v>
      </c>
      <c r="G352" s="720">
        <v>64.256865295341171</v>
      </c>
      <c r="H352" s="721">
        <v>19127809.861913238</v>
      </c>
      <c r="I352" s="719">
        <v>35.743134704658829</v>
      </c>
      <c r="J352" s="718">
        <v>31582986.394803762</v>
      </c>
      <c r="K352" s="720">
        <v>75.928121847399723</v>
      </c>
      <c r="L352" s="721">
        <v>1383082.1772183664</v>
      </c>
      <c r="M352" s="720">
        <v>4.1954720023611491</v>
      </c>
      <c r="N352" s="721">
        <v>32966068.572022129</v>
      </c>
      <c r="O352" s="720">
        <v>79.253166248333287</v>
      </c>
      <c r="P352" s="721">
        <v>8629832.4279778711</v>
      </c>
      <c r="Q352" s="719">
        <v>20.746833751666713</v>
      </c>
      <c r="R352" s="718">
        <v>335975.86064736277</v>
      </c>
      <c r="S352" s="720">
        <v>23.186211814869832</v>
      </c>
      <c r="T352" s="721">
        <v>111916.37964945851</v>
      </c>
      <c r="U352" s="720">
        <v>24.987345075523244</v>
      </c>
      <c r="V352" s="721">
        <v>447892.24029682128</v>
      </c>
      <c r="W352" s="720">
        <v>30.909733615233144</v>
      </c>
      <c r="X352" s="721">
        <v>1001140.7597031789</v>
      </c>
      <c r="Y352" s="719">
        <v>69.090266384766863</v>
      </c>
      <c r="Z352" s="718">
        <v>3454594.5219467692</v>
      </c>
      <c r="AA352" s="720">
        <v>62.655367219811382</v>
      </c>
      <c r="AB352" s="721">
        <v>426994.40036389395</v>
      </c>
      <c r="AC352" s="720">
        <v>11.000505435019361</v>
      </c>
      <c r="AD352" s="721">
        <v>3881588.9223106634</v>
      </c>
      <c r="AE352" s="720">
        <v>70.399688814036153</v>
      </c>
      <c r="AF352" s="721">
        <v>1632056.0776893361</v>
      </c>
      <c r="AG352" s="719">
        <v>29.600311185963847</v>
      </c>
      <c r="AH352" s="718">
        <v>7536154.2854290493</v>
      </c>
      <c r="AI352" s="720">
        <v>84.690421440049874</v>
      </c>
      <c r="AJ352" s="721">
        <v>260257.65715887892</v>
      </c>
      <c r="AK352" s="720">
        <v>3.3381722140311822</v>
      </c>
      <c r="AL352" s="721">
        <v>7796411.9425879279</v>
      </c>
      <c r="AM352" s="720">
        <v>87.615166586311247</v>
      </c>
      <c r="AN352" s="721">
        <v>1102061.0574120723</v>
      </c>
      <c r="AO352" s="719">
        <v>12.384833413688753</v>
      </c>
      <c r="AP352" s="718">
        <v>10955653.756918553</v>
      </c>
      <c r="AQ352" s="720">
        <v>85.190569433430241</v>
      </c>
      <c r="AR352" s="721">
        <v>292071.10559948953</v>
      </c>
      <c r="AS352" s="720">
        <v>2.5967127500850262</v>
      </c>
      <c r="AT352" s="721">
        <v>11247724.862518042</v>
      </c>
      <c r="AU352" s="720">
        <v>87.461698510082471</v>
      </c>
      <c r="AV352" s="721">
        <v>1612447.137481957</v>
      </c>
      <c r="AW352" s="719">
        <v>12.538301489917529</v>
      </c>
      <c r="AX352" s="718">
        <v>9300607.969862029</v>
      </c>
      <c r="AY352" s="720">
        <v>72.24009959675594</v>
      </c>
      <c r="AZ352" s="721">
        <v>291842.63444664539</v>
      </c>
      <c r="BA352" s="720">
        <v>3.0424199871882309</v>
      </c>
      <c r="BB352" s="721">
        <v>9592450.604308676</v>
      </c>
      <c r="BC352" s="720">
        <v>74.506912803733655</v>
      </c>
      <c r="BD352" s="721">
        <v>3282127.3956913259</v>
      </c>
      <c r="BE352" s="719">
        <v>25.493087196266345</v>
      </c>
      <c r="BF352" s="718">
        <v>1393056.8008693361</v>
      </c>
      <c r="BG352" s="720">
        <v>11.687954580340556</v>
      </c>
      <c r="BH352" s="717">
        <v>27704.765195297528</v>
      </c>
      <c r="BI352" s="716">
        <v>1.9499939931537518</v>
      </c>
      <c r="BJ352" s="721">
        <v>1420761.5660646337</v>
      </c>
      <c r="BK352" s="720">
        <v>11.920401697399647</v>
      </c>
      <c r="BL352" s="721">
        <v>10497977.433935368</v>
      </c>
      <c r="BM352" s="719">
        <v>88.079598302600346</v>
      </c>
    </row>
    <row r="353" spans="1:65" s="18" customFormat="1" ht="15" customHeight="1" x14ac:dyDescent="0.25">
      <c r="A353" s="722" t="s">
        <v>627</v>
      </c>
      <c r="B353" s="721">
        <v>32818540.884752288</v>
      </c>
      <c r="C353" s="720">
        <v>61.311118824385844</v>
      </c>
      <c r="D353" s="721">
        <v>1400449.1688131937</v>
      </c>
      <c r="E353" s="720">
        <v>4.0926081296407881</v>
      </c>
      <c r="F353" s="721">
        <v>34218990.053565487</v>
      </c>
      <c r="G353" s="720">
        <v>63.927417510489555</v>
      </c>
      <c r="H353" s="721">
        <v>19308887.946434516</v>
      </c>
      <c r="I353" s="719">
        <v>36.072582489510445</v>
      </c>
      <c r="J353" s="718">
        <v>31474668.481400326</v>
      </c>
      <c r="K353" s="720">
        <v>75.660802765847521</v>
      </c>
      <c r="L353" s="721">
        <v>1378917.9908490437</v>
      </c>
      <c r="M353" s="720">
        <v>4.1971612201723616</v>
      </c>
      <c r="N353" s="721">
        <v>32853586.47224937</v>
      </c>
      <c r="O353" s="720">
        <v>78.975533219563374</v>
      </c>
      <c r="P353" s="721">
        <v>8746115.5277506299</v>
      </c>
      <c r="Q353" s="719">
        <v>21.024466780436626</v>
      </c>
      <c r="R353" s="718">
        <v>329563.89220167173</v>
      </c>
      <c r="S353" s="720">
        <v>22.692064839328754</v>
      </c>
      <c r="T353" s="721">
        <v>116948.90096479762</v>
      </c>
      <c r="U353" s="720">
        <v>26.191612593101365</v>
      </c>
      <c r="V353" s="721">
        <v>446512.79316646932</v>
      </c>
      <c r="W353" s="720">
        <v>30.744561203091397</v>
      </c>
      <c r="X353" s="721">
        <v>1005818.2068335306</v>
      </c>
      <c r="Y353" s="719">
        <v>69.255438796908606</v>
      </c>
      <c r="Z353" s="718">
        <v>3423348.0376284467</v>
      </c>
      <c r="AA353" s="720">
        <v>62.177156869903612</v>
      </c>
      <c r="AB353" s="721">
        <v>431874.21952880628</v>
      </c>
      <c r="AC353" s="720">
        <v>11.202317031839813</v>
      </c>
      <c r="AD353" s="721">
        <v>3855222.2571572531</v>
      </c>
      <c r="AE353" s="720">
        <v>70.021147840308188</v>
      </c>
      <c r="AF353" s="721">
        <v>1650574.7428427464</v>
      </c>
      <c r="AG353" s="719">
        <v>29.978852159691812</v>
      </c>
      <c r="AH353" s="718">
        <v>7511587.758394287</v>
      </c>
      <c r="AI353" s="720">
        <v>84.438514421031456</v>
      </c>
      <c r="AJ353" s="721">
        <v>264953.71412180283</v>
      </c>
      <c r="AK353" s="720">
        <v>3.4070893218817671</v>
      </c>
      <c r="AL353" s="721">
        <v>7776541.4725160897</v>
      </c>
      <c r="AM353" s="720">
        <v>87.416885802738122</v>
      </c>
      <c r="AN353" s="721">
        <v>1119384.5274839103</v>
      </c>
      <c r="AO353" s="719">
        <v>12.583114197261878</v>
      </c>
      <c r="AP353" s="718">
        <v>10923869.546460619</v>
      </c>
      <c r="AQ353" s="720">
        <v>84.957230759867031</v>
      </c>
      <c r="AR353" s="721">
        <v>294808.81641229516</v>
      </c>
      <c r="AS353" s="720">
        <v>2.6278390990148646</v>
      </c>
      <c r="AT353" s="721">
        <v>11218678.362872913</v>
      </c>
      <c r="AU353" s="720">
        <v>87.250020923595926</v>
      </c>
      <c r="AV353" s="721">
        <v>1639402.6371270861</v>
      </c>
      <c r="AW353" s="719">
        <v>12.749979076404074</v>
      </c>
      <c r="AX353" s="718">
        <v>9286299.2467153016</v>
      </c>
      <c r="AY353" s="720">
        <v>72.056263581134445</v>
      </c>
      <c r="AZ353" s="721">
        <v>270332.33982134191</v>
      </c>
      <c r="BA353" s="720">
        <v>2.8287408316774019</v>
      </c>
      <c r="BB353" s="721">
        <v>9556631.586536644</v>
      </c>
      <c r="BC353" s="720">
        <v>74.153884798710592</v>
      </c>
      <c r="BD353" s="721">
        <v>3330935.413463356</v>
      </c>
      <c r="BE353" s="719">
        <v>25.846115201289408</v>
      </c>
      <c r="BF353" s="718">
        <v>1343872.4033519635</v>
      </c>
      <c r="BG353" s="720">
        <v>11.266369672546443</v>
      </c>
      <c r="BH353" s="717">
        <v>21531.177964150058</v>
      </c>
      <c r="BI353" s="716">
        <v>1.5769094397274201</v>
      </c>
      <c r="BJ353" s="721">
        <v>1365403.5813161137</v>
      </c>
      <c r="BK353" s="720">
        <v>11.446876549408005</v>
      </c>
      <c r="BL353" s="721">
        <v>10562772.418683887</v>
      </c>
      <c r="BM353" s="719">
        <v>88.553123450591997</v>
      </c>
    </row>
    <row r="354" spans="1:65" s="18" customFormat="1" ht="15" customHeight="1" x14ac:dyDescent="0.25">
      <c r="A354" s="722" t="s">
        <v>628</v>
      </c>
      <c r="B354" s="721">
        <v>32709228.018633917</v>
      </c>
      <c r="C354" s="720">
        <v>61.091474003841661</v>
      </c>
      <c r="D354" s="721">
        <v>1408354.948539244</v>
      </c>
      <c r="E354" s="720">
        <v>4.1279446726760147</v>
      </c>
      <c r="F354" s="721">
        <v>34117582.967173159</v>
      </c>
      <c r="G354" s="720">
        <v>63.721877866563581</v>
      </c>
      <c r="H354" s="721">
        <v>19423813.032826841</v>
      </c>
      <c r="I354" s="719">
        <v>36.278122133436419</v>
      </c>
      <c r="J354" s="718">
        <v>31412336.761134677</v>
      </c>
      <c r="K354" s="720">
        <v>75.503952620635161</v>
      </c>
      <c r="L354" s="721">
        <v>1382503.4278478478</v>
      </c>
      <c r="M354" s="720">
        <v>4.2156126386988833</v>
      </c>
      <c r="N354" s="721">
        <v>32794840.188982524</v>
      </c>
      <c r="O354" s="720">
        <v>78.826993313463859</v>
      </c>
      <c r="P354" s="721">
        <v>8808725.811017476</v>
      </c>
      <c r="Q354" s="719">
        <v>21.173006686536141</v>
      </c>
      <c r="R354" s="718">
        <v>326801.12878190982</v>
      </c>
      <c r="S354" s="720">
        <v>22.450961086182389</v>
      </c>
      <c r="T354" s="721">
        <v>110901.75223417568</v>
      </c>
      <c r="U354" s="720">
        <v>25.337222358858558</v>
      </c>
      <c r="V354" s="721">
        <v>437702.88101608551</v>
      </c>
      <c r="W354" s="720">
        <v>30.069817646070582</v>
      </c>
      <c r="X354" s="721">
        <v>1017919.1189839146</v>
      </c>
      <c r="Y354" s="719">
        <v>69.930182353929411</v>
      </c>
      <c r="Z354" s="718">
        <v>3411223.4282280109</v>
      </c>
      <c r="AA354" s="720">
        <v>62.043948250770107</v>
      </c>
      <c r="AB354" s="721">
        <v>447241.2181017258</v>
      </c>
      <c r="AC354" s="720">
        <v>11.591170558661261</v>
      </c>
      <c r="AD354" s="721">
        <v>3858464.6463297368</v>
      </c>
      <c r="AE354" s="720">
        <v>70.178452359147755</v>
      </c>
      <c r="AF354" s="721">
        <v>1639611.3536702634</v>
      </c>
      <c r="AG354" s="719">
        <v>29.821547640852245</v>
      </c>
      <c r="AH354" s="718">
        <v>7513959.3203142714</v>
      </c>
      <c r="AI354" s="720">
        <v>84.485478182235411</v>
      </c>
      <c r="AJ354" s="721">
        <v>275381.86518299516</v>
      </c>
      <c r="AK354" s="720">
        <v>3.5353678652017475</v>
      </c>
      <c r="AL354" s="721">
        <v>7789341.1854972653</v>
      </c>
      <c r="AM354" s="720">
        <v>87.581817618064036</v>
      </c>
      <c r="AN354" s="721">
        <v>1104446.8145027342</v>
      </c>
      <c r="AO354" s="719">
        <v>12.418182381935964</v>
      </c>
      <c r="AP354" s="718">
        <v>10901175.892364856</v>
      </c>
      <c r="AQ354" s="720">
        <v>84.796749666196305</v>
      </c>
      <c r="AR354" s="721">
        <v>289620.97597390064</v>
      </c>
      <c r="AS354" s="720">
        <v>2.5880281751275689</v>
      </c>
      <c r="AT354" s="721">
        <v>11190796.868338756</v>
      </c>
      <c r="AU354" s="720">
        <v>87.049618314517019</v>
      </c>
      <c r="AV354" s="721">
        <v>1664856.1316612428</v>
      </c>
      <c r="AW354" s="719">
        <v>12.950381685482981</v>
      </c>
      <c r="AX354" s="718">
        <v>9259176.9914456271</v>
      </c>
      <c r="AY354" s="720">
        <v>71.774190043830544</v>
      </c>
      <c r="AZ354" s="721">
        <v>259357.61635505059</v>
      </c>
      <c r="BA354" s="720">
        <v>2.7247641264286679</v>
      </c>
      <c r="BB354" s="721">
        <v>9518534.6078006774</v>
      </c>
      <c r="BC354" s="720">
        <v>73.784647653916238</v>
      </c>
      <c r="BD354" s="721">
        <v>3381892.3921993216</v>
      </c>
      <c r="BE354" s="719">
        <v>26.215352346083762</v>
      </c>
      <c r="BF354" s="718">
        <v>1296891.2574992408</v>
      </c>
      <c r="BG354" s="720">
        <v>10.863710217847304</v>
      </c>
      <c r="BH354" s="717">
        <v>25851.52069139617</v>
      </c>
      <c r="BI354" s="716">
        <v>1.9543875890033688</v>
      </c>
      <c r="BJ354" s="721">
        <v>1322742.778190637</v>
      </c>
      <c r="BK354" s="720">
        <v>11.080261472902839</v>
      </c>
      <c r="BL354" s="721">
        <v>10615087.221809365</v>
      </c>
      <c r="BM354" s="719">
        <v>88.919738527097167</v>
      </c>
    </row>
    <row r="355" spans="1:65" s="18" customFormat="1" ht="15" customHeight="1" x14ac:dyDescent="0.25">
      <c r="A355" s="722" t="s">
        <v>629</v>
      </c>
      <c r="B355" s="721">
        <v>32633794.382948749</v>
      </c>
      <c r="C355" s="720">
        <v>60.935241758834266</v>
      </c>
      <c r="D355" s="721">
        <v>1389775.1852896174</v>
      </c>
      <c r="E355" s="720">
        <v>4.0847424386270115</v>
      </c>
      <c r="F355" s="721">
        <v>34023569.568238363</v>
      </c>
      <c r="G355" s="720">
        <v>63.530290496111974</v>
      </c>
      <c r="H355" s="721">
        <v>19531308.431761634</v>
      </c>
      <c r="I355" s="719">
        <v>36.469709503888026</v>
      </c>
      <c r="J355" s="718">
        <v>31380555.07397949</v>
      </c>
      <c r="K355" s="720">
        <v>75.420195354028678</v>
      </c>
      <c r="L355" s="721">
        <v>1369383.9617245113</v>
      </c>
      <c r="M355" s="720">
        <v>4.1813328575409203</v>
      </c>
      <c r="N355" s="721">
        <v>32749939.035704002</v>
      </c>
      <c r="O355" s="720">
        <v>78.711380155076853</v>
      </c>
      <c r="P355" s="721">
        <v>8857689.9642960001</v>
      </c>
      <c r="Q355" s="719">
        <v>21.288619844923147</v>
      </c>
      <c r="R355" s="718">
        <v>314789.50738320366</v>
      </c>
      <c r="S355" s="720">
        <v>21.576826989151158</v>
      </c>
      <c r="T355" s="721">
        <v>103785.51908761097</v>
      </c>
      <c r="U355" s="720">
        <v>24.794962079479788</v>
      </c>
      <c r="V355" s="721">
        <v>418575.0264708146</v>
      </c>
      <c r="W355" s="720">
        <v>28.690666989563169</v>
      </c>
      <c r="X355" s="721">
        <v>1040348.9735291854</v>
      </c>
      <c r="Y355" s="719">
        <v>71.309333010436831</v>
      </c>
      <c r="Z355" s="718">
        <v>3368441.3830964328</v>
      </c>
      <c r="AA355" s="720">
        <v>61.352614796071776</v>
      </c>
      <c r="AB355" s="721">
        <v>445702.99503238313</v>
      </c>
      <c r="AC355" s="720">
        <v>11.685530248622651</v>
      </c>
      <c r="AD355" s="721">
        <v>3814144.3781288159</v>
      </c>
      <c r="AE355" s="720">
        <v>69.470625786229022</v>
      </c>
      <c r="AF355" s="721">
        <v>1676153.6218711846</v>
      </c>
      <c r="AG355" s="719">
        <v>30.529374213770978</v>
      </c>
      <c r="AH355" s="718">
        <v>7514350.4037091527</v>
      </c>
      <c r="AI355" s="720">
        <v>84.511208051393922</v>
      </c>
      <c r="AJ355" s="721">
        <v>279370.53282230312</v>
      </c>
      <c r="AK355" s="720">
        <v>3.5845590969624213</v>
      </c>
      <c r="AL355" s="721">
        <v>7793720.9365314562</v>
      </c>
      <c r="AM355" s="720">
        <v>87.653188389590611</v>
      </c>
      <c r="AN355" s="721">
        <v>1097822.0634685438</v>
      </c>
      <c r="AO355" s="719">
        <v>12.346811610409389</v>
      </c>
      <c r="AP355" s="718">
        <v>10914991.71864219</v>
      </c>
      <c r="AQ355" s="720">
        <v>84.918915939329096</v>
      </c>
      <c r="AR355" s="721">
        <v>278976.7613282433</v>
      </c>
      <c r="AS355" s="720">
        <v>2.4922060646090025</v>
      </c>
      <c r="AT355" s="721">
        <v>11193968.479970433</v>
      </c>
      <c r="AU355" s="720">
        <v>87.089362308408568</v>
      </c>
      <c r="AV355" s="721">
        <v>1659459.5200295688</v>
      </c>
      <c r="AW355" s="719">
        <v>12.910637691591432</v>
      </c>
      <c r="AX355" s="718">
        <v>9267982.0611485131</v>
      </c>
      <c r="AY355" s="720">
        <v>71.77007003518284</v>
      </c>
      <c r="AZ355" s="721">
        <v>261548.15345397074</v>
      </c>
      <c r="BA355" s="720">
        <v>2.744607001226461</v>
      </c>
      <c r="BB355" s="721">
        <v>9529530.2146024834</v>
      </c>
      <c r="BC355" s="720">
        <v>73.795465549234791</v>
      </c>
      <c r="BD355" s="721">
        <v>3383905.7853975175</v>
      </c>
      <c r="BE355" s="719">
        <v>26.204534450765209</v>
      </c>
      <c r="BF355" s="718">
        <v>1253239.3089692583</v>
      </c>
      <c r="BG355" s="720">
        <v>10.489773076373133</v>
      </c>
      <c r="BH355" s="717">
        <v>20391.223565106156</v>
      </c>
      <c r="BI355" s="716">
        <v>1.601031307292091</v>
      </c>
      <c r="BJ355" s="721">
        <v>1273630.5325343646</v>
      </c>
      <c r="BK355" s="720">
        <v>10.660450221924433</v>
      </c>
      <c r="BL355" s="721">
        <v>10673618.467465632</v>
      </c>
      <c r="BM355" s="719">
        <v>89.339549778075565</v>
      </c>
    </row>
    <row r="356" spans="1:65" s="25" customFormat="1" ht="15" customHeight="1" x14ac:dyDescent="0.3">
      <c r="A356" s="702" t="s">
        <v>630</v>
      </c>
      <c r="B356" s="702">
        <v>32575834.082549363</v>
      </c>
      <c r="C356" s="702">
        <v>60.811927148204703</v>
      </c>
      <c r="D356" s="702">
        <v>1488026.4795395983</v>
      </c>
      <c r="E356" s="702">
        <v>4.3683436198528902</v>
      </c>
      <c r="F356" s="702">
        <v>34063860.562088966</v>
      </c>
      <c r="G356" s="702">
        <v>63.589745749535211</v>
      </c>
      <c r="H356" s="702">
        <v>19504305.43791103</v>
      </c>
      <c r="I356" s="702">
        <v>36.410254250464789</v>
      </c>
      <c r="J356" s="702">
        <v>31313033.791240856</v>
      </c>
      <c r="K356" s="702">
        <v>75.25116829575515</v>
      </c>
      <c r="L356" s="702">
        <v>1462867.7004330177</v>
      </c>
      <c r="M356" s="702">
        <v>4.4632416923898584</v>
      </c>
      <c r="N356" s="702">
        <v>32775901.491673872</v>
      </c>
      <c r="O356" s="702">
        <v>78.766717260241052</v>
      </c>
      <c r="P356" s="702">
        <v>8835457.5083261225</v>
      </c>
      <c r="Q356" s="702">
        <v>21.233282739758948</v>
      </c>
      <c r="R356" s="702">
        <v>309308.83583946235</v>
      </c>
      <c r="S356" s="702">
        <v>21.154645123659311</v>
      </c>
      <c r="T356" s="702">
        <v>100496.3117205561</v>
      </c>
      <c r="U356" s="702">
        <v>24.522950070029999</v>
      </c>
      <c r="V356" s="702">
        <v>409805.14756001846</v>
      </c>
      <c r="W356" s="702">
        <v>28.027917285171139</v>
      </c>
      <c r="X356" s="702">
        <v>1052326.8524399814</v>
      </c>
      <c r="Y356" s="702">
        <v>71.972082714828858</v>
      </c>
      <c r="Z356" s="702">
        <v>3287521.9054118944</v>
      </c>
      <c r="AA356" s="702">
        <v>59.965735495354615</v>
      </c>
      <c r="AB356" s="702">
        <v>477918.12025441392</v>
      </c>
      <c r="AC356" s="702">
        <v>12.692224998852414</v>
      </c>
      <c r="AD356" s="702">
        <v>3765440.0256663086</v>
      </c>
      <c r="AE356" s="702">
        <v>68.683156218980969</v>
      </c>
      <c r="AF356" s="702">
        <v>1716893.9743336916</v>
      </c>
      <c r="AG356" s="702">
        <v>31.316843781019031</v>
      </c>
      <c r="AH356" s="702">
        <v>7549252.8103182372</v>
      </c>
      <c r="AI356" s="702">
        <v>84.922481839337962</v>
      </c>
      <c r="AJ356" s="702">
        <v>291693.37850433571</v>
      </c>
      <c r="AK356" s="702">
        <v>3.720129834842516</v>
      </c>
      <c r="AL356" s="702">
        <v>7840946.1888225721</v>
      </c>
      <c r="AM356" s="702">
        <v>88.203776857678363</v>
      </c>
      <c r="AN356" s="702">
        <v>1048634.8111774274</v>
      </c>
      <c r="AO356" s="702">
        <v>11.796223142321637</v>
      </c>
      <c r="AP356" s="702">
        <v>10893986.935612828</v>
      </c>
      <c r="AQ356" s="702">
        <v>84.772401979266192</v>
      </c>
      <c r="AR356" s="702">
        <v>302065.83063323121</v>
      </c>
      <c r="AS356" s="702">
        <v>2.6979671937944194</v>
      </c>
      <c r="AT356" s="702">
        <v>11196052.766246058</v>
      </c>
      <c r="AU356" s="702">
        <v>87.1229506048508</v>
      </c>
      <c r="AV356" s="702">
        <v>1654812.233753941</v>
      </c>
      <c r="AW356" s="702">
        <v>12.8770493951492</v>
      </c>
      <c r="AX356" s="702">
        <v>9272963.3040584363</v>
      </c>
      <c r="AY356" s="702">
        <v>71.736365793774851</v>
      </c>
      <c r="AZ356" s="702">
        <v>290694.05932048068</v>
      </c>
      <c r="BA356" s="702">
        <v>3.0395699916394343</v>
      </c>
      <c r="BB356" s="702">
        <v>9563657.3633789159</v>
      </c>
      <c r="BC356" s="702">
        <v>73.985197660106564</v>
      </c>
      <c r="BD356" s="702">
        <v>3362789.6366210808</v>
      </c>
      <c r="BE356" s="702">
        <v>26.014802339893436</v>
      </c>
      <c r="BF356" s="702">
        <v>1262800.2913085101</v>
      </c>
      <c r="BG356" s="702">
        <v>10.561350461778886</v>
      </c>
      <c r="BH356" s="702">
        <v>25158.779106580711</v>
      </c>
      <c r="BI356" s="702">
        <v>1.9533834330987236</v>
      </c>
      <c r="BJ356" s="702">
        <v>1287959.0704150908</v>
      </c>
      <c r="BK356" s="702">
        <v>10.771764321487256</v>
      </c>
      <c r="BL356" s="702">
        <v>10668847.929584906</v>
      </c>
      <c r="BM356" s="702">
        <v>89.228235678512746</v>
      </c>
    </row>
    <row r="357" spans="1:65" s="18" customFormat="1" ht="15" customHeight="1" x14ac:dyDescent="0.25">
      <c r="A357" s="722" t="s">
        <v>631</v>
      </c>
      <c r="B357" s="721">
        <v>32491285.075534459</v>
      </c>
      <c r="C357" s="720">
        <v>60.626139460046517</v>
      </c>
      <c r="D357" s="721">
        <v>1578960.141159571</v>
      </c>
      <c r="E357" s="720">
        <v>4.634425526194625</v>
      </c>
      <c r="F357" s="721">
        <v>34070245.216694027</v>
      </c>
      <c r="G357" s="720">
        <v>63.572352806094663</v>
      </c>
      <c r="H357" s="721">
        <v>19522619.783305973</v>
      </c>
      <c r="I357" s="719">
        <v>36.427647193905337</v>
      </c>
      <c r="J357" s="718">
        <v>31211959.729781196</v>
      </c>
      <c r="K357" s="720">
        <v>74.987927797240943</v>
      </c>
      <c r="L357" s="721">
        <v>1553868.1461023777</v>
      </c>
      <c r="M357" s="720">
        <v>4.7423436147818556</v>
      </c>
      <c r="N357" s="721">
        <v>32765827.875883572</v>
      </c>
      <c r="O357" s="720">
        <v>78.721155488009032</v>
      </c>
      <c r="P357" s="721">
        <v>8856818.1241164282</v>
      </c>
      <c r="Q357" s="719">
        <v>21.278844511990968</v>
      </c>
      <c r="R357" s="718">
        <v>292561.37981432106</v>
      </c>
      <c r="S357" s="720">
        <v>19.973577586654923</v>
      </c>
      <c r="T357" s="721">
        <v>100817.60762888083</v>
      </c>
      <c r="U357" s="720">
        <v>25.628620451781863</v>
      </c>
      <c r="V357" s="721">
        <v>393378.98744320183</v>
      </c>
      <c r="W357" s="720">
        <v>26.856537700373298</v>
      </c>
      <c r="X357" s="721">
        <v>1071363.0125567983</v>
      </c>
      <c r="Y357" s="719">
        <v>73.143462299626705</v>
      </c>
      <c r="Z357" s="718">
        <v>3235493.4424961382</v>
      </c>
      <c r="AA357" s="720">
        <v>59.028968175853194</v>
      </c>
      <c r="AB357" s="721">
        <v>503993.63329874468</v>
      </c>
      <c r="AC357" s="720">
        <v>13.477613990459197</v>
      </c>
      <c r="AD357" s="721">
        <v>3739487.0757948831</v>
      </c>
      <c r="AE357" s="720">
        <v>68.223925504486303</v>
      </c>
      <c r="AF357" s="721">
        <v>1741708.9242051172</v>
      </c>
      <c r="AG357" s="719">
        <v>31.776074495513697</v>
      </c>
      <c r="AH357" s="718">
        <v>7519809.6596553735</v>
      </c>
      <c r="AI357" s="720">
        <v>84.604301288666079</v>
      </c>
      <c r="AJ357" s="721">
        <v>312342.85140147078</v>
      </c>
      <c r="AK357" s="720">
        <v>3.9879567074380717</v>
      </c>
      <c r="AL357" s="721">
        <v>7832152.5110568441</v>
      </c>
      <c r="AM357" s="720">
        <v>88.118425967526917</v>
      </c>
      <c r="AN357" s="721">
        <v>1056059.4889431561</v>
      </c>
      <c r="AO357" s="719">
        <v>11.881574032473083</v>
      </c>
      <c r="AP357" s="718">
        <v>10883853.675578404</v>
      </c>
      <c r="AQ357" s="720">
        <v>84.715415545272947</v>
      </c>
      <c r="AR357" s="721">
        <v>307793.65450464305</v>
      </c>
      <c r="AS357" s="720">
        <v>2.7502086638961218</v>
      </c>
      <c r="AT357" s="721">
        <v>11191647.33008305</v>
      </c>
      <c r="AU357" s="720">
        <v>87.111154051209226</v>
      </c>
      <c r="AV357" s="721">
        <v>1655900.6699169513</v>
      </c>
      <c r="AW357" s="719">
        <v>12.888845948790774</v>
      </c>
      <c r="AX357" s="718">
        <v>9280241.5722369589</v>
      </c>
      <c r="AY357" s="720">
        <v>71.71222365036131</v>
      </c>
      <c r="AZ357" s="721">
        <v>328920.39926863858</v>
      </c>
      <c r="BA357" s="720">
        <v>3.4229873556507671</v>
      </c>
      <c r="BB357" s="721">
        <v>9609161.9715055972</v>
      </c>
      <c r="BC357" s="720">
        <v>74.253926153675891</v>
      </c>
      <c r="BD357" s="721">
        <v>3331786.0284944037</v>
      </c>
      <c r="BE357" s="719">
        <v>25.746073846324109</v>
      </c>
      <c r="BF357" s="718">
        <v>1279325.3457532621</v>
      </c>
      <c r="BG357" s="720">
        <v>10.687568420872351</v>
      </c>
      <c r="BH357" s="717">
        <v>25091.995057193293</v>
      </c>
      <c r="BI357" s="716">
        <v>1.9236171026063815</v>
      </c>
      <c r="BJ357" s="721">
        <v>1304417.3408104554</v>
      </c>
      <c r="BK357" s="720">
        <v>10.897188604573195</v>
      </c>
      <c r="BL357" s="721">
        <v>10665801.659189545</v>
      </c>
      <c r="BM357" s="719">
        <v>89.102811395426812</v>
      </c>
    </row>
    <row r="358" spans="1:65" s="137" customFormat="1" ht="15" customHeight="1" x14ac:dyDescent="0.25">
      <c r="A358" s="701" t="s">
        <v>632</v>
      </c>
      <c r="B358" s="701">
        <v>32357231.653989188</v>
      </c>
      <c r="C358" s="701">
        <v>60.348025382039204</v>
      </c>
      <c r="D358" s="701">
        <v>1688495.6034129874</v>
      </c>
      <c r="E358" s="701">
        <v>4.9594934208546739</v>
      </c>
      <c r="F358" s="701">
        <v>34045727.257402174</v>
      </c>
      <c r="G358" s="701">
        <v>63.497163003633787</v>
      </c>
      <c r="H358" s="701">
        <v>19571986.742597826</v>
      </c>
      <c r="I358" s="701">
        <v>36.502836996366213</v>
      </c>
      <c r="J358" s="701">
        <v>31059372.254276209</v>
      </c>
      <c r="K358" s="701">
        <v>74.600905322323044</v>
      </c>
      <c r="L358" s="701">
        <v>1658039.9412598093</v>
      </c>
      <c r="M358" s="701">
        <v>5.0677600396709659</v>
      </c>
      <c r="N358" s="701">
        <v>32717412.195536017</v>
      </c>
      <c r="O358" s="701">
        <v>78.583319379694188</v>
      </c>
      <c r="P358" s="701">
        <v>8916629.8044639826</v>
      </c>
      <c r="Q358" s="701">
        <v>21.416680620305812</v>
      </c>
      <c r="R358" s="701">
        <v>259846.88991843147</v>
      </c>
      <c r="S358" s="701">
        <v>17.709234531984784</v>
      </c>
      <c r="T358" s="701">
        <v>102197.02403814248</v>
      </c>
      <c r="U358" s="701">
        <v>28.227797816372274</v>
      </c>
      <c r="V358" s="701">
        <v>362043.91395657393</v>
      </c>
      <c r="W358" s="701">
        <v>24.674224829657678</v>
      </c>
      <c r="X358" s="701">
        <v>1105252.0860434263</v>
      </c>
      <c r="Y358" s="701">
        <v>75.325775170342325</v>
      </c>
      <c r="Z358" s="701">
        <v>3240603.2428213237</v>
      </c>
      <c r="AA358" s="701">
        <v>59.136131633352043</v>
      </c>
      <c r="AB358" s="701">
        <v>527102.11989607825</v>
      </c>
      <c r="AC358" s="701">
        <v>13.990003706550812</v>
      </c>
      <c r="AD358" s="701">
        <v>3767705.3627174022</v>
      </c>
      <c r="AE358" s="701">
        <v>68.754951961154831</v>
      </c>
      <c r="AF358" s="701">
        <v>1712198.6372825983</v>
      </c>
      <c r="AG358" s="701">
        <v>31.245048038845169</v>
      </c>
      <c r="AH358" s="701">
        <v>7500281.2423601281</v>
      </c>
      <c r="AI358" s="701">
        <v>84.396326065920832</v>
      </c>
      <c r="AJ358" s="701">
        <v>342459.82065553509</v>
      </c>
      <c r="AK358" s="701">
        <v>4.3665832889789895</v>
      </c>
      <c r="AL358" s="701">
        <v>7842741.0630156631</v>
      </c>
      <c r="AM358" s="701">
        <v>88.249828321981113</v>
      </c>
      <c r="AN358" s="701">
        <v>1044234.9369843372</v>
      </c>
      <c r="AO358" s="701">
        <v>11.750171678018887</v>
      </c>
      <c r="AP358" s="701">
        <v>10826156.836495373</v>
      </c>
      <c r="AQ358" s="701">
        <v>84.287668856059227</v>
      </c>
      <c r="AR358" s="701">
        <v>336017.19897111971</v>
      </c>
      <c r="AS358" s="701">
        <v>3.0103203722094336</v>
      </c>
      <c r="AT358" s="701">
        <v>11162174.035466492</v>
      </c>
      <c r="AU358" s="701">
        <v>86.903750151070895</v>
      </c>
      <c r="AV358" s="701">
        <v>1682120.9645335081</v>
      </c>
      <c r="AW358" s="701">
        <v>13.096249848929105</v>
      </c>
      <c r="AX358" s="701">
        <v>9232484.0426809546</v>
      </c>
      <c r="AY358" s="701">
        <v>71.262656371386143</v>
      </c>
      <c r="AZ358" s="701">
        <v>350263.77769893373</v>
      </c>
      <c r="BA358" s="701">
        <v>3.6551496946837969</v>
      </c>
      <c r="BB358" s="701">
        <v>9582747.8203798886</v>
      </c>
      <c r="BC358" s="701">
        <v>73.966232907680322</v>
      </c>
      <c r="BD358" s="701">
        <v>3372823.1796201123</v>
      </c>
      <c r="BE358" s="701">
        <v>26.033767092319678</v>
      </c>
      <c r="BF358" s="701">
        <v>1297859.3997129765</v>
      </c>
      <c r="BG358" s="701">
        <v>10.830231332374389</v>
      </c>
      <c r="BH358" s="701">
        <v>30455.662153178109</v>
      </c>
      <c r="BI358" s="701">
        <v>2.2928040965214107</v>
      </c>
      <c r="BJ358" s="701">
        <v>1328315.0618661549</v>
      </c>
      <c r="BK358" s="701">
        <v>11.084374320877231</v>
      </c>
      <c r="BL358" s="701">
        <v>10655356.938133845</v>
      </c>
      <c r="BM358" s="701">
        <v>88.915625679122769</v>
      </c>
    </row>
    <row r="359" spans="1:65" s="18" customFormat="1" ht="15" customHeight="1" x14ac:dyDescent="0.25">
      <c r="A359" s="722" t="s">
        <v>633</v>
      </c>
      <c r="B359" s="721">
        <v>32323250.875264868</v>
      </c>
      <c r="C359" s="720">
        <v>60.256790916831136</v>
      </c>
      <c r="D359" s="721">
        <v>1757889.8745188804</v>
      </c>
      <c r="E359" s="720">
        <v>5.1579549153736428</v>
      </c>
      <c r="F359" s="721">
        <v>34081140.749783747</v>
      </c>
      <c r="G359" s="720">
        <v>63.533837617129358</v>
      </c>
      <c r="H359" s="721">
        <v>19561362.250216253</v>
      </c>
      <c r="I359" s="719">
        <v>36.466162382870642</v>
      </c>
      <c r="J359" s="718">
        <v>31008063.401960641</v>
      </c>
      <c r="K359" s="720">
        <v>74.457238986191271</v>
      </c>
      <c r="L359" s="721">
        <v>1728470.3287308346</v>
      </c>
      <c r="M359" s="720">
        <v>5.279943023137915</v>
      </c>
      <c r="N359" s="721">
        <v>32736533.730691478</v>
      </c>
      <c r="O359" s="720">
        <v>78.60767968539065</v>
      </c>
      <c r="P359" s="721">
        <v>8908931.2693085205</v>
      </c>
      <c r="Q359" s="719">
        <v>21.39232031460935</v>
      </c>
      <c r="R359" s="718">
        <v>249895.2913023014</v>
      </c>
      <c r="S359" s="720">
        <v>17.00082463392442</v>
      </c>
      <c r="T359" s="721">
        <v>108592.17059250982</v>
      </c>
      <c r="U359" s="720">
        <v>30.291762512010351</v>
      </c>
      <c r="V359" s="721">
        <v>358487.46189481125</v>
      </c>
      <c r="W359" s="720">
        <v>24.388544663539331</v>
      </c>
      <c r="X359" s="721">
        <v>1111413.5381051889</v>
      </c>
      <c r="Y359" s="719">
        <v>75.611455336460665</v>
      </c>
      <c r="Z359" s="718">
        <v>3230949.0301711978</v>
      </c>
      <c r="AA359" s="720">
        <v>58.973193699263682</v>
      </c>
      <c r="AB359" s="721">
        <v>520443.12720156327</v>
      </c>
      <c r="AC359" s="720">
        <v>13.873333028612207</v>
      </c>
      <c r="AD359" s="721">
        <v>3751392.1573727611</v>
      </c>
      <c r="AE359" s="720">
        <v>68.472629643099054</v>
      </c>
      <c r="AF359" s="721">
        <v>1727281.8426272385</v>
      </c>
      <c r="AG359" s="719">
        <v>31.527370356900946</v>
      </c>
      <c r="AH359" s="718">
        <v>7484010.3717086557</v>
      </c>
      <c r="AI359" s="720">
        <v>84.22517138131515</v>
      </c>
      <c r="AJ359" s="721">
        <v>345891.17602018366</v>
      </c>
      <c r="AK359" s="720">
        <v>4.4175673718466317</v>
      </c>
      <c r="AL359" s="721">
        <v>7829901.5477288403</v>
      </c>
      <c r="AM359" s="720">
        <v>88.117836160310304</v>
      </c>
      <c r="AN359" s="721">
        <v>1055815.4522711595</v>
      </c>
      <c r="AO359" s="719">
        <v>11.882163839689696</v>
      </c>
      <c r="AP359" s="718">
        <v>10843773.036408879</v>
      </c>
      <c r="AQ359" s="720">
        <v>84.446326370925561</v>
      </c>
      <c r="AR359" s="721">
        <v>362466.3454618667</v>
      </c>
      <c r="AS359" s="720">
        <v>3.2345047532025624</v>
      </c>
      <c r="AT359" s="721">
        <v>11206239.381870745</v>
      </c>
      <c r="AU359" s="720">
        <v>87.269047872434044</v>
      </c>
      <c r="AV359" s="721">
        <v>1634784.6181292553</v>
      </c>
      <c r="AW359" s="719">
        <v>12.730952127565956</v>
      </c>
      <c r="AX359" s="718">
        <v>9199435.6723696105</v>
      </c>
      <c r="AY359" s="720">
        <v>70.927756283829964</v>
      </c>
      <c r="AZ359" s="721">
        <v>391077.50945471105</v>
      </c>
      <c r="BA359" s="720">
        <v>4.0777537347622905</v>
      </c>
      <c r="BB359" s="721">
        <v>9590513.1818243228</v>
      </c>
      <c r="BC359" s="720">
        <v>73.942968441028114</v>
      </c>
      <c r="BD359" s="721">
        <v>3379635.8181756781</v>
      </c>
      <c r="BE359" s="719">
        <v>26.057031558971886</v>
      </c>
      <c r="BF359" s="718">
        <v>1315187.4733042223</v>
      </c>
      <c r="BG359" s="720">
        <v>10.962601546350211</v>
      </c>
      <c r="BH359" s="717">
        <v>29419.545788045747</v>
      </c>
      <c r="BI359" s="716">
        <v>2.1879661023863028</v>
      </c>
      <c r="BJ359" s="721">
        <v>1344607.0190922681</v>
      </c>
      <c r="BK359" s="720">
        <v>11.207824957229176</v>
      </c>
      <c r="BL359" s="721">
        <v>10652430.980907733</v>
      </c>
      <c r="BM359" s="719">
        <v>88.792175042770822</v>
      </c>
    </row>
    <row r="360" spans="1:65" s="18" customFormat="1" ht="15" customHeight="1" x14ac:dyDescent="0.25">
      <c r="A360" s="722" t="s">
        <v>634</v>
      </c>
      <c r="B360" s="721">
        <v>32358414.334584668</v>
      </c>
      <c r="C360" s="720">
        <v>60.294092951261483</v>
      </c>
      <c r="D360" s="721">
        <v>1781611.8772831417</v>
      </c>
      <c r="E360" s="720">
        <v>5.2185427926350414</v>
      </c>
      <c r="F360" s="721">
        <v>34140026.211867809</v>
      </c>
      <c r="G360" s="720">
        <v>63.613806674599587</v>
      </c>
      <c r="H360" s="721">
        <v>19527609.788132191</v>
      </c>
      <c r="I360" s="719">
        <v>36.386193325400413</v>
      </c>
      <c r="J360" s="718">
        <v>31041082.921979371</v>
      </c>
      <c r="K360" s="720">
        <v>74.515761482935233</v>
      </c>
      <c r="L360" s="721">
        <v>1744334.4061133135</v>
      </c>
      <c r="M360" s="720">
        <v>5.3204581435010549</v>
      </c>
      <c r="N360" s="721">
        <v>32785417.328092687</v>
      </c>
      <c r="O360" s="720">
        <v>78.703128491976713</v>
      </c>
      <c r="P360" s="721">
        <v>8871652.671907315</v>
      </c>
      <c r="Q360" s="719">
        <v>21.296871508023287</v>
      </c>
      <c r="R360" s="718">
        <v>251700.58127771452</v>
      </c>
      <c r="S360" s="720">
        <v>17.093510951347412</v>
      </c>
      <c r="T360" s="721">
        <v>87248.844466525887</v>
      </c>
      <c r="U360" s="720">
        <v>25.740962468058839</v>
      </c>
      <c r="V360" s="721">
        <v>338949.42574424041</v>
      </c>
      <c r="W360" s="720">
        <v>23.018761782355384</v>
      </c>
      <c r="X360" s="721">
        <v>1133542.5742557598</v>
      </c>
      <c r="Y360" s="719">
        <v>76.981238217644616</v>
      </c>
      <c r="Z360" s="718">
        <v>3270577.9770035287</v>
      </c>
      <c r="AA360" s="720">
        <v>59.709951780475784</v>
      </c>
      <c r="AB360" s="721">
        <v>523721.35634761944</v>
      </c>
      <c r="AC360" s="720">
        <v>13.802847649478029</v>
      </c>
      <c r="AD360" s="721">
        <v>3794299.3333511478</v>
      </c>
      <c r="AE360" s="720">
        <v>69.271373998139055</v>
      </c>
      <c r="AF360" s="721">
        <v>1683142.6666488522</v>
      </c>
      <c r="AG360" s="719">
        <v>30.728626001860945</v>
      </c>
      <c r="AH360" s="718">
        <v>7487902.5249502482</v>
      </c>
      <c r="AI360" s="720">
        <v>84.280507424674141</v>
      </c>
      <c r="AJ360" s="721">
        <v>338306.08200431248</v>
      </c>
      <c r="AK360" s="720">
        <v>4.3227327432044866</v>
      </c>
      <c r="AL360" s="721">
        <v>7826208.6069545606</v>
      </c>
      <c r="AM360" s="720">
        <v>88.088330531501541</v>
      </c>
      <c r="AN360" s="721">
        <v>1058292.3930454396</v>
      </c>
      <c r="AO360" s="719">
        <v>11.911669468498459</v>
      </c>
      <c r="AP360" s="718">
        <v>10815056.021637555</v>
      </c>
      <c r="AQ360" s="720">
        <v>84.244006626051274</v>
      </c>
      <c r="AR360" s="721">
        <v>402950.70642899029</v>
      </c>
      <c r="AS360" s="720">
        <v>3.5919991509796496</v>
      </c>
      <c r="AT360" s="721">
        <v>11218006.728066545</v>
      </c>
      <c r="AU360" s="720">
        <v>87.382795913361505</v>
      </c>
      <c r="AV360" s="721">
        <v>1619768.2719334548</v>
      </c>
      <c r="AW360" s="719">
        <v>12.617204086638495</v>
      </c>
      <c r="AX360" s="718">
        <v>9215845.8171103261</v>
      </c>
      <c r="AY360" s="720">
        <v>70.973778824803091</v>
      </c>
      <c r="AZ360" s="721">
        <v>392107.41686586535</v>
      </c>
      <c r="BA360" s="720">
        <v>4.0810712470921766</v>
      </c>
      <c r="BB360" s="721">
        <v>9607953.2339761928</v>
      </c>
      <c r="BC360" s="720">
        <v>73.993506545131737</v>
      </c>
      <c r="BD360" s="721">
        <v>3376906.7660238086</v>
      </c>
      <c r="BE360" s="719">
        <v>26.006493454868263</v>
      </c>
      <c r="BF360" s="718">
        <v>1317331.4126052954</v>
      </c>
      <c r="BG360" s="720">
        <v>10.968104355825492</v>
      </c>
      <c r="BH360" s="717">
        <v>37277.471169828372</v>
      </c>
      <c r="BI360" s="716">
        <v>2.7518992098989319</v>
      </c>
      <c r="BJ360" s="721">
        <v>1354608.8837751239</v>
      </c>
      <c r="BK360" s="720">
        <v>11.278476666088208</v>
      </c>
      <c r="BL360" s="721">
        <v>10655957.116224876</v>
      </c>
      <c r="BM360" s="719">
        <v>88.72152333391179</v>
      </c>
    </row>
    <row r="361" spans="1:65" s="18" customFormat="1" ht="15" customHeight="1" x14ac:dyDescent="0.25">
      <c r="A361" s="722" t="s">
        <v>635</v>
      </c>
      <c r="B361" s="721">
        <v>32268272.339229815</v>
      </c>
      <c r="C361" s="720">
        <v>60.098604123975463</v>
      </c>
      <c r="D361" s="721">
        <v>1791266.023436947</v>
      </c>
      <c r="E361" s="720">
        <v>5.2592199118012202</v>
      </c>
      <c r="F361" s="721">
        <v>34059538.362666763</v>
      </c>
      <c r="G361" s="720">
        <v>63.434778632840867</v>
      </c>
      <c r="H361" s="721">
        <v>19632677.63733324</v>
      </c>
      <c r="I361" s="719">
        <v>36.565221367159133</v>
      </c>
      <c r="J361" s="718">
        <v>30967784.180782579</v>
      </c>
      <c r="K361" s="720">
        <v>74.319784751389449</v>
      </c>
      <c r="L361" s="721">
        <v>1758861.2357978632</v>
      </c>
      <c r="M361" s="720">
        <v>5.3744012360850277</v>
      </c>
      <c r="N361" s="721">
        <v>32726645.416580439</v>
      </c>
      <c r="O361" s="720">
        <v>78.540887161847934</v>
      </c>
      <c r="P361" s="721">
        <v>8941645.5834195595</v>
      </c>
      <c r="Q361" s="719">
        <v>21.459112838152066</v>
      </c>
      <c r="R361" s="718">
        <v>242797.61320367939</v>
      </c>
      <c r="S361" s="720">
        <v>16.460152088668714</v>
      </c>
      <c r="T361" s="721">
        <v>87002.981295113568</v>
      </c>
      <c r="U361" s="720">
        <v>26.380480431617897</v>
      </c>
      <c r="V361" s="721">
        <v>329800.59449879295</v>
      </c>
      <c r="W361" s="720">
        <v>22.358407369637295</v>
      </c>
      <c r="X361" s="721">
        <v>1145262.4055012071</v>
      </c>
      <c r="Y361" s="719">
        <v>77.641592630362709</v>
      </c>
      <c r="Z361" s="718">
        <v>3249352.2555293101</v>
      </c>
      <c r="AA361" s="720">
        <v>59.336598815210181</v>
      </c>
      <c r="AB361" s="721">
        <v>517579.36690175644</v>
      </c>
      <c r="AC361" s="720">
        <v>13.740078631098855</v>
      </c>
      <c r="AD361" s="721">
        <v>3766931.6224310668</v>
      </c>
      <c r="AE361" s="720">
        <v>68.788143872111746</v>
      </c>
      <c r="AF361" s="721">
        <v>1709203.3775689332</v>
      </c>
      <c r="AG361" s="719">
        <v>31.211856127888254</v>
      </c>
      <c r="AH361" s="718">
        <v>7474986.2351830192</v>
      </c>
      <c r="AI361" s="720">
        <v>84.147316896598682</v>
      </c>
      <c r="AJ361" s="721">
        <v>331732.98182913545</v>
      </c>
      <c r="AK361" s="720">
        <v>4.2493264149456476</v>
      </c>
      <c r="AL361" s="721">
        <v>7806719.2170121539</v>
      </c>
      <c r="AM361" s="720">
        <v>87.881697063834707</v>
      </c>
      <c r="AN361" s="721">
        <v>1076494.7829878454</v>
      </c>
      <c r="AO361" s="719">
        <v>12.118302936165293</v>
      </c>
      <c r="AP361" s="718">
        <v>10799067.916941889</v>
      </c>
      <c r="AQ361" s="720">
        <v>84.140997553793639</v>
      </c>
      <c r="AR361" s="721">
        <v>412971.99150653195</v>
      </c>
      <c r="AS361" s="720">
        <v>3.6832904170752383</v>
      </c>
      <c r="AT361" s="721">
        <v>11212039.90844842</v>
      </c>
      <c r="AU361" s="720">
        <v>87.358671115474166</v>
      </c>
      <c r="AV361" s="721">
        <v>1622450.0915515781</v>
      </c>
      <c r="AW361" s="719">
        <v>12.641328884525834</v>
      </c>
      <c r="AX361" s="718">
        <v>9201580.1599246785</v>
      </c>
      <c r="AY361" s="720">
        <v>70.78471272707263</v>
      </c>
      <c r="AZ361" s="721">
        <v>409573.91426532588</v>
      </c>
      <c r="BA361" s="720">
        <v>4.2614436424987119</v>
      </c>
      <c r="BB361" s="721">
        <v>9611154.0741900057</v>
      </c>
      <c r="BC361" s="720">
        <v>73.935429382027152</v>
      </c>
      <c r="BD361" s="721">
        <v>3388234.9258099957</v>
      </c>
      <c r="BE361" s="719">
        <v>26.064570617972848</v>
      </c>
      <c r="BF361" s="718">
        <v>1300488.1584472372</v>
      </c>
      <c r="BG361" s="720">
        <v>10.81583724488665</v>
      </c>
      <c r="BH361" s="717">
        <v>32404.787639083821</v>
      </c>
      <c r="BI361" s="716">
        <v>2.4311620625070978</v>
      </c>
      <c r="BJ361" s="721">
        <v>1332892.946086321</v>
      </c>
      <c r="BK361" s="720">
        <v>11.085339821117655</v>
      </c>
      <c r="BL361" s="721">
        <v>10691032.053913679</v>
      </c>
      <c r="BM361" s="719">
        <v>88.914660178882343</v>
      </c>
    </row>
    <row r="362" spans="1:65" s="18" customFormat="1" ht="15" customHeight="1" x14ac:dyDescent="0.25">
      <c r="A362" s="722" t="s">
        <v>636</v>
      </c>
      <c r="B362" s="721">
        <v>32269809.844246082</v>
      </c>
      <c r="C362" s="720">
        <v>60.073531113452951</v>
      </c>
      <c r="D362" s="721">
        <v>1761170.466254642</v>
      </c>
      <c r="E362" s="720">
        <v>5.1751975705243165</v>
      </c>
      <c r="F362" s="721">
        <v>34030980.310500726</v>
      </c>
      <c r="G362" s="720">
        <v>63.352128951844229</v>
      </c>
      <c r="H362" s="721">
        <v>19686204.689499281</v>
      </c>
      <c r="I362" s="719">
        <v>36.647871048155771</v>
      </c>
      <c r="J362" s="718">
        <v>30977739.493170012</v>
      </c>
      <c r="K362" s="720">
        <v>74.323280083871026</v>
      </c>
      <c r="L362" s="721">
        <v>1727912.570026665</v>
      </c>
      <c r="M362" s="720">
        <v>5.2832231159551366</v>
      </c>
      <c r="N362" s="721">
        <v>32705652.063196678</v>
      </c>
      <c r="O362" s="720">
        <v>78.468970892938884</v>
      </c>
      <c r="P362" s="721">
        <v>8974073.936803326</v>
      </c>
      <c r="Q362" s="719">
        <v>21.531029107061116</v>
      </c>
      <c r="R362" s="718">
        <v>235305.53112953837</v>
      </c>
      <c r="S362" s="720">
        <v>15.924307591753012</v>
      </c>
      <c r="T362" s="721">
        <v>89283.457415441022</v>
      </c>
      <c r="U362" s="720">
        <v>27.506619314372923</v>
      </c>
      <c r="V362" s="721">
        <v>324588.98854497937</v>
      </c>
      <c r="W362" s="720">
        <v>21.96656776266229</v>
      </c>
      <c r="X362" s="721">
        <v>1153061.0114550206</v>
      </c>
      <c r="Y362" s="719">
        <v>78.033432237337706</v>
      </c>
      <c r="Z362" s="718">
        <v>3225623.7005302953</v>
      </c>
      <c r="AA362" s="720">
        <v>58.916846513030805</v>
      </c>
      <c r="AB362" s="721">
        <v>506388.8348640867</v>
      </c>
      <c r="AC362" s="720">
        <v>13.568787083684697</v>
      </c>
      <c r="AD362" s="721">
        <v>3732012.5353943822</v>
      </c>
      <c r="AE362" s="720">
        <v>68.166168823843151</v>
      </c>
      <c r="AF362" s="721">
        <v>1742862.4646056192</v>
      </c>
      <c r="AG362" s="719">
        <v>31.833831176156849</v>
      </c>
      <c r="AH362" s="718">
        <v>7475155.0647789817</v>
      </c>
      <c r="AI362" s="720">
        <v>84.162121422187411</v>
      </c>
      <c r="AJ362" s="721">
        <v>325838.1311348264</v>
      </c>
      <c r="AK362" s="720">
        <v>4.1768800837501274</v>
      </c>
      <c r="AL362" s="721">
        <v>7800993.1959138084</v>
      </c>
      <c r="AM362" s="720">
        <v>87.83070463135175</v>
      </c>
      <c r="AN362" s="721">
        <v>1080858.8040861916</v>
      </c>
      <c r="AO362" s="719">
        <v>12.16929536864825</v>
      </c>
      <c r="AP362" s="718">
        <v>10818569.848982073</v>
      </c>
      <c r="AQ362" s="720">
        <v>84.314415641644061</v>
      </c>
      <c r="AR362" s="721">
        <v>404174.88874619437</v>
      </c>
      <c r="AS362" s="720">
        <v>3.6013907309809166</v>
      </c>
      <c r="AT362" s="721">
        <v>11222744.737728268</v>
      </c>
      <c r="AU362" s="720">
        <v>87.464348584478287</v>
      </c>
      <c r="AV362" s="721">
        <v>1608477.2622717349</v>
      </c>
      <c r="AW362" s="719">
        <v>12.535651415521713</v>
      </c>
      <c r="AX362" s="718">
        <v>9223085.3477491215</v>
      </c>
      <c r="AY362" s="720">
        <v>70.869796704374565</v>
      </c>
      <c r="AZ362" s="721">
        <v>402227.25786611653</v>
      </c>
      <c r="BA362" s="720">
        <v>4.1788487745474798</v>
      </c>
      <c r="BB362" s="721">
        <v>9625312.6056152396</v>
      </c>
      <c r="BC362" s="720">
        <v>73.960493897249037</v>
      </c>
      <c r="BD362" s="721">
        <v>3388814.3943847613</v>
      </c>
      <c r="BE362" s="719">
        <v>26.039506102750963</v>
      </c>
      <c r="BF362" s="718">
        <v>1292070.3510760693</v>
      </c>
      <c r="BG362" s="720">
        <v>10.733746641015095</v>
      </c>
      <c r="BH362" s="717">
        <v>33257.896227976984</v>
      </c>
      <c r="BI362" s="716">
        <v>2.5094082387234615</v>
      </c>
      <c r="BJ362" s="721">
        <v>1325328.2473040461</v>
      </c>
      <c r="BK362" s="720">
        <v>11.010033324342338</v>
      </c>
      <c r="BL362" s="721">
        <v>10712130.752695955</v>
      </c>
      <c r="BM362" s="719">
        <v>88.989966675657655</v>
      </c>
    </row>
    <row r="363" spans="1:65" s="18" customFormat="1" ht="15" customHeight="1" x14ac:dyDescent="0.25">
      <c r="A363" s="722" t="s">
        <v>637</v>
      </c>
      <c r="B363" s="721">
        <v>32344385.848495506</v>
      </c>
      <c r="C363" s="720">
        <v>60.184423775339098</v>
      </c>
      <c r="D363" s="721">
        <v>1718130.5583430398</v>
      </c>
      <c r="E363" s="720">
        <v>5.0440505857579572</v>
      </c>
      <c r="F363" s="721">
        <v>34062516.406838544</v>
      </c>
      <c r="G363" s="720">
        <v>63.381414378562667</v>
      </c>
      <c r="H363" s="721">
        <v>19679604.593161453</v>
      </c>
      <c r="I363" s="719">
        <v>36.618585621437333</v>
      </c>
      <c r="J363" s="718">
        <v>31060179.119285509</v>
      </c>
      <c r="K363" s="720">
        <v>74.500333436925231</v>
      </c>
      <c r="L363" s="721">
        <v>1684305.9919801904</v>
      </c>
      <c r="M363" s="720">
        <v>5.143785239734024</v>
      </c>
      <c r="N363" s="721">
        <v>32744485.1112657</v>
      </c>
      <c r="O363" s="720">
        <v>78.540276591484286</v>
      </c>
      <c r="P363" s="721">
        <v>8946843.8887342978</v>
      </c>
      <c r="Q363" s="719">
        <v>21.459723408515714</v>
      </c>
      <c r="R363" s="718">
        <v>216739.47391341242</v>
      </c>
      <c r="S363" s="720">
        <v>14.642283558191121</v>
      </c>
      <c r="T363" s="721">
        <v>97435.434965403023</v>
      </c>
      <c r="U363" s="720">
        <v>31.013117919924703</v>
      </c>
      <c r="V363" s="721">
        <v>314174.90887881548</v>
      </c>
      <c r="W363" s="720">
        <v>21.224735945009591</v>
      </c>
      <c r="X363" s="721">
        <v>1166055.0911211844</v>
      </c>
      <c r="Y363" s="719">
        <v>78.775264054990402</v>
      </c>
      <c r="Z363" s="718">
        <v>3226267.2531994148</v>
      </c>
      <c r="AA363" s="720">
        <v>58.941627834356225</v>
      </c>
      <c r="AB363" s="721">
        <v>491447.34403466352</v>
      </c>
      <c r="AC363" s="720">
        <v>13.219071318715336</v>
      </c>
      <c r="AD363" s="721">
        <v>3717714.5972340787</v>
      </c>
      <c r="AE363" s="720">
        <v>67.920024284169358</v>
      </c>
      <c r="AF363" s="721">
        <v>1755950.4027659211</v>
      </c>
      <c r="AG363" s="719">
        <v>32.079975715830642</v>
      </c>
      <c r="AH363" s="718">
        <v>7526814.59874033</v>
      </c>
      <c r="AI363" s="720">
        <v>84.755412608568648</v>
      </c>
      <c r="AJ363" s="721">
        <v>304326.89961041766</v>
      </c>
      <c r="AK363" s="720">
        <v>3.8861116182680329</v>
      </c>
      <c r="AL363" s="721">
        <v>7831141.4983507469</v>
      </c>
      <c r="AM363" s="720">
        <v>88.182274211973095</v>
      </c>
      <c r="AN363" s="721">
        <v>1049488.5016492512</v>
      </c>
      <c r="AO363" s="719">
        <v>11.817725788026905</v>
      </c>
      <c r="AP363" s="718">
        <v>10873094.734137723</v>
      </c>
      <c r="AQ363" s="720">
        <v>84.760248874266352</v>
      </c>
      <c r="AR363" s="721">
        <v>391525.41780481348</v>
      </c>
      <c r="AS363" s="720">
        <v>3.4757090121436236</v>
      </c>
      <c r="AT363" s="721">
        <v>11264620.151942536</v>
      </c>
      <c r="AU363" s="720">
        <v>87.812350659928654</v>
      </c>
      <c r="AV363" s="721">
        <v>1563438.8480574621</v>
      </c>
      <c r="AW363" s="719">
        <v>12.187649340071346</v>
      </c>
      <c r="AX363" s="718">
        <v>9217263.059294628</v>
      </c>
      <c r="AY363" s="720">
        <v>70.745594140453491</v>
      </c>
      <c r="AZ363" s="721">
        <v>399570.89556489268</v>
      </c>
      <c r="BA363" s="720">
        <v>4.1549110387102388</v>
      </c>
      <c r="BB363" s="721">
        <v>9616833.9548595212</v>
      </c>
      <c r="BC363" s="720">
        <v>73.812435156720937</v>
      </c>
      <c r="BD363" s="721">
        <v>3411911.0451404788</v>
      </c>
      <c r="BE363" s="719">
        <v>26.187564843279063</v>
      </c>
      <c r="BF363" s="718">
        <v>1284206.7292099954</v>
      </c>
      <c r="BG363" s="720">
        <v>10.656616836553111</v>
      </c>
      <c r="BH363" s="717">
        <v>33824.566362849437</v>
      </c>
      <c r="BI363" s="716">
        <v>2.5662946302157832</v>
      </c>
      <c r="BJ363" s="721">
        <v>1318031.2955728448</v>
      </c>
      <c r="BK363" s="720">
        <v>10.937300183862146</v>
      </c>
      <c r="BL363" s="721">
        <v>10732760.704427155</v>
      </c>
      <c r="BM363" s="719">
        <v>89.062699816137851</v>
      </c>
    </row>
    <row r="364" spans="1:65" s="18" customFormat="1" ht="15" customHeight="1" x14ac:dyDescent="0.25">
      <c r="A364" s="722" t="s">
        <v>638</v>
      </c>
      <c r="B364" s="721">
        <v>32313707.717963848</v>
      </c>
      <c r="C364" s="720">
        <v>60.099470820737821</v>
      </c>
      <c r="D364" s="721">
        <v>1667437.4157616263</v>
      </c>
      <c r="E364" s="720">
        <v>4.9069488659072125</v>
      </c>
      <c r="F364" s="721">
        <v>33981145.133725479</v>
      </c>
      <c r="G364" s="720">
        <v>63.200696690224248</v>
      </c>
      <c r="H364" s="721">
        <v>19785896.866274521</v>
      </c>
      <c r="I364" s="719">
        <v>36.799303309775752</v>
      </c>
      <c r="J364" s="718">
        <v>31034903.405890256</v>
      </c>
      <c r="K364" s="720">
        <v>74.419269291119079</v>
      </c>
      <c r="L364" s="721">
        <v>1635352.7474683987</v>
      </c>
      <c r="M364" s="720">
        <v>5.0056318499366181</v>
      </c>
      <c r="N364" s="721">
        <v>32670256.153358653</v>
      </c>
      <c r="O364" s="720">
        <v>78.340717181842138</v>
      </c>
      <c r="P364" s="721">
        <v>9032522.8466413394</v>
      </c>
      <c r="Q364" s="719">
        <v>21.659282818157862</v>
      </c>
      <c r="R364" s="718">
        <v>211534.13473611738</v>
      </c>
      <c r="S364" s="720">
        <v>14.265828618914137</v>
      </c>
      <c r="T364" s="721">
        <v>90010.178567764931</v>
      </c>
      <c r="U364" s="720">
        <v>29.84973504609151</v>
      </c>
      <c r="V364" s="721">
        <v>301544.31330388226</v>
      </c>
      <c r="W364" s="720">
        <v>20.336100837662336</v>
      </c>
      <c r="X364" s="721">
        <v>1181258.6866961173</v>
      </c>
      <c r="Y364" s="719">
        <v>79.663899162337657</v>
      </c>
      <c r="Z364" s="718">
        <v>3264058.6025547949</v>
      </c>
      <c r="AA364" s="720">
        <v>59.646008075361578</v>
      </c>
      <c r="AB364" s="721">
        <v>461064.39387329307</v>
      </c>
      <c r="AC364" s="720">
        <v>12.377158937178566</v>
      </c>
      <c r="AD364" s="721">
        <v>3725122.9964280883</v>
      </c>
      <c r="AE364" s="720">
        <v>68.07130121767932</v>
      </c>
      <c r="AF364" s="721">
        <v>1747261.0035719115</v>
      </c>
      <c r="AG364" s="719">
        <v>31.92869878232068</v>
      </c>
      <c r="AH364" s="718">
        <v>7478511.862467966</v>
      </c>
      <c r="AI364" s="720">
        <v>84.223346902987558</v>
      </c>
      <c r="AJ364" s="721">
        <v>314630.26473666617</v>
      </c>
      <c r="AK364" s="720">
        <v>4.0372709697971683</v>
      </c>
      <c r="AL364" s="721">
        <v>7793142.1272046324</v>
      </c>
      <c r="AM364" s="720">
        <v>87.766727514053429</v>
      </c>
      <c r="AN364" s="721">
        <v>1086238.8727953669</v>
      </c>
      <c r="AO364" s="719">
        <v>12.233272485946571</v>
      </c>
      <c r="AP364" s="718">
        <v>10861484.581613831</v>
      </c>
      <c r="AQ364" s="720">
        <v>84.691661807806241</v>
      </c>
      <c r="AR364" s="721">
        <v>378842.71055177192</v>
      </c>
      <c r="AS364" s="720">
        <v>3.3703886079529153</v>
      </c>
      <c r="AT364" s="721">
        <v>11240327.292165603</v>
      </c>
      <c r="AU364" s="720">
        <v>87.645661187846429</v>
      </c>
      <c r="AV364" s="721">
        <v>1584411.7078343937</v>
      </c>
      <c r="AW364" s="719">
        <v>12.354338812153571</v>
      </c>
      <c r="AX364" s="718">
        <v>9219314.2245175447</v>
      </c>
      <c r="AY364" s="720">
        <v>70.681442981727145</v>
      </c>
      <c r="AZ364" s="721">
        <v>390805.19973890251</v>
      </c>
      <c r="BA364" s="720">
        <v>4.0666008660879864</v>
      </c>
      <c r="BB364" s="721">
        <v>9610119.4242564477</v>
      </c>
      <c r="BC364" s="720">
        <v>73.677617617889226</v>
      </c>
      <c r="BD364" s="721">
        <v>3433352.5757435495</v>
      </c>
      <c r="BE364" s="719">
        <v>26.322382382110774</v>
      </c>
      <c r="BF364" s="718">
        <v>1278804.3120735891</v>
      </c>
      <c r="BG364" s="720">
        <v>10.599937286459928</v>
      </c>
      <c r="BH364" s="717">
        <v>32084.668293227791</v>
      </c>
      <c r="BI364" s="716">
        <v>2.4475503855597114</v>
      </c>
      <c r="BJ364" s="721">
        <v>1310888.9803668167</v>
      </c>
      <c r="BK364" s="720">
        <v>10.865885304115277</v>
      </c>
      <c r="BL364" s="721">
        <v>10753374.019633181</v>
      </c>
      <c r="BM364" s="719">
        <v>89.134114695884719</v>
      </c>
    </row>
    <row r="365" spans="1:65" s="18" customFormat="1" ht="15" customHeight="1" x14ac:dyDescent="0.25">
      <c r="A365" s="722" t="s">
        <v>639</v>
      </c>
      <c r="B365" s="721">
        <v>32310366.527323492</v>
      </c>
      <c r="C365" s="720">
        <v>60.065693252805744</v>
      </c>
      <c r="D365" s="721">
        <v>1640149.3176214972</v>
      </c>
      <c r="E365" s="720">
        <v>4.8309996970655895</v>
      </c>
      <c r="F365" s="721">
        <v>33950515.844944984</v>
      </c>
      <c r="G365" s="720">
        <v>63.114767478495494</v>
      </c>
      <c r="H365" s="721">
        <v>19841199.155055016</v>
      </c>
      <c r="I365" s="719">
        <v>36.885232521504506</v>
      </c>
      <c r="J365" s="718">
        <v>31046094.605675876</v>
      </c>
      <c r="K365" s="720">
        <v>74.426016580932242</v>
      </c>
      <c r="L365" s="721">
        <v>1606324.0947822228</v>
      </c>
      <c r="M365" s="720">
        <v>4.9194643420387321</v>
      </c>
      <c r="N365" s="721">
        <v>32652418.700458094</v>
      </c>
      <c r="O365" s="720">
        <v>78.276816664842158</v>
      </c>
      <c r="P365" s="721">
        <v>9061616.2995419055</v>
      </c>
      <c r="Q365" s="719">
        <v>21.723183335157842</v>
      </c>
      <c r="R365" s="718">
        <v>207827.66004568143</v>
      </c>
      <c r="S365" s="720">
        <v>13.991303390836004</v>
      </c>
      <c r="T365" s="721">
        <v>98280.756060184591</v>
      </c>
      <c r="U365" s="720">
        <v>32.106518765624102</v>
      </c>
      <c r="V365" s="721">
        <v>306108.41610586602</v>
      </c>
      <c r="W365" s="720">
        <v>20.607727187440069</v>
      </c>
      <c r="X365" s="721">
        <v>1179297.583894134</v>
      </c>
      <c r="Y365" s="719">
        <v>79.392272812559924</v>
      </c>
      <c r="Z365" s="718">
        <v>3265514.0303121372</v>
      </c>
      <c r="AA365" s="720">
        <v>59.686564728291344</v>
      </c>
      <c r="AB365" s="721">
        <v>444868.53485740663</v>
      </c>
      <c r="AC365" s="720">
        <v>11.989829270801314</v>
      </c>
      <c r="AD365" s="721">
        <v>3710382.565169544</v>
      </c>
      <c r="AE365" s="720">
        <v>67.817803594476445</v>
      </c>
      <c r="AF365" s="721">
        <v>1760721.4348304567</v>
      </c>
      <c r="AG365" s="719">
        <v>32.182196405523555</v>
      </c>
      <c r="AH365" s="718">
        <v>7492201.600442077</v>
      </c>
      <c r="AI365" s="720">
        <v>84.389667482367315</v>
      </c>
      <c r="AJ365" s="721">
        <v>315385.28698897513</v>
      </c>
      <c r="AK365" s="720">
        <v>4.0394720101891446</v>
      </c>
      <c r="AL365" s="721">
        <v>7807586.8874310516</v>
      </c>
      <c r="AM365" s="720">
        <v>87.942062481490154</v>
      </c>
      <c r="AN365" s="721">
        <v>1070516.1125689493</v>
      </c>
      <c r="AO365" s="719">
        <v>12.057937518509846</v>
      </c>
      <c r="AP365" s="718">
        <v>10864617.068241585</v>
      </c>
      <c r="AQ365" s="720">
        <v>84.737726270896871</v>
      </c>
      <c r="AR365" s="721">
        <v>379322.22281988186</v>
      </c>
      <c r="AS365" s="720">
        <v>3.3735705343182487</v>
      </c>
      <c r="AT365" s="721">
        <v>11243939.291061468</v>
      </c>
      <c r="AU365" s="720">
        <v>87.69622011231688</v>
      </c>
      <c r="AV365" s="721">
        <v>1577524.7089385323</v>
      </c>
      <c r="AW365" s="719">
        <v>12.30377988768312</v>
      </c>
      <c r="AX365" s="718">
        <v>9215934.2466343939</v>
      </c>
      <c r="AY365" s="720">
        <v>70.577147258663217</v>
      </c>
      <c r="AZ365" s="721">
        <v>368467.29405577458</v>
      </c>
      <c r="BA365" s="720">
        <v>3.8444475900916961</v>
      </c>
      <c r="BB365" s="721">
        <v>9584401.5406901687</v>
      </c>
      <c r="BC365" s="720">
        <v>73.398930680357296</v>
      </c>
      <c r="BD365" s="721">
        <v>3473556.4593098336</v>
      </c>
      <c r="BE365" s="719">
        <v>26.601069319642704</v>
      </c>
      <c r="BF365" s="718">
        <v>1264271.921647616</v>
      </c>
      <c r="BG365" s="720">
        <v>10.467837545353214</v>
      </c>
      <c r="BH365" s="717">
        <v>33825.222839274364</v>
      </c>
      <c r="BI365" s="716">
        <v>2.6057543522788302</v>
      </c>
      <c r="BJ365" s="721">
        <v>1298097.1444868904</v>
      </c>
      <c r="BK365" s="720">
        <v>10.747901455303422</v>
      </c>
      <c r="BL365" s="721">
        <v>10779582.855513111</v>
      </c>
      <c r="BM365" s="719">
        <v>89.25209854469658</v>
      </c>
    </row>
    <row r="366" spans="1:65" s="18" customFormat="1" ht="15" customHeight="1" x14ac:dyDescent="0.25">
      <c r="A366" s="722" t="s">
        <v>640</v>
      </c>
      <c r="B366" s="721">
        <v>32332184.339931123</v>
      </c>
      <c r="C366" s="720">
        <v>60.078345826414854</v>
      </c>
      <c r="D366" s="721">
        <v>1628452.5734093059</v>
      </c>
      <c r="E366" s="720">
        <v>4.7951178818133906</v>
      </c>
      <c r="F366" s="721">
        <v>33960636.913340427</v>
      </c>
      <c r="G366" s="720">
        <v>63.104269959427143</v>
      </c>
      <c r="H366" s="721">
        <v>19856065.086659569</v>
      </c>
      <c r="I366" s="719">
        <v>36.895730040572857</v>
      </c>
      <c r="J366" s="718">
        <v>31073279.785270143</v>
      </c>
      <c r="K366" s="720">
        <v>74.470474315994608</v>
      </c>
      <c r="L366" s="721">
        <v>1590971.3510829709</v>
      </c>
      <c r="M366" s="720">
        <v>4.8706806240303697</v>
      </c>
      <c r="N366" s="721">
        <v>32664251.136353113</v>
      </c>
      <c r="O366" s="720">
        <v>78.283409157667535</v>
      </c>
      <c r="P366" s="721">
        <v>9061385.8636468817</v>
      </c>
      <c r="Q366" s="719">
        <v>21.716590842332465</v>
      </c>
      <c r="R366" s="718">
        <v>216605.46571738448</v>
      </c>
      <c r="S366" s="720">
        <v>14.557112422789739</v>
      </c>
      <c r="T366" s="721">
        <v>115686.78292081709</v>
      </c>
      <c r="U366" s="720">
        <v>34.814770249659468</v>
      </c>
      <c r="V366" s="721">
        <v>332292.24863820162</v>
      </c>
      <c r="W366" s="720">
        <v>22.33191856275339</v>
      </c>
      <c r="X366" s="721">
        <v>1155677.7513617983</v>
      </c>
      <c r="Y366" s="719">
        <v>77.668081437246613</v>
      </c>
      <c r="Z366" s="718">
        <v>3294604.7653720891</v>
      </c>
      <c r="AA366" s="720">
        <v>60.231700764679495</v>
      </c>
      <c r="AB366" s="721">
        <v>421689.56943426019</v>
      </c>
      <c r="AC366" s="720">
        <v>11.347044433073243</v>
      </c>
      <c r="AD366" s="721">
        <v>3716294.3348063496</v>
      </c>
      <c r="AE366" s="720">
        <v>67.940995739514634</v>
      </c>
      <c r="AF366" s="721">
        <v>1753590.6651936499</v>
      </c>
      <c r="AG366" s="719">
        <v>32.059004260485366</v>
      </c>
      <c r="AH366" s="718">
        <v>7467142.2926342525</v>
      </c>
      <c r="AI366" s="720">
        <v>84.118948174210345</v>
      </c>
      <c r="AJ366" s="721">
        <v>310132.06879106764</v>
      </c>
      <c r="AK366" s="720">
        <v>3.9876704148345175</v>
      </c>
      <c r="AL366" s="721">
        <v>7777274.3614253206</v>
      </c>
      <c r="AM366" s="720">
        <v>87.612651976738704</v>
      </c>
      <c r="AN366" s="721">
        <v>1099610.6385746791</v>
      </c>
      <c r="AO366" s="719">
        <v>12.387348023261296</v>
      </c>
      <c r="AP366" s="718">
        <v>10861116.35563305</v>
      </c>
      <c r="AQ366" s="720">
        <v>84.731609830548337</v>
      </c>
      <c r="AR366" s="721">
        <v>379022.21207160281</v>
      </c>
      <c r="AS366" s="720">
        <v>3.3720421664606119</v>
      </c>
      <c r="AT366" s="721">
        <v>11240138.567704653</v>
      </c>
      <c r="AU366" s="720">
        <v>87.688503131273009</v>
      </c>
      <c r="AV366" s="721">
        <v>1578119.4322953452</v>
      </c>
      <c r="AW366" s="719">
        <v>12.311496868726991</v>
      </c>
      <c r="AX366" s="718">
        <v>9233810.9059133641</v>
      </c>
      <c r="AY366" s="720">
        <v>70.634635484949627</v>
      </c>
      <c r="AZ366" s="721">
        <v>364440.71786522295</v>
      </c>
      <c r="BA366" s="720">
        <v>3.7969489876923213</v>
      </c>
      <c r="BB366" s="721">
        <v>9598251.6237785891</v>
      </c>
      <c r="BC366" s="720">
        <v>73.422448396062862</v>
      </c>
      <c r="BD366" s="721">
        <v>3474387.37622141</v>
      </c>
      <c r="BE366" s="719">
        <v>26.577551603937138</v>
      </c>
      <c r="BF366" s="718">
        <v>1258904.5546609759</v>
      </c>
      <c r="BG366" s="720">
        <v>10.411858299173613</v>
      </c>
      <c r="BH366" s="717">
        <v>37481.22232633509</v>
      </c>
      <c r="BI366" s="716">
        <v>2.8912090051958317</v>
      </c>
      <c r="BJ366" s="721">
        <v>1296385.776987311</v>
      </c>
      <c r="BK366" s="720">
        <v>10.721849373792226</v>
      </c>
      <c r="BL366" s="721">
        <v>10794679.223012688</v>
      </c>
      <c r="BM366" s="719">
        <v>89.278150626207776</v>
      </c>
    </row>
    <row r="367" spans="1:65" s="18" customFormat="1" ht="15" customHeight="1" x14ac:dyDescent="0.25">
      <c r="A367" s="722" t="s">
        <v>641</v>
      </c>
      <c r="B367" s="721">
        <v>32450387.460185099</v>
      </c>
      <c r="C367" s="720">
        <v>60.270212112925634</v>
      </c>
      <c r="D367" s="721">
        <v>1589386.1797388748</v>
      </c>
      <c r="E367" s="720">
        <v>4.6692031402780634</v>
      </c>
      <c r="F367" s="721">
        <v>34039773.639923975</v>
      </c>
      <c r="G367" s="720">
        <v>63.222184328966108</v>
      </c>
      <c r="H367" s="721">
        <v>19801728.360076025</v>
      </c>
      <c r="I367" s="719">
        <v>36.777815671033892</v>
      </c>
      <c r="J367" s="718">
        <v>31189066.857674979</v>
      </c>
      <c r="K367" s="720">
        <v>74.727432239670151</v>
      </c>
      <c r="L367" s="721">
        <v>1553275.6589861827</v>
      </c>
      <c r="M367" s="720">
        <v>4.7439356490629452</v>
      </c>
      <c r="N367" s="721">
        <v>32742342.516661163</v>
      </c>
      <c r="O367" s="720">
        <v>78.449002432394778</v>
      </c>
      <c r="P367" s="721">
        <v>8994762.4833388366</v>
      </c>
      <c r="Q367" s="719">
        <v>21.550997567605222</v>
      </c>
      <c r="R367" s="718">
        <v>256397.76398410919</v>
      </c>
      <c r="S367" s="720">
        <v>17.201542515761567</v>
      </c>
      <c r="T367" s="721">
        <v>119842.74588409408</v>
      </c>
      <c r="U367" s="720">
        <v>31.852696012472151</v>
      </c>
      <c r="V367" s="721">
        <v>376240.50986820331</v>
      </c>
      <c r="W367" s="720">
        <v>25.241706581539532</v>
      </c>
      <c r="X367" s="721">
        <v>1114310.4901317966</v>
      </c>
      <c r="Y367" s="719">
        <v>74.758293418460468</v>
      </c>
      <c r="Z367" s="718">
        <v>3319414.7856452619</v>
      </c>
      <c r="AA367" s="720">
        <v>60.698891494865137</v>
      </c>
      <c r="AB367" s="721">
        <v>408684.46087982506</v>
      </c>
      <c r="AC367" s="720">
        <v>10.962274173917301</v>
      </c>
      <c r="AD367" s="721">
        <v>3728099.2465250865</v>
      </c>
      <c r="AE367" s="720">
        <v>68.172104500319563</v>
      </c>
      <c r="AF367" s="721">
        <v>1740558.7534749131</v>
      </c>
      <c r="AG367" s="719">
        <v>31.827895499680437</v>
      </c>
      <c r="AH367" s="718">
        <v>7467192.9747699257</v>
      </c>
      <c r="AI367" s="720">
        <v>84.131811602452998</v>
      </c>
      <c r="AJ367" s="721">
        <v>315576.45305771369</v>
      </c>
      <c r="AK367" s="720">
        <v>4.0548092293388009</v>
      </c>
      <c r="AL367" s="721">
        <v>7782769.4278276395</v>
      </c>
      <c r="AM367" s="720">
        <v>87.687367054753324</v>
      </c>
      <c r="AN367" s="721">
        <v>1092818.57217236</v>
      </c>
      <c r="AO367" s="719">
        <v>12.312632945246676</v>
      </c>
      <c r="AP367" s="718">
        <v>10871989.661829986</v>
      </c>
      <c r="AQ367" s="720">
        <v>84.838886819651378</v>
      </c>
      <c r="AR367" s="721">
        <v>365045.25347138091</v>
      </c>
      <c r="AS367" s="720">
        <v>3.2485905421037904</v>
      </c>
      <c r="AT367" s="721">
        <v>11237034.915301368</v>
      </c>
      <c r="AU367" s="720">
        <v>87.687494471665701</v>
      </c>
      <c r="AV367" s="721">
        <v>1577831.084698634</v>
      </c>
      <c r="AW367" s="719">
        <v>12.312505528334299</v>
      </c>
      <c r="AX367" s="718">
        <v>9274071.6714456975</v>
      </c>
      <c r="AY367" s="720">
        <v>70.862370747818389</v>
      </c>
      <c r="AZ367" s="721">
        <v>344126.74569316895</v>
      </c>
      <c r="BA367" s="720">
        <v>3.5778711435185446</v>
      </c>
      <c r="BB367" s="721">
        <v>9618198.4171388671</v>
      </c>
      <c r="BC367" s="720">
        <v>73.491813122372321</v>
      </c>
      <c r="BD367" s="721">
        <v>3469243.5828611339</v>
      </c>
      <c r="BE367" s="719">
        <v>26.508186877627679</v>
      </c>
      <c r="BF367" s="718">
        <v>1261320.6025101189</v>
      </c>
      <c r="BG367" s="720">
        <v>10.420350575994151</v>
      </c>
      <c r="BH367" s="717">
        <v>36110.520752692122</v>
      </c>
      <c r="BI367" s="716">
        <v>2.7832321967027056</v>
      </c>
      <c r="BJ367" s="721">
        <v>1297431.123262811</v>
      </c>
      <c r="BK367" s="720">
        <v>10.718676223712846</v>
      </c>
      <c r="BL367" s="721">
        <v>10806965.876737189</v>
      </c>
      <c r="BM367" s="719">
        <v>89.281323776287152</v>
      </c>
    </row>
    <row r="368" spans="1:65" s="18" customFormat="1" ht="15" customHeight="1" x14ac:dyDescent="0.25">
      <c r="A368" s="722" t="s">
        <v>642</v>
      </c>
      <c r="B368" s="721">
        <v>32520878.733222339</v>
      </c>
      <c r="C368" s="720">
        <v>60.37293039542373</v>
      </c>
      <c r="D368" s="721">
        <v>1564292.5982990786</v>
      </c>
      <c r="E368" s="720">
        <v>4.5893640465654517</v>
      </c>
      <c r="F368" s="721">
        <v>34085171.331521422</v>
      </c>
      <c r="G368" s="720">
        <v>63.276939506921352</v>
      </c>
      <c r="H368" s="721">
        <v>19781484.668478586</v>
      </c>
      <c r="I368" s="719">
        <v>36.723060493078648</v>
      </c>
      <c r="J368" s="718">
        <v>31237992.658586524</v>
      </c>
      <c r="K368" s="720">
        <v>74.824026864860869</v>
      </c>
      <c r="L368" s="721">
        <v>1530489.8199746904</v>
      </c>
      <c r="M368" s="720">
        <v>4.6706154945564338</v>
      </c>
      <c r="N368" s="721">
        <v>32768482.478561215</v>
      </c>
      <c r="O368" s="720">
        <v>78.489992621937262</v>
      </c>
      <c r="P368" s="721">
        <v>8980129.5214387868</v>
      </c>
      <c r="Q368" s="719">
        <v>21.510007378062738</v>
      </c>
      <c r="R368" s="718">
        <v>283401.47892367956</v>
      </c>
      <c r="S368" s="720">
        <v>18.979853527976022</v>
      </c>
      <c r="T368" s="721">
        <v>120814.88072920787</v>
      </c>
      <c r="U368" s="720">
        <v>29.888666760780087</v>
      </c>
      <c r="V368" s="721">
        <v>404216.35965288745</v>
      </c>
      <c r="W368" s="720">
        <v>27.071020691072512</v>
      </c>
      <c r="X368" s="721">
        <v>1088953.6403471127</v>
      </c>
      <c r="Y368" s="719">
        <v>72.928979308927495</v>
      </c>
      <c r="Z368" s="718">
        <v>3345221.8093779208</v>
      </c>
      <c r="AA368" s="720">
        <v>61.186519251586134</v>
      </c>
      <c r="AB368" s="721">
        <v>416900.2956809579</v>
      </c>
      <c r="AC368" s="720">
        <v>11.081519526449108</v>
      </c>
      <c r="AD368" s="721">
        <v>3762122.1050588787</v>
      </c>
      <c r="AE368" s="720">
        <v>68.811926301176825</v>
      </c>
      <c r="AF368" s="721">
        <v>1705130.8949411213</v>
      </c>
      <c r="AG368" s="719">
        <v>31.188073698823175</v>
      </c>
      <c r="AH368" s="718">
        <v>7453847.0406240039</v>
      </c>
      <c r="AI368" s="720">
        <v>83.991759766287657</v>
      </c>
      <c r="AJ368" s="721">
        <v>312459.88947340997</v>
      </c>
      <c r="AK368" s="720">
        <v>4.0232750557733974</v>
      </c>
      <c r="AL368" s="721">
        <v>7766306.9300974142</v>
      </c>
      <c r="AM368" s="720">
        <v>87.51263372978859</v>
      </c>
      <c r="AN368" s="721">
        <v>1108191.0699025879</v>
      </c>
      <c r="AO368" s="719">
        <v>12.48736627021141</v>
      </c>
      <c r="AP368" s="718">
        <v>10872469.740120387</v>
      </c>
      <c r="AQ368" s="720">
        <v>84.864261607608626</v>
      </c>
      <c r="AR368" s="721">
        <v>349538.41499526479</v>
      </c>
      <c r="AS368" s="720">
        <v>3.1147581623875813</v>
      </c>
      <c r="AT368" s="721">
        <v>11222008.155115651</v>
      </c>
      <c r="AU368" s="720">
        <v>87.592557956193232</v>
      </c>
      <c r="AV368" s="721">
        <v>1589591.8448843495</v>
      </c>
      <c r="AW368" s="719">
        <v>12.407442043806768</v>
      </c>
      <c r="AX368" s="718">
        <v>9283052.5895405356</v>
      </c>
      <c r="AY368" s="720">
        <v>70.851687639328219</v>
      </c>
      <c r="AZ368" s="721">
        <v>330776.33909584989</v>
      </c>
      <c r="BA368" s="720">
        <v>3.4406305911121176</v>
      </c>
      <c r="BB368" s="721">
        <v>9613828.928636387</v>
      </c>
      <c r="BC368" s="720">
        <v>73.376294887864745</v>
      </c>
      <c r="BD368" s="721">
        <v>3488262.0713636149</v>
      </c>
      <c r="BE368" s="719">
        <v>26.623705112135255</v>
      </c>
      <c r="BF368" s="718">
        <v>1282886.0746358139</v>
      </c>
      <c r="BG368" s="720">
        <v>10.586577129409779</v>
      </c>
      <c r="BH368" s="717">
        <v>33802.77832438831</v>
      </c>
      <c r="BI368" s="716">
        <v>2.5672563604068133</v>
      </c>
      <c r="BJ368" s="721">
        <v>1316688.8529602024</v>
      </c>
      <c r="BK368" s="720">
        <v>10.865522958657374</v>
      </c>
      <c r="BL368" s="721">
        <v>10801355.147039797</v>
      </c>
      <c r="BM368" s="719">
        <v>89.13447704134262</v>
      </c>
    </row>
    <row r="369" spans="1:66" s="18" customFormat="1" ht="15" customHeight="1" x14ac:dyDescent="0.25">
      <c r="A369" s="722" t="s">
        <v>643</v>
      </c>
      <c r="B369" s="721">
        <v>32613107.555147544</v>
      </c>
      <c r="C369" s="720">
        <v>60.497875402701126</v>
      </c>
      <c r="D369" s="721">
        <v>1545224.6921516324</v>
      </c>
      <c r="E369" s="720">
        <v>4.5237123433443083</v>
      </c>
      <c r="F369" s="721">
        <v>34158332.247299179</v>
      </c>
      <c r="G369" s="720">
        <v>63.364293781780489</v>
      </c>
      <c r="H369" s="721">
        <v>19749523.752700828</v>
      </c>
      <c r="I369" s="719">
        <v>36.635706218219511</v>
      </c>
      <c r="J369" s="718">
        <v>31303863.81739207</v>
      </c>
      <c r="K369" s="720">
        <v>74.935241841336349</v>
      </c>
      <c r="L369" s="721">
        <v>1511499.646840849</v>
      </c>
      <c r="M369" s="720">
        <v>4.606073153778433</v>
      </c>
      <c r="N369" s="721">
        <v>32815363.464232918</v>
      </c>
      <c r="O369" s="720">
        <v>78.553472237425197</v>
      </c>
      <c r="P369" s="721">
        <v>8959191.535767084</v>
      </c>
      <c r="Q369" s="719">
        <v>21.446527762574803</v>
      </c>
      <c r="R369" s="718">
        <v>331508.72972425714</v>
      </c>
      <c r="S369" s="720">
        <v>22.178858566451005</v>
      </c>
      <c r="T369" s="721">
        <v>110026.09739787238</v>
      </c>
      <c r="U369" s="720">
        <v>24.919007661300277</v>
      </c>
      <c r="V369" s="721">
        <v>441534.8271221295</v>
      </c>
      <c r="W369" s="720">
        <v>29.539911335214384</v>
      </c>
      <c r="X369" s="721">
        <v>1053171.1728778705</v>
      </c>
      <c r="Y369" s="719">
        <v>70.460088664785616</v>
      </c>
      <c r="Z369" s="718">
        <v>3350540.4605187844</v>
      </c>
      <c r="AA369" s="720">
        <v>61.226418803360673</v>
      </c>
      <c r="AB369" s="721">
        <v>411002.60006032774</v>
      </c>
      <c r="AC369" s="720">
        <v>10.926436131161861</v>
      </c>
      <c r="AD369" s="721">
        <v>3761543.0605791118</v>
      </c>
      <c r="AE369" s="720">
        <v>68.736913786808032</v>
      </c>
      <c r="AF369" s="721">
        <v>1710833.9394208882</v>
      </c>
      <c r="AG369" s="719">
        <v>31.263086213191968</v>
      </c>
      <c r="AH369" s="718">
        <v>7416097.8977195974</v>
      </c>
      <c r="AI369" s="720">
        <v>83.511004678621987</v>
      </c>
      <c r="AJ369" s="721">
        <v>322092.60789053718</v>
      </c>
      <c r="AK369" s="720">
        <v>4.1623763030520156</v>
      </c>
      <c r="AL369" s="721">
        <v>7738190.5056101345</v>
      </c>
      <c r="AM369" s="720">
        <v>87.138016842629042</v>
      </c>
      <c r="AN369" s="721">
        <v>1142193.4943898651</v>
      </c>
      <c r="AO369" s="719">
        <v>12.861983157370958</v>
      </c>
      <c r="AP369" s="718">
        <v>10919619.006010426</v>
      </c>
      <c r="AQ369" s="720">
        <v>85.198977810746996</v>
      </c>
      <c r="AR369" s="721">
        <v>341208.1776241624</v>
      </c>
      <c r="AS369" s="720">
        <v>3.030045413715627</v>
      </c>
      <c r="AT369" s="721">
        <v>11260827.183634588</v>
      </c>
      <c r="AU369" s="720">
        <v>87.86121244899266</v>
      </c>
      <c r="AV369" s="721">
        <v>1555780.8163654124</v>
      </c>
      <c r="AW369" s="719">
        <v>12.13878755100734</v>
      </c>
      <c r="AX369" s="718">
        <v>9286097.7234190032</v>
      </c>
      <c r="AY369" s="720">
        <v>70.829578500703278</v>
      </c>
      <c r="AZ369" s="721">
        <v>327170.16386794928</v>
      </c>
      <c r="BA369" s="720">
        <v>3.4033189099059102</v>
      </c>
      <c r="BB369" s="721">
        <v>9613267.8872869536</v>
      </c>
      <c r="BC369" s="720">
        <v>73.325064279011556</v>
      </c>
      <c r="BD369" s="721">
        <v>3497212.1127130478</v>
      </c>
      <c r="BE369" s="719">
        <v>26.674935720988444</v>
      </c>
      <c r="BF369" s="718">
        <v>1309243.7377554723</v>
      </c>
      <c r="BG369" s="720">
        <v>10.790499121018033</v>
      </c>
      <c r="BH369" s="717">
        <v>33725.04531078352</v>
      </c>
      <c r="BI369" s="716">
        <v>2.5112307699202625</v>
      </c>
      <c r="BJ369" s="721">
        <v>1342968.783066256</v>
      </c>
      <c r="BK369" s="720">
        <v>11.068453531864543</v>
      </c>
      <c r="BL369" s="721">
        <v>10790332.216933744</v>
      </c>
      <c r="BM369" s="719">
        <v>88.931546468135451</v>
      </c>
    </row>
    <row r="370" spans="1:66" s="18" customFormat="1" ht="15" customHeight="1" x14ac:dyDescent="0.25">
      <c r="A370" s="722" t="s">
        <v>644</v>
      </c>
      <c r="B370" s="721">
        <v>32724367.770781793</v>
      </c>
      <c r="C370" s="720">
        <v>60.657580113727036</v>
      </c>
      <c r="D370" s="721">
        <v>1496782.6806851863</v>
      </c>
      <c r="E370" s="720">
        <v>4.3738526055924076</v>
      </c>
      <c r="F370" s="721">
        <v>34221150.451466978</v>
      </c>
      <c r="G370" s="720">
        <v>63.432002403637995</v>
      </c>
      <c r="H370" s="721">
        <v>19728195.548533022</v>
      </c>
      <c r="I370" s="719">
        <v>36.567997596362005</v>
      </c>
      <c r="J370" s="718">
        <v>31369639.543165028</v>
      </c>
      <c r="K370" s="720">
        <v>75.046031217079573</v>
      </c>
      <c r="L370" s="721">
        <v>1465145.4298098893</v>
      </c>
      <c r="M370" s="720">
        <v>4.4621745841058367</v>
      </c>
      <c r="N370" s="721">
        <v>32834784.972974919</v>
      </c>
      <c r="O370" s="720">
        <v>78.551119297922128</v>
      </c>
      <c r="P370" s="721">
        <v>8965746.0270250794</v>
      </c>
      <c r="Q370" s="719">
        <v>21.448880702077872</v>
      </c>
      <c r="R370" s="718">
        <v>340663.93202215689</v>
      </c>
      <c r="S370" s="720">
        <v>22.766965893529733</v>
      </c>
      <c r="T370" s="721">
        <v>104465.86940843443</v>
      </c>
      <c r="U370" s="720">
        <v>23.468630739324627</v>
      </c>
      <c r="V370" s="721">
        <v>445129.80143059127</v>
      </c>
      <c r="W370" s="720">
        <v>29.748541171375898</v>
      </c>
      <c r="X370" s="721">
        <v>1051178.1985694089</v>
      </c>
      <c r="Y370" s="719">
        <v>70.251458828624095</v>
      </c>
      <c r="Z370" s="718">
        <v>3369919.3145109573</v>
      </c>
      <c r="AA370" s="720">
        <v>61.523405551934893</v>
      </c>
      <c r="AB370" s="721">
        <v>398671.99308433873</v>
      </c>
      <c r="AC370" s="720">
        <v>10.578806788649304</v>
      </c>
      <c r="AD370" s="721">
        <v>3768591.3075952958</v>
      </c>
      <c r="AE370" s="720">
        <v>68.801816820450796</v>
      </c>
      <c r="AF370" s="721">
        <v>1708867.6924047046</v>
      </c>
      <c r="AG370" s="719">
        <v>31.198183179549204</v>
      </c>
      <c r="AH370" s="718">
        <v>7453096.5856903885</v>
      </c>
      <c r="AI370" s="720">
        <v>83.871820870324441</v>
      </c>
      <c r="AJ370" s="721">
        <v>303327.29967858043</v>
      </c>
      <c r="AK370" s="720">
        <v>3.9106591408799893</v>
      </c>
      <c r="AL370" s="721">
        <v>7756423.8853689693</v>
      </c>
      <c r="AM370" s="720">
        <v>87.285249456848604</v>
      </c>
      <c r="AN370" s="721">
        <v>1129870.11463103</v>
      </c>
      <c r="AO370" s="719">
        <v>12.714750543151396</v>
      </c>
      <c r="AP370" s="718">
        <v>10942931.234463695</v>
      </c>
      <c r="AQ370" s="720">
        <v>85.347479706262561</v>
      </c>
      <c r="AR370" s="721">
        <v>323656.35774774465</v>
      </c>
      <c r="AS370" s="720">
        <v>2.8727097277572082</v>
      </c>
      <c r="AT370" s="721">
        <v>11266587.59221144</v>
      </c>
      <c r="AU370" s="720">
        <v>87.871780904252518</v>
      </c>
      <c r="AV370" s="721">
        <v>1555034.40778856</v>
      </c>
      <c r="AW370" s="719">
        <v>12.128219095747482</v>
      </c>
      <c r="AX370" s="718">
        <v>9263028.4764778316</v>
      </c>
      <c r="AY370" s="720">
        <v>70.608550967873342</v>
      </c>
      <c r="AZ370" s="721">
        <v>335023.90989079105</v>
      </c>
      <c r="BA370" s="720">
        <v>3.4905405430647547</v>
      </c>
      <c r="BB370" s="721">
        <v>9598052.3863686249</v>
      </c>
      <c r="BC370" s="720">
        <v>73.162311099028088</v>
      </c>
      <c r="BD370" s="721">
        <v>3520795.6136313765</v>
      </c>
      <c r="BE370" s="719">
        <v>26.837688900971912</v>
      </c>
      <c r="BF370" s="718">
        <v>1354728.2276167604</v>
      </c>
      <c r="BG370" s="720">
        <v>11.151114142546087</v>
      </c>
      <c r="BH370" s="717">
        <v>31637.250875297097</v>
      </c>
      <c r="BI370" s="716">
        <v>2.2820281784359469</v>
      </c>
      <c r="BJ370" s="721">
        <v>1386365.4784920574</v>
      </c>
      <c r="BK370" s="720">
        <v>11.41152843707026</v>
      </c>
      <c r="BL370" s="721">
        <v>10762449.521507943</v>
      </c>
      <c r="BM370" s="719">
        <v>88.58847156292974</v>
      </c>
    </row>
    <row r="371" spans="1:66" s="18" customFormat="1" ht="15" customHeight="1" x14ac:dyDescent="0.25">
      <c r="A371" s="722" t="s">
        <v>645</v>
      </c>
      <c r="B371" s="721">
        <v>32694695.966168389</v>
      </c>
      <c r="C371" s="720">
        <v>60.556040132994468</v>
      </c>
      <c r="D371" s="721">
        <v>1472735.6844341089</v>
      </c>
      <c r="E371" s="720">
        <v>4.3103493979130834</v>
      </c>
      <c r="F371" s="721">
        <v>34167431.650602497</v>
      </c>
      <c r="G371" s="720">
        <v>63.283792711093653</v>
      </c>
      <c r="H371" s="721">
        <v>19823377.34939751</v>
      </c>
      <c r="I371" s="719">
        <v>36.716207288906347</v>
      </c>
      <c r="J371" s="718">
        <v>31364503.201262619</v>
      </c>
      <c r="K371" s="720">
        <v>74.986594009437624</v>
      </c>
      <c r="L371" s="721">
        <v>1439435.1061159773</v>
      </c>
      <c r="M371" s="720">
        <v>4.3879947969302355</v>
      </c>
      <c r="N371" s="721">
        <v>32803938.307378598</v>
      </c>
      <c r="O371" s="720">
        <v>78.428011053814899</v>
      </c>
      <c r="P371" s="721">
        <v>9022875.692621408</v>
      </c>
      <c r="Q371" s="719">
        <v>21.571988946185101</v>
      </c>
      <c r="R371" s="718">
        <v>336733.12702971802</v>
      </c>
      <c r="S371" s="720">
        <v>22.480332614085846</v>
      </c>
      <c r="T371" s="721">
        <v>101016.78773097723</v>
      </c>
      <c r="U371" s="720">
        <v>23.076369480551488</v>
      </c>
      <c r="V371" s="721">
        <v>437749.9147606953</v>
      </c>
      <c r="W371" s="720">
        <v>29.224222078808634</v>
      </c>
      <c r="X371" s="721">
        <v>1060151.0852393049</v>
      </c>
      <c r="Y371" s="719">
        <v>70.775777921191363</v>
      </c>
      <c r="Z371" s="718">
        <v>3380156.9718397865</v>
      </c>
      <c r="AA371" s="720">
        <v>61.652467896420397</v>
      </c>
      <c r="AB371" s="721">
        <v>386785.65807397955</v>
      </c>
      <c r="AC371" s="720">
        <v>10.267893516680235</v>
      </c>
      <c r="AD371" s="721">
        <v>3766942.6299137659</v>
      </c>
      <c r="AE371" s="720">
        <v>68.707255755642962</v>
      </c>
      <c r="AF371" s="721">
        <v>1715655.3700862355</v>
      </c>
      <c r="AG371" s="719">
        <v>31.292744244357038</v>
      </c>
      <c r="AH371" s="718">
        <v>7449443.9962633625</v>
      </c>
      <c r="AI371" s="720">
        <v>83.774699594830395</v>
      </c>
      <c r="AJ371" s="721">
        <v>297854.4108243013</v>
      </c>
      <c r="AK371" s="720">
        <v>3.8446229275460384</v>
      </c>
      <c r="AL371" s="721">
        <v>7747298.4070876632</v>
      </c>
      <c r="AM371" s="720">
        <v>87.124300424411402</v>
      </c>
      <c r="AN371" s="721">
        <v>1144937.5929123377</v>
      </c>
      <c r="AO371" s="719">
        <v>12.875699575588598</v>
      </c>
      <c r="AP371" s="718">
        <v>10938005.587103073</v>
      </c>
      <c r="AQ371" s="720">
        <v>85.276001094780767</v>
      </c>
      <c r="AR371" s="721">
        <v>317246.01742986159</v>
      </c>
      <c r="AS371" s="720">
        <v>2.8186488279133104</v>
      </c>
      <c r="AT371" s="721">
        <v>11255251.604532933</v>
      </c>
      <c r="AU371" s="720">
        <v>87.749347036527425</v>
      </c>
      <c r="AV371" s="721">
        <v>1571341.3954670671</v>
      </c>
      <c r="AW371" s="719">
        <v>12.250652963472575</v>
      </c>
      <c r="AX371" s="718">
        <v>9260163.5190266818</v>
      </c>
      <c r="AY371" s="720">
        <v>70.540265813474733</v>
      </c>
      <c r="AZ371" s="721">
        <v>336532.23205685761</v>
      </c>
      <c r="BA371" s="720">
        <v>3.5067510816820531</v>
      </c>
      <c r="BB371" s="721">
        <v>9596695.7510835398</v>
      </c>
      <c r="BC371" s="720">
        <v>73.103835350375078</v>
      </c>
      <c r="BD371" s="721">
        <v>3530790.2489164621</v>
      </c>
      <c r="BE371" s="719">
        <v>26.896164649624922</v>
      </c>
      <c r="BF371" s="718">
        <v>1330192.7649057689</v>
      </c>
      <c r="BG371" s="720">
        <v>10.935492532722751</v>
      </c>
      <c r="BH371" s="717">
        <v>33300.578318131651</v>
      </c>
      <c r="BI371" s="716">
        <v>2.4422985622646585</v>
      </c>
      <c r="BJ371" s="721">
        <v>1363493.3432239005</v>
      </c>
      <c r="BK371" s="720">
        <v>11.20925603162366</v>
      </c>
      <c r="BL371" s="721">
        <v>10800501.6567761</v>
      </c>
      <c r="BM371" s="719">
        <v>88.790743968376347</v>
      </c>
    </row>
    <row r="372" spans="1:66" s="18" customFormat="1" ht="15" customHeight="1" x14ac:dyDescent="0.25">
      <c r="A372" s="722" t="s">
        <v>646</v>
      </c>
      <c r="B372" s="721">
        <v>32694949.713457964</v>
      </c>
      <c r="C372" s="720">
        <v>60.51008425555532</v>
      </c>
      <c r="D372" s="721">
        <v>1435163.2446272555</v>
      </c>
      <c r="E372" s="720">
        <v>4.2049765448762564</v>
      </c>
      <c r="F372" s="721">
        <v>34130112.958085224</v>
      </c>
      <c r="G372" s="720">
        <v>63.166208507586987</v>
      </c>
      <c r="H372" s="721">
        <v>19902120.041914783</v>
      </c>
      <c r="I372" s="719">
        <v>36.833791492413013</v>
      </c>
      <c r="J372" s="718">
        <v>31386044.35128206</v>
      </c>
      <c r="K372" s="720">
        <v>74.991310881628735</v>
      </c>
      <c r="L372" s="721">
        <v>1404986.8230646113</v>
      </c>
      <c r="M372" s="720">
        <v>4.2846680105740962</v>
      </c>
      <c r="N372" s="721">
        <v>32791031.174346671</v>
      </c>
      <c r="O372" s="720">
        <v>78.348274328624115</v>
      </c>
      <c r="P372" s="721">
        <v>9061876.8256533332</v>
      </c>
      <c r="Q372" s="719">
        <v>21.651725671375885</v>
      </c>
      <c r="R372" s="718">
        <v>341562.26201327855</v>
      </c>
      <c r="S372" s="720">
        <v>22.778455843077946</v>
      </c>
      <c r="T372" s="721">
        <v>93992.60422271557</v>
      </c>
      <c r="U372" s="720">
        <v>21.579968795891745</v>
      </c>
      <c r="V372" s="721">
        <v>435554.86623599415</v>
      </c>
      <c r="W372" s="720">
        <v>29.046731419669008</v>
      </c>
      <c r="X372" s="721">
        <v>1063942.1337640062</v>
      </c>
      <c r="Y372" s="719">
        <v>70.953268580330985</v>
      </c>
      <c r="Z372" s="718">
        <v>3393400.245653857</v>
      </c>
      <c r="AA372" s="720">
        <v>61.837106154368925</v>
      </c>
      <c r="AB372" s="721">
        <v>372947.30465901364</v>
      </c>
      <c r="AC372" s="720">
        <v>9.9020947928194474</v>
      </c>
      <c r="AD372" s="721">
        <v>3766347.5503128706</v>
      </c>
      <c r="AE372" s="720">
        <v>68.633234049309152</v>
      </c>
      <c r="AF372" s="721">
        <v>1721296.4496871294</v>
      </c>
      <c r="AG372" s="719">
        <v>31.366765950690848</v>
      </c>
      <c r="AH372" s="718">
        <v>7454833.0839620996</v>
      </c>
      <c r="AI372" s="720">
        <v>83.778906437287134</v>
      </c>
      <c r="AJ372" s="721">
        <v>286806.10030368634</v>
      </c>
      <c r="AK372" s="720">
        <v>3.7047205827752214</v>
      </c>
      <c r="AL372" s="721">
        <v>7741639.1842657859</v>
      </c>
      <c r="AM372" s="720">
        <v>87.002090802699527</v>
      </c>
      <c r="AN372" s="721">
        <v>1156582.8157342151</v>
      </c>
      <c r="AO372" s="719">
        <v>12.997909197300473</v>
      </c>
      <c r="AP372" s="718">
        <v>10934810.881346611</v>
      </c>
      <c r="AQ372" s="720">
        <v>85.217901550202484</v>
      </c>
      <c r="AR372" s="721">
        <v>320107.0819047119</v>
      </c>
      <c r="AS372" s="720">
        <v>2.8441529556226044</v>
      </c>
      <c r="AT372" s="721">
        <v>11254917.963251323</v>
      </c>
      <c r="AU372" s="720">
        <v>87.712581530247917</v>
      </c>
      <c r="AV372" s="721">
        <v>1576671.0367486766</v>
      </c>
      <c r="AW372" s="719">
        <v>12.287418469752083</v>
      </c>
      <c r="AX372" s="718">
        <v>9261437.87830621</v>
      </c>
      <c r="AY372" s="720">
        <v>70.504483102000421</v>
      </c>
      <c r="AZ372" s="721">
        <v>331133.73197448393</v>
      </c>
      <c r="BA372" s="720">
        <v>3.4519808183615361</v>
      </c>
      <c r="BB372" s="721">
        <v>9592571.6102806963</v>
      </c>
      <c r="BC372" s="720">
        <v>73.025302538168489</v>
      </c>
      <c r="BD372" s="721">
        <v>3543384.3897193056</v>
      </c>
      <c r="BE372" s="719">
        <v>26.974697461831511</v>
      </c>
      <c r="BF372" s="718">
        <v>1308905.3621759086</v>
      </c>
      <c r="BG372" s="720">
        <v>10.74694502508069</v>
      </c>
      <c r="BH372" s="717">
        <v>30176.421562644136</v>
      </c>
      <c r="BI372" s="716">
        <v>2.2535159486969683</v>
      </c>
      <c r="BJ372" s="721">
        <v>1339081.7837385528</v>
      </c>
      <c r="BK372" s="720">
        <v>10.99471262765837</v>
      </c>
      <c r="BL372" s="721">
        <v>10840243.21626145</v>
      </c>
      <c r="BM372" s="719">
        <v>89.005287372341627</v>
      </c>
    </row>
    <row r="373" spans="1:66" s="18" customFormat="1" ht="15" customHeight="1" x14ac:dyDescent="0.25">
      <c r="A373" s="722" t="s">
        <v>647</v>
      </c>
      <c r="B373" s="721">
        <v>32731738.820445485</v>
      </c>
      <c r="C373" s="720">
        <v>60.532147549018376</v>
      </c>
      <c r="D373" s="721">
        <v>1425527.5345824473</v>
      </c>
      <c r="E373" s="720">
        <v>4.1734239495796492</v>
      </c>
      <c r="F373" s="721">
        <v>34157266.355027929</v>
      </c>
      <c r="G373" s="720">
        <v>63.168434106597552</v>
      </c>
      <c r="H373" s="721">
        <v>19916048.644972071</v>
      </c>
      <c r="I373" s="719">
        <v>36.831565893402448</v>
      </c>
      <c r="J373" s="718">
        <v>31433214.791886456</v>
      </c>
      <c r="K373" s="720">
        <v>75.057858345960994</v>
      </c>
      <c r="L373" s="721">
        <v>1395014.4342207536</v>
      </c>
      <c r="M373" s="720">
        <v>4.2494355227401197</v>
      </c>
      <c r="N373" s="721">
        <v>32828229.22610721</v>
      </c>
      <c r="O373" s="720">
        <v>78.388946065990794</v>
      </c>
      <c r="P373" s="721">
        <v>9050416.7738927938</v>
      </c>
      <c r="Q373" s="719">
        <v>21.611053934009206</v>
      </c>
      <c r="R373" s="718">
        <v>361509.34104458452</v>
      </c>
      <c r="S373" s="720">
        <v>24.083395081024342</v>
      </c>
      <c r="T373" s="721">
        <v>94667.574344838911</v>
      </c>
      <c r="U373" s="720">
        <v>20.75238162019318</v>
      </c>
      <c r="V373" s="721">
        <v>456176.91538942349</v>
      </c>
      <c r="W373" s="720">
        <v>30.390055339708564</v>
      </c>
      <c r="X373" s="721">
        <v>1044896.0846105767</v>
      </c>
      <c r="Y373" s="719">
        <v>69.609944660291433</v>
      </c>
      <c r="Z373" s="718">
        <v>3404304.9703043234</v>
      </c>
      <c r="AA373" s="720">
        <v>61.979359851064842</v>
      </c>
      <c r="AB373" s="721">
        <v>380981.53091011604</v>
      </c>
      <c r="AC373" s="720">
        <v>10.064800399861019</v>
      </c>
      <c r="AD373" s="721">
        <v>3785286.5012144395</v>
      </c>
      <c r="AE373" s="720">
        <v>68.915574910192404</v>
      </c>
      <c r="AF373" s="721">
        <v>1707356.498785561</v>
      </c>
      <c r="AG373" s="719">
        <v>31.084425089807596</v>
      </c>
      <c r="AH373" s="718">
        <v>7453051.8394913059</v>
      </c>
      <c r="AI373" s="720">
        <v>83.703830431474415</v>
      </c>
      <c r="AJ373" s="721">
        <v>285851.83856401104</v>
      </c>
      <c r="AK373" s="720">
        <v>3.6936993979467871</v>
      </c>
      <c r="AL373" s="721">
        <v>7738903.6780553181</v>
      </c>
      <c r="AM373" s="720">
        <v>86.914178935547142</v>
      </c>
      <c r="AN373" s="721">
        <v>1165171.3219446829</v>
      </c>
      <c r="AO373" s="719">
        <v>13.085821064452858</v>
      </c>
      <c r="AP373" s="718">
        <v>10936002.899327781</v>
      </c>
      <c r="AQ373" s="720">
        <v>85.193702268560457</v>
      </c>
      <c r="AR373" s="721">
        <v>320642.8029605971</v>
      </c>
      <c r="AS373" s="720">
        <v>2.8484755711500558</v>
      </c>
      <c r="AT373" s="721">
        <v>11256645.702288378</v>
      </c>
      <c r="AU373" s="720">
        <v>87.691575370958859</v>
      </c>
      <c r="AV373" s="721">
        <v>1579987.297711622</v>
      </c>
      <c r="AW373" s="719">
        <v>12.308424629041141</v>
      </c>
      <c r="AX373" s="718">
        <v>9278345.7417184599</v>
      </c>
      <c r="AY373" s="720">
        <v>70.588778413195243</v>
      </c>
      <c r="AZ373" s="721">
        <v>312870.68744119024</v>
      </c>
      <c r="BA373" s="720">
        <v>3.2620542946980811</v>
      </c>
      <c r="BB373" s="721">
        <v>9591216.4291596487</v>
      </c>
      <c r="BC373" s="720">
        <v>72.969069064412096</v>
      </c>
      <c r="BD373" s="721">
        <v>3553005.5708403508</v>
      </c>
      <c r="BE373" s="719">
        <v>27.030930935587904</v>
      </c>
      <c r="BF373" s="718">
        <v>1298524.0285590279</v>
      </c>
      <c r="BG373" s="720">
        <v>10.648292533065291</v>
      </c>
      <c r="BH373" s="717">
        <v>30513.100361693796</v>
      </c>
      <c r="BI373" s="716">
        <v>2.2958802051281086</v>
      </c>
      <c r="BJ373" s="721">
        <v>1329037.1289207218</v>
      </c>
      <c r="BK373" s="720">
        <v>10.898509249580467</v>
      </c>
      <c r="BL373" s="721">
        <v>10865631.871079277</v>
      </c>
      <c r="BM373" s="719">
        <v>89.101490750419529</v>
      </c>
    </row>
    <row r="374" spans="1:66" s="18" customFormat="1" ht="15" customHeight="1" x14ac:dyDescent="0.25">
      <c r="A374" s="722" t="s">
        <v>648</v>
      </c>
      <c r="B374" s="721">
        <v>32735100.242163762</v>
      </c>
      <c r="C374" s="720">
        <v>60.491833862424315</v>
      </c>
      <c r="D374" s="721">
        <v>1402224.492992952</v>
      </c>
      <c r="E374" s="720">
        <v>4.107599244731837</v>
      </c>
      <c r="F374" s="721">
        <v>34137324.735156715</v>
      </c>
      <c r="G374" s="720">
        <v>63.083032008770516</v>
      </c>
      <c r="H374" s="721">
        <v>19977583.264843278</v>
      </c>
      <c r="I374" s="719">
        <v>36.916967991229484</v>
      </c>
      <c r="J374" s="718">
        <v>31444916.094730314</v>
      </c>
      <c r="K374" s="720">
        <v>75.038850146241586</v>
      </c>
      <c r="L374" s="721">
        <v>1372442.8268529275</v>
      </c>
      <c r="M374" s="720">
        <v>4.1820636149678174</v>
      </c>
      <c r="N374" s="721">
        <v>32817358.921583239</v>
      </c>
      <c r="O374" s="720">
        <v>78.313991072305612</v>
      </c>
      <c r="P374" s="721">
        <v>9087489.0784167554</v>
      </c>
      <c r="Q374" s="719">
        <v>21.686008927694388</v>
      </c>
      <c r="R374" s="718">
        <v>361675.30180599075</v>
      </c>
      <c r="S374" s="720">
        <v>24.068812209583381</v>
      </c>
      <c r="T374" s="721">
        <v>99116.741527397797</v>
      </c>
      <c r="U374" s="720">
        <v>21.510080948964141</v>
      </c>
      <c r="V374" s="721">
        <v>460792.04333338852</v>
      </c>
      <c r="W374" s="720">
        <v>30.664845244563583</v>
      </c>
      <c r="X374" s="721">
        <v>1041879.9566666114</v>
      </c>
      <c r="Y374" s="719">
        <v>69.33515475543642</v>
      </c>
      <c r="Z374" s="718">
        <v>3391368.5341044199</v>
      </c>
      <c r="AA374" s="720">
        <v>61.686851725987715</v>
      </c>
      <c r="AB374" s="721">
        <v>379391.4259525371</v>
      </c>
      <c r="AC374" s="720">
        <v>10.061404861920897</v>
      </c>
      <c r="AD374" s="721">
        <v>3770759.9600569569</v>
      </c>
      <c r="AE374" s="720">
        <v>68.587742149276821</v>
      </c>
      <c r="AF374" s="721">
        <v>1726957.0399430429</v>
      </c>
      <c r="AG374" s="719">
        <v>31.412257850723179</v>
      </c>
      <c r="AH374" s="718">
        <v>7484585.2741091941</v>
      </c>
      <c r="AI374" s="720">
        <v>84.001193187290667</v>
      </c>
      <c r="AJ374" s="721">
        <v>278374.89159357443</v>
      </c>
      <c r="AK374" s="720">
        <v>3.5859373956786702</v>
      </c>
      <c r="AL374" s="721">
        <v>7762960.1657027686</v>
      </c>
      <c r="AM374" s="720">
        <v>87.125457550759492</v>
      </c>
      <c r="AN374" s="721">
        <v>1147133.8342972319</v>
      </c>
      <c r="AO374" s="719">
        <v>12.874542449240508</v>
      </c>
      <c r="AP374" s="718">
        <v>10917309.217412677</v>
      </c>
      <c r="AQ374" s="720">
        <v>85.015020042735074</v>
      </c>
      <c r="AR374" s="721">
        <v>320900.20371346537</v>
      </c>
      <c r="AS374" s="720">
        <v>2.8554389021281388</v>
      </c>
      <c r="AT374" s="721">
        <v>11238209.421126142</v>
      </c>
      <c r="AU374" s="720">
        <v>87.513926751991349</v>
      </c>
      <c r="AV374" s="721">
        <v>1603414.5788738555</v>
      </c>
      <c r="AW374" s="719">
        <v>12.486073248008651</v>
      </c>
      <c r="AX374" s="718">
        <v>9289977.7672980316</v>
      </c>
      <c r="AY374" s="720">
        <v>70.631496258445537</v>
      </c>
      <c r="AZ374" s="721">
        <v>294659.56406595267</v>
      </c>
      <c r="BA374" s="720">
        <v>3.0742901779051444</v>
      </c>
      <c r="BB374" s="721">
        <v>9584637.3313639835</v>
      </c>
      <c r="BC374" s="720">
        <v>72.871786431162775</v>
      </c>
      <c r="BD374" s="721">
        <v>3568103.6686360138</v>
      </c>
      <c r="BE374" s="719">
        <v>27.128213568837225</v>
      </c>
      <c r="BF374" s="718">
        <v>1290184.1474334509</v>
      </c>
      <c r="BG374" s="720">
        <v>10.56656680993747</v>
      </c>
      <c r="BH374" s="717">
        <v>29781.666140024543</v>
      </c>
      <c r="BI374" s="716">
        <v>2.2562452628525409</v>
      </c>
      <c r="BJ374" s="721">
        <v>1319965.8135734755</v>
      </c>
      <c r="BK374" s="720">
        <v>10.810477700957042</v>
      </c>
      <c r="BL374" s="721">
        <v>10890094.186426524</v>
      </c>
      <c r="BM374" s="719">
        <v>89.189522299042963</v>
      </c>
    </row>
    <row r="375" spans="1:66" s="18" customFormat="1" ht="15" customHeight="1" x14ac:dyDescent="0.25">
      <c r="A375" s="722" t="s">
        <v>649</v>
      </c>
      <c r="B375" s="721">
        <v>32767219.787088547</v>
      </c>
      <c r="C375" s="720">
        <v>60.504832574977236</v>
      </c>
      <c r="D375" s="721">
        <v>1334774.384863738</v>
      </c>
      <c r="E375" s="720">
        <v>3.9140654887611936</v>
      </c>
      <c r="F375" s="721">
        <v>34101994.171952285</v>
      </c>
      <c r="G375" s="720">
        <v>62.969500044671172</v>
      </c>
      <c r="H375" s="721">
        <v>20054373.828047719</v>
      </c>
      <c r="I375" s="719">
        <v>37.030499955328828</v>
      </c>
      <c r="J375" s="718">
        <v>31463933.935243685</v>
      </c>
      <c r="K375" s="720">
        <v>75.037549106051515</v>
      </c>
      <c r="L375" s="721">
        <v>1308037.5139106596</v>
      </c>
      <c r="M375" s="720">
        <v>3.9913299568812253</v>
      </c>
      <c r="N375" s="721">
        <v>32771971.449154343</v>
      </c>
      <c r="O375" s="720">
        <v>78.157055057997525</v>
      </c>
      <c r="P375" s="721">
        <v>9158947.5508456603</v>
      </c>
      <c r="Q375" s="719">
        <v>21.842944942002475</v>
      </c>
      <c r="R375" s="718">
        <v>360349.00189588201</v>
      </c>
      <c r="S375" s="720">
        <v>23.955138379507485</v>
      </c>
      <c r="T375" s="721">
        <v>100798.4202318824</v>
      </c>
      <c r="U375" s="720">
        <v>21.858177102409439</v>
      </c>
      <c r="V375" s="721">
        <v>461147.42212776438</v>
      </c>
      <c r="W375" s="720">
        <v>30.65597587978219</v>
      </c>
      <c r="X375" s="721">
        <v>1043118.5778722358</v>
      </c>
      <c r="Y375" s="719">
        <v>69.34402412021781</v>
      </c>
      <c r="Z375" s="718">
        <v>3392223.7244252651</v>
      </c>
      <c r="AA375" s="720">
        <v>61.645736746545786</v>
      </c>
      <c r="AB375" s="721">
        <v>383331.45387583738</v>
      </c>
      <c r="AC375" s="720">
        <v>10.152982429681405</v>
      </c>
      <c r="AD375" s="721">
        <v>3775555.1783011025</v>
      </c>
      <c r="AE375" s="720">
        <v>68.611889869687516</v>
      </c>
      <c r="AF375" s="721">
        <v>1727215.8216988987</v>
      </c>
      <c r="AG375" s="719">
        <v>31.388110130312484</v>
      </c>
      <c r="AH375" s="718">
        <v>7499292.8078067387</v>
      </c>
      <c r="AI375" s="720">
        <v>84.110327802203415</v>
      </c>
      <c r="AJ375" s="721">
        <v>258525.86523597661</v>
      </c>
      <c r="AK375" s="720">
        <v>3.3324556313015692</v>
      </c>
      <c r="AL375" s="721">
        <v>7757818.6730427146</v>
      </c>
      <c r="AM375" s="720">
        <v>87.009893911651758</v>
      </c>
      <c r="AN375" s="721">
        <v>1158200.3269572854</v>
      </c>
      <c r="AO375" s="719">
        <v>12.990106088348242</v>
      </c>
      <c r="AP375" s="718">
        <v>10918610.00707674</v>
      </c>
      <c r="AQ375" s="720">
        <v>84.992004185040415</v>
      </c>
      <c r="AR375" s="721">
        <v>302125.75514241774</v>
      </c>
      <c r="AS375" s="720">
        <v>2.6925663480971718</v>
      </c>
      <c r="AT375" s="721">
        <v>11220735.762219159</v>
      </c>
      <c r="AU375" s="720">
        <v>87.343793783609271</v>
      </c>
      <c r="AV375" s="721">
        <v>1625896.2377808434</v>
      </c>
      <c r="AW375" s="719">
        <v>12.656206216390729</v>
      </c>
      <c r="AX375" s="718">
        <v>9293458.3940390609</v>
      </c>
      <c r="AY375" s="720">
        <v>70.612379602174457</v>
      </c>
      <c r="AZ375" s="721">
        <v>263256.01942454529</v>
      </c>
      <c r="BA375" s="720">
        <v>2.7546707794644076</v>
      </c>
      <c r="BB375" s="721">
        <v>9556714.4134636056</v>
      </c>
      <c r="BC375" s="720">
        <v>72.612618177308832</v>
      </c>
      <c r="BD375" s="721">
        <v>3604516.5865363958</v>
      </c>
      <c r="BE375" s="719">
        <v>27.387381822691168</v>
      </c>
      <c r="BF375" s="718">
        <v>1303285.8518448616</v>
      </c>
      <c r="BG375" s="720">
        <v>10.660433427392823</v>
      </c>
      <c r="BH375" s="717">
        <v>26736.870953078309</v>
      </c>
      <c r="BI375" s="716">
        <v>2.0102567042488215</v>
      </c>
      <c r="BJ375" s="721">
        <v>1330022.72279794</v>
      </c>
      <c r="BK375" s="720">
        <v>10.879131905895154</v>
      </c>
      <c r="BL375" s="721">
        <v>10895426.277202059</v>
      </c>
      <c r="BM375" s="719">
        <v>89.12086809410485</v>
      </c>
    </row>
    <row r="376" spans="1:66" s="18" customFormat="1" ht="15" customHeight="1" x14ac:dyDescent="0.25">
      <c r="A376" s="722" t="s">
        <v>650</v>
      </c>
      <c r="B376" s="721">
        <v>32790410.626410641</v>
      </c>
      <c r="C376" s="720">
        <v>60.501549212182717</v>
      </c>
      <c r="D376" s="721">
        <v>1291800.7848528544</v>
      </c>
      <c r="E376" s="720">
        <v>3.7902493158819497</v>
      </c>
      <c r="F376" s="721">
        <v>34082211.411263496</v>
      </c>
      <c r="G376" s="720">
        <v>62.885049365552597</v>
      </c>
      <c r="H376" s="721">
        <v>20115426.588736497</v>
      </c>
      <c r="I376" s="719">
        <v>37.114950634447403</v>
      </c>
      <c r="J376" s="718">
        <v>31513498.04271289</v>
      </c>
      <c r="K376" s="720">
        <v>75.109352399520077</v>
      </c>
      <c r="L376" s="721">
        <v>1266471.3294395115</v>
      </c>
      <c r="M376" s="720">
        <v>3.8635525099526729</v>
      </c>
      <c r="N376" s="721">
        <v>32779969.372152403</v>
      </c>
      <c r="O376" s="720">
        <v>78.127863427963561</v>
      </c>
      <c r="P376" s="721">
        <v>9176853.6278475951</v>
      </c>
      <c r="Q376" s="719">
        <v>21.872136572036439</v>
      </c>
      <c r="R376" s="718">
        <v>347763.24266699958</v>
      </c>
      <c r="S376" s="720">
        <v>23.09388828276332</v>
      </c>
      <c r="T376" s="721">
        <v>104468.85059948909</v>
      </c>
      <c r="U376" s="720">
        <v>23.100715795048252</v>
      </c>
      <c r="V376" s="721">
        <v>452232.09326648863</v>
      </c>
      <c r="W376" s="720">
        <v>30.031343622410784</v>
      </c>
      <c r="X376" s="721">
        <v>1053634.906733511</v>
      </c>
      <c r="Y376" s="719">
        <v>69.968656377589213</v>
      </c>
      <c r="Z376" s="718">
        <v>3410965.127571811</v>
      </c>
      <c r="AA376" s="720">
        <v>61.9296976828835</v>
      </c>
      <c r="AB376" s="721">
        <v>348098.43589080399</v>
      </c>
      <c r="AC376" s="720">
        <v>9.2602434094026709</v>
      </c>
      <c r="AD376" s="721">
        <v>3759063.563462615</v>
      </c>
      <c r="AE376" s="720">
        <v>68.249794808575459</v>
      </c>
      <c r="AF376" s="721">
        <v>1748738.4365373841</v>
      </c>
      <c r="AG376" s="719">
        <v>31.750205191424541</v>
      </c>
      <c r="AH376" s="718">
        <v>7492312.2038658541</v>
      </c>
      <c r="AI376" s="720">
        <v>83.975411023183554</v>
      </c>
      <c r="AJ376" s="721">
        <v>264601.56521319895</v>
      </c>
      <c r="AK376" s="720">
        <v>3.4111706419628547</v>
      </c>
      <c r="AL376" s="721">
        <v>7756913.7690790519</v>
      </c>
      <c r="AM376" s="720">
        <v>86.941121019183328</v>
      </c>
      <c r="AN376" s="721">
        <v>1165117.2309209455</v>
      </c>
      <c r="AO376" s="719">
        <v>13.058878980816672</v>
      </c>
      <c r="AP376" s="718">
        <v>10950873.071606906</v>
      </c>
      <c r="AQ376" s="720">
        <v>85.210603365969931</v>
      </c>
      <c r="AR376" s="721">
        <v>287857.6575932189</v>
      </c>
      <c r="AS376" s="720">
        <v>2.5613004219890776</v>
      </c>
      <c r="AT376" s="721">
        <v>11238730.729200125</v>
      </c>
      <c r="AU376" s="720">
        <v>87.450472692063201</v>
      </c>
      <c r="AV376" s="721">
        <v>1612807.2707998734</v>
      </c>
      <c r="AW376" s="719">
        <v>12.549527307936799</v>
      </c>
      <c r="AX376" s="718">
        <v>9311584.3970013168</v>
      </c>
      <c r="AY376" s="720">
        <v>70.705222655089869</v>
      </c>
      <c r="AZ376" s="721">
        <v>261444.82014280063</v>
      </c>
      <c r="BA376" s="720">
        <v>2.7310563272342794</v>
      </c>
      <c r="BB376" s="721">
        <v>9573029.2171441168</v>
      </c>
      <c r="BC376" s="720">
        <v>72.690439502414975</v>
      </c>
      <c r="BD376" s="721">
        <v>3596555.7828558818</v>
      </c>
      <c r="BE376" s="719">
        <v>27.309560497585025</v>
      </c>
      <c r="BF376" s="718">
        <v>1276912.5836977535</v>
      </c>
      <c r="BG376" s="720">
        <v>10.431597762875704</v>
      </c>
      <c r="BH376" s="717">
        <v>25329.455413342992</v>
      </c>
      <c r="BI376" s="716">
        <v>1.9450650994674343</v>
      </c>
      <c r="BJ376" s="721">
        <v>1302242.0391110964</v>
      </c>
      <c r="BK376" s="720">
        <v>10.638523979907355</v>
      </c>
      <c r="BL376" s="721">
        <v>10938572.960888904</v>
      </c>
      <c r="BM376" s="719">
        <v>89.361476020092653</v>
      </c>
    </row>
    <row r="377" spans="1:66" s="18" customFormat="1" ht="15" customHeight="1" x14ac:dyDescent="0.25">
      <c r="A377" s="722" t="s">
        <v>651</v>
      </c>
      <c r="B377" s="721">
        <v>32873212.642446071</v>
      </c>
      <c r="C377" s="720">
        <v>60.607776750747028</v>
      </c>
      <c r="D377" s="721">
        <v>1306767.1047633605</v>
      </c>
      <c r="E377" s="720">
        <v>3.8231944969775746</v>
      </c>
      <c r="F377" s="721">
        <v>34179979.74720943</v>
      </c>
      <c r="G377" s="720">
        <v>63.017040786244856</v>
      </c>
      <c r="H377" s="721">
        <v>20059285.252790563</v>
      </c>
      <c r="I377" s="719">
        <v>36.982959213755144</v>
      </c>
      <c r="J377" s="718">
        <v>31553158.689330727</v>
      </c>
      <c r="K377" s="720">
        <v>75.156947819909789</v>
      </c>
      <c r="L377" s="721">
        <v>1282980.0193527145</v>
      </c>
      <c r="M377" s="720">
        <v>3.9072195142525494</v>
      </c>
      <c r="N377" s="721">
        <v>32836138.708683442</v>
      </c>
      <c r="O377" s="720">
        <v>78.212897410182791</v>
      </c>
      <c r="P377" s="721">
        <v>9146884.2913165577</v>
      </c>
      <c r="Q377" s="719">
        <v>21.787102589817209</v>
      </c>
      <c r="R377" s="718">
        <v>352420.90396981529</v>
      </c>
      <c r="S377" s="720">
        <v>23.378721714175281</v>
      </c>
      <c r="T377" s="721">
        <v>102585.74792952792</v>
      </c>
      <c r="U377" s="720">
        <v>22.545988613859208</v>
      </c>
      <c r="V377" s="721">
        <v>455006.65189934324</v>
      </c>
      <c r="W377" s="720">
        <v>30.18400376659968</v>
      </c>
      <c r="X377" s="721">
        <v>1052436.3481006566</v>
      </c>
      <c r="Y377" s="719">
        <v>69.815996233400313</v>
      </c>
      <c r="Z377" s="718">
        <v>3452617.0472125961</v>
      </c>
      <c r="AA377" s="720">
        <v>62.627816677183112</v>
      </c>
      <c r="AB377" s="721">
        <v>362438.49612383824</v>
      </c>
      <c r="AC377" s="720">
        <v>9.5002154492060118</v>
      </c>
      <c r="AD377" s="721">
        <v>3815055.5433364343</v>
      </c>
      <c r="AE377" s="720">
        <v>69.202172124545299</v>
      </c>
      <c r="AF377" s="721">
        <v>1697857.4566635657</v>
      </c>
      <c r="AG377" s="719">
        <v>30.797827875454701</v>
      </c>
      <c r="AH377" s="718">
        <v>7487325.2366774753</v>
      </c>
      <c r="AI377" s="720">
        <v>83.862940246498113</v>
      </c>
      <c r="AJ377" s="721">
        <v>263251.81037296238</v>
      </c>
      <c r="AK377" s="720">
        <v>3.3965446543511955</v>
      </c>
      <c r="AL377" s="721">
        <v>7750577.0470504379</v>
      </c>
      <c r="AM377" s="720">
        <v>86.811532720475782</v>
      </c>
      <c r="AN377" s="721">
        <v>1177472.9529495619</v>
      </c>
      <c r="AO377" s="719">
        <v>13.188467279524218</v>
      </c>
      <c r="AP377" s="718">
        <v>10951244.76315921</v>
      </c>
      <c r="AQ377" s="720">
        <v>85.180216286171216</v>
      </c>
      <c r="AR377" s="721">
        <v>277890.00438604446</v>
      </c>
      <c r="AS377" s="720">
        <v>2.4747232101017222</v>
      </c>
      <c r="AT377" s="721">
        <v>11229134.767545253</v>
      </c>
      <c r="AU377" s="720">
        <v>87.341681141472236</v>
      </c>
      <c r="AV377" s="721">
        <v>1627424.2324547456</v>
      </c>
      <c r="AW377" s="719">
        <v>12.658318858527764</v>
      </c>
      <c r="AX377" s="718">
        <v>9309550.7383116297</v>
      </c>
      <c r="AY377" s="720">
        <v>70.644329675219439</v>
      </c>
      <c r="AZ377" s="721">
        <v>276813.96054034156</v>
      </c>
      <c r="BA377" s="720">
        <v>2.8875801123390574</v>
      </c>
      <c r="BB377" s="721">
        <v>9586364.6988519728</v>
      </c>
      <c r="BC377" s="720">
        <v>72.744896849383821</v>
      </c>
      <c r="BD377" s="721">
        <v>3591693.3011480276</v>
      </c>
      <c r="BE377" s="719">
        <v>27.255103150616179</v>
      </c>
      <c r="BF377" s="718">
        <v>1320053.9531153454</v>
      </c>
      <c r="BG377" s="720">
        <v>10.770462537500038</v>
      </c>
      <c r="BH377" s="717">
        <v>23787.085410645945</v>
      </c>
      <c r="BI377" s="716">
        <v>1.7700817826442559</v>
      </c>
      <c r="BJ377" s="721">
        <v>1343841.0385259911</v>
      </c>
      <c r="BK377" s="720">
        <v>10.964543932193825</v>
      </c>
      <c r="BL377" s="721">
        <v>10912400.961474009</v>
      </c>
      <c r="BM377" s="719">
        <v>89.03545606780618</v>
      </c>
    </row>
    <row r="378" spans="1:66" s="18" customFormat="1" ht="15" customHeight="1" x14ac:dyDescent="0.25">
      <c r="A378" s="722" t="s">
        <v>652</v>
      </c>
      <c r="B378" s="721">
        <v>33052678.416458465</v>
      </c>
      <c r="C378" s="720">
        <v>60.892277608441809</v>
      </c>
      <c r="D378" s="721">
        <v>1281114.0613514045</v>
      </c>
      <c r="E378" s="720">
        <v>3.7313502788233954</v>
      </c>
      <c r="F378" s="721">
        <v>34333792.477809869</v>
      </c>
      <c r="G378" s="720">
        <v>63.252448003378497</v>
      </c>
      <c r="H378" s="721">
        <v>19946782.522190139</v>
      </c>
      <c r="I378" s="719">
        <v>36.747551996621503</v>
      </c>
      <c r="J378" s="718">
        <v>31674310.372162551</v>
      </c>
      <c r="K378" s="720">
        <v>75.398738568094416</v>
      </c>
      <c r="L378" s="721">
        <v>1253398.0212302706</v>
      </c>
      <c r="M378" s="720">
        <v>3.8065145811415584</v>
      </c>
      <c r="N378" s="721">
        <v>32927708.393392824</v>
      </c>
      <c r="O378" s="720">
        <v>78.382375105531551</v>
      </c>
      <c r="P378" s="721">
        <v>9081363.6066071801</v>
      </c>
      <c r="Q378" s="719">
        <v>21.617624894468449</v>
      </c>
      <c r="R378" s="718">
        <v>352170.58765060332</v>
      </c>
      <c r="S378" s="720">
        <v>23.338119371700422</v>
      </c>
      <c r="T378" s="721">
        <v>99096.509092229535</v>
      </c>
      <c r="U378" s="720">
        <v>21.959613232936952</v>
      </c>
      <c r="V378" s="721">
        <v>451267.09674283286</v>
      </c>
      <c r="W378" s="720">
        <v>29.905181584197731</v>
      </c>
      <c r="X378" s="721">
        <v>1057725.9032571674</v>
      </c>
      <c r="Y378" s="719">
        <v>70.094818415802266</v>
      </c>
      <c r="Z378" s="718">
        <v>3437753.9031809941</v>
      </c>
      <c r="AA378" s="720">
        <v>62.301536068991723</v>
      </c>
      <c r="AB378" s="721">
        <v>334399.62236861908</v>
      </c>
      <c r="AC378" s="720">
        <v>8.8649526087328621</v>
      </c>
      <c r="AD378" s="721">
        <v>3772153.5255496129</v>
      </c>
      <c r="AE378" s="720">
        <v>68.361775027684544</v>
      </c>
      <c r="AF378" s="721">
        <v>1745774.4744503875</v>
      </c>
      <c r="AG378" s="719">
        <v>31.638224972315456</v>
      </c>
      <c r="AH378" s="718">
        <v>7522285.072866369</v>
      </c>
      <c r="AI378" s="720">
        <v>84.198607528095209</v>
      </c>
      <c r="AJ378" s="721">
        <v>282994.35070002818</v>
      </c>
      <c r="AK378" s="720">
        <v>3.6256786636694431</v>
      </c>
      <c r="AL378" s="721">
        <v>7805279.4235663973</v>
      </c>
      <c r="AM378" s="720">
        <v>87.366226148826399</v>
      </c>
      <c r="AN378" s="721">
        <v>1128698.5764336032</v>
      </c>
      <c r="AO378" s="719">
        <v>12.633773851173601</v>
      </c>
      <c r="AP378" s="718">
        <v>11008823.823900916</v>
      </c>
      <c r="AQ378" s="720">
        <v>85.595111490804086</v>
      </c>
      <c r="AR378" s="721">
        <v>274489.86936351366</v>
      </c>
      <c r="AS378" s="720">
        <v>2.4327061785703106</v>
      </c>
      <c r="AT378" s="721">
        <v>11283313.693264429</v>
      </c>
      <c r="AU378" s="720">
        <v>87.729307781624627</v>
      </c>
      <c r="AV378" s="721">
        <v>1578196.3067355724</v>
      </c>
      <c r="AW378" s="719">
        <v>12.270692218375373</v>
      </c>
      <c r="AX378" s="718">
        <v>9353276.9845636711</v>
      </c>
      <c r="AY378" s="720">
        <v>70.929824964539335</v>
      </c>
      <c r="AZ378" s="721">
        <v>262417.66970588028</v>
      </c>
      <c r="BA378" s="720">
        <v>2.7290557691467643</v>
      </c>
      <c r="BB378" s="721">
        <v>9615694.6542695537</v>
      </c>
      <c r="BC378" s="720">
        <v>72.919848291182944</v>
      </c>
      <c r="BD378" s="721">
        <v>3570968.34573045</v>
      </c>
      <c r="BE378" s="719">
        <v>27.080151708817056</v>
      </c>
      <c r="BF378" s="718">
        <v>1378368.0442959098</v>
      </c>
      <c r="BG378" s="720">
        <v>11.232267508681778</v>
      </c>
      <c r="BH378" s="717">
        <v>27716.040121133745</v>
      </c>
      <c r="BI378" s="716">
        <v>1.9711509737075721</v>
      </c>
      <c r="BJ378" s="721">
        <v>1406084.0844170433</v>
      </c>
      <c r="BK378" s="720">
        <v>11.458124440152469</v>
      </c>
      <c r="BL378" s="721">
        <v>10865418.915582959</v>
      </c>
      <c r="BM378" s="719">
        <v>88.541875559847526</v>
      </c>
    </row>
    <row r="379" spans="1:66" s="18" customFormat="1" ht="15" customHeight="1" x14ac:dyDescent="0.25">
      <c r="A379" s="722" t="s">
        <v>653</v>
      </c>
      <c r="B379" s="721">
        <v>33002292.237374768</v>
      </c>
      <c r="C379" s="720">
        <v>60.753074163333217</v>
      </c>
      <c r="D379" s="721">
        <v>1297826.9063126668</v>
      </c>
      <c r="E379" s="720">
        <v>3.7837387703404461</v>
      </c>
      <c r="F379" s="721">
        <v>34300119.143687434</v>
      </c>
      <c r="G379" s="720">
        <v>63.142210460995877</v>
      </c>
      <c r="H379" s="721">
        <v>20021892.856312566</v>
      </c>
      <c r="I379" s="719">
        <v>36.857789539004123</v>
      </c>
      <c r="J379" s="718">
        <v>31554379.903565753</v>
      </c>
      <c r="K379" s="720">
        <v>75.066732683469581</v>
      </c>
      <c r="L379" s="721">
        <v>1266201.8365078038</v>
      </c>
      <c r="M379" s="720">
        <v>3.8579506193267314</v>
      </c>
      <c r="N379" s="721">
        <v>32820581.740073554</v>
      </c>
      <c r="O379" s="720">
        <v>78.078981223131365</v>
      </c>
      <c r="P379" s="721">
        <v>9214523.2599264402</v>
      </c>
      <c r="Q379" s="719">
        <v>21.921018776868635</v>
      </c>
      <c r="R379" s="718">
        <v>344510.17829556693</v>
      </c>
      <c r="S379" s="720">
        <v>22.805607848840488</v>
      </c>
      <c r="T379" s="721">
        <v>103291.20233625406</v>
      </c>
      <c r="U379" s="720">
        <v>23.066298319696191</v>
      </c>
      <c r="V379" s="721">
        <v>447801.380631821</v>
      </c>
      <c r="W379" s="720">
        <v>29.643195830623949</v>
      </c>
      <c r="X379" s="721">
        <v>1062836.619368179</v>
      </c>
      <c r="Y379" s="719">
        <v>70.356804169376048</v>
      </c>
      <c r="Z379" s="718">
        <v>3440506.256274282</v>
      </c>
      <c r="AA379" s="720">
        <v>62.294077416057625</v>
      </c>
      <c r="AB379" s="721">
        <v>331089.19389029173</v>
      </c>
      <c r="AC379" s="720">
        <v>8.7784917090152028</v>
      </c>
      <c r="AD379" s="721">
        <v>3771595.4501645737</v>
      </c>
      <c r="AE379" s="720">
        <v>68.288804453164261</v>
      </c>
      <c r="AF379" s="721">
        <v>1751411.5498354258</v>
      </c>
      <c r="AG379" s="719">
        <v>31.711195546835739</v>
      </c>
      <c r="AH379" s="718">
        <v>7484960.7107706312</v>
      </c>
      <c r="AI379" s="720">
        <v>83.72510449496697</v>
      </c>
      <c r="AJ379" s="721">
        <v>303246.93002426252</v>
      </c>
      <c r="AK379" s="720">
        <v>3.8936677604208301</v>
      </c>
      <c r="AL379" s="721">
        <v>7788207.6407948937</v>
      </c>
      <c r="AM379" s="720">
        <v>87.117157156983595</v>
      </c>
      <c r="AN379" s="721">
        <v>1151716.3592051058</v>
      </c>
      <c r="AO379" s="719">
        <v>12.882842843016405</v>
      </c>
      <c r="AP379" s="718">
        <v>10999996.267130204</v>
      </c>
      <c r="AQ379" s="720">
        <v>85.492522332832166</v>
      </c>
      <c r="AR379" s="721">
        <v>269762.66299133142</v>
      </c>
      <c r="AS379" s="720">
        <v>2.3936861885334242</v>
      </c>
      <c r="AT379" s="721">
        <v>11269758.930121537</v>
      </c>
      <c r="AU379" s="720">
        <v>87.589131270715711</v>
      </c>
      <c r="AV379" s="721">
        <v>1596859.0698784646</v>
      </c>
      <c r="AW379" s="719">
        <v>12.410868729284289</v>
      </c>
      <c r="AX379" s="718">
        <v>9284406.4910950698</v>
      </c>
      <c r="AY379" s="720">
        <v>70.363502759888846</v>
      </c>
      <c r="AZ379" s="721">
        <v>258811.84726566391</v>
      </c>
      <c r="BA379" s="720">
        <v>2.7119975472563778</v>
      </c>
      <c r="BB379" s="721">
        <v>9543218.3383607324</v>
      </c>
      <c r="BC379" s="720">
        <v>72.32495373113143</v>
      </c>
      <c r="BD379" s="721">
        <v>3651699.6616392657</v>
      </c>
      <c r="BE379" s="719">
        <v>27.67504626886857</v>
      </c>
      <c r="BF379" s="718">
        <v>1447912.3338090139</v>
      </c>
      <c r="BG379" s="720">
        <v>11.784188924104447</v>
      </c>
      <c r="BH379" s="717">
        <v>31625.069804863277</v>
      </c>
      <c r="BI379" s="716">
        <v>2.1374971479339928</v>
      </c>
      <c r="BJ379" s="721">
        <v>1479537.4036138775</v>
      </c>
      <c r="BK379" s="720">
        <v>12.041577295359016</v>
      </c>
      <c r="BL379" s="721">
        <v>10807369.596386123</v>
      </c>
      <c r="BM379" s="719">
        <v>87.958422704640981</v>
      </c>
    </row>
    <row r="380" spans="1:66" s="18" customFormat="1" ht="15" customHeight="1" x14ac:dyDescent="0.25">
      <c r="A380" s="722" t="s">
        <v>654</v>
      </c>
      <c r="B380" s="721">
        <v>32911813.795407392</v>
      </c>
      <c r="C380" s="720">
        <v>60.540159524015735</v>
      </c>
      <c r="D380" s="721">
        <v>1241909.2614822253</v>
      </c>
      <c r="E380" s="720">
        <v>3.6362339163246871</v>
      </c>
      <c r="F380" s="721">
        <v>34153723.056889623</v>
      </c>
      <c r="G380" s="720">
        <v>62.824609274244288</v>
      </c>
      <c r="H380" s="721">
        <v>20209882.943110377</v>
      </c>
      <c r="I380" s="719">
        <v>37.175390725755712</v>
      </c>
      <c r="J380" s="718">
        <v>31525262.499524549</v>
      </c>
      <c r="K380" s="720">
        <v>74.950820544823742</v>
      </c>
      <c r="L380" s="721">
        <v>1212272.0966103431</v>
      </c>
      <c r="M380" s="720">
        <v>3.7030036365458874</v>
      </c>
      <c r="N380" s="721">
        <v>32737534.596134894</v>
      </c>
      <c r="O380" s="720">
        <v>77.832978571768294</v>
      </c>
      <c r="P380" s="721">
        <v>9323729.4038651064</v>
      </c>
      <c r="Q380" s="719">
        <v>22.167021428231706</v>
      </c>
      <c r="R380" s="718">
        <v>350496.09063181811</v>
      </c>
      <c r="S380" s="720">
        <v>23.177708590582412</v>
      </c>
      <c r="T380" s="721">
        <v>101396.80319513692</v>
      </c>
      <c r="U380" s="720">
        <v>22.43823803831825</v>
      </c>
      <c r="V380" s="721">
        <v>451892.893826955</v>
      </c>
      <c r="W380" s="720">
        <v>29.882906221280809</v>
      </c>
      <c r="X380" s="721">
        <v>1060319.106173045</v>
      </c>
      <c r="Y380" s="719">
        <v>70.117093778719195</v>
      </c>
      <c r="Z380" s="718">
        <v>3465843.1839350774</v>
      </c>
      <c r="AA380" s="720">
        <v>62.696762666188803</v>
      </c>
      <c r="AB380" s="721">
        <v>287571.9690275701</v>
      </c>
      <c r="AC380" s="720">
        <v>7.661608356874237</v>
      </c>
      <c r="AD380" s="721">
        <v>3753415.1529626474</v>
      </c>
      <c r="AE380" s="720">
        <v>67.8989113309473</v>
      </c>
      <c r="AF380" s="721">
        <v>1774530.8470373522</v>
      </c>
      <c r="AG380" s="719">
        <v>32.1010886690527</v>
      </c>
      <c r="AH380" s="718">
        <v>7463260.1250434425</v>
      </c>
      <c r="AI380" s="720">
        <v>83.426403218220258</v>
      </c>
      <c r="AJ380" s="721">
        <v>304455.44500520959</v>
      </c>
      <c r="AK380" s="720">
        <v>3.9194978531288145</v>
      </c>
      <c r="AL380" s="721">
        <v>7767715.5700486526</v>
      </c>
      <c r="AM380" s="720">
        <v>86.829691096631109</v>
      </c>
      <c r="AN380" s="721">
        <v>1178205.4299513481</v>
      </c>
      <c r="AO380" s="719">
        <v>13.170308903368891</v>
      </c>
      <c r="AP380" s="718">
        <v>10983397.095080391</v>
      </c>
      <c r="AQ380" s="720">
        <v>85.330963050382607</v>
      </c>
      <c r="AR380" s="721">
        <v>271496.31101717817</v>
      </c>
      <c r="AS380" s="720">
        <v>2.4122512868055197</v>
      </c>
      <c r="AT380" s="721">
        <v>11254893.406097569</v>
      </c>
      <c r="AU380" s="720">
        <v>87.440241398708821</v>
      </c>
      <c r="AV380" s="721">
        <v>1616632.5939024291</v>
      </c>
      <c r="AW380" s="719">
        <v>12.559758601291179</v>
      </c>
      <c r="AX380" s="718">
        <v>9262266.0048338193</v>
      </c>
      <c r="AY380" s="720">
        <v>70.149236698962156</v>
      </c>
      <c r="AZ380" s="721">
        <v>247351.5683652483</v>
      </c>
      <c r="BA380" s="720">
        <v>2.6010674610339604</v>
      </c>
      <c r="BB380" s="721">
        <v>9509617.5731990673</v>
      </c>
      <c r="BC380" s="720">
        <v>72.022592928210784</v>
      </c>
      <c r="BD380" s="721">
        <v>3694041.4268009318</v>
      </c>
      <c r="BE380" s="719">
        <v>27.977407071789216</v>
      </c>
      <c r="BF380" s="718">
        <v>1386551.2958828453</v>
      </c>
      <c r="BG380" s="720">
        <v>11.27062876225393</v>
      </c>
      <c r="BH380" s="717">
        <v>29637.164871882196</v>
      </c>
      <c r="BI380" s="716">
        <v>2.0927415872381632</v>
      </c>
      <c r="BJ380" s="721">
        <v>1416188.4607547275</v>
      </c>
      <c r="BK380" s="720">
        <v>11.511535451987333</v>
      </c>
      <c r="BL380" s="721">
        <v>10886153.539245272</v>
      </c>
      <c r="BM380" s="719">
        <v>88.488464548012672</v>
      </c>
    </row>
    <row r="381" spans="1:66" s="18" customFormat="1" ht="15" customHeight="1" x14ac:dyDescent="0.25">
      <c r="A381" s="722" t="s">
        <v>655</v>
      </c>
      <c r="B381" s="721">
        <v>32924545.980115041</v>
      </c>
      <c r="C381" s="720">
        <v>60.503048633296835</v>
      </c>
      <c r="D381" s="721">
        <v>1230609.7239474144</v>
      </c>
      <c r="E381" s="720">
        <v>3.6029984304859846</v>
      </c>
      <c r="F381" s="721">
        <v>34155155.704062454</v>
      </c>
      <c r="G381" s="720">
        <v>62.764450810917332</v>
      </c>
      <c r="H381" s="721">
        <v>20262839.295937546</v>
      </c>
      <c r="I381" s="719">
        <v>37.235549189082668</v>
      </c>
      <c r="J381" s="718">
        <v>31591678.982654803</v>
      </c>
      <c r="K381" s="720">
        <v>75.041202135253641</v>
      </c>
      <c r="L381" s="721">
        <v>1205841.8217315774</v>
      </c>
      <c r="M381" s="720">
        <v>3.6766249160220266</v>
      </c>
      <c r="N381" s="721">
        <v>32797520.804386377</v>
      </c>
      <c r="O381" s="720">
        <v>77.905494974433964</v>
      </c>
      <c r="P381" s="721">
        <v>9301590.1956136189</v>
      </c>
      <c r="Q381" s="719">
        <v>22.094505025566036</v>
      </c>
      <c r="R381" s="718">
        <v>356002.40518743545</v>
      </c>
      <c r="S381" s="720">
        <v>23.503504057458777</v>
      </c>
      <c r="T381" s="721">
        <v>108292.62650943865</v>
      </c>
      <c r="U381" s="720">
        <v>23.324097635431954</v>
      </c>
      <c r="V381" s="721">
        <v>464295.03169687407</v>
      </c>
      <c r="W381" s="720">
        <v>30.653051783737141</v>
      </c>
      <c r="X381" s="721">
        <v>1050382.9683031258</v>
      </c>
      <c r="Y381" s="719">
        <v>69.346948216262859</v>
      </c>
      <c r="Z381" s="718">
        <v>3487097.9036209732</v>
      </c>
      <c r="AA381" s="720">
        <v>62.978529992361757</v>
      </c>
      <c r="AB381" s="721">
        <v>287598.1272699557</v>
      </c>
      <c r="AC381" s="720">
        <v>7.6191069404355423</v>
      </c>
      <c r="AD381" s="721">
        <v>3774696.0308909286</v>
      </c>
      <c r="AE381" s="720">
        <v>68.172679335060181</v>
      </c>
      <c r="AF381" s="721">
        <v>1762266.969109071</v>
      </c>
      <c r="AG381" s="719">
        <v>31.827320664939819</v>
      </c>
      <c r="AH381" s="718">
        <v>7490172.1733583156</v>
      </c>
      <c r="AI381" s="720">
        <v>83.657238076306555</v>
      </c>
      <c r="AJ381" s="721">
        <v>296240.10999518546</v>
      </c>
      <c r="AK381" s="720">
        <v>3.804577759496687</v>
      </c>
      <c r="AL381" s="721">
        <v>7786412.2833535019</v>
      </c>
      <c r="AM381" s="720">
        <v>86.965924290191936</v>
      </c>
      <c r="AN381" s="721">
        <v>1166993.7166464988</v>
      </c>
      <c r="AO381" s="719">
        <v>13.034075709808064</v>
      </c>
      <c r="AP381" s="718">
        <v>10995879.077392792</v>
      </c>
      <c r="AQ381" s="720">
        <v>85.333398190787833</v>
      </c>
      <c r="AR381" s="721">
        <v>259898.95776223743</v>
      </c>
      <c r="AS381" s="720">
        <v>2.3090270343862351</v>
      </c>
      <c r="AT381" s="721">
        <v>11255778.03515503</v>
      </c>
      <c r="AU381" s="720">
        <v>87.350341183339765</v>
      </c>
      <c r="AV381" s="721">
        <v>1630007.96484497</v>
      </c>
      <c r="AW381" s="719">
        <v>12.649658816660235</v>
      </c>
      <c r="AX381" s="718">
        <v>9262527.4230952859</v>
      </c>
      <c r="AY381" s="720">
        <v>70.126684364875473</v>
      </c>
      <c r="AZ381" s="721">
        <v>253812.00019476027</v>
      </c>
      <c r="BA381" s="720">
        <v>2.6671179841860968</v>
      </c>
      <c r="BB381" s="721">
        <v>9516339.4232900441</v>
      </c>
      <c r="BC381" s="720">
        <v>72.048297463833237</v>
      </c>
      <c r="BD381" s="721">
        <v>3691938.5767099541</v>
      </c>
      <c r="BE381" s="719">
        <v>27.951702536166763</v>
      </c>
      <c r="BF381" s="718">
        <v>1332866.9974602389</v>
      </c>
      <c r="BG381" s="720">
        <v>10.819705725455641</v>
      </c>
      <c r="BH381" s="717">
        <v>24767.902215836963</v>
      </c>
      <c r="BI381" s="716">
        <v>1.8243418920467089</v>
      </c>
      <c r="BJ381" s="721">
        <v>1357634.8996760759</v>
      </c>
      <c r="BK381" s="720">
        <v>11.020762105366654</v>
      </c>
      <c r="BL381" s="721">
        <v>10961249.100323923</v>
      </c>
      <c r="BM381" s="719">
        <v>88.979237894633343</v>
      </c>
    </row>
    <row r="382" spans="1:66" s="18" customFormat="1" ht="15" customHeight="1" x14ac:dyDescent="0.25">
      <c r="A382" s="722" t="s">
        <v>656</v>
      </c>
      <c r="B382" s="721">
        <v>32921384.900406495</v>
      </c>
      <c r="C382" s="720">
        <v>60.436933858590855</v>
      </c>
      <c r="D382" s="721">
        <v>1275074.9241388664</v>
      </c>
      <c r="E382" s="720">
        <v>3.7286752215901879</v>
      </c>
      <c r="F382" s="721">
        <v>34196459.824545361</v>
      </c>
      <c r="G382" s="720">
        <v>62.777710806099428</v>
      </c>
      <c r="H382" s="721">
        <v>20275835.175454643</v>
      </c>
      <c r="I382" s="719">
        <v>37.222289193900572</v>
      </c>
      <c r="J382" s="718">
        <v>31584662.348408379</v>
      </c>
      <c r="K382" s="720">
        <v>74.956682829119671</v>
      </c>
      <c r="L382" s="721">
        <v>1251423.7057814316</v>
      </c>
      <c r="M382" s="720">
        <v>3.8111232371488835</v>
      </c>
      <c r="N382" s="721">
        <v>32836086.054189809</v>
      </c>
      <c r="O382" s="720">
        <v>77.926560067773366</v>
      </c>
      <c r="P382" s="721">
        <v>9301133.9458101932</v>
      </c>
      <c r="Q382" s="719">
        <v>22.073439932226634</v>
      </c>
      <c r="R382" s="718">
        <v>363849.51546942361</v>
      </c>
      <c r="S382" s="720">
        <v>23.982466804123501</v>
      </c>
      <c r="T382" s="721">
        <v>104040.05513875885</v>
      </c>
      <c r="U382" s="720">
        <v>22.236027830995084</v>
      </c>
      <c r="V382" s="721">
        <v>467889.57060818246</v>
      </c>
      <c r="W382" s="720">
        <v>30.840074311021898</v>
      </c>
      <c r="X382" s="721">
        <v>1049258.4293918177</v>
      </c>
      <c r="Y382" s="719">
        <v>69.159925688978106</v>
      </c>
      <c r="Z382" s="718">
        <v>3431418.855357795</v>
      </c>
      <c r="AA382" s="720">
        <v>61.873085956989023</v>
      </c>
      <c r="AB382" s="721">
        <v>323749.15402603021</v>
      </c>
      <c r="AC382" s="720">
        <v>8.6214292733909748</v>
      </c>
      <c r="AD382" s="721">
        <v>3755168.0093838247</v>
      </c>
      <c r="AE382" s="720">
        <v>67.710717583998999</v>
      </c>
      <c r="AF382" s="721">
        <v>1790730.9906161753</v>
      </c>
      <c r="AG382" s="719">
        <v>32.289282416001001</v>
      </c>
      <c r="AH382" s="718">
        <v>7527892.7508489424</v>
      </c>
      <c r="AI382" s="720">
        <v>84.006440632210399</v>
      </c>
      <c r="AJ382" s="721">
        <v>281985.53234926268</v>
      </c>
      <c r="AK382" s="720">
        <v>3.6106264672000425</v>
      </c>
      <c r="AL382" s="721">
        <v>7809878.2831982048</v>
      </c>
      <c r="AM382" s="720">
        <v>87.153217780406237</v>
      </c>
      <c r="AN382" s="721">
        <v>1151211.7168017968</v>
      </c>
      <c r="AO382" s="719">
        <v>12.846782219593763</v>
      </c>
      <c r="AP382" s="718">
        <v>10973698.532961104</v>
      </c>
      <c r="AQ382" s="720">
        <v>85.067654697393024</v>
      </c>
      <c r="AR382" s="721">
        <v>279819.34324684908</v>
      </c>
      <c r="AS382" s="720">
        <v>2.4865055205398452</v>
      </c>
      <c r="AT382" s="721">
        <v>11253517.876207951</v>
      </c>
      <c r="AU382" s="720">
        <v>87.236802610239067</v>
      </c>
      <c r="AV382" s="721">
        <v>1646448.1237920464</v>
      </c>
      <c r="AW382" s="719">
        <v>12.763197389760933</v>
      </c>
      <c r="AX382" s="718">
        <v>9287802.6937711127</v>
      </c>
      <c r="AY382" s="720">
        <v>70.292291317568086</v>
      </c>
      <c r="AZ382" s="721">
        <v>261829.62102053085</v>
      </c>
      <c r="BA382" s="720">
        <v>2.7417769856434879</v>
      </c>
      <c r="BB382" s="721">
        <v>9549632.3147916459</v>
      </c>
      <c r="BC382" s="720">
        <v>72.273879923954709</v>
      </c>
      <c r="BD382" s="721">
        <v>3663484.6852083569</v>
      </c>
      <c r="BE382" s="719">
        <v>27.726120076045291</v>
      </c>
      <c r="BF382" s="718">
        <v>1336722.5519981161</v>
      </c>
      <c r="BG382" s="720">
        <v>10.836760635813857</v>
      </c>
      <c r="BH382" s="717">
        <v>23651.218357434824</v>
      </c>
      <c r="BI382" s="716">
        <v>1.7385823567631178</v>
      </c>
      <c r="BJ382" s="721">
        <v>1360373.770355551</v>
      </c>
      <c r="BK382" s="720">
        <v>11.028500194409446</v>
      </c>
      <c r="BL382" s="721">
        <v>10974701.229644448</v>
      </c>
      <c r="BM382" s="719">
        <v>88.971499805590554</v>
      </c>
      <c r="BN382" s="138"/>
    </row>
    <row r="383" spans="1:66" s="18" customFormat="1" ht="15" customHeight="1" x14ac:dyDescent="0.25">
      <c r="A383" s="722" t="s">
        <v>657</v>
      </c>
      <c r="B383" s="721">
        <v>32975528.074044943</v>
      </c>
      <c r="C383" s="720">
        <v>60.475548021272566</v>
      </c>
      <c r="D383" s="721">
        <v>1316332.1922153123</v>
      </c>
      <c r="E383" s="720">
        <v>3.8386141259022071</v>
      </c>
      <c r="F383" s="721">
        <v>34291860.266260251</v>
      </c>
      <c r="G383" s="720">
        <v>62.889638571195313</v>
      </c>
      <c r="H383" s="721">
        <v>20235182.733739749</v>
      </c>
      <c r="I383" s="719">
        <v>37.110361428804687</v>
      </c>
      <c r="J383" s="718">
        <v>31640657.660763878</v>
      </c>
      <c r="K383" s="720">
        <v>75.02175481523166</v>
      </c>
      <c r="L383" s="721">
        <v>1286527.1074699466</v>
      </c>
      <c r="M383" s="720">
        <v>3.9071882899357702</v>
      </c>
      <c r="N383" s="721">
        <v>32927184.768233825</v>
      </c>
      <c r="O383" s="720">
        <v>78.072181966733197</v>
      </c>
      <c r="P383" s="721">
        <v>9248125.2317661773</v>
      </c>
      <c r="Q383" s="719">
        <v>21.927818033266803</v>
      </c>
      <c r="R383" s="718">
        <v>375634.00026845839</v>
      </c>
      <c r="S383" s="720">
        <v>24.718617584984496</v>
      </c>
      <c r="T383" s="721">
        <v>97367.160521193175</v>
      </c>
      <c r="U383" s="720">
        <v>20.58497284840562</v>
      </c>
      <c r="V383" s="721">
        <v>473001.16078965156</v>
      </c>
      <c r="W383" s="720">
        <v>31.125869336793688</v>
      </c>
      <c r="X383" s="721">
        <v>1046638.8392103484</v>
      </c>
      <c r="Y383" s="719">
        <v>68.874130663206316</v>
      </c>
      <c r="Z383" s="718">
        <v>3403345.1849194979</v>
      </c>
      <c r="AA383" s="720">
        <v>61.268567910471234</v>
      </c>
      <c r="AB383" s="721">
        <v>365082.55737476889</v>
      </c>
      <c r="AC383" s="720">
        <v>9.6879277603582743</v>
      </c>
      <c r="AD383" s="721">
        <v>3768427.7422942668</v>
      </c>
      <c r="AE383" s="720">
        <v>67.840950153259698</v>
      </c>
      <c r="AF383" s="721">
        <v>1786370.2577057332</v>
      </c>
      <c r="AG383" s="719">
        <v>32.159049846740302</v>
      </c>
      <c r="AH383" s="718">
        <v>7538757.6474825349</v>
      </c>
      <c r="AI383" s="720">
        <v>84.056293631402525</v>
      </c>
      <c r="AJ383" s="721">
        <v>287645.97102874331</v>
      </c>
      <c r="AK383" s="720">
        <v>3.6753275840309745</v>
      </c>
      <c r="AL383" s="721">
        <v>7826403.6185112782</v>
      </c>
      <c r="AM383" s="720">
        <v>87.263513618207128</v>
      </c>
      <c r="AN383" s="721">
        <v>1142297.3814887218</v>
      </c>
      <c r="AO383" s="719">
        <v>12.736486381792872</v>
      </c>
      <c r="AP383" s="718">
        <v>11010919.809748579</v>
      </c>
      <c r="AQ383" s="720">
        <v>85.26274031184181</v>
      </c>
      <c r="AR383" s="721">
        <v>268996.03012413916</v>
      </c>
      <c r="AS383" s="720">
        <v>2.3847343716278515</v>
      </c>
      <c r="AT383" s="721">
        <v>11279915.839872718</v>
      </c>
      <c r="AU383" s="720">
        <v>87.345703321079682</v>
      </c>
      <c r="AV383" s="721">
        <v>1634189.1601272814</v>
      </c>
      <c r="AW383" s="719">
        <v>12.654296678920318</v>
      </c>
      <c r="AX383" s="718">
        <v>9312001.0183448065</v>
      </c>
      <c r="AY383" s="720">
        <v>70.449043137965916</v>
      </c>
      <c r="AZ383" s="721">
        <v>267435.38842110208</v>
      </c>
      <c r="BA383" s="720">
        <v>2.7917653718355897</v>
      </c>
      <c r="BB383" s="721">
        <v>9579436.406765908</v>
      </c>
      <c r="BC383" s="720">
        <v>72.472299705311713</v>
      </c>
      <c r="BD383" s="721">
        <v>3638629.5932340929</v>
      </c>
      <c r="BE383" s="719">
        <v>27.527700294688287</v>
      </c>
      <c r="BF383" s="718">
        <v>1334870.4132810633</v>
      </c>
      <c r="BG383" s="720">
        <v>10.80715081261118</v>
      </c>
      <c r="BH383" s="717">
        <v>29805.084745365475</v>
      </c>
      <c r="BI383" s="716">
        <v>2.1840419050879931</v>
      </c>
      <c r="BJ383" s="721">
        <v>1364675.4980264287</v>
      </c>
      <c r="BK383" s="720">
        <v>11.048453670642239</v>
      </c>
      <c r="BL383" s="721">
        <v>10987057.501973569</v>
      </c>
      <c r="BM383" s="719">
        <v>88.951546329357768</v>
      </c>
    </row>
    <row r="384" spans="1:66" s="18" customFormat="1" ht="15" customHeight="1" x14ac:dyDescent="0.25">
      <c r="A384" s="722" t="s">
        <v>658</v>
      </c>
      <c r="B384" s="721">
        <v>33030548.849360913</v>
      </c>
      <c r="C384" s="720">
        <v>60.516199273108484</v>
      </c>
      <c r="D384" s="721">
        <v>1330008.0898256935</v>
      </c>
      <c r="E384" s="720">
        <v>3.8707407804233855</v>
      </c>
      <c r="F384" s="721">
        <v>34360556.93918661</v>
      </c>
      <c r="G384" s="720">
        <v>62.952944571099366</v>
      </c>
      <c r="H384" s="721">
        <v>20220777.060813397</v>
      </c>
      <c r="I384" s="719">
        <v>37.047055428900634</v>
      </c>
      <c r="J384" s="718">
        <v>31664238.930744447</v>
      </c>
      <c r="K384" s="720">
        <v>75.010315927034185</v>
      </c>
      <c r="L384" s="721">
        <v>1297491.5105475234</v>
      </c>
      <c r="M384" s="720">
        <v>3.9363573852971139</v>
      </c>
      <c r="N384" s="721">
        <v>32961730.441291969</v>
      </c>
      <c r="O384" s="720">
        <v>78.083980458548197</v>
      </c>
      <c r="P384" s="721">
        <v>9251448.5587080345</v>
      </c>
      <c r="Q384" s="719">
        <v>21.916019541451803</v>
      </c>
      <c r="R384" s="718">
        <v>395033.18077201233</v>
      </c>
      <c r="S384" s="720">
        <v>25.952742433900784</v>
      </c>
      <c r="T384" s="721">
        <v>100111.41822934739</v>
      </c>
      <c r="U384" s="720">
        <v>20.218622687444981</v>
      </c>
      <c r="V384" s="721">
        <v>495144.59900135972</v>
      </c>
      <c r="W384" s="720">
        <v>32.529825014460684</v>
      </c>
      <c r="X384" s="721">
        <v>1026980.4009986403</v>
      </c>
      <c r="Y384" s="719">
        <v>67.470174985539316</v>
      </c>
      <c r="Z384" s="718">
        <v>3397752.8268489339</v>
      </c>
      <c r="AA384" s="720">
        <v>61.07063692157395</v>
      </c>
      <c r="AB384" s="721">
        <v>385128.11556472688</v>
      </c>
      <c r="AC384" s="720">
        <v>10.180815136069192</v>
      </c>
      <c r="AD384" s="721">
        <v>3782880.9424136607</v>
      </c>
      <c r="AE384" s="720">
        <v>67.992864791738313</v>
      </c>
      <c r="AF384" s="721">
        <v>1780763.05758634</v>
      </c>
      <c r="AG384" s="719">
        <v>32.007135208261687</v>
      </c>
      <c r="AH384" s="718">
        <v>7576285.6658866778</v>
      </c>
      <c r="AI384" s="720">
        <v>84.403721398529825</v>
      </c>
      <c r="AJ384" s="721">
        <v>269840.70902917103</v>
      </c>
      <c r="AK384" s="720">
        <v>3.439158332853963</v>
      </c>
      <c r="AL384" s="721">
        <v>7846126.3749158494</v>
      </c>
      <c r="AM384" s="720">
        <v>87.409885768681576</v>
      </c>
      <c r="AN384" s="721">
        <v>1130119.6250841515</v>
      </c>
      <c r="AO384" s="719">
        <v>12.590114231318424</v>
      </c>
      <c r="AP384" s="718">
        <v>10970386.110405657</v>
      </c>
      <c r="AQ384" s="720">
        <v>84.855924896298092</v>
      </c>
      <c r="AR384" s="721">
        <v>278649.84248555574</v>
      </c>
      <c r="AS384" s="720">
        <v>2.4770997590592421</v>
      </c>
      <c r="AT384" s="721">
        <v>11249035.952891212</v>
      </c>
      <c r="AU384" s="720">
        <v>87.01128113156237</v>
      </c>
      <c r="AV384" s="721">
        <v>1679214.0471087885</v>
      </c>
      <c r="AW384" s="719">
        <v>12.98871886843763</v>
      </c>
      <c r="AX384" s="718">
        <v>9324781.1468311641</v>
      </c>
      <c r="AY384" s="720">
        <v>70.519865340054125</v>
      </c>
      <c r="AZ384" s="721">
        <v>263761.42523872212</v>
      </c>
      <c r="BA384" s="720">
        <v>2.7507978741943857</v>
      </c>
      <c r="BB384" s="721">
        <v>9588542.5720698871</v>
      </c>
      <c r="BC384" s="720">
        <v>72.514595285652518</v>
      </c>
      <c r="BD384" s="721">
        <v>3634371.4279301148</v>
      </c>
      <c r="BE384" s="719">
        <v>27.485404714347482</v>
      </c>
      <c r="BF384" s="718">
        <v>1366309.9186164679</v>
      </c>
      <c r="BG384" s="720">
        <v>11.046998672125856</v>
      </c>
      <c r="BH384" s="717">
        <v>32516.57927817036</v>
      </c>
      <c r="BI384" s="716">
        <v>2.3245612895602696</v>
      </c>
      <c r="BJ384" s="721">
        <v>1398826.4978946382</v>
      </c>
      <c r="BK384" s="720">
        <v>11.309904330068941</v>
      </c>
      <c r="BL384" s="721">
        <v>10969328.502105361</v>
      </c>
      <c r="BM384" s="719">
        <v>88.690095669931054</v>
      </c>
    </row>
    <row r="385" spans="1:65" s="18" customFormat="1" ht="15" customHeight="1" x14ac:dyDescent="0.25">
      <c r="A385" s="722" t="s">
        <v>659</v>
      </c>
      <c r="B385" s="721">
        <v>33116454.905560866</v>
      </c>
      <c r="C385" s="720">
        <v>60.613049683606761</v>
      </c>
      <c r="D385" s="721">
        <v>1349655.2246481497</v>
      </c>
      <c r="E385" s="720">
        <v>3.9158907679146466</v>
      </c>
      <c r="F385" s="721">
        <v>34466110.130209014</v>
      </c>
      <c r="G385" s="720">
        <v>63.083323733792028</v>
      </c>
      <c r="H385" s="721">
        <v>20169739.869790986</v>
      </c>
      <c r="I385" s="719">
        <v>36.916676266207972</v>
      </c>
      <c r="J385" s="718">
        <v>31745956.948717408</v>
      </c>
      <c r="K385" s="720">
        <v>75.136188250553531</v>
      </c>
      <c r="L385" s="721">
        <v>1321346.082358541</v>
      </c>
      <c r="M385" s="720">
        <v>3.9959293962279534</v>
      </c>
      <c r="N385" s="721">
        <v>33067303.031075947</v>
      </c>
      <c r="O385" s="720">
        <v>78.263544220594113</v>
      </c>
      <c r="P385" s="721">
        <v>9183917.9689240493</v>
      </c>
      <c r="Q385" s="719">
        <v>21.736455779405887</v>
      </c>
      <c r="R385" s="718">
        <v>393768.04213760991</v>
      </c>
      <c r="S385" s="720">
        <v>25.827206174476341</v>
      </c>
      <c r="T385" s="721">
        <v>106011.40199387648</v>
      </c>
      <c r="U385" s="720">
        <v>21.211637100862045</v>
      </c>
      <c r="V385" s="721">
        <v>499779.44413148647</v>
      </c>
      <c r="W385" s="720">
        <v>32.780483340591061</v>
      </c>
      <c r="X385" s="721">
        <v>1024845.5558685134</v>
      </c>
      <c r="Y385" s="719">
        <v>67.219516659408939</v>
      </c>
      <c r="Z385" s="718">
        <v>3416718.3513607839</v>
      </c>
      <c r="AA385" s="720">
        <v>61.312954615715071</v>
      </c>
      <c r="AB385" s="721">
        <v>398306.94436289778</v>
      </c>
      <c r="AC385" s="720">
        <v>10.440479773734817</v>
      </c>
      <c r="AD385" s="721">
        <v>3815025.2957236813</v>
      </c>
      <c r="AE385" s="720">
        <v>68.460566180806509</v>
      </c>
      <c r="AF385" s="721">
        <v>1757562.7042763182</v>
      </c>
      <c r="AG385" s="719">
        <v>31.539433819193491</v>
      </c>
      <c r="AH385" s="718">
        <v>7591648.0508854268</v>
      </c>
      <c r="AI385" s="720">
        <v>84.50250075201393</v>
      </c>
      <c r="AJ385" s="721">
        <v>262617.81595434347</v>
      </c>
      <c r="AK385" s="720">
        <v>3.343632879338855</v>
      </c>
      <c r="AL385" s="721">
        <v>7854265.8668397702</v>
      </c>
      <c r="AM385" s="720">
        <v>87.425695036236021</v>
      </c>
      <c r="AN385" s="721">
        <v>1129667.1331602298</v>
      </c>
      <c r="AO385" s="719">
        <v>12.574304963763979</v>
      </c>
      <c r="AP385" s="718">
        <v>11013242.313025134</v>
      </c>
      <c r="AQ385" s="720">
        <v>85.094340860395377</v>
      </c>
      <c r="AR385" s="721">
        <v>294476.26239719574</v>
      </c>
      <c r="AS385" s="720">
        <v>2.6042057947679109</v>
      </c>
      <c r="AT385" s="721">
        <v>11307718.575422328</v>
      </c>
      <c r="AU385" s="720">
        <v>87.369625716162702</v>
      </c>
      <c r="AV385" s="721">
        <v>1634672.4245776681</v>
      </c>
      <c r="AW385" s="719">
        <v>12.630374283837298</v>
      </c>
      <c r="AX385" s="718">
        <v>9330580.19130845</v>
      </c>
      <c r="AY385" s="720">
        <v>70.538275568938971</v>
      </c>
      <c r="AZ385" s="721">
        <v>259933.65765022745</v>
      </c>
      <c r="BA385" s="720">
        <v>2.7103204452225538</v>
      </c>
      <c r="BB385" s="721">
        <v>9590513.8489586767</v>
      </c>
      <c r="BC385" s="720">
        <v>72.503348650895177</v>
      </c>
      <c r="BD385" s="721">
        <v>3637170.1510413215</v>
      </c>
      <c r="BE385" s="719">
        <v>27.496651349104823</v>
      </c>
      <c r="BF385" s="718">
        <v>1370497.956843457</v>
      </c>
      <c r="BG385" s="720">
        <v>11.066120404926599</v>
      </c>
      <c r="BH385" s="717">
        <v>28309.142289608877</v>
      </c>
      <c r="BI385" s="716">
        <v>2.0238060206553099</v>
      </c>
      <c r="BJ385" s="721">
        <v>1398807.0991330659</v>
      </c>
      <c r="BK385" s="720">
        <v>11.29470329012735</v>
      </c>
      <c r="BL385" s="721">
        <v>10985821.900866933</v>
      </c>
      <c r="BM385" s="719">
        <v>88.705296709872655</v>
      </c>
    </row>
    <row r="386" spans="1:65" s="18" customFormat="1" ht="15" customHeight="1" x14ac:dyDescent="0.25">
      <c r="A386" s="722" t="s">
        <v>660</v>
      </c>
      <c r="B386" s="721">
        <v>33156366.913020685</v>
      </c>
      <c r="C386" s="720">
        <v>60.625746580675496</v>
      </c>
      <c r="D386" s="721">
        <v>1335066.988721217</v>
      </c>
      <c r="E386" s="720">
        <v>3.8707204592436288</v>
      </c>
      <c r="F386" s="721">
        <v>34491433.901741907</v>
      </c>
      <c r="G386" s="720">
        <v>63.066889578603075</v>
      </c>
      <c r="H386" s="721">
        <v>20198807.0982581</v>
      </c>
      <c r="I386" s="719">
        <v>36.933110421396925</v>
      </c>
      <c r="J386" s="718">
        <v>31784596.876673289</v>
      </c>
      <c r="K386" s="720">
        <v>75.16007543739542</v>
      </c>
      <c r="L386" s="721">
        <v>1309775.1580339889</v>
      </c>
      <c r="M386" s="720">
        <v>3.9576975706333992</v>
      </c>
      <c r="N386" s="721">
        <v>33094372.034707278</v>
      </c>
      <c r="O386" s="720">
        <v>78.257261161217158</v>
      </c>
      <c r="P386" s="721">
        <v>9194830.965292722</v>
      </c>
      <c r="Q386" s="719">
        <v>21.742738838782842</v>
      </c>
      <c r="R386" s="718">
        <v>400401.87860851589</v>
      </c>
      <c r="S386" s="720">
        <v>26.219789339552264</v>
      </c>
      <c r="T386" s="721">
        <v>105675.01454711214</v>
      </c>
      <c r="U386" s="720">
        <v>20.881217059363966</v>
      </c>
      <c r="V386" s="721">
        <v>506076.893155628</v>
      </c>
      <c r="W386" s="720">
        <v>33.139778400314057</v>
      </c>
      <c r="X386" s="721">
        <v>1021021.106844372</v>
      </c>
      <c r="Y386" s="719">
        <v>66.860221599685943</v>
      </c>
      <c r="Z386" s="718">
        <v>3483565.0409357706</v>
      </c>
      <c r="AA386" s="720">
        <v>62.412859961232023</v>
      </c>
      <c r="AB386" s="721">
        <v>383548.60105727147</v>
      </c>
      <c r="AC386" s="720">
        <v>9.9182138557375659</v>
      </c>
      <c r="AD386" s="721">
        <v>3867113.6419930421</v>
      </c>
      <c r="AE386" s="720">
        <v>69.284660787343057</v>
      </c>
      <c r="AF386" s="721">
        <v>1714372.3580069588</v>
      </c>
      <c r="AG386" s="719">
        <v>30.715339212656943</v>
      </c>
      <c r="AH386" s="718">
        <v>7600912.6741791703</v>
      </c>
      <c r="AI386" s="720">
        <v>84.535090853513609</v>
      </c>
      <c r="AJ386" s="721">
        <v>250590.16908730939</v>
      </c>
      <c r="AK386" s="720">
        <v>3.1916204335609177</v>
      </c>
      <c r="AL386" s="721">
        <v>7851502.8432664797</v>
      </c>
      <c r="AM386" s="720">
        <v>87.32208020845718</v>
      </c>
      <c r="AN386" s="721">
        <v>1139926.1567335213</v>
      </c>
      <c r="AO386" s="719">
        <v>12.67791979154282</v>
      </c>
      <c r="AP386" s="718">
        <v>10992982.418650825</v>
      </c>
      <c r="AQ386" s="720">
        <v>84.844634188844296</v>
      </c>
      <c r="AR386" s="721">
        <v>285440.4899360328</v>
      </c>
      <c r="AS386" s="720">
        <v>2.5308546438590449</v>
      </c>
      <c r="AT386" s="721">
        <v>11278422.908586856</v>
      </c>
      <c r="AU386" s="720">
        <v>87.047684555796408</v>
      </c>
      <c r="AV386" s="721">
        <v>1678180.0914131436</v>
      </c>
      <c r="AW386" s="719">
        <v>12.952315444203592</v>
      </c>
      <c r="AX386" s="718">
        <v>9306734.8642990105</v>
      </c>
      <c r="AY386" s="720">
        <v>70.331937846310851</v>
      </c>
      <c r="AZ386" s="721">
        <v>284520.88340626302</v>
      </c>
      <c r="BA386" s="720">
        <v>2.9664612318812917</v>
      </c>
      <c r="BB386" s="721">
        <v>9591255.7477052733</v>
      </c>
      <c r="BC386" s="720">
        <v>72.482090975145482</v>
      </c>
      <c r="BD386" s="721">
        <v>3641331.2522947262</v>
      </c>
      <c r="BE386" s="719">
        <v>27.517909024854518</v>
      </c>
      <c r="BF386" s="718">
        <v>1371770.0363473962</v>
      </c>
      <c r="BG386" s="720">
        <v>11.061735609127204</v>
      </c>
      <c r="BH386" s="717">
        <v>25291.830687228299</v>
      </c>
      <c r="BI386" s="716">
        <v>1.8103586737294775</v>
      </c>
      <c r="BJ386" s="721">
        <v>1397061.8670346243</v>
      </c>
      <c r="BK386" s="720">
        <v>11.265684913106663</v>
      </c>
      <c r="BL386" s="721">
        <v>11003976.132965377</v>
      </c>
      <c r="BM386" s="719">
        <v>88.734315086893332</v>
      </c>
    </row>
    <row r="387" spans="1:65" s="18" customFormat="1" ht="15" customHeight="1" x14ac:dyDescent="0.25">
      <c r="A387" s="722" t="s">
        <v>661</v>
      </c>
      <c r="B387" s="721">
        <v>33246698.725068349</v>
      </c>
      <c r="C387" s="720">
        <v>60.730162148588107</v>
      </c>
      <c r="D387" s="721">
        <v>1375946.6739696902</v>
      </c>
      <c r="E387" s="720">
        <v>3.9741234620042052</v>
      </c>
      <c r="F387" s="721">
        <v>34622645.399038039</v>
      </c>
      <c r="G387" s="720">
        <v>63.243538448262143</v>
      </c>
      <c r="H387" s="721">
        <v>20122307.600961968</v>
      </c>
      <c r="I387" s="719">
        <v>36.756461551737857</v>
      </c>
      <c r="J387" s="718">
        <v>31809653.313897274</v>
      </c>
      <c r="K387" s="720">
        <v>75.15151207009346</v>
      </c>
      <c r="L387" s="721">
        <v>1347734.6005146203</v>
      </c>
      <c r="M387" s="720">
        <v>4.0646585430477344</v>
      </c>
      <c r="N387" s="721">
        <v>33157387.914411895</v>
      </c>
      <c r="O387" s="720">
        <v>78.335586165412408</v>
      </c>
      <c r="P387" s="721">
        <v>9169975.0855881106</v>
      </c>
      <c r="Q387" s="719">
        <v>21.664413834587592</v>
      </c>
      <c r="R387" s="718">
        <v>408612.68216553563</v>
      </c>
      <c r="S387" s="720">
        <v>26.714603409996652</v>
      </c>
      <c r="T387" s="721">
        <v>85871.134796044513</v>
      </c>
      <c r="U387" s="720">
        <v>17.365812965061391</v>
      </c>
      <c r="V387" s="721">
        <v>494483.81696158007</v>
      </c>
      <c r="W387" s="720">
        <v>32.328754439977047</v>
      </c>
      <c r="X387" s="721">
        <v>1035064.18303842</v>
      </c>
      <c r="Y387" s="719">
        <v>67.671245560022953</v>
      </c>
      <c r="Z387" s="718">
        <v>3453213.6400292101</v>
      </c>
      <c r="AA387" s="720">
        <v>61.769902121050606</v>
      </c>
      <c r="AB387" s="721">
        <v>417244.68125770538</v>
      </c>
      <c r="AC387" s="720">
        <v>10.780239615627039</v>
      </c>
      <c r="AD387" s="721">
        <v>3870458.3212869158</v>
      </c>
      <c r="AE387" s="720">
        <v>69.233431982932942</v>
      </c>
      <c r="AF387" s="721">
        <v>1719988.6787130856</v>
      </c>
      <c r="AG387" s="719">
        <v>30.766568017067058</v>
      </c>
      <c r="AH387" s="718">
        <v>7620260.1368732527</v>
      </c>
      <c r="AI387" s="720">
        <v>84.678363626186595</v>
      </c>
      <c r="AJ387" s="721">
        <v>264631.21899520606</v>
      </c>
      <c r="AK387" s="720">
        <v>3.3561809167890431</v>
      </c>
      <c r="AL387" s="721">
        <v>7884891.3558684587</v>
      </c>
      <c r="AM387" s="720">
        <v>87.619016331792494</v>
      </c>
      <c r="AN387" s="721">
        <v>1114172.6441315417</v>
      </c>
      <c r="AO387" s="719">
        <v>12.380983668207506</v>
      </c>
      <c r="AP387" s="718">
        <v>11019112.311592735</v>
      </c>
      <c r="AQ387" s="720">
        <v>84.952755382369745</v>
      </c>
      <c r="AR387" s="721">
        <v>282846.01447437267</v>
      </c>
      <c r="AS387" s="720">
        <v>2.5026283615115608</v>
      </c>
      <c r="AT387" s="721">
        <v>11301958.326067109</v>
      </c>
      <c r="AU387" s="720">
        <v>87.133380064200082</v>
      </c>
      <c r="AV387" s="721">
        <v>1668912.6739328934</v>
      </c>
      <c r="AW387" s="719">
        <v>12.866619935799918</v>
      </c>
      <c r="AX387" s="718">
        <v>9308454.5432365425</v>
      </c>
      <c r="AY387" s="720">
        <v>70.319181545519768</v>
      </c>
      <c r="AZ387" s="721">
        <v>297141.55099129159</v>
      </c>
      <c r="BA387" s="720">
        <v>3.0934212523244549</v>
      </c>
      <c r="BB387" s="721">
        <v>9605596.0942278337</v>
      </c>
      <c r="BC387" s="720">
        <v>72.563888287312452</v>
      </c>
      <c r="BD387" s="721">
        <v>3631836.9057721691</v>
      </c>
      <c r="BE387" s="719">
        <v>27.436111712687548</v>
      </c>
      <c r="BF387" s="718">
        <v>1437045.4111710738</v>
      </c>
      <c r="BG387" s="720">
        <v>11.572659519045756</v>
      </c>
      <c r="BH387" s="717">
        <v>28212.073455069818</v>
      </c>
      <c r="BI387" s="716">
        <v>1.9254003989795725</v>
      </c>
      <c r="BJ387" s="721">
        <v>1465257.4846261437</v>
      </c>
      <c r="BK387" s="720">
        <v>11.799853954158122</v>
      </c>
      <c r="BL387" s="721">
        <v>10952332.515373858</v>
      </c>
      <c r="BM387" s="719">
        <v>88.200146045841876</v>
      </c>
    </row>
    <row r="388" spans="1:65" s="18" customFormat="1" ht="15" customHeight="1" x14ac:dyDescent="0.25">
      <c r="A388" s="722" t="s">
        <v>662</v>
      </c>
      <c r="B388" s="721">
        <v>33324832.920279093</v>
      </c>
      <c r="C388" s="720">
        <v>60.812593389139032</v>
      </c>
      <c r="D388" s="721">
        <v>1388530.983393908</v>
      </c>
      <c r="E388" s="720">
        <v>3.9999897078455948</v>
      </c>
      <c r="F388" s="721">
        <v>34713363.903673008</v>
      </c>
      <c r="G388" s="720">
        <v>63.346444655651204</v>
      </c>
      <c r="H388" s="721">
        <v>20085866.096326999</v>
      </c>
      <c r="I388" s="719">
        <v>36.653555344348796</v>
      </c>
      <c r="J388" s="718">
        <v>31893881.202433251</v>
      </c>
      <c r="K388" s="720">
        <v>75.28328338883118</v>
      </c>
      <c r="L388" s="721">
        <v>1358582.3496662611</v>
      </c>
      <c r="M388" s="720">
        <v>4.0856592400669873</v>
      </c>
      <c r="N388" s="721">
        <v>33252463.552099515</v>
      </c>
      <c r="O388" s="720">
        <v>78.490122324105897</v>
      </c>
      <c r="P388" s="721">
        <v>9112693.447900489</v>
      </c>
      <c r="Q388" s="719">
        <v>21.509877675894103</v>
      </c>
      <c r="R388" s="718">
        <v>438204.36096399819</v>
      </c>
      <c r="S388" s="720">
        <v>28.603305794102518</v>
      </c>
      <c r="T388" s="721">
        <v>88787.452123504307</v>
      </c>
      <c r="U388" s="720">
        <v>16.847975607689733</v>
      </c>
      <c r="V388" s="721">
        <v>526991.81308750249</v>
      </c>
      <c r="W388" s="720">
        <v>34.398808691839491</v>
      </c>
      <c r="X388" s="721">
        <v>1005014.1869124977</v>
      </c>
      <c r="Y388" s="719">
        <v>65.601191308160509</v>
      </c>
      <c r="Z388" s="718">
        <v>3449919.872546582</v>
      </c>
      <c r="AA388" s="720">
        <v>61.613248630351791</v>
      </c>
      <c r="AB388" s="721">
        <v>427115.47317954188</v>
      </c>
      <c r="AC388" s="720">
        <v>11.016548344094296</v>
      </c>
      <c r="AD388" s="721">
        <v>3877035.345726124</v>
      </c>
      <c r="AE388" s="720">
        <v>69.24124371867137</v>
      </c>
      <c r="AF388" s="721">
        <v>1722279.6542738769</v>
      </c>
      <c r="AG388" s="719">
        <v>30.75875628132863</v>
      </c>
      <c r="AH388" s="718">
        <v>7663623.54915791</v>
      </c>
      <c r="AI388" s="720">
        <v>85.088549056367938</v>
      </c>
      <c r="AJ388" s="721">
        <v>269172.85032170161</v>
      </c>
      <c r="AK388" s="720">
        <v>3.3931647399819722</v>
      </c>
      <c r="AL388" s="721">
        <v>7932796.3994796118</v>
      </c>
      <c r="AM388" s="720">
        <v>88.077151919273078</v>
      </c>
      <c r="AN388" s="721">
        <v>1073848.6005203882</v>
      </c>
      <c r="AO388" s="719">
        <v>11.922848080726922</v>
      </c>
      <c r="AP388" s="718">
        <v>11061198.959773336</v>
      </c>
      <c r="AQ388" s="720">
        <v>85.184146929138905</v>
      </c>
      <c r="AR388" s="721">
        <v>265660.31836104975</v>
      </c>
      <c r="AS388" s="720">
        <v>2.3454014200907944</v>
      </c>
      <c r="AT388" s="721">
        <v>11326859.278134383</v>
      </c>
      <c r="AU388" s="720">
        <v>87.230041562696158</v>
      </c>
      <c r="AV388" s="721">
        <v>1658184.7218656165</v>
      </c>
      <c r="AW388" s="719">
        <v>12.769958437303842</v>
      </c>
      <c r="AX388" s="718">
        <v>9280934.459991429</v>
      </c>
      <c r="AY388" s="720">
        <v>70.08632708873742</v>
      </c>
      <c r="AZ388" s="721">
        <v>307846.25568046357</v>
      </c>
      <c r="BA388" s="720">
        <v>3.210483843658245</v>
      </c>
      <c r="BB388" s="721">
        <v>9588780.7156718932</v>
      </c>
      <c r="BC388" s="720">
        <v>72.41107288472098</v>
      </c>
      <c r="BD388" s="721">
        <v>3653366.2843281087</v>
      </c>
      <c r="BE388" s="719">
        <v>27.58892711527902</v>
      </c>
      <c r="BF388" s="718">
        <v>1430951.7178458413</v>
      </c>
      <c r="BG388" s="720">
        <v>11.508310413215696</v>
      </c>
      <c r="BH388" s="717">
        <v>29948.633727647146</v>
      </c>
      <c r="BI388" s="716">
        <v>2.0500120829863886</v>
      </c>
      <c r="BJ388" s="721">
        <v>1460900.3515734884</v>
      </c>
      <c r="BK388" s="720">
        <v>11.749169814054401</v>
      </c>
      <c r="BL388" s="721">
        <v>10973172.648426514</v>
      </c>
      <c r="BM388" s="719">
        <v>88.250830185945603</v>
      </c>
    </row>
    <row r="389" spans="1:65" s="18" customFormat="1" ht="15" customHeight="1" x14ac:dyDescent="0.25">
      <c r="A389" s="722" t="s">
        <v>663</v>
      </c>
      <c r="B389" s="721">
        <v>33472677.637564588</v>
      </c>
      <c r="C389" s="720">
        <v>61.021525891128015</v>
      </c>
      <c r="D389" s="721">
        <v>1350166.5683351106</v>
      </c>
      <c r="E389" s="720">
        <v>3.8772438010860837</v>
      </c>
      <c r="F389" s="721">
        <v>34822844.205899701</v>
      </c>
      <c r="G389" s="720">
        <v>63.482913208243502</v>
      </c>
      <c r="H389" s="721">
        <v>20031040.794100303</v>
      </c>
      <c r="I389" s="719">
        <v>36.517086791756498</v>
      </c>
      <c r="J389" s="718">
        <v>32004053.854705855</v>
      </c>
      <c r="K389" s="720">
        <v>75.475189034810768</v>
      </c>
      <c r="L389" s="721">
        <v>1323553.3523168759</v>
      </c>
      <c r="M389" s="720">
        <v>3.9713422691743054</v>
      </c>
      <c r="N389" s="721">
        <v>33327607.20702273</v>
      </c>
      <c r="O389" s="720">
        <v>78.596526097836772</v>
      </c>
      <c r="P389" s="721">
        <v>9075802.7929772716</v>
      </c>
      <c r="Q389" s="719">
        <v>21.403473902163228</v>
      </c>
      <c r="R389" s="718">
        <v>458811.66421029018</v>
      </c>
      <c r="S389" s="720">
        <v>29.899457757681756</v>
      </c>
      <c r="T389" s="721">
        <v>76855.667502525976</v>
      </c>
      <c r="U389" s="720">
        <v>14.347648802247681</v>
      </c>
      <c r="V389" s="721">
        <v>535667.33171281614</v>
      </c>
      <c r="W389" s="720">
        <v>34.907924113665629</v>
      </c>
      <c r="X389" s="721">
        <v>998847.66828718397</v>
      </c>
      <c r="Y389" s="719">
        <v>65.092075886334371</v>
      </c>
      <c r="Z389" s="718">
        <v>3431897.2360068308</v>
      </c>
      <c r="AA389" s="720">
        <v>61.194022349090453</v>
      </c>
      <c r="AB389" s="721">
        <v>417923.53903221036</v>
      </c>
      <c r="AC389" s="720">
        <v>10.855662210092682</v>
      </c>
      <c r="AD389" s="721">
        <v>3849820.7750390409</v>
      </c>
      <c r="AE389" s="720">
        <v>68.646000257818585</v>
      </c>
      <c r="AF389" s="721">
        <v>1758402.2249609591</v>
      </c>
      <c r="AG389" s="719">
        <v>31.353999742181415</v>
      </c>
      <c r="AH389" s="718">
        <v>7640454.1352251973</v>
      </c>
      <c r="AI389" s="720">
        <v>84.759741329812357</v>
      </c>
      <c r="AJ389" s="721">
        <v>283512.36118322099</v>
      </c>
      <c r="AK389" s="720">
        <v>3.577909640477714</v>
      </c>
      <c r="AL389" s="721">
        <v>7923966.4964084188</v>
      </c>
      <c r="AM389" s="720">
        <v>87.90489919247203</v>
      </c>
      <c r="AN389" s="721">
        <v>1090282.5035915822</v>
      </c>
      <c r="AO389" s="719">
        <v>12.09510080752797</v>
      </c>
      <c r="AP389" s="718">
        <v>11101158.549629495</v>
      </c>
      <c r="AQ389" s="720">
        <v>85.398375304917266</v>
      </c>
      <c r="AR389" s="721">
        <v>269506.32116109499</v>
      </c>
      <c r="AS389" s="720">
        <v>2.3701896434694278</v>
      </c>
      <c r="AT389" s="721">
        <v>11370664.87079059</v>
      </c>
      <c r="AU389" s="720">
        <v>87.471618548734455</v>
      </c>
      <c r="AV389" s="721">
        <v>1628597.1292094106</v>
      </c>
      <c r="AW389" s="719">
        <v>12.528381451265545</v>
      </c>
      <c r="AX389" s="718">
        <v>9371732.2696340419</v>
      </c>
      <c r="AY389" s="720">
        <v>70.745213028165367</v>
      </c>
      <c r="AZ389" s="721">
        <v>275755.46343782375</v>
      </c>
      <c r="BA389" s="720">
        <v>2.8583136985240838</v>
      </c>
      <c r="BB389" s="721">
        <v>9647487.7330718674</v>
      </c>
      <c r="BC389" s="720">
        <v>72.826832353527422</v>
      </c>
      <c r="BD389" s="721">
        <v>3599673.2669281354</v>
      </c>
      <c r="BE389" s="719">
        <v>27.173167646472578</v>
      </c>
      <c r="BF389" s="718">
        <v>1468623.7828587336</v>
      </c>
      <c r="BG389" s="720">
        <v>11.795724925022808</v>
      </c>
      <c r="BH389" s="717">
        <v>26613.216018234525</v>
      </c>
      <c r="BI389" s="716">
        <v>1.7798660706110798</v>
      </c>
      <c r="BJ389" s="721">
        <v>1495236.9988769679</v>
      </c>
      <c r="BK389" s="720">
        <v>12.009477541033318</v>
      </c>
      <c r="BL389" s="721">
        <v>10955238.001123033</v>
      </c>
      <c r="BM389" s="719">
        <v>87.99052245896668</v>
      </c>
    </row>
    <row r="390" spans="1:65" s="18" customFormat="1" ht="15" customHeight="1" x14ac:dyDescent="0.25">
      <c r="A390" s="722" t="s">
        <v>664</v>
      </c>
      <c r="B390" s="721">
        <v>33455572.309055209</v>
      </c>
      <c r="C390" s="720">
        <v>60.929948875184103</v>
      </c>
      <c r="D390" s="721">
        <v>1395639.5427662442</v>
      </c>
      <c r="E390" s="720">
        <v>4.0045653181305454</v>
      </c>
      <c r="F390" s="721">
        <v>34851211.851821452</v>
      </c>
      <c r="G390" s="720">
        <v>63.471715167608771</v>
      </c>
      <c r="H390" s="721">
        <v>20057044.14817854</v>
      </c>
      <c r="I390" s="719">
        <v>36.528284832391229</v>
      </c>
      <c r="J390" s="718">
        <v>32019553.711860884</v>
      </c>
      <c r="K390" s="720">
        <v>75.444497185838358</v>
      </c>
      <c r="L390" s="721">
        <v>1371308.5729663176</v>
      </c>
      <c r="M390" s="720">
        <v>4.1068378566235459</v>
      </c>
      <c r="N390" s="721">
        <v>33390862.284827203</v>
      </c>
      <c r="O390" s="720">
        <v>78.675575504576756</v>
      </c>
      <c r="P390" s="721">
        <v>9050342.7151727956</v>
      </c>
      <c r="Q390" s="719">
        <v>21.324424495423244</v>
      </c>
      <c r="R390" s="718">
        <v>461034.79822374182</v>
      </c>
      <c r="S390" s="720">
        <v>29.995523666942209</v>
      </c>
      <c r="T390" s="721">
        <v>85753.028013947769</v>
      </c>
      <c r="U390" s="720">
        <v>15.683053626850644</v>
      </c>
      <c r="V390" s="721">
        <v>546787.82623768959</v>
      </c>
      <c r="W390" s="720">
        <v>35.574727213430315</v>
      </c>
      <c r="X390" s="721">
        <v>990224.17376231006</v>
      </c>
      <c r="Y390" s="719">
        <v>64.425272786569678</v>
      </c>
      <c r="Z390" s="718">
        <v>3417538.2905600579</v>
      </c>
      <c r="AA390" s="720">
        <v>60.841836684716199</v>
      </c>
      <c r="AB390" s="721">
        <v>409917.80623559374</v>
      </c>
      <c r="AC390" s="720">
        <v>10.709928366749317</v>
      </c>
      <c r="AD390" s="721">
        <v>3827456.0967956521</v>
      </c>
      <c r="AE390" s="720">
        <v>68.13953172153056</v>
      </c>
      <c r="AF390" s="721">
        <v>1789629.9032043484</v>
      </c>
      <c r="AG390" s="719">
        <v>31.86046827846944</v>
      </c>
      <c r="AH390" s="718">
        <v>7618715.4256655574</v>
      </c>
      <c r="AI390" s="720">
        <v>84.446962308197783</v>
      </c>
      <c r="AJ390" s="721">
        <v>306825.81712473294</v>
      </c>
      <c r="AK390" s="720">
        <v>3.8713547469561953</v>
      </c>
      <c r="AL390" s="721">
        <v>7925541.2427902911</v>
      </c>
      <c r="AM390" s="720">
        <v>87.847864791919434</v>
      </c>
      <c r="AN390" s="721">
        <v>1096352.7572097098</v>
      </c>
      <c r="AO390" s="719">
        <v>12.152135208080566</v>
      </c>
      <c r="AP390" s="718">
        <v>11137176.572593527</v>
      </c>
      <c r="AQ390" s="720">
        <v>85.582642979368558</v>
      </c>
      <c r="AR390" s="721">
        <v>282498.44992453186</v>
      </c>
      <c r="AS390" s="720">
        <v>2.4737871206271898</v>
      </c>
      <c r="AT390" s="721">
        <v>11419675.022518059</v>
      </c>
      <c r="AU390" s="720">
        <v>87.753477196149433</v>
      </c>
      <c r="AV390" s="721">
        <v>1593683.9774819403</v>
      </c>
      <c r="AW390" s="719">
        <v>12.246522803850567</v>
      </c>
      <c r="AX390" s="718">
        <v>9385088.6248180009</v>
      </c>
      <c r="AY390" s="720">
        <v>70.820947958059307</v>
      </c>
      <c r="AZ390" s="721">
        <v>286313.47166751145</v>
      </c>
      <c r="BA390" s="720">
        <v>2.9604132762875701</v>
      </c>
      <c r="BB390" s="721">
        <v>9671402.0964855105</v>
      </c>
      <c r="BC390" s="720">
        <v>72.981502033492902</v>
      </c>
      <c r="BD390" s="721">
        <v>3580451.9035144867</v>
      </c>
      <c r="BE390" s="719">
        <v>27.018497966507098</v>
      </c>
      <c r="BF390" s="718">
        <v>1436018.5971943256</v>
      </c>
      <c r="BG390" s="720">
        <v>11.518510650147542</v>
      </c>
      <c r="BH390" s="717">
        <v>24330.969799926257</v>
      </c>
      <c r="BI390" s="716">
        <v>1.6661058660088623</v>
      </c>
      <c r="BJ390" s="721">
        <v>1460349.5669942521</v>
      </c>
      <c r="BK390" s="720">
        <v>11.713672840467662</v>
      </c>
      <c r="BL390" s="721">
        <v>11006701.433005746</v>
      </c>
      <c r="BM390" s="719">
        <v>88.286327159532334</v>
      </c>
    </row>
    <row r="391" spans="1:65" s="18" customFormat="1" ht="15" customHeight="1" x14ac:dyDescent="0.25">
      <c r="A391" s="722" t="s">
        <v>665</v>
      </c>
      <c r="B391" s="721">
        <v>33349801.747761335</v>
      </c>
      <c r="C391" s="720">
        <v>60.677262613101838</v>
      </c>
      <c r="D391" s="721">
        <v>1471528.2684585634</v>
      </c>
      <c r="E391" s="720">
        <v>4.2259392957509672</v>
      </c>
      <c r="F391" s="721">
        <v>34821330.016219899</v>
      </c>
      <c r="G391" s="720">
        <v>63.354589089078765</v>
      </c>
      <c r="H391" s="721">
        <v>20141270.983780101</v>
      </c>
      <c r="I391" s="719">
        <v>36.645410910921235</v>
      </c>
      <c r="J391" s="718">
        <v>31943667.628366128</v>
      </c>
      <c r="K391" s="720">
        <v>75.198419885391672</v>
      </c>
      <c r="L391" s="721">
        <v>1442237.9970823333</v>
      </c>
      <c r="M391" s="720">
        <v>4.3199007786776491</v>
      </c>
      <c r="N391" s="721">
        <v>33385905.625448465</v>
      </c>
      <c r="O391" s="720">
        <v>78.593584765674734</v>
      </c>
      <c r="P391" s="721">
        <v>9093268.3745515402</v>
      </c>
      <c r="Q391" s="719">
        <v>21.406415234325266</v>
      </c>
      <c r="R391" s="718">
        <v>439281.77935692162</v>
      </c>
      <c r="S391" s="720">
        <v>28.532702207490104</v>
      </c>
      <c r="T391" s="721">
        <v>94343.059073729615</v>
      </c>
      <c r="U391" s="720">
        <v>17.679660367981583</v>
      </c>
      <c r="V391" s="721">
        <v>533624.83843065123</v>
      </c>
      <c r="W391" s="720">
        <v>34.660573966330354</v>
      </c>
      <c r="X391" s="721">
        <v>1005948.1615693488</v>
      </c>
      <c r="Y391" s="719">
        <v>65.339426033669639</v>
      </c>
      <c r="Z391" s="718">
        <v>3416733.3434018902</v>
      </c>
      <c r="AA391" s="720">
        <v>60.731733970368182</v>
      </c>
      <c r="AB391" s="721">
        <v>445809.57044571586</v>
      </c>
      <c r="AC391" s="720">
        <v>11.541867116801305</v>
      </c>
      <c r="AD391" s="721">
        <v>3862542.9138476066</v>
      </c>
      <c r="AE391" s="720">
        <v>68.655907592532145</v>
      </c>
      <c r="AF391" s="721">
        <v>1763401.0861523938</v>
      </c>
      <c r="AG391" s="719">
        <v>31.344092407467855</v>
      </c>
      <c r="AH391" s="718">
        <v>7613796.4573229533</v>
      </c>
      <c r="AI391" s="720">
        <v>84.321930748325116</v>
      </c>
      <c r="AJ391" s="721">
        <v>321767.05156819394</v>
      </c>
      <c r="AK391" s="720">
        <v>4.0547473560974012</v>
      </c>
      <c r="AL391" s="721">
        <v>7935563.5088911466</v>
      </c>
      <c r="AM391" s="720">
        <v>87.885464287934042</v>
      </c>
      <c r="AN391" s="721">
        <v>1093874.4911088536</v>
      </c>
      <c r="AO391" s="719">
        <v>12.114535712065958</v>
      </c>
      <c r="AP391" s="718">
        <v>11104243.019839037</v>
      </c>
      <c r="AQ391" s="720">
        <v>85.236918905102897</v>
      </c>
      <c r="AR391" s="721">
        <v>297183.03402864048</v>
      </c>
      <c r="AS391" s="720">
        <v>2.6065426607562636</v>
      </c>
      <c r="AT391" s="721">
        <v>11401426.053867679</v>
      </c>
      <c r="AU391" s="720">
        <v>87.518115932780972</v>
      </c>
      <c r="AV391" s="721">
        <v>1626077.9461323216</v>
      </c>
      <c r="AW391" s="719">
        <v>12.481884067219028</v>
      </c>
      <c r="AX391" s="718">
        <v>9369613.0284453258</v>
      </c>
      <c r="AY391" s="720">
        <v>70.678241392723052</v>
      </c>
      <c r="AZ391" s="721">
        <v>283135.28196605324</v>
      </c>
      <c r="BA391" s="720">
        <v>2.9332089976972231</v>
      </c>
      <c r="BB391" s="721">
        <v>9652748.3104113787</v>
      </c>
      <c r="BC391" s="720">
        <v>72.814029044234402</v>
      </c>
      <c r="BD391" s="721">
        <v>3603966.6895886222</v>
      </c>
      <c r="BE391" s="719">
        <v>27.185970955765598</v>
      </c>
      <c r="BF391" s="718">
        <v>1406134.1193952067</v>
      </c>
      <c r="BG391" s="720">
        <v>11.264007226502839</v>
      </c>
      <c r="BH391" s="717">
        <v>29290.271376230077</v>
      </c>
      <c r="BI391" s="716">
        <v>2.0405304218419111</v>
      </c>
      <c r="BJ391" s="721">
        <v>1435424.3907714365</v>
      </c>
      <c r="BK391" s="720">
        <v>11.498640483670361</v>
      </c>
      <c r="BL391" s="721">
        <v>11048002.609228563</v>
      </c>
      <c r="BM391" s="719">
        <v>88.501359516329643</v>
      </c>
    </row>
    <row r="392" spans="1:65" s="18" customFormat="1" ht="15" customHeight="1" x14ac:dyDescent="0.25">
      <c r="A392" s="722" t="s">
        <v>666</v>
      </c>
      <c r="B392" s="721">
        <v>33274778.571502507</v>
      </c>
      <c r="C392" s="720">
        <v>60.480395427005526</v>
      </c>
      <c r="D392" s="721">
        <v>1510856.9898526326</v>
      </c>
      <c r="E392" s="720">
        <v>4.3433358783621268</v>
      </c>
      <c r="F392" s="721">
        <v>34785635.561355136</v>
      </c>
      <c r="G392" s="720">
        <v>63.2265362610786</v>
      </c>
      <c r="H392" s="721">
        <v>20231826.43864486</v>
      </c>
      <c r="I392" s="719">
        <v>36.7734637389214</v>
      </c>
      <c r="J392" s="718">
        <v>31850041.807456136</v>
      </c>
      <c r="K392" s="720">
        <v>74.910496321384699</v>
      </c>
      <c r="L392" s="721">
        <v>1477587.8218316869</v>
      </c>
      <c r="M392" s="720">
        <v>4.433522090431552</v>
      </c>
      <c r="N392" s="721">
        <v>33327629.62928782</v>
      </c>
      <c r="O392" s="720">
        <v>78.385745671479214</v>
      </c>
      <c r="P392" s="721">
        <v>9189832.3707121797</v>
      </c>
      <c r="Q392" s="719">
        <v>21.614254328520786</v>
      </c>
      <c r="R392" s="718">
        <v>423224.1559493661</v>
      </c>
      <c r="S392" s="720">
        <v>27.447226506422108</v>
      </c>
      <c r="T392" s="721">
        <v>88389.563379470783</v>
      </c>
      <c r="U392" s="720">
        <v>17.276621020918885</v>
      </c>
      <c r="V392" s="721">
        <v>511613.71932883689</v>
      </c>
      <c r="W392" s="720">
        <v>33.179527776981757</v>
      </c>
      <c r="X392" s="721">
        <v>1030342.2806711631</v>
      </c>
      <c r="Y392" s="719">
        <v>66.820472223018243</v>
      </c>
      <c r="Z392" s="718">
        <v>3294556.6041510692</v>
      </c>
      <c r="AA392" s="720">
        <v>58.467781853542704</v>
      </c>
      <c r="AB392" s="721">
        <v>465444.14922013134</v>
      </c>
      <c r="AC392" s="720">
        <v>12.378831275573978</v>
      </c>
      <c r="AD392" s="721">
        <v>3760000.7533712005</v>
      </c>
      <c r="AE392" s="720">
        <v>66.727918269873214</v>
      </c>
      <c r="AF392" s="721">
        <v>1874823.2466287995</v>
      </c>
      <c r="AG392" s="719">
        <v>33.272081730126786</v>
      </c>
      <c r="AH392" s="718">
        <v>7700470.9290931681</v>
      </c>
      <c r="AI392" s="720">
        <v>85.208790587119807</v>
      </c>
      <c r="AJ392" s="721">
        <v>304433.28011111275</v>
      </c>
      <c r="AK392" s="720">
        <v>3.8030846110696261</v>
      </c>
      <c r="AL392" s="721">
        <v>8004904.2092042807</v>
      </c>
      <c r="AM392" s="720">
        <v>88.577466587795598</v>
      </c>
      <c r="AN392" s="721">
        <v>1032274.7907957184</v>
      </c>
      <c r="AO392" s="719">
        <v>11.422533412204402</v>
      </c>
      <c r="AP392" s="718">
        <v>11077109.069168672</v>
      </c>
      <c r="AQ392" s="720">
        <v>84.936219248830398</v>
      </c>
      <c r="AR392" s="721">
        <v>330873.30073425802</v>
      </c>
      <c r="AS392" s="720">
        <v>2.9003665153549267</v>
      </c>
      <c r="AT392" s="721">
        <v>11407982.369902931</v>
      </c>
      <c r="AU392" s="720">
        <v>87.473264522941648</v>
      </c>
      <c r="AV392" s="721">
        <v>1633696.6300970705</v>
      </c>
      <c r="AW392" s="719">
        <v>12.526735477058352</v>
      </c>
      <c r="AX392" s="718">
        <v>9354681.0490938574</v>
      </c>
      <c r="AY392" s="720">
        <v>70.538419519772376</v>
      </c>
      <c r="AZ392" s="721">
        <v>288447.52838671394</v>
      </c>
      <c r="BA392" s="720">
        <v>2.991223502508515</v>
      </c>
      <c r="BB392" s="721">
        <v>9643128.5774805732</v>
      </c>
      <c r="BC392" s="720">
        <v>72.71344105818757</v>
      </c>
      <c r="BD392" s="721">
        <v>3618695.4225194273</v>
      </c>
      <c r="BE392" s="719">
        <v>27.28655894181243</v>
      </c>
      <c r="BF392" s="718">
        <v>1424736.7640463726</v>
      </c>
      <c r="BG392" s="720">
        <v>11.397894112370979</v>
      </c>
      <c r="BH392" s="717">
        <v>33269.168020945697</v>
      </c>
      <c r="BI392" s="716">
        <v>2.2818266571640815</v>
      </c>
      <c r="BJ392" s="721">
        <v>1458005.9320673184</v>
      </c>
      <c r="BK392" s="720">
        <v>11.664047456538546</v>
      </c>
      <c r="BL392" s="721">
        <v>11041994.06793268</v>
      </c>
      <c r="BM392" s="719">
        <v>88.33595254346146</v>
      </c>
    </row>
    <row r="393" spans="1:65" s="18" customFormat="1" ht="15" customHeight="1" x14ac:dyDescent="0.25">
      <c r="A393" s="722" t="s">
        <v>667</v>
      </c>
      <c r="B393" s="721">
        <v>33207224.293864928</v>
      </c>
      <c r="C393" s="720">
        <v>60.297933539776615</v>
      </c>
      <c r="D393" s="721">
        <v>1487479.7344267401</v>
      </c>
      <c r="E393" s="720">
        <v>4.2873394544993966</v>
      </c>
      <c r="F393" s="721">
        <v>34694704.028291665</v>
      </c>
      <c r="G393" s="720">
        <v>62.99891069385928</v>
      </c>
      <c r="H393" s="721">
        <v>20377206.971708339</v>
      </c>
      <c r="I393" s="719">
        <v>37.00108930614072</v>
      </c>
      <c r="J393" s="718">
        <v>31782158.020206116</v>
      </c>
      <c r="K393" s="720">
        <v>74.688656682486794</v>
      </c>
      <c r="L393" s="721">
        <v>1460712.4374411562</v>
      </c>
      <c r="M393" s="720">
        <v>4.394062297665184</v>
      </c>
      <c r="N393" s="721">
        <v>33242870.457647271</v>
      </c>
      <c r="O393" s="720">
        <v>78.121357812552262</v>
      </c>
      <c r="P393" s="721">
        <v>9309987.5423527323</v>
      </c>
      <c r="Q393" s="719">
        <v>21.878642187447738</v>
      </c>
      <c r="R393" s="718">
        <v>406230.24152887973</v>
      </c>
      <c r="S393" s="720">
        <v>26.263471248028427</v>
      </c>
      <c r="T393" s="721">
        <v>84481.108501812399</v>
      </c>
      <c r="U393" s="720">
        <v>17.216049414085987</v>
      </c>
      <c r="V393" s="721">
        <v>490711.35003069212</v>
      </c>
      <c r="W393" s="720">
        <v>31.725317603406637</v>
      </c>
      <c r="X393" s="721">
        <v>1056038.6499693082</v>
      </c>
      <c r="Y393" s="719">
        <v>68.274682396593363</v>
      </c>
      <c r="Z393" s="718">
        <v>3263764.9604068459</v>
      </c>
      <c r="AA393" s="720">
        <v>57.850653745405573</v>
      </c>
      <c r="AB393" s="721">
        <v>462863.09077366104</v>
      </c>
      <c r="AC393" s="720">
        <v>12.420426305411324</v>
      </c>
      <c r="AD393" s="721">
        <v>3726628.0511805071</v>
      </c>
      <c r="AE393" s="720">
        <v>66.054961568030578</v>
      </c>
      <c r="AF393" s="721">
        <v>1915079.9488194941</v>
      </c>
      <c r="AG393" s="719">
        <v>33.945038431969422</v>
      </c>
      <c r="AH393" s="718">
        <v>7677653.359002281</v>
      </c>
      <c r="AI393" s="720">
        <v>84.892568778494493</v>
      </c>
      <c r="AJ393" s="721">
        <v>302736.32692028832</v>
      </c>
      <c r="AK393" s="720">
        <v>3.7935030598106771</v>
      </c>
      <c r="AL393" s="721">
        <v>7980389.6859225687</v>
      </c>
      <c r="AM393" s="720">
        <v>88.239954138722453</v>
      </c>
      <c r="AN393" s="721">
        <v>1063574.3140774313</v>
      </c>
      <c r="AO393" s="719">
        <v>11.760045861277547</v>
      </c>
      <c r="AP393" s="718">
        <v>11093144.341338538</v>
      </c>
      <c r="AQ393" s="720">
        <v>84.952026365023656</v>
      </c>
      <c r="AR393" s="721">
        <v>342228.84282730846</v>
      </c>
      <c r="AS393" s="720">
        <v>2.9927212458722425</v>
      </c>
      <c r="AT393" s="721">
        <v>11435373.184165847</v>
      </c>
      <c r="AU393" s="720">
        <v>87.572837271665946</v>
      </c>
      <c r="AV393" s="721">
        <v>1622754.8158341569</v>
      </c>
      <c r="AW393" s="719">
        <v>12.427162728334054</v>
      </c>
      <c r="AX393" s="718">
        <v>9341365.1179295741</v>
      </c>
      <c r="AY393" s="720">
        <v>70.435440934787323</v>
      </c>
      <c r="AZ393" s="721">
        <v>268403.06841808604</v>
      </c>
      <c r="BA393" s="720">
        <v>2.7930233405567377</v>
      </c>
      <c r="BB393" s="721">
        <v>9609768.1863476597</v>
      </c>
      <c r="BC393" s="720">
        <v>72.45924454738693</v>
      </c>
      <c r="BD393" s="721">
        <v>3652539.8136523417</v>
      </c>
      <c r="BE393" s="719">
        <v>27.54075545261307</v>
      </c>
      <c r="BF393" s="718">
        <v>1425066.273658813</v>
      </c>
      <c r="BG393" s="720">
        <v>11.383179491761981</v>
      </c>
      <c r="BH393" s="717">
        <v>26767.296985583602</v>
      </c>
      <c r="BI393" s="716">
        <v>1.843689078886841</v>
      </c>
      <c r="BJ393" s="721">
        <v>1451833.5706443964</v>
      </c>
      <c r="BK393" s="720">
        <v>11.596991966120729</v>
      </c>
      <c r="BL393" s="721">
        <v>11067219.429355606</v>
      </c>
      <c r="BM393" s="719">
        <v>88.403008033879274</v>
      </c>
    </row>
    <row r="394" spans="1:65" s="18" customFormat="1" ht="15" customHeight="1" x14ac:dyDescent="0.25">
      <c r="A394" s="722" t="s">
        <v>668</v>
      </c>
      <c r="B394" s="721">
        <v>33349796.673308972</v>
      </c>
      <c r="C394" s="720">
        <v>60.496852291143995</v>
      </c>
      <c r="D394" s="721">
        <v>1427500.920354269</v>
      </c>
      <c r="E394" s="720">
        <v>4.1046919085926143</v>
      </c>
      <c r="F394" s="721">
        <v>34777297.593663238</v>
      </c>
      <c r="G394" s="720">
        <v>63.086352706097372</v>
      </c>
      <c r="H394" s="721">
        <v>20349201.406336762</v>
      </c>
      <c r="I394" s="719">
        <v>36.913647293902628</v>
      </c>
      <c r="J394" s="718">
        <v>31893367.620728612</v>
      </c>
      <c r="K394" s="720">
        <v>74.887733375994429</v>
      </c>
      <c r="L394" s="721">
        <v>1406502.0884626885</v>
      </c>
      <c r="M394" s="720">
        <v>4.2237465213699359</v>
      </c>
      <c r="N394" s="721">
        <v>33299869.709191304</v>
      </c>
      <c r="O394" s="720">
        <v>78.190293163538342</v>
      </c>
      <c r="P394" s="721">
        <v>9288370.2908087019</v>
      </c>
      <c r="Q394" s="719">
        <v>21.809706836461658</v>
      </c>
      <c r="R394" s="718">
        <v>387742.81313765555</v>
      </c>
      <c r="S394" s="720">
        <v>24.991061260826797</v>
      </c>
      <c r="T394" s="721">
        <v>78684.713927238103</v>
      </c>
      <c r="U394" s="720">
        <v>16.869654846998507</v>
      </c>
      <c r="V394" s="721">
        <v>466427.52706489363</v>
      </c>
      <c r="W394" s="720">
        <v>30.062501502707246</v>
      </c>
      <c r="X394" s="721">
        <v>1085098.4729351066</v>
      </c>
      <c r="Y394" s="719">
        <v>69.937498497292751</v>
      </c>
      <c r="Z394" s="718">
        <v>3327329.9418619522</v>
      </c>
      <c r="AA394" s="720">
        <v>58.907331188222962</v>
      </c>
      <c r="AB394" s="721">
        <v>430195.67052537878</v>
      </c>
      <c r="AC394" s="720">
        <v>11.448908534572981</v>
      </c>
      <c r="AD394" s="721">
        <v>3757525.6123873312</v>
      </c>
      <c r="AE394" s="720">
        <v>66.52355178617097</v>
      </c>
      <c r="AF394" s="721">
        <v>1890888.3876126697</v>
      </c>
      <c r="AG394" s="719">
        <v>33.47644821382903</v>
      </c>
      <c r="AH394" s="718">
        <v>7731218.8497573733</v>
      </c>
      <c r="AI394" s="720">
        <v>85.419016973909805</v>
      </c>
      <c r="AJ394" s="721">
        <v>272315.99658345891</v>
      </c>
      <c r="AK394" s="720">
        <v>3.4024465665687722</v>
      </c>
      <c r="AL394" s="721">
        <v>8003534.8463408323</v>
      </c>
      <c r="AM394" s="720">
        <v>88.427722998983668</v>
      </c>
      <c r="AN394" s="721">
        <v>1047399.1536591691</v>
      </c>
      <c r="AO394" s="719">
        <v>11.572277001016332</v>
      </c>
      <c r="AP394" s="718">
        <v>11037578.626453046</v>
      </c>
      <c r="AQ394" s="720">
        <v>84.421081833852597</v>
      </c>
      <c r="AR394" s="721">
        <v>359599.58598690911</v>
      </c>
      <c r="AS394" s="720">
        <v>3.1551633157267669</v>
      </c>
      <c r="AT394" s="721">
        <v>11397178.212439954</v>
      </c>
      <c r="AU394" s="720">
        <v>87.171484535697331</v>
      </c>
      <c r="AV394" s="721">
        <v>1677255.7875600457</v>
      </c>
      <c r="AW394" s="719">
        <v>12.828515464302669</v>
      </c>
      <c r="AX394" s="718">
        <v>9409497.3895185869</v>
      </c>
      <c r="AY394" s="720">
        <v>70.945831506325945</v>
      </c>
      <c r="AZ394" s="721">
        <v>265706.12143970357</v>
      </c>
      <c r="BA394" s="720">
        <v>2.7462587338732516</v>
      </c>
      <c r="BB394" s="721">
        <v>9675203.5109582916</v>
      </c>
      <c r="BC394" s="720">
        <v>72.949205431787561</v>
      </c>
      <c r="BD394" s="721">
        <v>3587728.4890417103</v>
      </c>
      <c r="BE394" s="719">
        <v>27.050794568212439</v>
      </c>
      <c r="BF394" s="718">
        <v>1456429.0525803575</v>
      </c>
      <c r="BG394" s="720">
        <v>11.615879466043552</v>
      </c>
      <c r="BH394" s="717">
        <v>20998.831891580779</v>
      </c>
      <c r="BI394" s="716">
        <v>1.4213101101097854</v>
      </c>
      <c r="BJ394" s="721">
        <v>1477427.8844719382</v>
      </c>
      <c r="BK394" s="720">
        <v>11.783357517753767</v>
      </c>
      <c r="BL394" s="721">
        <v>11060831.115528062</v>
      </c>
      <c r="BM394" s="719">
        <v>88.216642482246229</v>
      </c>
    </row>
    <row r="395" spans="1:65" s="18" customFormat="1" ht="15" customHeight="1" x14ac:dyDescent="0.25">
      <c r="A395" s="722" t="s">
        <v>669</v>
      </c>
      <c r="B395" s="721">
        <v>33370684.597009286</v>
      </c>
      <c r="C395" s="720">
        <v>60.475233882777928</v>
      </c>
      <c r="D395" s="721">
        <v>1397326.4954090547</v>
      </c>
      <c r="E395" s="720">
        <v>4.019000372770134</v>
      </c>
      <c r="F395" s="721">
        <v>34768011.092418343</v>
      </c>
      <c r="G395" s="720">
        <v>63.007505774737801</v>
      </c>
      <c r="H395" s="721">
        <v>20412733.907581661</v>
      </c>
      <c r="I395" s="719">
        <v>36.992494225262199</v>
      </c>
      <c r="J395" s="718">
        <v>31917752.809657633</v>
      </c>
      <c r="K395" s="720">
        <v>74.883157063576903</v>
      </c>
      <c r="L395" s="721">
        <v>1377183.2404951537</v>
      </c>
      <c r="M395" s="720">
        <v>4.1363144185670659</v>
      </c>
      <c r="N395" s="721">
        <v>33294936.050152786</v>
      </c>
      <c r="O395" s="720">
        <v>78.114206239198069</v>
      </c>
      <c r="P395" s="721">
        <v>9328470.9498472158</v>
      </c>
      <c r="Q395" s="719">
        <v>21.885793760801931</v>
      </c>
      <c r="R395" s="718">
        <v>384988.69062634406</v>
      </c>
      <c r="S395" s="720">
        <v>24.737386654548896</v>
      </c>
      <c r="T395" s="721">
        <v>98801.343322138186</v>
      </c>
      <c r="U395" s="720">
        <v>20.422360195344439</v>
      </c>
      <c r="V395" s="721">
        <v>483790.03394848225</v>
      </c>
      <c r="W395" s="720">
        <v>31.085851145212871</v>
      </c>
      <c r="X395" s="721">
        <v>1072512.966051518</v>
      </c>
      <c r="Y395" s="719">
        <v>68.914148854787129</v>
      </c>
      <c r="Z395" s="718">
        <v>3352923.189877118</v>
      </c>
      <c r="AA395" s="720">
        <v>59.290003011023593</v>
      </c>
      <c r="AB395" s="721">
        <v>427380.22523585055</v>
      </c>
      <c r="AC395" s="720">
        <v>11.305447693094203</v>
      </c>
      <c r="AD395" s="721">
        <v>3780303.4151129685</v>
      </c>
      <c r="AE395" s="720">
        <v>66.847400960844865</v>
      </c>
      <c r="AF395" s="721">
        <v>1874820.5848870319</v>
      </c>
      <c r="AG395" s="719">
        <v>33.152599039155135</v>
      </c>
      <c r="AH395" s="718">
        <v>7716811.8244498186</v>
      </c>
      <c r="AI395" s="720">
        <v>85.195512011897605</v>
      </c>
      <c r="AJ395" s="721">
        <v>262213.59166725283</v>
      </c>
      <c r="AK395" s="720">
        <v>3.2862859558963144</v>
      </c>
      <c r="AL395" s="721">
        <v>7979025.4161170721</v>
      </c>
      <c r="AM395" s="720">
        <v>88.090414946784591</v>
      </c>
      <c r="AN395" s="721">
        <v>1078742.5838829288</v>
      </c>
      <c r="AO395" s="719">
        <v>11.909585053215409</v>
      </c>
      <c r="AP395" s="718">
        <v>11056480.051638659</v>
      </c>
      <c r="AQ395" s="720">
        <v>84.460390985426159</v>
      </c>
      <c r="AR395" s="721">
        <v>357981.76264166186</v>
      </c>
      <c r="AS395" s="720">
        <v>3.1362123634580881</v>
      </c>
      <c r="AT395" s="721">
        <v>11414461.814280322</v>
      </c>
      <c r="AU395" s="720">
        <v>87.195011723414638</v>
      </c>
      <c r="AV395" s="721">
        <v>1676266.1857196782</v>
      </c>
      <c r="AW395" s="719">
        <v>12.804988276585362</v>
      </c>
      <c r="AX395" s="718">
        <v>9406549.0530656911</v>
      </c>
      <c r="AY395" s="720">
        <v>70.920649906658696</v>
      </c>
      <c r="AZ395" s="721">
        <v>230806.3176282504</v>
      </c>
      <c r="BA395" s="720">
        <v>2.3949134254206825</v>
      </c>
      <c r="BB395" s="721">
        <v>9637355.3706939407</v>
      </c>
      <c r="BC395" s="720">
        <v>72.660813483802158</v>
      </c>
      <c r="BD395" s="721">
        <v>3626128.6293060589</v>
      </c>
      <c r="BE395" s="719">
        <v>27.339186516197842</v>
      </c>
      <c r="BF395" s="718">
        <v>1452931.787351653</v>
      </c>
      <c r="BG395" s="720">
        <v>11.57038050064156</v>
      </c>
      <c r="BH395" s="717">
        <v>20143.254913900859</v>
      </c>
      <c r="BI395" s="716">
        <v>1.3674289724521445</v>
      </c>
      <c r="BJ395" s="721">
        <v>1473075.042265554</v>
      </c>
      <c r="BK395" s="720">
        <v>11.730790731806009</v>
      </c>
      <c r="BL395" s="721">
        <v>11084262.957734445</v>
      </c>
      <c r="BM395" s="719">
        <v>88.26920926819399</v>
      </c>
    </row>
    <row r="396" spans="1:65" s="18" customFormat="1" ht="15" customHeight="1" x14ac:dyDescent="0.25">
      <c r="A396" s="722" t="s">
        <v>670</v>
      </c>
      <c r="B396" s="721">
        <v>33350363.069494925</v>
      </c>
      <c r="C396" s="720">
        <v>60.37850714651951</v>
      </c>
      <c r="D396" s="721">
        <v>1373081.0176330823</v>
      </c>
      <c r="E396" s="720">
        <v>3.9543341789130984</v>
      </c>
      <c r="F396" s="721">
        <v>34723444.087128013</v>
      </c>
      <c r="G396" s="720">
        <v>62.864374597592068</v>
      </c>
      <c r="H396" s="721">
        <v>20512043.912871994</v>
      </c>
      <c r="I396" s="719">
        <v>37.135625402407932</v>
      </c>
      <c r="J396" s="718">
        <v>31934353.862040915</v>
      </c>
      <c r="K396" s="720">
        <v>74.859895030498535</v>
      </c>
      <c r="L396" s="721">
        <v>1350498.8197471234</v>
      </c>
      <c r="M396" s="720">
        <v>4.0573976176438213</v>
      </c>
      <c r="N396" s="721">
        <v>33284852.681788035</v>
      </c>
      <c r="O396" s="720">
        <v>78.025708258529832</v>
      </c>
      <c r="P396" s="721">
        <v>9373975.3182119653</v>
      </c>
      <c r="Q396" s="719">
        <v>21.974291741470168</v>
      </c>
      <c r="R396" s="718">
        <v>392497.76711037674</v>
      </c>
      <c r="S396" s="720">
        <v>25.142368566183528</v>
      </c>
      <c r="T396" s="721">
        <v>97366.1322237274</v>
      </c>
      <c r="U396" s="720">
        <v>19.876159961181447</v>
      </c>
      <c r="V396" s="721">
        <v>489863.89933410415</v>
      </c>
      <c r="W396" s="720">
        <v>31.379385403897899</v>
      </c>
      <c r="X396" s="721">
        <v>1071237.100665896</v>
      </c>
      <c r="Y396" s="719">
        <v>68.620614596102101</v>
      </c>
      <c r="Z396" s="718">
        <v>3358688.6849092739</v>
      </c>
      <c r="AA396" s="720">
        <v>59.321316163515121</v>
      </c>
      <c r="AB396" s="721">
        <v>431079.63311491022</v>
      </c>
      <c r="AC396" s="720">
        <v>11.374828140936483</v>
      </c>
      <c r="AD396" s="721">
        <v>3789768.3180241846</v>
      </c>
      <c r="AE396" s="720">
        <v>66.935064744191479</v>
      </c>
      <c r="AF396" s="721">
        <v>1872089.6819758164</v>
      </c>
      <c r="AG396" s="719">
        <v>33.064935255808521</v>
      </c>
      <c r="AH396" s="718">
        <v>7635233.9192374842</v>
      </c>
      <c r="AI396" s="720">
        <v>84.230046990183439</v>
      </c>
      <c r="AJ396" s="721">
        <v>279354.61106265394</v>
      </c>
      <c r="AK396" s="720">
        <v>3.5296163533097813</v>
      </c>
      <c r="AL396" s="721">
        <v>7914588.5303001385</v>
      </c>
      <c r="AM396" s="720">
        <v>87.311819240467244</v>
      </c>
      <c r="AN396" s="721">
        <v>1150150.4696998615</v>
      </c>
      <c r="AO396" s="719">
        <v>12.688180759532756</v>
      </c>
      <c r="AP396" s="718">
        <v>11094901.898552071</v>
      </c>
      <c r="AQ396" s="720">
        <v>84.648488216147783</v>
      </c>
      <c r="AR396" s="721">
        <v>316350.10762094799</v>
      </c>
      <c r="AS396" s="720">
        <v>2.7722646686780346</v>
      </c>
      <c r="AT396" s="721">
        <v>11411252.006173018</v>
      </c>
      <c r="AU396" s="720">
        <v>87.062079485541844</v>
      </c>
      <c r="AV396" s="721">
        <v>1695776.9938269814</v>
      </c>
      <c r="AW396" s="719">
        <v>12.937920514458156</v>
      </c>
      <c r="AX396" s="718">
        <v>9453031.5922317076</v>
      </c>
      <c r="AY396" s="720">
        <v>71.267789594121055</v>
      </c>
      <c r="AZ396" s="721">
        <v>226348.33572488383</v>
      </c>
      <c r="BA396" s="720">
        <v>2.3384590480959462</v>
      </c>
      <c r="BB396" s="721">
        <v>9679379.9279565923</v>
      </c>
      <c r="BC396" s="720">
        <v>72.97426284643484</v>
      </c>
      <c r="BD396" s="721">
        <v>3584721.0720434096</v>
      </c>
      <c r="BE396" s="719">
        <v>27.02573715356516</v>
      </c>
      <c r="BF396" s="718">
        <v>1416009.2074540134</v>
      </c>
      <c r="BG396" s="720">
        <v>11.259024315311168</v>
      </c>
      <c r="BH396" s="704">
        <v>22582.197885959122</v>
      </c>
      <c r="BI396" s="703">
        <v>1.5697436952657466</v>
      </c>
      <c r="BJ396" s="721">
        <v>1438591.4053399726</v>
      </c>
      <c r="BK396" s="720">
        <v>11.438580714911373</v>
      </c>
      <c r="BL396" s="721">
        <v>11138068.594660027</v>
      </c>
      <c r="BM396" s="719">
        <v>88.561419285088633</v>
      </c>
    </row>
    <row r="397" spans="1:65" s="18" customFormat="1" ht="15" customHeight="1" x14ac:dyDescent="0.25">
      <c r="A397" s="722" t="s">
        <v>671</v>
      </c>
      <c r="B397" s="721">
        <v>33378888.946589794</v>
      </c>
      <c r="C397" s="720">
        <v>60.37038144714429</v>
      </c>
      <c r="D397" s="721">
        <v>1338839.8163627256</v>
      </c>
      <c r="E397" s="720">
        <v>3.8563577286524824</v>
      </c>
      <c r="F397" s="721">
        <v>34717728.762952521</v>
      </c>
      <c r="G397" s="720">
        <v>62.791860200969026</v>
      </c>
      <c r="H397" s="721">
        <v>20572445.237047479</v>
      </c>
      <c r="I397" s="719">
        <v>37.208139799030974</v>
      </c>
      <c r="J397" s="718">
        <v>31958002.102101799</v>
      </c>
      <c r="K397" s="720">
        <v>74.852974396274064</v>
      </c>
      <c r="L397" s="721">
        <v>1320602.9866225272</v>
      </c>
      <c r="M397" s="720">
        <v>3.9683243426269166</v>
      </c>
      <c r="N397" s="721">
        <v>33278605.088724326</v>
      </c>
      <c r="O397" s="720">
        <v>77.946129632620895</v>
      </c>
      <c r="P397" s="721">
        <v>9415759.9112756737</v>
      </c>
      <c r="Q397" s="719">
        <v>22.053870367379105</v>
      </c>
      <c r="R397" s="718">
        <v>384670.72508542729</v>
      </c>
      <c r="S397" s="720">
        <v>24.565330749451427</v>
      </c>
      <c r="T397" s="721">
        <v>104483.15708291694</v>
      </c>
      <c r="U397" s="720">
        <v>21.359977073014146</v>
      </c>
      <c r="V397" s="721">
        <v>489153.88216834416</v>
      </c>
      <c r="W397" s="720">
        <v>31.237695304666119</v>
      </c>
      <c r="X397" s="721">
        <v>1076755.117831656</v>
      </c>
      <c r="Y397" s="719">
        <v>68.762304695333881</v>
      </c>
      <c r="Z397" s="718">
        <v>3358185.1709249089</v>
      </c>
      <c r="AA397" s="720">
        <v>59.241983825341208</v>
      </c>
      <c r="AB397" s="721">
        <v>400385.44314467482</v>
      </c>
      <c r="AC397" s="720">
        <v>10.652598667320458</v>
      </c>
      <c r="AD397" s="721">
        <v>3758570.6140695838</v>
      </c>
      <c r="AE397" s="720">
        <v>66.305211949877901</v>
      </c>
      <c r="AF397" s="721">
        <v>1910019.3859304162</v>
      </c>
      <c r="AG397" s="719">
        <v>33.694788050122099</v>
      </c>
      <c r="AH397" s="718">
        <v>7595990.7276108898</v>
      </c>
      <c r="AI397" s="720">
        <v>83.733194670114287</v>
      </c>
      <c r="AJ397" s="721">
        <v>294479.5086444621</v>
      </c>
      <c r="AK397" s="720">
        <v>3.7320907351171475</v>
      </c>
      <c r="AL397" s="721">
        <v>7890470.2362553515</v>
      </c>
      <c r="AM397" s="720">
        <v>86.979342658954934</v>
      </c>
      <c r="AN397" s="721">
        <v>1181189.7637446478</v>
      </c>
      <c r="AO397" s="719">
        <v>13.020657341045066</v>
      </c>
      <c r="AP397" s="718">
        <v>11166636.563942105</v>
      </c>
      <c r="AQ397" s="720">
        <v>85.088918519790994</v>
      </c>
      <c r="AR397" s="721">
        <v>305142.41185819713</v>
      </c>
      <c r="AS397" s="720">
        <v>2.6599397748326088</v>
      </c>
      <c r="AT397" s="721">
        <v>11471778.975800302</v>
      </c>
      <c r="AU397" s="720">
        <v>87.414080413514228</v>
      </c>
      <c r="AV397" s="721">
        <v>1651712.0241997</v>
      </c>
      <c r="AW397" s="719">
        <v>12.585919586485772</v>
      </c>
      <c r="AX397" s="718">
        <v>9452518.9145384692</v>
      </c>
      <c r="AY397" s="720">
        <v>71.260625761944141</v>
      </c>
      <c r="AZ397" s="721">
        <v>216112.46589227638</v>
      </c>
      <c r="BA397" s="720">
        <v>2.2351919045097408</v>
      </c>
      <c r="BB397" s="721">
        <v>9668631.380430745</v>
      </c>
      <c r="BC397" s="720">
        <v>72.889853874966363</v>
      </c>
      <c r="BD397" s="721">
        <v>3596083.6195692536</v>
      </c>
      <c r="BE397" s="719">
        <v>27.110146125033637</v>
      </c>
      <c r="BF397" s="718">
        <v>1420886.844487994</v>
      </c>
      <c r="BG397" s="720">
        <v>11.280631871188218</v>
      </c>
      <c r="BH397" s="704">
        <v>18236.829740198235</v>
      </c>
      <c r="BI397" s="703">
        <v>1.2672176871788812</v>
      </c>
      <c r="BJ397" s="721">
        <v>1439123.6742281923</v>
      </c>
      <c r="BK397" s="720">
        <v>11.425416773374321</v>
      </c>
      <c r="BL397" s="721">
        <v>11156685.325771809</v>
      </c>
      <c r="BM397" s="719">
        <v>88.574583226625677</v>
      </c>
    </row>
    <row r="398" spans="1:65" s="18" customFormat="1" ht="15" customHeight="1" x14ac:dyDescent="0.25">
      <c r="A398" s="722" t="s">
        <v>672</v>
      </c>
      <c r="B398" s="721">
        <v>33313532.393036149</v>
      </c>
      <c r="C398" s="720">
        <v>60.192765172260081</v>
      </c>
      <c r="D398" s="721">
        <v>1413762.1628158782</v>
      </c>
      <c r="E398" s="720">
        <v>4.0710403182779462</v>
      </c>
      <c r="F398" s="721">
        <v>34727294.555852026</v>
      </c>
      <c r="G398" s="720">
        <v>62.747230212826942</v>
      </c>
      <c r="H398" s="721">
        <v>20617450.444147978</v>
      </c>
      <c r="I398" s="719">
        <v>37.252769787173058</v>
      </c>
      <c r="J398" s="718">
        <v>31901851.519754201</v>
      </c>
      <c r="K398" s="720">
        <v>74.659177279638797</v>
      </c>
      <c r="L398" s="721">
        <v>1391431.3456184873</v>
      </c>
      <c r="M398" s="720">
        <v>4.1793155431532165</v>
      </c>
      <c r="N398" s="721">
        <v>33293282.865372688</v>
      </c>
      <c r="O398" s="720">
        <v>77.915512399895078</v>
      </c>
      <c r="P398" s="721">
        <v>9436697.1346273161</v>
      </c>
      <c r="Q398" s="719">
        <v>22.084487600104922</v>
      </c>
      <c r="R398" s="718">
        <v>370731.23274939368</v>
      </c>
      <c r="S398" s="720">
        <v>23.60348672817744</v>
      </c>
      <c r="T398" s="721">
        <v>120299.05164595637</v>
      </c>
      <c r="U398" s="720">
        <v>24.499314088965299</v>
      </c>
      <c r="V398" s="721">
        <v>491030.28439535003</v>
      </c>
      <c r="W398" s="720">
        <v>31.262612310556115</v>
      </c>
      <c r="X398" s="721">
        <v>1079632.7156046501</v>
      </c>
      <c r="Y398" s="719">
        <v>68.737387689443892</v>
      </c>
      <c r="Z398" s="718">
        <v>3342882.0777991144</v>
      </c>
      <c r="AA398" s="720">
        <v>58.901466999550948</v>
      </c>
      <c r="AB398" s="721">
        <v>397092.52484091476</v>
      </c>
      <c r="AC398" s="720">
        <v>10.617519289051032</v>
      </c>
      <c r="AD398" s="721">
        <v>3739974.602640029</v>
      </c>
      <c r="AE398" s="720">
        <v>65.898223601591951</v>
      </c>
      <c r="AF398" s="721">
        <v>1935405.3973599705</v>
      </c>
      <c r="AG398" s="719">
        <v>34.101776398408049</v>
      </c>
      <c r="AH398" s="718">
        <v>7540060.4104338493</v>
      </c>
      <c r="AI398" s="720">
        <v>83.053996676477198</v>
      </c>
      <c r="AJ398" s="721">
        <v>309516.9394730585</v>
      </c>
      <c r="AK398" s="720">
        <v>3.9431032484408761</v>
      </c>
      <c r="AL398" s="721">
        <v>7849577.3499069074</v>
      </c>
      <c r="AM398" s="720">
        <v>86.463335257735267</v>
      </c>
      <c r="AN398" s="721">
        <v>1228926.6500930935</v>
      </c>
      <c r="AO398" s="719">
        <v>13.536664742264733</v>
      </c>
      <c r="AP398" s="718">
        <v>11186149.023749279</v>
      </c>
      <c r="AQ398" s="720">
        <v>85.13078866049014</v>
      </c>
      <c r="AR398" s="721">
        <v>319126.35506195482</v>
      </c>
      <c r="AS398" s="720">
        <v>2.7737393895818956</v>
      </c>
      <c r="AT398" s="721">
        <v>11505275.378811233</v>
      </c>
      <c r="AU398" s="720">
        <v>87.559459888728952</v>
      </c>
      <c r="AV398" s="721">
        <v>1634681.6211887668</v>
      </c>
      <c r="AW398" s="719">
        <v>12.440540111271048</v>
      </c>
      <c r="AX398" s="718">
        <v>9462028.7750225645</v>
      </c>
      <c r="AY398" s="720">
        <v>71.328226556081091</v>
      </c>
      <c r="AZ398" s="721">
        <v>245396.47459660302</v>
      </c>
      <c r="BA398" s="720">
        <v>2.5279254620706988</v>
      </c>
      <c r="BB398" s="721">
        <v>9707425.2496191673</v>
      </c>
      <c r="BC398" s="720">
        <v>73.178114751548804</v>
      </c>
      <c r="BD398" s="721">
        <v>3558050.7503808346</v>
      </c>
      <c r="BE398" s="719">
        <v>26.821885248451196</v>
      </c>
      <c r="BF398" s="718">
        <v>1411680.8732819497</v>
      </c>
      <c r="BG398" s="720">
        <v>11.190702904746539</v>
      </c>
      <c r="BH398" s="704">
        <v>22330.817197390912</v>
      </c>
      <c r="BI398" s="703">
        <v>1.5572269979142563</v>
      </c>
      <c r="BJ398" s="721">
        <v>1434011.6904793405</v>
      </c>
      <c r="BK398" s="720">
        <v>11.367724174642497</v>
      </c>
      <c r="BL398" s="721">
        <v>11180753.309520662</v>
      </c>
      <c r="BM398" s="719">
        <v>88.63227582535751</v>
      </c>
    </row>
    <row r="399" spans="1:65" s="18" customFormat="1" ht="15" customHeight="1" x14ac:dyDescent="0.25">
      <c r="A399" s="722" t="s">
        <v>673</v>
      </c>
      <c r="B399" s="721">
        <v>33312504.805059798</v>
      </c>
      <c r="C399" s="720">
        <v>60.13181289516826</v>
      </c>
      <c r="D399" s="721">
        <v>1460401.0686209882</v>
      </c>
      <c r="E399" s="720">
        <v>4.1998246391203935</v>
      </c>
      <c r="F399" s="721">
        <v>34772905.873680785</v>
      </c>
      <c r="G399" s="720">
        <v>62.767957019547715</v>
      </c>
      <c r="H399" s="721">
        <v>20626230.126319207</v>
      </c>
      <c r="I399" s="719">
        <v>37.232042980452285</v>
      </c>
      <c r="J399" s="718">
        <v>31885271.787228756</v>
      </c>
      <c r="K399" s="720">
        <v>74.55901190200197</v>
      </c>
      <c r="L399" s="721">
        <v>1425299.5522492491</v>
      </c>
      <c r="M399" s="720">
        <v>4.2788204913196912</v>
      </c>
      <c r="N399" s="721">
        <v>33310571.339478008</v>
      </c>
      <c r="O399" s="720">
        <v>77.891864981919397</v>
      </c>
      <c r="P399" s="721">
        <v>9454576.6605219916</v>
      </c>
      <c r="Q399" s="719">
        <v>22.108135018080603</v>
      </c>
      <c r="R399" s="718">
        <v>352918.44508874603</v>
      </c>
      <c r="S399" s="720">
        <v>22.401375945692738</v>
      </c>
      <c r="T399" s="721">
        <v>126682.88438797314</v>
      </c>
      <c r="U399" s="720">
        <v>26.4142062588095</v>
      </c>
      <c r="V399" s="721">
        <v>479601.3294767192</v>
      </c>
      <c r="W399" s="720">
        <v>30.442528111446208</v>
      </c>
      <c r="X399" s="721">
        <v>1095830.6705232805</v>
      </c>
      <c r="Y399" s="719">
        <v>69.557471888553792</v>
      </c>
      <c r="Z399" s="718">
        <v>3303762.099114609</v>
      </c>
      <c r="AA399" s="720">
        <v>58.143400664413775</v>
      </c>
      <c r="AB399" s="721">
        <v>411614.2399341698</v>
      </c>
      <c r="AC399" s="720">
        <v>11.078668817693782</v>
      </c>
      <c r="AD399" s="721">
        <v>3715376.3390487786</v>
      </c>
      <c r="AE399" s="720">
        <v>65.387460906549379</v>
      </c>
      <c r="AF399" s="721">
        <v>1966716.6609512204</v>
      </c>
      <c r="AG399" s="719">
        <v>34.612539093450621</v>
      </c>
      <c r="AH399" s="718">
        <v>7579347.8999037258</v>
      </c>
      <c r="AI399" s="720">
        <v>83.423399832387375</v>
      </c>
      <c r="AJ399" s="721">
        <v>318809.0614763943</v>
      </c>
      <c r="AK399" s="720">
        <v>4.036499439493106</v>
      </c>
      <c r="AL399" s="721">
        <v>7898156.9613801204</v>
      </c>
      <c r="AM399" s="720">
        <v>86.932426750926268</v>
      </c>
      <c r="AN399" s="721">
        <v>1187241.0386198801</v>
      </c>
      <c r="AO399" s="719">
        <v>13.067573249073732</v>
      </c>
      <c r="AP399" s="718">
        <v>11222704.159574296</v>
      </c>
      <c r="AQ399" s="720">
        <v>85.303986100277484</v>
      </c>
      <c r="AR399" s="721">
        <v>323814.51147567306</v>
      </c>
      <c r="AS399" s="720">
        <v>2.804434138989075</v>
      </c>
      <c r="AT399" s="721">
        <v>11546518.671049971</v>
      </c>
      <c r="AU399" s="720">
        <v>87.765306312699167</v>
      </c>
      <c r="AV399" s="721">
        <v>1609612.3289500305</v>
      </c>
      <c r="AW399" s="719">
        <v>12.234693687300833</v>
      </c>
      <c r="AX399" s="718">
        <v>9426539.1835473794</v>
      </c>
      <c r="AY399" s="720">
        <v>71.057382704716105</v>
      </c>
      <c r="AZ399" s="721">
        <v>244378.85497503879</v>
      </c>
      <c r="BA399" s="720">
        <v>2.5269457770358321</v>
      </c>
      <c r="BB399" s="721">
        <v>9670918.0385224186</v>
      </c>
      <c r="BC399" s="720">
        <v>72.899513892502341</v>
      </c>
      <c r="BD399" s="721">
        <v>3595175.9614775805</v>
      </c>
      <c r="BE399" s="719">
        <v>27.100486107497659</v>
      </c>
      <c r="BF399" s="718">
        <v>1427233.0178310431</v>
      </c>
      <c r="BG399" s="720">
        <v>11.29677357482881</v>
      </c>
      <c r="BH399" s="704">
        <v>35101.516371739228</v>
      </c>
      <c r="BI399" s="703">
        <v>2.4003752596101711</v>
      </c>
      <c r="BJ399" s="721">
        <v>1462334.5342027824</v>
      </c>
      <c r="BK399" s="720">
        <v>11.574607591860801</v>
      </c>
      <c r="BL399" s="721">
        <v>11171653.465797216</v>
      </c>
      <c r="BM399" s="719">
        <v>88.425392408139203</v>
      </c>
    </row>
    <row r="400" spans="1:65" s="18" customFormat="1" ht="15" customHeight="1" x14ac:dyDescent="0.25">
      <c r="A400" s="722" t="s">
        <v>674</v>
      </c>
      <c r="B400" s="721">
        <v>33335321.227659628</v>
      </c>
      <c r="C400" s="720">
        <v>60.113659665867978</v>
      </c>
      <c r="D400" s="721">
        <v>1513437.1193002118</v>
      </c>
      <c r="E400" s="720">
        <v>4.3428724324470567</v>
      </c>
      <c r="F400" s="721">
        <v>34848758.346959844</v>
      </c>
      <c r="G400" s="720">
        <v>62.842844223412207</v>
      </c>
      <c r="H400" s="721">
        <v>20605062.653040156</v>
      </c>
      <c r="I400" s="719">
        <v>37.157155776587793</v>
      </c>
      <c r="J400" s="718">
        <v>31884689.171262078</v>
      </c>
      <c r="K400" s="720">
        <v>74.495675414989066</v>
      </c>
      <c r="L400" s="721">
        <v>1471493.6337928665</v>
      </c>
      <c r="M400" s="720">
        <v>4.4114569175759222</v>
      </c>
      <c r="N400" s="721">
        <v>33356182.805054944</v>
      </c>
      <c r="O400" s="720">
        <v>77.933686415486989</v>
      </c>
      <c r="P400" s="721">
        <v>9444542.1949450579</v>
      </c>
      <c r="Q400" s="719">
        <v>22.066313584513011</v>
      </c>
      <c r="R400" s="718">
        <v>352908.7984471955</v>
      </c>
      <c r="S400" s="720">
        <v>22.332664136698284</v>
      </c>
      <c r="T400" s="721">
        <v>132379.10292415813</v>
      </c>
      <c r="U400" s="720">
        <v>27.278467596260665</v>
      </c>
      <c r="V400" s="721">
        <v>485287.90137135366</v>
      </c>
      <c r="W400" s="720">
        <v>30.709837098468434</v>
      </c>
      <c r="X400" s="721">
        <v>1094948.0986286462</v>
      </c>
      <c r="Y400" s="719">
        <v>69.290162901531573</v>
      </c>
      <c r="Z400" s="718">
        <v>3330411.3237928469</v>
      </c>
      <c r="AA400" s="720">
        <v>58.542951399053777</v>
      </c>
      <c r="AB400" s="721">
        <v>428371.42334967374</v>
      </c>
      <c r="AC400" s="720">
        <v>11.396546493018988</v>
      </c>
      <c r="AD400" s="721">
        <v>3758782.7471425207</v>
      </c>
      <c r="AE400" s="720">
        <v>66.072990478233692</v>
      </c>
      <c r="AF400" s="721">
        <v>1930051.2528574793</v>
      </c>
      <c r="AG400" s="719">
        <v>33.927009521766308</v>
      </c>
      <c r="AH400" s="718">
        <v>7592791.2020398639</v>
      </c>
      <c r="AI400" s="720">
        <v>83.506888677844529</v>
      </c>
      <c r="AJ400" s="721">
        <v>330728.90058454662</v>
      </c>
      <c r="AK400" s="720">
        <v>4.174014785107989</v>
      </c>
      <c r="AL400" s="721">
        <v>7923520.1026244108</v>
      </c>
      <c r="AM400" s="720">
        <v>87.144304846517755</v>
      </c>
      <c r="AN400" s="721">
        <v>1168892.8973755874</v>
      </c>
      <c r="AO400" s="719">
        <v>12.855695153482245</v>
      </c>
      <c r="AP400" s="718">
        <v>11216912.201225886</v>
      </c>
      <c r="AQ400" s="720">
        <v>85.153410579267771</v>
      </c>
      <c r="AR400" s="721">
        <v>323191.51989410183</v>
      </c>
      <c r="AS400" s="720">
        <v>2.8005945848009719</v>
      </c>
      <c r="AT400" s="721">
        <v>11540103.721119989</v>
      </c>
      <c r="AU400" s="720">
        <v>87.606925387583047</v>
      </c>
      <c r="AV400" s="721">
        <v>1632489.2788800113</v>
      </c>
      <c r="AW400" s="719">
        <v>12.393074612416953</v>
      </c>
      <c r="AX400" s="718">
        <v>9391665.64575628</v>
      </c>
      <c r="AY400" s="720">
        <v>70.791543861274093</v>
      </c>
      <c r="AZ400" s="721">
        <v>256822.68704038626</v>
      </c>
      <c r="BA400" s="720">
        <v>2.6617919634872464</v>
      </c>
      <c r="BB400" s="721">
        <v>9648488.3327966668</v>
      </c>
      <c r="BC400" s="720">
        <v>72.727395838969329</v>
      </c>
      <c r="BD400" s="721">
        <v>3618160.6672033332</v>
      </c>
      <c r="BE400" s="719">
        <v>27.272604161030671</v>
      </c>
      <c r="BF400" s="718">
        <v>1450632.0563975545</v>
      </c>
      <c r="BG400" s="720">
        <v>11.464641194515197</v>
      </c>
      <c r="BH400" s="717">
        <v>41943.485507345096</v>
      </c>
      <c r="BI400" s="716">
        <v>2.8101415526221691</v>
      </c>
      <c r="BJ400" s="721">
        <v>1492575.5419048995</v>
      </c>
      <c r="BK400" s="720">
        <v>11.796129120532235</v>
      </c>
      <c r="BL400" s="721">
        <v>11160520.4580951</v>
      </c>
      <c r="BM400" s="719">
        <v>88.203870879467758</v>
      </c>
    </row>
    <row r="401" spans="1:65" s="18" customFormat="1" ht="15" customHeight="1" x14ac:dyDescent="0.25">
      <c r="A401" s="722" t="s">
        <v>675</v>
      </c>
      <c r="B401" s="721">
        <v>33344020.026906732</v>
      </c>
      <c r="C401" s="720">
        <v>60.070187942265875</v>
      </c>
      <c r="D401" s="721">
        <v>1524448.2159936931</v>
      </c>
      <c r="E401" s="720">
        <v>4.371996513796061</v>
      </c>
      <c r="F401" s="721">
        <v>34868468.242900424</v>
      </c>
      <c r="G401" s="720">
        <v>62.816524189937816</v>
      </c>
      <c r="H401" s="721">
        <v>20639964.757099576</v>
      </c>
      <c r="I401" s="719">
        <v>37.183475810062184</v>
      </c>
      <c r="J401" s="718">
        <v>31868437.259555541</v>
      </c>
      <c r="K401" s="720">
        <v>74.39620853370684</v>
      </c>
      <c r="L401" s="721">
        <v>1477439.5326709375</v>
      </c>
      <c r="M401" s="720">
        <v>4.4306513272290236</v>
      </c>
      <c r="N401" s="721">
        <v>33345876.792226478</v>
      </c>
      <c r="O401" s="720">
        <v>77.845260605928303</v>
      </c>
      <c r="P401" s="721">
        <v>9490227.2077735253</v>
      </c>
      <c r="Q401" s="719">
        <v>22.154739394071697</v>
      </c>
      <c r="R401" s="718">
        <v>352456.74306287093</v>
      </c>
      <c r="S401" s="720">
        <v>22.236765958674976</v>
      </c>
      <c r="T401" s="721">
        <v>131110.87778748889</v>
      </c>
      <c r="U401" s="720">
        <v>27.113245828355655</v>
      </c>
      <c r="V401" s="721">
        <v>483567.62085035985</v>
      </c>
      <c r="W401" s="720">
        <v>30.508651690413604</v>
      </c>
      <c r="X401" s="721">
        <v>1101450.3791496404</v>
      </c>
      <c r="Y401" s="719">
        <v>69.4913483095864</v>
      </c>
      <c r="Z401" s="718">
        <v>3362766.1592133241</v>
      </c>
      <c r="AA401" s="720">
        <v>59.042261242570909</v>
      </c>
      <c r="AB401" s="721">
        <v>452352.58568735654</v>
      </c>
      <c r="AC401" s="720">
        <v>11.856841580408862</v>
      </c>
      <c r="AD401" s="721">
        <v>3815118.7449006801</v>
      </c>
      <c r="AE401" s="720">
        <v>66.984508271770608</v>
      </c>
      <c r="AF401" s="721">
        <v>1880405.2550993203</v>
      </c>
      <c r="AG401" s="719">
        <v>33.015491728229392</v>
      </c>
      <c r="AH401" s="718">
        <v>7588506.9877351783</v>
      </c>
      <c r="AI401" s="720">
        <v>83.396794270569998</v>
      </c>
      <c r="AJ401" s="721">
        <v>314970.27234990173</v>
      </c>
      <c r="AK401" s="720">
        <v>3.985211344133242</v>
      </c>
      <c r="AL401" s="721">
        <v>7903477.2600850798</v>
      </c>
      <c r="AM401" s="720">
        <v>86.858280310836491</v>
      </c>
      <c r="AN401" s="721">
        <v>1195801.7399149206</v>
      </c>
      <c r="AO401" s="719">
        <v>13.141719689163509</v>
      </c>
      <c r="AP401" s="718">
        <v>11199055.186809689</v>
      </c>
      <c r="AQ401" s="720">
        <v>84.913052971333272</v>
      </c>
      <c r="AR401" s="721">
        <v>318630.06094306672</v>
      </c>
      <c r="AS401" s="720">
        <v>2.7664418161213029</v>
      </c>
      <c r="AT401" s="721">
        <v>11517685.247752756</v>
      </c>
      <c r="AU401" s="720">
        <v>87.32895777685512</v>
      </c>
      <c r="AV401" s="721">
        <v>1671164.7522472467</v>
      </c>
      <c r="AW401" s="719">
        <v>12.67104222314488</v>
      </c>
      <c r="AX401" s="718">
        <v>9365652.182734482</v>
      </c>
      <c r="AY401" s="720">
        <v>70.591290589027153</v>
      </c>
      <c r="AZ401" s="721">
        <v>260375.73590312363</v>
      </c>
      <c r="BA401" s="720">
        <v>2.7049135749855093</v>
      </c>
      <c r="BB401" s="721">
        <v>9626027.9186376035</v>
      </c>
      <c r="BC401" s="720">
        <v>72.553808401652404</v>
      </c>
      <c r="BD401" s="721">
        <v>3641405.0813623974</v>
      </c>
      <c r="BE401" s="719">
        <v>27.446191598347596</v>
      </c>
      <c r="BF401" s="718">
        <v>1475582.7673511915</v>
      </c>
      <c r="BG401" s="720">
        <v>11.644132403374247</v>
      </c>
      <c r="BH401" s="717">
        <v>47008.683322755693</v>
      </c>
      <c r="BI401" s="716">
        <v>3.0874127988797104</v>
      </c>
      <c r="BJ401" s="721">
        <v>1522591.4506739471</v>
      </c>
      <c r="BK401" s="720">
        <v>12.015087760694557</v>
      </c>
      <c r="BL401" s="721">
        <v>11149737.549326055</v>
      </c>
      <c r="BM401" s="719">
        <v>87.984912239305444</v>
      </c>
    </row>
    <row r="402" spans="1:65" s="18" customFormat="1" ht="15" customHeight="1" x14ac:dyDescent="0.25">
      <c r="A402" s="722" t="s">
        <v>676</v>
      </c>
      <c r="B402" s="721">
        <v>33375876.801494073</v>
      </c>
      <c r="C402" s="720">
        <v>60.068509600205793</v>
      </c>
      <c r="D402" s="721">
        <v>1549195.7408932766</v>
      </c>
      <c r="E402" s="720">
        <v>4.4357695721693098</v>
      </c>
      <c r="F402" s="721">
        <v>34925072.542387351</v>
      </c>
      <c r="G402" s="720">
        <v>62.85668741461695</v>
      </c>
      <c r="H402" s="721">
        <v>20637945.457612656</v>
      </c>
      <c r="I402" s="719">
        <v>37.14331258538305</v>
      </c>
      <c r="J402" s="718">
        <v>31899708.312419273</v>
      </c>
      <c r="K402" s="720">
        <v>74.407764323915472</v>
      </c>
      <c r="L402" s="721">
        <v>1511045.287102683</v>
      </c>
      <c r="M402" s="720">
        <v>4.522631561127981</v>
      </c>
      <c r="N402" s="721">
        <v>33410753.599521957</v>
      </c>
      <c r="O402" s="720">
        <v>77.932357730988315</v>
      </c>
      <c r="P402" s="721">
        <v>9460724.4004780445</v>
      </c>
      <c r="Q402" s="719">
        <v>22.067642269011685</v>
      </c>
      <c r="R402" s="718">
        <v>338304.41659322102</v>
      </c>
      <c r="S402" s="720">
        <v>21.279510017418463</v>
      </c>
      <c r="T402" s="721">
        <v>133931.71444082589</v>
      </c>
      <c r="U402" s="720">
        <v>28.361174768130947</v>
      </c>
      <c r="V402" s="721">
        <v>472236.13103404688</v>
      </c>
      <c r="W402" s="720">
        <v>29.703879074711732</v>
      </c>
      <c r="X402" s="721">
        <v>1117576.8689659534</v>
      </c>
      <c r="Y402" s="719">
        <v>70.296120925288264</v>
      </c>
      <c r="Z402" s="718">
        <v>3394025.5836805976</v>
      </c>
      <c r="AA402" s="720">
        <v>59.520291525886002</v>
      </c>
      <c r="AB402" s="721">
        <v>463931.63060737075</v>
      </c>
      <c r="AC402" s="720">
        <v>12.025318188838307</v>
      </c>
      <c r="AD402" s="721">
        <v>3857957.2142879684</v>
      </c>
      <c r="AE402" s="720">
        <v>67.656160045735376</v>
      </c>
      <c r="AF402" s="721">
        <v>1844342.7857120319</v>
      </c>
      <c r="AG402" s="719">
        <v>32.343839954264624</v>
      </c>
      <c r="AH402" s="718">
        <v>7611253.2617075592</v>
      </c>
      <c r="AI402" s="720">
        <v>83.583667055168533</v>
      </c>
      <c r="AJ402" s="721">
        <v>320299.6104394336</v>
      </c>
      <c r="AK402" s="720">
        <v>4.0382963538479402</v>
      </c>
      <c r="AL402" s="721">
        <v>7931552.8721469929</v>
      </c>
      <c r="AM402" s="720">
        <v>87.101066237187567</v>
      </c>
      <c r="AN402" s="721">
        <v>1174596.1278530075</v>
      </c>
      <c r="AO402" s="719">
        <v>12.898933762812433</v>
      </c>
      <c r="AP402" s="718">
        <v>11187511.720132586</v>
      </c>
      <c r="AQ402" s="720">
        <v>84.720963856863676</v>
      </c>
      <c r="AR402" s="721">
        <v>346112.0755156409</v>
      </c>
      <c r="AS402" s="720">
        <v>3.0008961766746118</v>
      </c>
      <c r="AT402" s="721">
        <v>11533623.795648227</v>
      </c>
      <c r="AU402" s="720">
        <v>87.34200679954202</v>
      </c>
      <c r="AV402" s="721">
        <v>1671504.204351774</v>
      </c>
      <c r="AW402" s="719">
        <v>12.65799320045798</v>
      </c>
      <c r="AX402" s="718">
        <v>9368613.3303053118</v>
      </c>
      <c r="AY402" s="720">
        <v>70.610123555898269</v>
      </c>
      <c r="AZ402" s="721">
        <v>246770.25609941193</v>
      </c>
      <c r="BA402" s="720">
        <v>2.5664109380755504</v>
      </c>
      <c r="BB402" s="721">
        <v>9615383.5864047222</v>
      </c>
      <c r="BC402" s="720">
        <v>72.470001603883858</v>
      </c>
      <c r="BD402" s="721">
        <v>3652704.4135952787</v>
      </c>
      <c r="BE402" s="719">
        <v>27.529998396116142</v>
      </c>
      <c r="BF402" s="718">
        <v>1476168.489074799</v>
      </c>
      <c r="BG402" s="720">
        <v>11.631121905417302</v>
      </c>
      <c r="BH402" s="717">
        <v>38150.453790593558</v>
      </c>
      <c r="BI402" s="716">
        <v>2.5193143076190614</v>
      </c>
      <c r="BJ402" s="721">
        <v>1514318.9428653927</v>
      </c>
      <c r="BK402" s="720">
        <v>11.931719419908006</v>
      </c>
      <c r="BL402" s="721">
        <v>11177221.05713461</v>
      </c>
      <c r="BM402" s="719">
        <v>88.068280580091994</v>
      </c>
    </row>
    <row r="403" spans="1:65" s="18" customFormat="1" ht="15" customHeight="1" x14ac:dyDescent="0.25">
      <c r="A403" s="722" t="s">
        <v>677</v>
      </c>
      <c r="B403" s="721">
        <v>33489184.937142026</v>
      </c>
      <c r="C403" s="720">
        <v>60.213473983868447</v>
      </c>
      <c r="D403" s="721">
        <v>1466818.8263406986</v>
      </c>
      <c r="E403" s="720">
        <v>4.1961856860566868</v>
      </c>
      <c r="F403" s="721">
        <v>34956003.76348272</v>
      </c>
      <c r="G403" s="720">
        <v>62.850810706296642</v>
      </c>
      <c r="H403" s="721">
        <v>20661423.236517269</v>
      </c>
      <c r="I403" s="719">
        <v>37.149189293703358</v>
      </c>
      <c r="J403" s="718">
        <v>31997506.040116563</v>
      </c>
      <c r="K403" s="720">
        <v>74.574397057150151</v>
      </c>
      <c r="L403" s="721">
        <v>1431998.1224103633</v>
      </c>
      <c r="M403" s="720">
        <v>4.2836355437648796</v>
      </c>
      <c r="N403" s="721">
        <v>33429504.162526924</v>
      </c>
      <c r="O403" s="720">
        <v>77.911857058933919</v>
      </c>
      <c r="P403" s="721">
        <v>9477320.8374730702</v>
      </c>
      <c r="Q403" s="719">
        <v>22.088142941066081</v>
      </c>
      <c r="R403" s="718">
        <v>347534.02087612695</v>
      </c>
      <c r="S403" s="720">
        <v>21.79458285966647</v>
      </c>
      <c r="T403" s="721">
        <v>113718.21372248823</v>
      </c>
      <c r="U403" s="720">
        <v>24.65423583724133</v>
      </c>
      <c r="V403" s="721">
        <v>461252.23459861515</v>
      </c>
      <c r="W403" s="720">
        <v>28.926089079920605</v>
      </c>
      <c r="X403" s="721">
        <v>1133336.7654013846</v>
      </c>
      <c r="Y403" s="719">
        <v>71.073910920079399</v>
      </c>
      <c r="Z403" s="718">
        <v>3366180.9076625519</v>
      </c>
      <c r="AA403" s="720">
        <v>58.962159007151485</v>
      </c>
      <c r="AB403" s="721">
        <v>460982.24604498252</v>
      </c>
      <c r="AC403" s="720">
        <v>12.045011606009261</v>
      </c>
      <c r="AD403" s="721">
        <v>3827163.1537075341</v>
      </c>
      <c r="AE403" s="720">
        <v>67.036742410825994</v>
      </c>
      <c r="AF403" s="721">
        <v>1881889.8462924648</v>
      </c>
      <c r="AG403" s="719">
        <v>32.963257589174006</v>
      </c>
      <c r="AH403" s="718">
        <v>7621521.8571530338</v>
      </c>
      <c r="AI403" s="720">
        <v>83.633024598375911</v>
      </c>
      <c r="AJ403" s="721">
        <v>302307.69365284697</v>
      </c>
      <c r="AK403" s="720">
        <v>3.8151715873557785</v>
      </c>
      <c r="AL403" s="721">
        <v>7923829.5508058807</v>
      </c>
      <c r="AM403" s="720">
        <v>86.950328839367899</v>
      </c>
      <c r="AN403" s="721">
        <v>1189223.4491941179</v>
      </c>
      <c r="AO403" s="719">
        <v>13.049671160632101</v>
      </c>
      <c r="AP403" s="718">
        <v>11260147.817479793</v>
      </c>
      <c r="AQ403" s="720">
        <v>85.165453030619716</v>
      </c>
      <c r="AR403" s="721">
        <v>315068.97165398969</v>
      </c>
      <c r="AS403" s="720">
        <v>2.7219271776383507</v>
      </c>
      <c r="AT403" s="721">
        <v>11575216.789133783</v>
      </c>
      <c r="AU403" s="720">
        <v>87.548458310989915</v>
      </c>
      <c r="AV403" s="721">
        <v>1646280.2108662147</v>
      </c>
      <c r="AW403" s="719">
        <v>12.451541689010085</v>
      </c>
      <c r="AX403" s="718">
        <v>9402121.4369450547</v>
      </c>
      <c r="AY403" s="720">
        <v>70.859759531709514</v>
      </c>
      <c r="AZ403" s="721">
        <v>239920.99733605579</v>
      </c>
      <c r="BA403" s="720">
        <v>2.4882798325284883</v>
      </c>
      <c r="BB403" s="721">
        <v>9642042.4342811108</v>
      </c>
      <c r="BC403" s="720">
        <v>72.667941258765026</v>
      </c>
      <c r="BD403" s="721">
        <v>3626590.5657188883</v>
      </c>
      <c r="BE403" s="719">
        <v>27.332058741234974</v>
      </c>
      <c r="BF403" s="718">
        <v>1491678.897025465</v>
      </c>
      <c r="BG403" s="720">
        <v>11.735706121751472</v>
      </c>
      <c r="BH403" s="717">
        <v>34820.703930335425</v>
      </c>
      <c r="BI403" s="716">
        <v>2.281081757802808</v>
      </c>
      <c r="BJ403" s="721">
        <v>1526499.6009558006</v>
      </c>
      <c r="BK403" s="720">
        <v>12.009656198469598</v>
      </c>
      <c r="BL403" s="721">
        <v>11184102.399044199</v>
      </c>
      <c r="BM403" s="719">
        <v>87.9903438015304</v>
      </c>
    </row>
    <row r="404" spans="1:65" s="18" customFormat="1" ht="15" customHeight="1" x14ac:dyDescent="0.25">
      <c r="A404" s="722" t="s">
        <v>678</v>
      </c>
      <c r="B404" s="721">
        <v>33588552.940782644</v>
      </c>
      <c r="C404" s="720">
        <v>60.332792238182648</v>
      </c>
      <c r="D404" s="721">
        <v>1480304.4673173826</v>
      </c>
      <c r="E404" s="720">
        <v>4.2211368625185646</v>
      </c>
      <c r="F404" s="721">
        <v>35068857.408100024</v>
      </c>
      <c r="G404" s="720">
        <v>62.991760668092986</v>
      </c>
      <c r="H404" s="721">
        <v>20603276.591899969</v>
      </c>
      <c r="I404" s="719">
        <v>37.008239331907014</v>
      </c>
      <c r="J404" s="718">
        <v>32087629.170204669</v>
      </c>
      <c r="K404" s="720">
        <v>74.722902674145033</v>
      </c>
      <c r="L404" s="721">
        <v>1443490.9116075756</v>
      </c>
      <c r="M404" s="720">
        <v>4.3049289975569458</v>
      </c>
      <c r="N404" s="721">
        <v>33531120.081812244</v>
      </c>
      <c r="O404" s="720">
        <v>78.084379781940285</v>
      </c>
      <c r="P404" s="721">
        <v>9411040.9181877524</v>
      </c>
      <c r="Q404" s="719">
        <v>21.915620218059715</v>
      </c>
      <c r="R404" s="718">
        <v>352711.39165717585</v>
      </c>
      <c r="S404" s="720">
        <v>22.053310869559901</v>
      </c>
      <c r="T404" s="721">
        <v>103580.85021717241</v>
      </c>
      <c r="U404" s="720">
        <v>22.70055037352488</v>
      </c>
      <c r="V404" s="721">
        <v>456292.24187434826</v>
      </c>
      <c r="W404" s="720">
        <v>28.529712664353337</v>
      </c>
      <c r="X404" s="721">
        <v>1143065.7581256516</v>
      </c>
      <c r="Y404" s="719">
        <v>71.47028733564666</v>
      </c>
      <c r="Z404" s="718">
        <v>3352754.1590178357</v>
      </c>
      <c r="AA404" s="720">
        <v>58.659562367539792</v>
      </c>
      <c r="AB404" s="721">
        <v>514579.06951649598</v>
      </c>
      <c r="AC404" s="720">
        <v>13.305785643703494</v>
      </c>
      <c r="AD404" s="721">
        <v>3867333.228534332</v>
      </c>
      <c r="AE404" s="720">
        <v>67.662603327207393</v>
      </c>
      <c r="AF404" s="721">
        <v>1848280.771465668</v>
      </c>
      <c r="AG404" s="719">
        <v>32.337396672792607</v>
      </c>
      <c r="AH404" s="718">
        <v>7664649.61532134</v>
      </c>
      <c r="AI404" s="720">
        <v>84.041768369216271</v>
      </c>
      <c r="AJ404" s="721">
        <v>278963.60038582695</v>
      </c>
      <c r="AK404" s="720">
        <v>3.5117973749555564</v>
      </c>
      <c r="AL404" s="721">
        <v>7943613.2157071661</v>
      </c>
      <c r="AM404" s="720">
        <v>87.100563678032898</v>
      </c>
      <c r="AN404" s="721">
        <v>1176434.7842928327</v>
      </c>
      <c r="AO404" s="719">
        <v>12.899436321967102</v>
      </c>
      <c r="AP404" s="718">
        <v>11299473.339426801</v>
      </c>
      <c r="AQ404" s="720">
        <v>85.358211396417417</v>
      </c>
      <c r="AR404" s="721">
        <v>303503.64180498285</v>
      </c>
      <c r="AS404" s="720">
        <v>2.6157394114968122</v>
      </c>
      <c r="AT404" s="721">
        <v>11602976.981231783</v>
      </c>
      <c r="AU404" s="720">
        <v>87.650931352344699</v>
      </c>
      <c r="AV404" s="721">
        <v>1634734.0187682156</v>
      </c>
      <c r="AW404" s="719">
        <v>12.349068647655301</v>
      </c>
      <c r="AX404" s="718">
        <v>9418040.6647815183</v>
      </c>
      <c r="AY404" s="720">
        <v>70.975472682560721</v>
      </c>
      <c r="AZ404" s="721">
        <v>242863.74968309741</v>
      </c>
      <c r="BA404" s="720">
        <v>2.5138821301189362</v>
      </c>
      <c r="BB404" s="721">
        <v>9660904.4144646153</v>
      </c>
      <c r="BC404" s="720">
        <v>72.805722736128189</v>
      </c>
      <c r="BD404" s="721">
        <v>3608525.5855353847</v>
      </c>
      <c r="BE404" s="719">
        <v>27.194277263871811</v>
      </c>
      <c r="BF404" s="718">
        <v>1500923.7705779769</v>
      </c>
      <c r="BG404" s="720">
        <v>11.790470966261884</v>
      </c>
      <c r="BH404" s="717">
        <v>36813.555709806918</v>
      </c>
      <c r="BI404" s="716">
        <v>2.3940080715005903</v>
      </c>
      <c r="BJ404" s="721">
        <v>1537737.3262877841</v>
      </c>
      <c r="BK404" s="720">
        <v>12.079658977185453</v>
      </c>
      <c r="BL404" s="721">
        <v>11192235.673712214</v>
      </c>
      <c r="BM404" s="719">
        <v>87.92034102281454</v>
      </c>
    </row>
    <row r="405" spans="1:65" s="18" customFormat="1" ht="15" customHeight="1" x14ac:dyDescent="0.25">
      <c r="A405" s="722" t="s">
        <v>679</v>
      </c>
      <c r="B405" s="721">
        <v>33748264.362746343</v>
      </c>
      <c r="C405" s="720">
        <v>60.566260963858056</v>
      </c>
      <c r="D405" s="721">
        <v>1439701.1636809837</v>
      </c>
      <c r="E405" s="720">
        <v>4.0914589466666396</v>
      </c>
      <c r="F405" s="721">
        <v>35187965.526427329</v>
      </c>
      <c r="G405" s="720">
        <v>63.150018026213147</v>
      </c>
      <c r="H405" s="721">
        <v>20533262.473572679</v>
      </c>
      <c r="I405" s="719">
        <v>36.849981973786853</v>
      </c>
      <c r="J405" s="718">
        <v>32222659.438140657</v>
      </c>
      <c r="K405" s="720">
        <v>74.985703831661851</v>
      </c>
      <c r="L405" s="721">
        <v>1396731.9551297138</v>
      </c>
      <c r="M405" s="720">
        <v>4.154542653051414</v>
      </c>
      <c r="N405" s="721">
        <v>33619391.393270373</v>
      </c>
      <c r="O405" s="720">
        <v>78.236054067980476</v>
      </c>
      <c r="P405" s="721">
        <v>9352345.6067296378</v>
      </c>
      <c r="Q405" s="719">
        <v>21.763945932019524</v>
      </c>
      <c r="R405" s="718">
        <v>365472.51832267398</v>
      </c>
      <c r="S405" s="720">
        <v>22.812319349214771</v>
      </c>
      <c r="T405" s="721">
        <v>98733.349457962613</v>
      </c>
      <c r="U405" s="720">
        <v>21.269302331313845</v>
      </c>
      <c r="V405" s="721">
        <v>464205.86778063659</v>
      </c>
      <c r="W405" s="720">
        <v>28.9751266338492</v>
      </c>
      <c r="X405" s="721">
        <v>1137878.1322193639</v>
      </c>
      <c r="Y405" s="719">
        <v>71.0248733661508</v>
      </c>
      <c r="Z405" s="718">
        <v>3371659.876881524</v>
      </c>
      <c r="AA405" s="720">
        <v>58.910570025674176</v>
      </c>
      <c r="AB405" s="721">
        <v>495420.63994956017</v>
      </c>
      <c r="AC405" s="720">
        <v>12.811231568447852</v>
      </c>
      <c r="AD405" s="721">
        <v>3867080.5168310842</v>
      </c>
      <c r="AE405" s="720">
        <v>67.5666959006562</v>
      </c>
      <c r="AF405" s="721">
        <v>1856272.4831689168</v>
      </c>
      <c r="AG405" s="719">
        <v>32.4333040993438</v>
      </c>
      <c r="AH405" s="718">
        <v>7675863.4429815952</v>
      </c>
      <c r="AI405" s="720">
        <v>84.13788909650232</v>
      </c>
      <c r="AJ405" s="721">
        <v>269452.01004015055</v>
      </c>
      <c r="AK405" s="720">
        <v>3.3913318059344402</v>
      </c>
      <c r="AL405" s="721">
        <v>7945315.4530217461</v>
      </c>
      <c r="AM405" s="720">
        <v>87.091449110433658</v>
      </c>
      <c r="AN405" s="721">
        <v>1177641.546978256</v>
      </c>
      <c r="AO405" s="719">
        <v>12.908550889566342</v>
      </c>
      <c r="AP405" s="718">
        <v>11385898.292716861</v>
      </c>
      <c r="AQ405" s="720">
        <v>85.893560080855494</v>
      </c>
      <c r="AR405" s="721">
        <v>277490.8096001838</v>
      </c>
      <c r="AS405" s="720">
        <v>2.379161041151046</v>
      </c>
      <c r="AT405" s="721">
        <v>11663389.102317045</v>
      </c>
      <c r="AU405" s="720">
        <v>87.986910373780972</v>
      </c>
      <c r="AV405" s="721">
        <v>1592433.8976829574</v>
      </c>
      <c r="AW405" s="719">
        <v>12.013089626219028</v>
      </c>
      <c r="AX405" s="718">
        <v>9423765.3072380014</v>
      </c>
      <c r="AY405" s="720">
        <v>71.02883814939041</v>
      </c>
      <c r="AZ405" s="721">
        <v>255635.1460818568</v>
      </c>
      <c r="BA405" s="720">
        <v>2.6410225231892186</v>
      </c>
      <c r="BB405" s="721">
        <v>9679400.4533198588</v>
      </c>
      <c r="BC405" s="720">
        <v>72.955612302222704</v>
      </c>
      <c r="BD405" s="721">
        <v>3588119.5466801431</v>
      </c>
      <c r="BE405" s="719">
        <v>27.044387697777296</v>
      </c>
      <c r="BF405" s="718">
        <v>1525604.9246056895</v>
      </c>
      <c r="BG405" s="720">
        <v>11.966006522187351</v>
      </c>
      <c r="BH405" s="717">
        <v>42969.208551269869</v>
      </c>
      <c r="BI405" s="716">
        <v>2.7393801569830019</v>
      </c>
      <c r="BJ405" s="721">
        <v>1568574.1331569592</v>
      </c>
      <c r="BK405" s="720">
        <v>12.303033377230189</v>
      </c>
      <c r="BL405" s="721">
        <v>11180916.866843043</v>
      </c>
      <c r="BM405" s="719">
        <v>87.696966622769807</v>
      </c>
    </row>
    <row r="406" spans="1:65" s="18" customFormat="1" ht="15" customHeight="1" x14ac:dyDescent="0.25">
      <c r="A406" s="722" t="s">
        <v>680</v>
      </c>
      <c r="B406" s="721">
        <v>33775235.198856734</v>
      </c>
      <c r="C406" s="720">
        <v>60.561053775540287</v>
      </c>
      <c r="D406" s="721">
        <v>1506712.9464861271</v>
      </c>
      <c r="E406" s="720">
        <v>4.270492491739037</v>
      </c>
      <c r="F406" s="721">
        <v>35281948.145342857</v>
      </c>
      <c r="G406" s="720">
        <v>63.262681854196494</v>
      </c>
      <c r="H406" s="721">
        <v>20488605.854657136</v>
      </c>
      <c r="I406" s="719">
        <v>36.737318145803506</v>
      </c>
      <c r="J406" s="718">
        <v>32224257.231743</v>
      </c>
      <c r="K406" s="720">
        <v>74.937975580477485</v>
      </c>
      <c r="L406" s="721">
        <v>1470385.6538293264</v>
      </c>
      <c r="M406" s="720">
        <v>4.363855877098282</v>
      </c>
      <c r="N406" s="721">
        <v>33694642.885572329</v>
      </c>
      <c r="O406" s="720">
        <v>78.357378654010674</v>
      </c>
      <c r="P406" s="721">
        <v>9306595.1144276708</v>
      </c>
      <c r="Q406" s="719">
        <v>21.642621345989326</v>
      </c>
      <c r="R406" s="718">
        <v>352562.97691675817</v>
      </c>
      <c r="S406" s="720">
        <v>21.969866896779898</v>
      </c>
      <c r="T406" s="721">
        <v>114969.08237322977</v>
      </c>
      <c r="U406" s="720">
        <v>24.590630757562639</v>
      </c>
      <c r="V406" s="721">
        <v>467532.05928998796</v>
      </c>
      <c r="W406" s="720">
        <v>29.134134282635188</v>
      </c>
      <c r="X406" s="721">
        <v>1137224.9407100119</v>
      </c>
      <c r="Y406" s="719">
        <v>70.865865717364812</v>
      </c>
      <c r="Z406" s="718">
        <v>3352195.7085559629</v>
      </c>
      <c r="AA406" s="720">
        <v>58.492242963777635</v>
      </c>
      <c r="AB406" s="721">
        <v>527160.58887767571</v>
      </c>
      <c r="AC406" s="720">
        <v>13.58886754553623</v>
      </c>
      <c r="AD406" s="721">
        <v>3879356.2974336389</v>
      </c>
      <c r="AE406" s="720">
        <v>67.690633489384496</v>
      </c>
      <c r="AF406" s="721">
        <v>1851652.7025663615</v>
      </c>
      <c r="AG406" s="719">
        <v>32.309366510615504</v>
      </c>
      <c r="AH406" s="718">
        <v>7643370.840686677</v>
      </c>
      <c r="AI406" s="720">
        <v>83.75467066809685</v>
      </c>
      <c r="AJ406" s="721">
        <v>299710.77434377198</v>
      </c>
      <c r="AK406" s="720">
        <v>3.7732304522295035</v>
      </c>
      <c r="AL406" s="721">
        <v>7943081.6150304489</v>
      </c>
      <c r="AM406" s="720">
        <v>87.038846946345785</v>
      </c>
      <c r="AN406" s="721">
        <v>1182822.3849695497</v>
      </c>
      <c r="AO406" s="719">
        <v>12.961153053654215</v>
      </c>
      <c r="AP406" s="718">
        <v>11420532.335574798</v>
      </c>
      <c r="AQ406" s="720">
        <v>86.038470478878196</v>
      </c>
      <c r="AR406" s="721">
        <v>272781.70938909112</v>
      </c>
      <c r="AS406" s="720">
        <v>2.3328006785772897</v>
      </c>
      <c r="AT406" s="721">
        <v>11693314.044963889</v>
      </c>
      <c r="AU406" s="720">
        <v>88.093516632667658</v>
      </c>
      <c r="AV406" s="721">
        <v>1580436.9550361109</v>
      </c>
      <c r="AW406" s="719">
        <v>11.906483367332342</v>
      </c>
      <c r="AX406" s="718">
        <v>9455595.3700088039</v>
      </c>
      <c r="AY406" s="720">
        <v>71.277896943767601</v>
      </c>
      <c r="AZ406" s="721">
        <v>255763.49884555792</v>
      </c>
      <c r="BA406" s="720">
        <v>2.6336530479357112</v>
      </c>
      <c r="BB406" s="721">
        <v>9711358.8688543625</v>
      </c>
      <c r="BC406" s="720">
        <v>73.205885991449776</v>
      </c>
      <c r="BD406" s="721">
        <v>3554458.1311456361</v>
      </c>
      <c r="BE406" s="719">
        <v>26.794114008550224</v>
      </c>
      <c r="BF406" s="718">
        <v>1550977.9671137349</v>
      </c>
      <c r="BG406" s="720">
        <v>12.14613192369689</v>
      </c>
      <c r="BH406" s="717">
        <v>36327.292656800622</v>
      </c>
      <c r="BI406" s="716">
        <v>2.288614142313885</v>
      </c>
      <c r="BJ406" s="721">
        <v>1587305.2597705354</v>
      </c>
      <c r="BK406" s="720">
        <v>12.430620870926333</v>
      </c>
      <c r="BL406" s="721">
        <v>11182010.740229465</v>
      </c>
      <c r="BM406" s="719">
        <v>87.569379129073667</v>
      </c>
    </row>
    <row r="407" spans="1:65" s="18" customFormat="1" ht="15" customHeight="1" x14ac:dyDescent="0.25">
      <c r="A407" s="722" t="s">
        <v>681</v>
      </c>
      <c r="B407" s="721">
        <v>33778234.512257114</v>
      </c>
      <c r="C407" s="720">
        <v>60.513419807058</v>
      </c>
      <c r="D407" s="721">
        <v>1505022.3111726809</v>
      </c>
      <c r="E407" s="720">
        <v>4.2655424886210422</v>
      </c>
      <c r="F407" s="721">
        <v>35283256.823429793</v>
      </c>
      <c r="G407" s="720">
        <v>63.209654475626401</v>
      </c>
      <c r="H407" s="721">
        <v>20536154.176570214</v>
      </c>
      <c r="I407" s="719">
        <v>36.790345524373599</v>
      </c>
      <c r="J407" s="718">
        <v>32230866.521072805</v>
      </c>
      <c r="K407" s="720">
        <v>74.902472586787169</v>
      </c>
      <c r="L407" s="721">
        <v>1466582.8659522408</v>
      </c>
      <c r="M407" s="720">
        <v>4.3522073410011197</v>
      </c>
      <c r="N407" s="721">
        <v>33697449.387025043</v>
      </c>
      <c r="O407" s="720">
        <v>78.310717377271402</v>
      </c>
      <c r="P407" s="721">
        <v>9332994.6129749604</v>
      </c>
      <c r="Q407" s="719">
        <v>21.689282622728598</v>
      </c>
      <c r="R407" s="718">
        <v>361446.57752502616</v>
      </c>
      <c r="S407" s="720">
        <v>22.48562806851486</v>
      </c>
      <c r="T407" s="721">
        <v>114156.7797253648</v>
      </c>
      <c r="U407" s="720">
        <v>24.002517641031847</v>
      </c>
      <c r="V407" s="721">
        <v>475603.35725039092</v>
      </c>
      <c r="W407" s="720">
        <v>29.587332857035648</v>
      </c>
      <c r="X407" s="721">
        <v>1131852.6427496094</v>
      </c>
      <c r="Y407" s="719">
        <v>70.412667142964352</v>
      </c>
      <c r="Z407" s="718">
        <v>3373327.2855273318</v>
      </c>
      <c r="AA407" s="720">
        <v>58.783043922641347</v>
      </c>
      <c r="AB407" s="721">
        <v>492663.22266786447</v>
      </c>
      <c r="AC407" s="720">
        <v>12.74351868230168</v>
      </c>
      <c r="AD407" s="721">
        <v>3865990.5081951963</v>
      </c>
      <c r="AE407" s="720">
        <v>67.368111841014979</v>
      </c>
      <c r="AF407" s="721">
        <v>1872615.4918048047</v>
      </c>
      <c r="AG407" s="719">
        <v>32.631888158985021</v>
      </c>
      <c r="AH407" s="718">
        <v>7645896.9342650874</v>
      </c>
      <c r="AI407" s="720">
        <v>83.755047407957619</v>
      </c>
      <c r="AJ407" s="721">
        <v>321298.02570042771</v>
      </c>
      <c r="AK407" s="720">
        <v>4.0327621868791121</v>
      </c>
      <c r="AL407" s="721">
        <v>7967194.959965515</v>
      </c>
      <c r="AM407" s="720">
        <v>87.274625504024257</v>
      </c>
      <c r="AN407" s="721">
        <v>1161684.0400344857</v>
      </c>
      <c r="AO407" s="719">
        <v>12.725374495975743</v>
      </c>
      <c r="AP407" s="718">
        <v>11389353.826105187</v>
      </c>
      <c r="AQ407" s="720">
        <v>85.689015836327755</v>
      </c>
      <c r="AR407" s="721">
        <v>283592.57288051973</v>
      </c>
      <c r="AS407" s="720">
        <v>2.4294857800868672</v>
      </c>
      <c r="AT407" s="721">
        <v>11672946.398985706</v>
      </c>
      <c r="AU407" s="720">
        <v>87.822654745053612</v>
      </c>
      <c r="AV407" s="721">
        <v>1618551.6010142965</v>
      </c>
      <c r="AW407" s="719">
        <v>12.177345254946388</v>
      </c>
      <c r="AX407" s="718">
        <v>9460841.8976501729</v>
      </c>
      <c r="AY407" s="720">
        <v>71.327188866787765</v>
      </c>
      <c r="AZ407" s="721">
        <v>254872.26497806405</v>
      </c>
      <c r="BA407" s="720">
        <v>2.6232993345814686</v>
      </c>
      <c r="BB407" s="721">
        <v>9715714.1626282372</v>
      </c>
      <c r="BC407" s="720">
        <v>73.24872210639424</v>
      </c>
      <c r="BD407" s="721">
        <v>3548290.8373717638</v>
      </c>
      <c r="BE407" s="719">
        <v>26.75127789360576</v>
      </c>
      <c r="BF407" s="718">
        <v>1547367.9911843082</v>
      </c>
      <c r="BG407" s="720">
        <v>12.099241410070949</v>
      </c>
      <c r="BH407" s="717">
        <v>38439.445220440241</v>
      </c>
      <c r="BI407" s="716">
        <v>2.423966765321012</v>
      </c>
      <c r="BJ407" s="721">
        <v>1585807.4364047484</v>
      </c>
      <c r="BK407" s="720">
        <v>12.399808650727993</v>
      </c>
      <c r="BL407" s="721">
        <v>11203159.563595252</v>
      </c>
      <c r="BM407" s="719">
        <v>87.600191349272009</v>
      </c>
    </row>
    <row r="408" spans="1:65" s="203" customFormat="1" ht="15" customHeight="1" x14ac:dyDescent="0.25">
      <c r="A408" s="722" t="s">
        <v>682</v>
      </c>
      <c r="B408" s="721">
        <v>33789732.255591042</v>
      </c>
      <c r="C408" s="720">
        <v>60.480386784698169</v>
      </c>
      <c r="D408" s="721">
        <v>1560094.7521006311</v>
      </c>
      <c r="E408" s="720">
        <v>4.4133023671125002</v>
      </c>
      <c r="F408" s="721">
        <v>35349827.007691681</v>
      </c>
      <c r="G408" s="720">
        <v>63.272807077173603</v>
      </c>
      <c r="H408" s="721">
        <v>20519081.992308326</v>
      </c>
      <c r="I408" s="719">
        <v>36.727192922826397</v>
      </c>
      <c r="J408" s="718">
        <v>32230943.51241779</v>
      </c>
      <c r="K408" s="720">
        <v>74.850934796288655</v>
      </c>
      <c r="L408" s="721">
        <v>1522600.6169172463</v>
      </c>
      <c r="M408" s="720">
        <v>4.5109355363781249</v>
      </c>
      <c r="N408" s="721">
        <v>33753544.129335031</v>
      </c>
      <c r="O408" s="720">
        <v>78.386918142657407</v>
      </c>
      <c r="P408" s="721">
        <v>9306630.8706649672</v>
      </c>
      <c r="Q408" s="719">
        <v>21.613081857342593</v>
      </c>
      <c r="R408" s="718">
        <v>346272.2601526017</v>
      </c>
      <c r="S408" s="720">
        <v>21.505029223384643</v>
      </c>
      <c r="T408" s="721">
        <v>130071.6624017609</v>
      </c>
      <c r="U408" s="720">
        <v>27.306250010341323</v>
      </c>
      <c r="V408" s="721">
        <v>476343.92255436257</v>
      </c>
      <c r="W408" s="720">
        <v>29.583051123987858</v>
      </c>
      <c r="X408" s="721">
        <v>1133848.0774456374</v>
      </c>
      <c r="Y408" s="719">
        <v>70.416948876012142</v>
      </c>
      <c r="Z408" s="718">
        <v>3365268.0356114516</v>
      </c>
      <c r="AA408" s="720">
        <v>58.564961827238804</v>
      </c>
      <c r="AB408" s="721">
        <v>495796.95138443779</v>
      </c>
      <c r="AC408" s="720">
        <v>12.840937747856811</v>
      </c>
      <c r="AD408" s="721">
        <v>3861064.9869958893</v>
      </c>
      <c r="AE408" s="720">
        <v>67.193198634716524</v>
      </c>
      <c r="AF408" s="721">
        <v>1885149.0130041104</v>
      </c>
      <c r="AG408" s="719">
        <v>32.806801365283476</v>
      </c>
      <c r="AH408" s="718">
        <v>7629261.5628543124</v>
      </c>
      <c r="AI408" s="720">
        <v>83.54458649699356</v>
      </c>
      <c r="AJ408" s="721">
        <v>341816.47030408715</v>
      </c>
      <c r="AK408" s="720">
        <v>4.2882088079201557</v>
      </c>
      <c r="AL408" s="721">
        <v>7971078.0331583992</v>
      </c>
      <c r="AM408" s="720">
        <v>87.287663783589153</v>
      </c>
      <c r="AN408" s="721">
        <v>1160885.9668416006</v>
      </c>
      <c r="AO408" s="719">
        <v>12.712336216410847</v>
      </c>
      <c r="AP408" s="718">
        <v>11401922.33271941</v>
      </c>
      <c r="AQ408" s="720">
        <v>85.666550580908435</v>
      </c>
      <c r="AR408" s="721">
        <v>301740.69930280984</v>
      </c>
      <c r="AS408" s="720">
        <v>2.5781731623443154</v>
      </c>
      <c r="AT408" s="721">
        <v>11703663.032022219</v>
      </c>
      <c r="AU408" s="720">
        <v>87.933631878679194</v>
      </c>
      <c r="AV408" s="721">
        <v>1605991.9679777822</v>
      </c>
      <c r="AW408" s="719">
        <v>12.066368121320806</v>
      </c>
      <c r="AX408" s="718">
        <v>9488219.3210800141</v>
      </c>
      <c r="AY408" s="720">
        <v>71.543598293489481</v>
      </c>
      <c r="AZ408" s="721">
        <v>253174.83352415042</v>
      </c>
      <c r="BA408" s="720">
        <v>2.5989589324284772</v>
      </c>
      <c r="BB408" s="721">
        <v>9741394.154604163</v>
      </c>
      <c r="BC408" s="720">
        <v>73.45260123437123</v>
      </c>
      <c r="BD408" s="721">
        <v>3520755.845395837</v>
      </c>
      <c r="BE408" s="719">
        <v>26.54739876562877</v>
      </c>
      <c r="BF408" s="718">
        <v>1558788.7431732544</v>
      </c>
      <c r="BG408" s="720">
        <v>12.169733114711059</v>
      </c>
      <c r="BH408" s="717">
        <v>37494.135183384715</v>
      </c>
      <c r="BI408" s="716">
        <v>2.3488402771058117</v>
      </c>
      <c r="BJ408" s="721">
        <v>1596282.8783566393</v>
      </c>
      <c r="BK408" s="720">
        <v>12.462456307989838</v>
      </c>
      <c r="BL408" s="721">
        <v>11212451.121643361</v>
      </c>
      <c r="BM408" s="719">
        <v>87.537543692010161</v>
      </c>
    </row>
    <row r="409" spans="1:65" s="18" customFormat="1" ht="15" customHeight="1" x14ac:dyDescent="0.25">
      <c r="A409" s="722" t="s">
        <v>683</v>
      </c>
      <c r="B409" s="721">
        <v>33863029.258965068</v>
      </c>
      <c r="C409" s="720">
        <v>60.558365529222158</v>
      </c>
      <c r="D409" s="721">
        <v>1551900.9819393135</v>
      </c>
      <c r="E409" s="720">
        <v>4.3820529120988123</v>
      </c>
      <c r="F409" s="721">
        <v>35414930.240904383</v>
      </c>
      <c r="G409" s="720">
        <v>63.333680939155812</v>
      </c>
      <c r="H409" s="721">
        <v>20503073.759095617</v>
      </c>
      <c r="I409" s="719">
        <v>36.666319060844188</v>
      </c>
      <c r="J409" s="718">
        <v>32298256.384425987</v>
      </c>
      <c r="K409" s="720">
        <v>74.956007115185059</v>
      </c>
      <c r="L409" s="721">
        <v>1508396.8752145052</v>
      </c>
      <c r="M409" s="720">
        <v>4.4618343721567957</v>
      </c>
      <c r="N409" s="721">
        <v>33806653.259640492</v>
      </c>
      <c r="O409" s="720">
        <v>78.456611159111702</v>
      </c>
      <c r="P409" s="721">
        <v>9282963.7403595056</v>
      </c>
      <c r="Q409" s="719">
        <v>21.543388840888298</v>
      </c>
      <c r="R409" s="718">
        <v>326868.36239056289</v>
      </c>
      <c r="S409" s="720">
        <v>20.265564883088977</v>
      </c>
      <c r="T409" s="721">
        <v>145661.85629022474</v>
      </c>
      <c r="U409" s="720">
        <v>30.825934624220285</v>
      </c>
      <c r="V409" s="721">
        <v>472530.2186807876</v>
      </c>
      <c r="W409" s="720">
        <v>29.296478055755077</v>
      </c>
      <c r="X409" s="721">
        <v>1140394.7813192122</v>
      </c>
      <c r="Y409" s="719">
        <v>70.703521944244926</v>
      </c>
      <c r="Z409" s="718">
        <v>3385405.1249079416</v>
      </c>
      <c r="AA409" s="720">
        <v>58.837890419729725</v>
      </c>
      <c r="AB409" s="721">
        <v>494932.84096421592</v>
      </c>
      <c r="AC409" s="720">
        <v>12.754890046103837</v>
      </c>
      <c r="AD409" s="721">
        <v>3880337.9658721574</v>
      </c>
      <c r="AE409" s="720">
        <v>67.439757312268881</v>
      </c>
      <c r="AF409" s="721">
        <v>1873446.0341278422</v>
      </c>
      <c r="AG409" s="719">
        <v>32.560242687731119</v>
      </c>
      <c r="AH409" s="718">
        <v>7642889.3219400849</v>
      </c>
      <c r="AI409" s="720">
        <v>83.666332149093137</v>
      </c>
      <c r="AJ409" s="721">
        <v>326901.77195850736</v>
      </c>
      <c r="AK409" s="720">
        <v>4.1017608630767315</v>
      </c>
      <c r="AL409" s="721">
        <v>7969791.0938985925</v>
      </c>
      <c r="AM409" s="720">
        <v>87.244909710630409</v>
      </c>
      <c r="AN409" s="721">
        <v>1165172.9061014066</v>
      </c>
      <c r="AO409" s="719">
        <v>12.755090289369591</v>
      </c>
      <c r="AP409" s="718">
        <v>11430295.837324865</v>
      </c>
      <c r="AQ409" s="720">
        <v>85.764978956046363</v>
      </c>
      <c r="AR409" s="721">
        <v>296711.35199779901</v>
      </c>
      <c r="AS409" s="720">
        <v>2.5301540896807166</v>
      </c>
      <c r="AT409" s="721">
        <v>11727007.189322663</v>
      </c>
      <c r="AU409" s="720">
        <v>87.991294287012181</v>
      </c>
      <c r="AV409" s="721">
        <v>1600455.8106773344</v>
      </c>
      <c r="AW409" s="719">
        <v>12.008705712987819</v>
      </c>
      <c r="AX409" s="718">
        <v>9512797.7378625311</v>
      </c>
      <c r="AY409" s="720">
        <v>71.737953833367968</v>
      </c>
      <c r="AZ409" s="721">
        <v>244189.05400375821</v>
      </c>
      <c r="BA409" s="720">
        <v>2.5027096911448252</v>
      </c>
      <c r="BB409" s="721">
        <v>9756986.7918662895</v>
      </c>
      <c r="BC409" s="720">
        <v>73.579433444882497</v>
      </c>
      <c r="BD409" s="721">
        <v>3503494.2081337105</v>
      </c>
      <c r="BE409" s="719">
        <v>26.420566555117503</v>
      </c>
      <c r="BF409" s="718">
        <v>1564772.8745390796</v>
      </c>
      <c r="BG409" s="720">
        <v>12.197736742266036</v>
      </c>
      <c r="BH409" s="717">
        <v>43504.106724808109</v>
      </c>
      <c r="BI409" s="716">
        <v>2.7050133298941939</v>
      </c>
      <c r="BJ409" s="721">
        <v>1608276.9812638876</v>
      </c>
      <c r="BK409" s="720">
        <v>12.53686048966162</v>
      </c>
      <c r="BL409" s="721">
        <v>11220110.018736113</v>
      </c>
      <c r="BM409" s="719">
        <v>87.46313951033838</v>
      </c>
    </row>
    <row r="410" spans="1:65" s="18" customFormat="1" ht="15" customHeight="1" x14ac:dyDescent="0.25">
      <c r="A410" s="722" t="s">
        <v>684</v>
      </c>
      <c r="B410" s="721">
        <v>33921924.559380963</v>
      </c>
      <c r="C410" s="720">
        <v>60.610366724589817</v>
      </c>
      <c r="D410" s="721">
        <v>1545488.4304513745</v>
      </c>
      <c r="E410" s="720">
        <v>4.3574884666508638</v>
      </c>
      <c r="F410" s="721">
        <v>35467412.989832342</v>
      </c>
      <c r="G410" s="720">
        <v>63.371784944664363</v>
      </c>
      <c r="H410" s="721">
        <v>20499786.010167658</v>
      </c>
      <c r="I410" s="719">
        <v>36.628215055335637</v>
      </c>
      <c r="J410" s="718">
        <v>32341895.054343846</v>
      </c>
      <c r="K410" s="720">
        <v>75.006017765513903</v>
      </c>
      <c r="L410" s="721">
        <v>1509633.2473415597</v>
      </c>
      <c r="M410" s="720">
        <v>4.4595719102773801</v>
      </c>
      <c r="N410" s="721">
        <v>33851528.301685408</v>
      </c>
      <c r="O410" s="720">
        <v>78.507098267421711</v>
      </c>
      <c r="P410" s="721">
        <v>9267538.6983145885</v>
      </c>
      <c r="Q410" s="719">
        <v>21.492901732578289</v>
      </c>
      <c r="R410" s="718">
        <v>338320.1696860058</v>
      </c>
      <c r="S410" s="720">
        <v>20.939852401471942</v>
      </c>
      <c r="T410" s="721">
        <v>129671.5078971506</v>
      </c>
      <c r="U410" s="720">
        <v>27.708079888687674</v>
      </c>
      <c r="V410" s="721">
        <v>467991.67758315639</v>
      </c>
      <c r="W410" s="720">
        <v>28.965688515714561</v>
      </c>
      <c r="X410" s="721">
        <v>1147684.3224168434</v>
      </c>
      <c r="Y410" s="719">
        <v>71.034311484285439</v>
      </c>
      <c r="Z410" s="718">
        <v>3397000.2668617722</v>
      </c>
      <c r="AA410" s="720">
        <v>58.961061175120967</v>
      </c>
      <c r="AB410" s="721">
        <v>502934.45604265848</v>
      </c>
      <c r="AC410" s="720">
        <v>12.895971132257925</v>
      </c>
      <c r="AD410" s="721">
        <v>3899934.7229044307</v>
      </c>
      <c r="AE410" s="720">
        <v>67.69039496972853</v>
      </c>
      <c r="AF410" s="721">
        <v>1861495.2770955686</v>
      </c>
      <c r="AG410" s="719">
        <v>32.30960503027147</v>
      </c>
      <c r="AH410" s="718">
        <v>7674819.5239826292</v>
      </c>
      <c r="AI410" s="720">
        <v>83.988913027491549</v>
      </c>
      <c r="AJ410" s="721">
        <v>319549.05848422367</v>
      </c>
      <c r="AK410" s="720">
        <v>3.9971769525995406</v>
      </c>
      <c r="AL410" s="721">
        <v>7994368.5824668538</v>
      </c>
      <c r="AM410" s="720">
        <v>87.485878395495575</v>
      </c>
      <c r="AN410" s="721">
        <v>1143527.4175331458</v>
      </c>
      <c r="AO410" s="719">
        <v>12.514121604504425</v>
      </c>
      <c r="AP410" s="718">
        <v>11455868.426415067</v>
      </c>
      <c r="AQ410" s="720">
        <v>85.841899273947732</v>
      </c>
      <c r="AR410" s="721">
        <v>316115.70844486059</v>
      </c>
      <c r="AS410" s="720">
        <v>2.6853222432466519</v>
      </c>
      <c r="AT410" s="721">
        <v>11771984.134859927</v>
      </c>
      <c r="AU410" s="720">
        <v>88.210639188999991</v>
      </c>
      <c r="AV410" s="721">
        <v>1573326.8651400711</v>
      </c>
      <c r="AW410" s="719">
        <v>11.789360811000009</v>
      </c>
      <c r="AX410" s="718">
        <v>9475886.6673983727</v>
      </c>
      <c r="AY410" s="720">
        <v>71.468907767640701</v>
      </c>
      <c r="AZ410" s="721">
        <v>241362.51647266632</v>
      </c>
      <c r="BA410" s="720">
        <v>2.4838564073594673</v>
      </c>
      <c r="BB410" s="721">
        <v>9717249.1838710383</v>
      </c>
      <c r="BC410" s="720">
        <v>73.289308964258922</v>
      </c>
      <c r="BD410" s="721">
        <v>3541504.8161289608</v>
      </c>
      <c r="BE410" s="719">
        <v>26.710691035741078</v>
      </c>
      <c r="BF410" s="718">
        <v>1580029.5050371164</v>
      </c>
      <c r="BG410" s="720">
        <v>12.297737173288041</v>
      </c>
      <c r="BH410" s="717">
        <v>35855.183109814774</v>
      </c>
      <c r="BI410" s="716">
        <v>2.2189196650494218</v>
      </c>
      <c r="BJ410" s="721">
        <v>1615884.6881469311</v>
      </c>
      <c r="BK410" s="720">
        <v>12.576806403817544</v>
      </c>
      <c r="BL410" s="721">
        <v>11232247.311853066</v>
      </c>
      <c r="BM410" s="719">
        <v>87.423193596182458</v>
      </c>
    </row>
    <row r="411" spans="1:65" s="18" customFormat="1" ht="15" customHeight="1" x14ac:dyDescent="0.25">
      <c r="A411" s="722" t="s">
        <v>685</v>
      </c>
      <c r="B411" s="721">
        <v>33995710.013773292</v>
      </c>
      <c r="C411" s="720">
        <v>60.688908198323269</v>
      </c>
      <c r="D411" s="721">
        <v>1574406.4015979748</v>
      </c>
      <c r="E411" s="720">
        <v>4.4262053663608789</v>
      </c>
      <c r="F411" s="721">
        <v>35570116.415371269</v>
      </c>
      <c r="G411" s="720">
        <v>63.499527701040542</v>
      </c>
      <c r="H411" s="721">
        <v>20446231.584628731</v>
      </c>
      <c r="I411" s="719">
        <v>36.500472298959458</v>
      </c>
      <c r="J411" s="718">
        <v>32389767.933506232</v>
      </c>
      <c r="K411" s="720">
        <v>75.066049868007099</v>
      </c>
      <c r="L411" s="721">
        <v>1534243.4947650307</v>
      </c>
      <c r="M411" s="720">
        <v>4.522588662632149</v>
      </c>
      <c r="N411" s="721">
        <v>33924011.428271264</v>
      </c>
      <c r="O411" s="720">
        <v>78.621790030274767</v>
      </c>
      <c r="P411" s="721">
        <v>9224346.5717287362</v>
      </c>
      <c r="Q411" s="719">
        <v>21.378209969725233</v>
      </c>
      <c r="R411" s="718">
        <v>338852.63555234985</v>
      </c>
      <c r="S411" s="720">
        <v>20.938064688591567</v>
      </c>
      <c r="T411" s="721">
        <v>118214.42922664777</v>
      </c>
      <c r="U411" s="720">
        <v>25.863694485142382</v>
      </c>
      <c r="V411" s="721">
        <v>457067.06477899762</v>
      </c>
      <c r="W411" s="720">
        <v>28.242659980399726</v>
      </c>
      <c r="X411" s="721">
        <v>1161289.9352210024</v>
      </c>
      <c r="Y411" s="719">
        <v>71.757340019600278</v>
      </c>
      <c r="Z411" s="718">
        <v>3434986.9890333805</v>
      </c>
      <c r="AA411" s="720">
        <v>59.542723826165457</v>
      </c>
      <c r="AB411" s="721">
        <v>524668.04526856029</v>
      </c>
      <c r="AC411" s="720">
        <v>13.250347333882219</v>
      </c>
      <c r="AD411" s="721">
        <v>3959655.0343019408</v>
      </c>
      <c r="AE411" s="720">
        <v>68.637420434792517</v>
      </c>
      <c r="AF411" s="721">
        <v>1809289.9656980587</v>
      </c>
      <c r="AG411" s="719">
        <v>31.362579565207483</v>
      </c>
      <c r="AH411" s="718">
        <v>7669655.4461924192</v>
      </c>
      <c r="AI411" s="720">
        <v>83.904789780532838</v>
      </c>
      <c r="AJ411" s="721">
        <v>324886.22123907378</v>
      </c>
      <c r="AK411" s="720">
        <v>4.0638504964281967</v>
      </c>
      <c r="AL411" s="721">
        <v>7994541.6674314933</v>
      </c>
      <c r="AM411" s="720">
        <v>87.458992480627927</v>
      </c>
      <c r="AN411" s="721">
        <v>1146361.3325685062</v>
      </c>
      <c r="AO411" s="719">
        <v>12.541007519372073</v>
      </c>
      <c r="AP411" s="718">
        <v>11449644.986663315</v>
      </c>
      <c r="AQ411" s="720">
        <v>85.680656918349982</v>
      </c>
      <c r="AR411" s="721">
        <v>316644.67374745233</v>
      </c>
      <c r="AS411" s="720">
        <v>2.6911174455686324</v>
      </c>
      <c r="AT411" s="721">
        <v>11766289.660410766</v>
      </c>
      <c r="AU411" s="720">
        <v>88.050190968355892</v>
      </c>
      <c r="AV411" s="721">
        <v>1596872.3395892335</v>
      </c>
      <c r="AW411" s="719">
        <v>11.949809031644108</v>
      </c>
      <c r="AX411" s="718">
        <v>9496627.8760647662</v>
      </c>
      <c r="AY411" s="720">
        <v>71.634867037812484</v>
      </c>
      <c r="AZ411" s="721">
        <v>249830.12528329651</v>
      </c>
      <c r="BA411" s="720">
        <v>2.5632914567398917</v>
      </c>
      <c r="BB411" s="721">
        <v>9746458.0013480633</v>
      </c>
      <c r="BC411" s="720">
        <v>73.519383103964273</v>
      </c>
      <c r="BD411" s="721">
        <v>3510532.9986519357</v>
      </c>
      <c r="BE411" s="719">
        <v>26.480616896035727</v>
      </c>
      <c r="BF411" s="718">
        <v>1605942.0802670615</v>
      </c>
      <c r="BG411" s="720">
        <v>12.480131553312223</v>
      </c>
      <c r="BH411" s="717">
        <v>40162.906832944398</v>
      </c>
      <c r="BI411" s="716">
        <v>2.4398751688190092</v>
      </c>
      <c r="BJ411" s="721">
        <v>1646104.9871000058</v>
      </c>
      <c r="BK411" s="720">
        <v>12.792246396678935</v>
      </c>
      <c r="BL411" s="721">
        <v>11221885.012899995</v>
      </c>
      <c r="BM411" s="719">
        <v>87.207753603321066</v>
      </c>
    </row>
    <row r="412" spans="1:65" s="18" customFormat="1" ht="15" customHeight="1" x14ac:dyDescent="0.25">
      <c r="A412" s="722" t="s">
        <v>686</v>
      </c>
      <c r="B412" s="721">
        <v>33975462.585579619</v>
      </c>
      <c r="C412" s="720">
        <v>60.599693871066293</v>
      </c>
      <c r="D412" s="721">
        <v>1613800.3378218417</v>
      </c>
      <c r="E412" s="720">
        <v>4.5345146408207828</v>
      </c>
      <c r="F412" s="721">
        <v>35589262.92340146</v>
      </c>
      <c r="G412" s="720">
        <v>63.478118445704318</v>
      </c>
      <c r="H412" s="721">
        <v>20476140.07659854</v>
      </c>
      <c r="I412" s="719">
        <v>36.521881554295682</v>
      </c>
      <c r="J412" s="718">
        <v>32383014.548538312</v>
      </c>
      <c r="K412" s="720">
        <v>74.999445427577271</v>
      </c>
      <c r="L412" s="721">
        <v>1565676.065863654</v>
      </c>
      <c r="M412" s="720">
        <v>4.6118894058301363</v>
      </c>
      <c r="N412" s="721">
        <v>33948690.614401966</v>
      </c>
      <c r="O412" s="720">
        <v>78.625569749110056</v>
      </c>
      <c r="P412" s="721">
        <v>9228981.3855980318</v>
      </c>
      <c r="Q412" s="719">
        <v>21.374430250889944</v>
      </c>
      <c r="R412" s="718">
        <v>324944.13284103997</v>
      </c>
      <c r="S412" s="720">
        <v>20.04541114599516</v>
      </c>
      <c r="T412" s="721">
        <v>118545.00816817977</v>
      </c>
      <c r="U412" s="720">
        <v>26.730081349548833</v>
      </c>
      <c r="V412" s="721">
        <v>443489.14100921975</v>
      </c>
      <c r="W412" s="720">
        <v>27.358309542591158</v>
      </c>
      <c r="X412" s="721">
        <v>1177550.8589907801</v>
      </c>
      <c r="Y412" s="719">
        <v>72.641690457408842</v>
      </c>
      <c r="Z412" s="718">
        <v>3429331.6389958994</v>
      </c>
      <c r="AA412" s="720">
        <v>59.36575391190793</v>
      </c>
      <c r="AB412" s="721">
        <v>501256.08162639203</v>
      </c>
      <c r="AC412" s="720">
        <v>12.752700543903217</v>
      </c>
      <c r="AD412" s="721">
        <v>3930587.7206222913</v>
      </c>
      <c r="AE412" s="720">
        <v>68.043084751042684</v>
      </c>
      <c r="AF412" s="721">
        <v>1846028.2793777089</v>
      </c>
      <c r="AG412" s="719">
        <v>31.956915248957316</v>
      </c>
      <c r="AH412" s="718">
        <v>7668561.6377299707</v>
      </c>
      <c r="AI412" s="720">
        <v>83.86517110478988</v>
      </c>
      <c r="AJ412" s="721">
        <v>345190.20771791216</v>
      </c>
      <c r="AK412" s="720">
        <v>4.3074731333737688</v>
      </c>
      <c r="AL412" s="721">
        <v>8013751.845447883</v>
      </c>
      <c r="AM412" s="720">
        <v>87.640251387319935</v>
      </c>
      <c r="AN412" s="721">
        <v>1130165.1545521177</v>
      </c>
      <c r="AO412" s="719">
        <v>12.359748612680065</v>
      </c>
      <c r="AP412" s="718">
        <v>11498803.310880786</v>
      </c>
      <c r="AQ412" s="720">
        <v>85.934113294328029</v>
      </c>
      <c r="AR412" s="721">
        <v>323520.81344213861</v>
      </c>
      <c r="AS412" s="720">
        <v>2.7365246464232511</v>
      </c>
      <c r="AT412" s="721">
        <v>11822324.124322925</v>
      </c>
      <c r="AU412" s="720">
        <v>88.35188438613396</v>
      </c>
      <c r="AV412" s="721">
        <v>1558628.8756770743</v>
      </c>
      <c r="AW412" s="719">
        <v>11.64811561386604</v>
      </c>
      <c r="AX412" s="718">
        <v>9461373.8280906174</v>
      </c>
      <c r="AY412" s="720">
        <v>71.378872990841572</v>
      </c>
      <c r="AZ412" s="721">
        <v>277163.95490903163</v>
      </c>
      <c r="BA412" s="720">
        <v>2.8460530839945051</v>
      </c>
      <c r="BB412" s="721">
        <v>9738537.7829996496</v>
      </c>
      <c r="BC412" s="720">
        <v>73.469864330424187</v>
      </c>
      <c r="BD412" s="721">
        <v>3516608.2170003504</v>
      </c>
      <c r="BE412" s="719">
        <v>26.530135669575813</v>
      </c>
      <c r="BF412" s="718">
        <v>1592448.0370413039</v>
      </c>
      <c r="BG412" s="720">
        <v>12.35631033144084</v>
      </c>
      <c r="BH412" s="717">
        <v>48124.271958187732</v>
      </c>
      <c r="BI412" s="716">
        <v>2.9333831672153772</v>
      </c>
      <c r="BJ412" s="721">
        <v>1640572.3089994916</v>
      </c>
      <c r="BK412" s="720">
        <v>12.729721849404614</v>
      </c>
      <c r="BL412" s="721">
        <v>11247158.691000506</v>
      </c>
      <c r="BM412" s="719">
        <v>87.270278150595388</v>
      </c>
    </row>
    <row r="413" spans="1:65" s="18" customFormat="1" ht="15" customHeight="1" x14ac:dyDescent="0.25">
      <c r="A413" s="722" t="s">
        <v>687</v>
      </c>
      <c r="B413" s="721">
        <v>34011033.508291192</v>
      </c>
      <c r="C413" s="720">
        <v>60.609875617186958</v>
      </c>
      <c r="D413" s="721">
        <v>1639901.6699166396</v>
      </c>
      <c r="E413" s="720">
        <v>4.5998840190847341</v>
      </c>
      <c r="F413" s="721">
        <v>35650935.17820783</v>
      </c>
      <c r="G413" s="720">
        <v>63.532287140313251</v>
      </c>
      <c r="H413" s="721">
        <v>20463737.82179217</v>
      </c>
      <c r="I413" s="719">
        <v>36.467712859686749</v>
      </c>
      <c r="J413" s="718">
        <v>32430326.776325315</v>
      </c>
      <c r="K413" s="720">
        <v>75.057705153172918</v>
      </c>
      <c r="L413" s="721">
        <v>1589676.8960727993</v>
      </c>
      <c r="M413" s="720">
        <v>4.6727710889771954</v>
      </c>
      <c r="N413" s="721">
        <v>34020003.672398113</v>
      </c>
      <c r="O413" s="720">
        <v>78.736900265118166</v>
      </c>
      <c r="P413" s="721">
        <v>9187188.3276018836</v>
      </c>
      <c r="Q413" s="719">
        <v>21.263099734881834</v>
      </c>
      <c r="R413" s="718">
        <v>314397.9422382334</v>
      </c>
      <c r="S413" s="720">
        <v>19.36358084706572</v>
      </c>
      <c r="T413" s="721">
        <v>124453.05925514619</v>
      </c>
      <c r="U413" s="720">
        <v>28.358841345158392</v>
      </c>
      <c r="V413" s="721">
        <v>438851.00149337959</v>
      </c>
      <c r="W413" s="720">
        <v>27.028570183177941</v>
      </c>
      <c r="X413" s="721">
        <v>1184804.9985066205</v>
      </c>
      <c r="Y413" s="719">
        <v>72.971429816822052</v>
      </c>
      <c r="Z413" s="718">
        <v>3435824.5053064809</v>
      </c>
      <c r="AA413" s="720">
        <v>59.39999321094767</v>
      </c>
      <c r="AB413" s="721">
        <v>500948.13512927969</v>
      </c>
      <c r="AC413" s="720">
        <v>12.724842933114619</v>
      </c>
      <c r="AD413" s="721">
        <v>3936772.6404357608</v>
      </c>
      <c r="AE413" s="720">
        <v>68.060597319148997</v>
      </c>
      <c r="AF413" s="721">
        <v>1847444.3595642396</v>
      </c>
      <c r="AG413" s="719">
        <v>31.939402680851003</v>
      </c>
      <c r="AH413" s="718">
        <v>7675003.9516410548</v>
      </c>
      <c r="AI413" s="720">
        <v>83.907014148749354</v>
      </c>
      <c r="AJ413" s="721">
        <v>329395.63289759116</v>
      </c>
      <c r="AK413" s="720">
        <v>4.1151822746812146</v>
      </c>
      <c r="AL413" s="721">
        <v>8004399.584538646</v>
      </c>
      <c r="AM413" s="720">
        <v>87.508133340898397</v>
      </c>
      <c r="AN413" s="721">
        <v>1142635.4154613549</v>
      </c>
      <c r="AO413" s="719">
        <v>12.491866659101603</v>
      </c>
      <c r="AP413" s="718">
        <v>11494833.69284172</v>
      </c>
      <c r="AQ413" s="720">
        <v>85.789601096404127</v>
      </c>
      <c r="AR413" s="721">
        <v>339836.32333917054</v>
      </c>
      <c r="AS413" s="720">
        <v>2.8715318878729286</v>
      </c>
      <c r="AT413" s="721">
        <v>11834670.01618089</v>
      </c>
      <c r="AU413" s="720">
        <v>88.325907701300167</v>
      </c>
      <c r="AV413" s="721">
        <v>1564195.9838191099</v>
      </c>
      <c r="AW413" s="719">
        <v>11.674092298699833</v>
      </c>
      <c r="AX413" s="718">
        <v>9510266.6842978299</v>
      </c>
      <c r="AY413" s="720">
        <v>71.757086996711564</v>
      </c>
      <c r="AZ413" s="721">
        <v>295043.74545161164</v>
      </c>
      <c r="BA413" s="720">
        <v>3.00901993430463</v>
      </c>
      <c r="BB413" s="721">
        <v>9805310.4297494404</v>
      </c>
      <c r="BC413" s="720">
        <v>73.983257977296418</v>
      </c>
      <c r="BD413" s="721">
        <v>3448107.5702505596</v>
      </c>
      <c r="BE413" s="719">
        <v>26.016742022703582</v>
      </c>
      <c r="BF413" s="718">
        <v>1580706.7319658743</v>
      </c>
      <c r="BG413" s="720">
        <v>12.246438572839072</v>
      </c>
      <c r="BH413" s="717">
        <v>50224.773843840434</v>
      </c>
      <c r="BI413" s="716">
        <v>3.0795146003942788</v>
      </c>
      <c r="BJ413" s="721">
        <v>1630931.5058097148</v>
      </c>
      <c r="BK413" s="720">
        <v>12.635552249193431</v>
      </c>
      <c r="BL413" s="721">
        <v>11276549.494190283</v>
      </c>
      <c r="BM413" s="719">
        <v>87.364447750806562</v>
      </c>
    </row>
    <row r="414" spans="1:65" s="18" customFormat="1" ht="15" customHeight="1" x14ac:dyDescent="0.25">
      <c r="A414" s="722" t="s">
        <v>688</v>
      </c>
      <c r="B414" s="721">
        <v>34129905.977359354</v>
      </c>
      <c r="C414" s="720">
        <v>60.768915275896894</v>
      </c>
      <c r="D414" s="721">
        <v>1672856.355939131</v>
      </c>
      <c r="E414" s="720">
        <v>4.6724225923296565</v>
      </c>
      <c r="F414" s="721">
        <v>35802762.333298489</v>
      </c>
      <c r="G414" s="720">
        <v>63.747466293009197</v>
      </c>
      <c r="H414" s="721">
        <v>20360665.666701511</v>
      </c>
      <c r="I414" s="719">
        <v>36.252533706990803</v>
      </c>
      <c r="J414" s="718">
        <v>32531465.961552482</v>
      </c>
      <c r="K414" s="720">
        <v>75.241221231307421</v>
      </c>
      <c r="L414" s="721">
        <v>1619309.6648895154</v>
      </c>
      <c r="M414" s="720">
        <v>4.7416482793899668</v>
      </c>
      <c r="N414" s="721">
        <v>34150775.626442</v>
      </c>
      <c r="O414" s="720">
        <v>78.986482415723216</v>
      </c>
      <c r="P414" s="721">
        <v>9085452.3735580016</v>
      </c>
      <c r="Q414" s="719">
        <v>21.013517584276784</v>
      </c>
      <c r="R414" s="718">
        <v>320341.60587808245</v>
      </c>
      <c r="S414" s="720">
        <v>19.697244519588153</v>
      </c>
      <c r="T414" s="721">
        <v>144015.07325516926</v>
      </c>
      <c r="U414" s="720">
        <v>31.013890771202345</v>
      </c>
      <c r="V414" s="721">
        <v>464356.67913325178</v>
      </c>
      <c r="W414" s="720">
        <v>28.552479245148838</v>
      </c>
      <c r="X414" s="721">
        <v>1161970.3208667487</v>
      </c>
      <c r="Y414" s="719">
        <v>71.447520754851155</v>
      </c>
      <c r="Z414" s="718">
        <v>3475920.7183385366</v>
      </c>
      <c r="AA414" s="720">
        <v>60.014691820092992</v>
      </c>
      <c r="AB414" s="721">
        <v>484398.51837700501</v>
      </c>
      <c r="AC414" s="720">
        <v>12.231299787305453</v>
      </c>
      <c r="AD414" s="721">
        <v>3960319.2367155417</v>
      </c>
      <c r="AE414" s="720">
        <v>68.378239252325955</v>
      </c>
      <c r="AF414" s="721">
        <v>1831463.7632844588</v>
      </c>
      <c r="AG414" s="719">
        <v>31.621760747674045</v>
      </c>
      <c r="AH414" s="718">
        <v>7715163.7758029839</v>
      </c>
      <c r="AI414" s="720">
        <v>84.319669747170778</v>
      </c>
      <c r="AJ414" s="721">
        <v>320200.70623485418</v>
      </c>
      <c r="AK414" s="720">
        <v>3.9848933666995086</v>
      </c>
      <c r="AL414" s="721">
        <v>8035364.4820378385</v>
      </c>
      <c r="AM414" s="720">
        <v>87.81917002831986</v>
      </c>
      <c r="AN414" s="721">
        <v>1114533.5179621626</v>
      </c>
      <c r="AO414" s="719">
        <v>12.18082997168014</v>
      </c>
      <c r="AP414" s="718">
        <v>11506771.480097236</v>
      </c>
      <c r="AQ414" s="720">
        <v>85.765687543717462</v>
      </c>
      <c r="AR414" s="721">
        <v>363957.06288474199</v>
      </c>
      <c r="AS414" s="720">
        <v>3.0660044290197748</v>
      </c>
      <c r="AT414" s="721">
        <v>11870728.542981979</v>
      </c>
      <c r="AU414" s="720">
        <v>88.478440446535856</v>
      </c>
      <c r="AV414" s="721">
        <v>1545792.457018022</v>
      </c>
      <c r="AW414" s="719">
        <v>11.521559553464144</v>
      </c>
      <c r="AX414" s="718">
        <v>9513268.3814356439</v>
      </c>
      <c r="AY414" s="720">
        <v>71.789046683264118</v>
      </c>
      <c r="AZ414" s="721">
        <v>306738.30413774482</v>
      </c>
      <c r="BA414" s="720">
        <v>3.1236058585212092</v>
      </c>
      <c r="BB414" s="721">
        <v>9820006.6855733898</v>
      </c>
      <c r="BC414" s="720">
        <v>74.103755945357562</v>
      </c>
      <c r="BD414" s="721">
        <v>3431692.3144266107</v>
      </c>
      <c r="BE414" s="719">
        <v>25.896244054642438</v>
      </c>
      <c r="BF414" s="718">
        <v>1598440.0158068729</v>
      </c>
      <c r="BG414" s="720">
        <v>12.364936071282822</v>
      </c>
      <c r="BH414" s="717">
        <v>53546.691049615722</v>
      </c>
      <c r="BI414" s="716">
        <v>3.2413512062399077</v>
      </c>
      <c r="BJ414" s="721">
        <v>1651986.7068564887</v>
      </c>
      <c r="BK414" s="720">
        <v>12.779153311285418</v>
      </c>
      <c r="BL414" s="721">
        <v>11275213.293143511</v>
      </c>
      <c r="BM414" s="719">
        <v>87.220846688714587</v>
      </c>
    </row>
    <row r="415" spans="1:65" s="18" customFormat="1" ht="15" customHeight="1" x14ac:dyDescent="0.25">
      <c r="A415" s="722" t="s">
        <v>689</v>
      </c>
      <c r="B415" s="721">
        <v>34213888.02523993</v>
      </c>
      <c r="C415" s="720">
        <v>60.864947251315165</v>
      </c>
      <c r="D415" s="721">
        <v>1672338.3475979092</v>
      </c>
      <c r="E415" s="720">
        <v>4.660112016859193</v>
      </c>
      <c r="F415" s="721">
        <v>35886226.372837842</v>
      </c>
      <c r="G415" s="720">
        <v>63.839960942767284</v>
      </c>
      <c r="H415" s="721">
        <v>20326568.627162155</v>
      </c>
      <c r="I415" s="719">
        <v>36.160039057232716</v>
      </c>
      <c r="J415" s="718">
        <v>32565596.600861758</v>
      </c>
      <c r="K415" s="720">
        <v>75.268460915089989</v>
      </c>
      <c r="L415" s="721">
        <v>1626950.4514218837</v>
      </c>
      <c r="M415" s="720">
        <v>4.758201981660279</v>
      </c>
      <c r="N415" s="721">
        <v>34192547.052283645</v>
      </c>
      <c r="O415" s="720">
        <v>79.028811384468327</v>
      </c>
      <c r="P415" s="721">
        <v>9073378.9477163553</v>
      </c>
      <c r="Q415" s="719">
        <v>20.971188615531673</v>
      </c>
      <c r="R415" s="718">
        <v>336860.34507851431</v>
      </c>
      <c r="S415" s="720">
        <v>20.679384240350743</v>
      </c>
      <c r="T415" s="721">
        <v>155312.38566820143</v>
      </c>
      <c r="U415" s="720">
        <v>31.556479253241893</v>
      </c>
      <c r="V415" s="721">
        <v>492172.73074671574</v>
      </c>
      <c r="W415" s="720">
        <v>30.213793818212139</v>
      </c>
      <c r="X415" s="721">
        <v>1136794.2692532842</v>
      </c>
      <c r="Y415" s="719">
        <v>69.786206181787861</v>
      </c>
      <c r="Z415" s="718">
        <v>3513430.4597738441</v>
      </c>
      <c r="AA415" s="720">
        <v>60.582435035736218</v>
      </c>
      <c r="AB415" s="721">
        <v>478801.1538171703</v>
      </c>
      <c r="AC415" s="720">
        <v>11.993321033457985</v>
      </c>
      <c r="AD415" s="721">
        <v>3992231.6135910144</v>
      </c>
      <c r="AE415" s="720">
        <v>68.838451521126231</v>
      </c>
      <c r="AF415" s="721">
        <v>1807189.3864089854</v>
      </c>
      <c r="AG415" s="719">
        <v>31.161548478873769</v>
      </c>
      <c r="AH415" s="718">
        <v>7716069.2896602089</v>
      </c>
      <c r="AI415" s="720">
        <v>84.300839085829296</v>
      </c>
      <c r="AJ415" s="721">
        <v>316917.27636153059</v>
      </c>
      <c r="AK415" s="720">
        <v>3.9451986351133765</v>
      </c>
      <c r="AL415" s="721">
        <v>8032986.5660217395</v>
      </c>
      <c r="AM415" s="720">
        <v>87.763274597375769</v>
      </c>
      <c r="AN415" s="721">
        <v>1120029.4339782593</v>
      </c>
      <c r="AO415" s="719">
        <v>12.236725402624231</v>
      </c>
      <c r="AP415" s="718">
        <v>11514999.884272873</v>
      </c>
      <c r="AQ415" s="720">
        <v>85.711583935742539</v>
      </c>
      <c r="AR415" s="721">
        <v>368768.07580605964</v>
      </c>
      <c r="AS415" s="720">
        <v>3.1031241694120912</v>
      </c>
      <c r="AT415" s="721">
        <v>11883767.960078932</v>
      </c>
      <c r="AU415" s="720">
        <v>88.456498933565769</v>
      </c>
      <c r="AV415" s="721">
        <v>1550822.039921067</v>
      </c>
      <c r="AW415" s="719">
        <v>11.543501066434231</v>
      </c>
      <c r="AX415" s="718">
        <v>9484236.6220763177</v>
      </c>
      <c r="AY415" s="720">
        <v>71.579511669013229</v>
      </c>
      <c r="AZ415" s="721">
        <v>307151.55976892175</v>
      </c>
      <c r="BA415" s="720">
        <v>3.1369562115658809</v>
      </c>
      <c r="BB415" s="721">
        <v>9791388.1818452384</v>
      </c>
      <c r="BC415" s="720">
        <v>73.897648545254711</v>
      </c>
      <c r="BD415" s="721">
        <v>3458543.8181547611</v>
      </c>
      <c r="BE415" s="719">
        <v>26.102351454745289</v>
      </c>
      <c r="BF415" s="718">
        <v>1648291.4243781755</v>
      </c>
      <c r="BG415" s="720">
        <v>12.731197205889512</v>
      </c>
      <c r="BH415" s="717">
        <v>45387.896176025526</v>
      </c>
      <c r="BI415" s="716">
        <v>2.679840016064778</v>
      </c>
      <c r="BJ415" s="721">
        <v>1693679.320554201</v>
      </c>
      <c r="BK415" s="720">
        <v>13.081767650187864</v>
      </c>
      <c r="BL415" s="721">
        <v>11253189.679445799</v>
      </c>
      <c r="BM415" s="719">
        <v>86.918232349812143</v>
      </c>
    </row>
    <row r="416" spans="1:65" s="20" customFormat="1" ht="15" customHeight="1" x14ac:dyDescent="0.25">
      <c r="A416" s="722" t="s">
        <v>690</v>
      </c>
      <c r="B416" s="721">
        <v>34242560.280558676</v>
      </c>
      <c r="C416" s="720">
        <v>60.862587814128389</v>
      </c>
      <c r="D416" s="721">
        <v>1674019.5597228226</v>
      </c>
      <c r="E416" s="720">
        <v>4.6608545890702011</v>
      </c>
      <c r="F416" s="721">
        <v>35916579.840281494</v>
      </c>
      <c r="G416" s="720">
        <v>63.837983392654806</v>
      </c>
      <c r="H416" s="721">
        <v>20345504.159718506</v>
      </c>
      <c r="I416" s="719">
        <v>36.162016607345194</v>
      </c>
      <c r="J416" s="718">
        <v>32546865.840715352</v>
      </c>
      <c r="K416" s="720">
        <v>75.174093498404631</v>
      </c>
      <c r="L416" s="721">
        <v>1624181.8802799738</v>
      </c>
      <c r="M416" s="720">
        <v>4.7530935941482602</v>
      </c>
      <c r="N416" s="721">
        <v>34171047.720995322</v>
      </c>
      <c r="O416" s="720">
        <v>78.925496202558151</v>
      </c>
      <c r="P416" s="721">
        <v>9124274.2790046725</v>
      </c>
      <c r="Q416" s="719">
        <v>21.074503797441849</v>
      </c>
      <c r="R416" s="718">
        <v>338358.72732830624</v>
      </c>
      <c r="S416" s="720">
        <v>20.73631014911901</v>
      </c>
      <c r="T416" s="721">
        <v>159982.39817044642</v>
      </c>
      <c r="U416" s="720">
        <v>32.102989294799201</v>
      </c>
      <c r="V416" s="721">
        <v>498341.12549875269</v>
      </c>
      <c r="W416" s="720">
        <v>30.54082931449388</v>
      </c>
      <c r="X416" s="721">
        <v>1133379.8745012474</v>
      </c>
      <c r="Y416" s="719">
        <v>69.459170685506123</v>
      </c>
      <c r="Z416" s="718">
        <v>3527411.7181357052</v>
      </c>
      <c r="AA416" s="720">
        <v>60.745292671096436</v>
      </c>
      <c r="AB416" s="721">
        <v>461281.23959290679</v>
      </c>
      <c r="AC416" s="720">
        <v>11.564721689071462</v>
      </c>
      <c r="AD416" s="721">
        <v>3988692.9577286118</v>
      </c>
      <c r="AE416" s="720">
        <v>68.688982305820062</v>
      </c>
      <c r="AF416" s="721">
        <v>1818196.042271388</v>
      </c>
      <c r="AG416" s="719">
        <v>31.311017694179938</v>
      </c>
      <c r="AH416" s="718">
        <v>7713754.3877445804</v>
      </c>
      <c r="AI416" s="720">
        <v>84.248054393872309</v>
      </c>
      <c r="AJ416" s="721">
        <v>321829.1066198253</v>
      </c>
      <c r="AK416" s="720">
        <v>4.0050496251520959</v>
      </c>
      <c r="AL416" s="721">
        <v>8035583.4943644051</v>
      </c>
      <c r="AM416" s="720">
        <v>87.763006350745016</v>
      </c>
      <c r="AN416" s="721">
        <v>1120419.5056355936</v>
      </c>
      <c r="AO416" s="719">
        <v>12.236993649254984</v>
      </c>
      <c r="AP416" s="718">
        <v>11505001.661463715</v>
      </c>
      <c r="AQ416" s="720">
        <v>85.523505330806174</v>
      </c>
      <c r="AR416" s="721">
        <v>362983.3471965451</v>
      </c>
      <c r="AS416" s="720">
        <v>3.058508642635378</v>
      </c>
      <c r="AT416" s="721">
        <v>11867985.008660261</v>
      </c>
      <c r="AU416" s="720">
        <v>88.221775973646587</v>
      </c>
      <c r="AV416" s="721">
        <v>1584458.9913397415</v>
      </c>
      <c r="AW416" s="719">
        <v>11.778224026353413</v>
      </c>
      <c r="AX416" s="718">
        <v>9462339.3460430466</v>
      </c>
      <c r="AY416" s="720">
        <v>71.423234257791847</v>
      </c>
      <c r="AZ416" s="721">
        <v>318105.78870025021</v>
      </c>
      <c r="BA416" s="720">
        <v>3.2524673909803536</v>
      </c>
      <c r="BB416" s="721">
        <v>9780445.1347432956</v>
      </c>
      <c r="BC416" s="720">
        <v>73.824347072943482</v>
      </c>
      <c r="BD416" s="721">
        <v>3467819.8652567025</v>
      </c>
      <c r="BE416" s="719">
        <v>26.175652927056518</v>
      </c>
      <c r="BF416" s="718">
        <v>1695694.4398433198</v>
      </c>
      <c r="BG416" s="720">
        <v>13.077238865364537</v>
      </c>
      <c r="BH416" s="717">
        <v>49837.67944284885</v>
      </c>
      <c r="BI416" s="716">
        <v>2.8551568253713864</v>
      </c>
      <c r="BJ416" s="721">
        <v>1745532.1192861686</v>
      </c>
      <c r="BK416" s="720">
        <v>13.461588323177125</v>
      </c>
      <c r="BL416" s="721">
        <v>11221229.880713832</v>
      </c>
      <c r="BM416" s="719">
        <v>86.538411676822875</v>
      </c>
    </row>
    <row r="417" spans="1:65" s="20" customFormat="1" ht="15" customHeight="1" x14ac:dyDescent="0.25">
      <c r="A417" s="722" t="s">
        <v>691</v>
      </c>
      <c r="B417" s="721">
        <v>34221298.311205626</v>
      </c>
      <c r="C417" s="720">
        <v>60.776887968443582</v>
      </c>
      <c r="D417" s="721">
        <v>1736735.1850373819</v>
      </c>
      <c r="E417" s="720">
        <v>4.829894786150752</v>
      </c>
      <c r="F417" s="721">
        <v>35958033.496243007</v>
      </c>
      <c r="G417" s="720">
        <v>63.861322662065596</v>
      </c>
      <c r="H417" s="721">
        <v>20348400.503756993</v>
      </c>
      <c r="I417" s="719">
        <v>36.138677337934404</v>
      </c>
      <c r="J417" s="718">
        <v>32516294.355971266</v>
      </c>
      <c r="K417" s="720">
        <v>75.063593417860744</v>
      </c>
      <c r="L417" s="721">
        <v>1687264.0579838976</v>
      </c>
      <c r="M417" s="720">
        <v>4.9330073718162852</v>
      </c>
      <c r="N417" s="721">
        <v>34203558.413955167</v>
      </c>
      <c r="O417" s="720">
        <v>78.9586283763512</v>
      </c>
      <c r="P417" s="721">
        <v>9114770.5860448368</v>
      </c>
      <c r="Q417" s="719">
        <v>21.0413716236488</v>
      </c>
      <c r="R417" s="718">
        <v>345338.53387219994</v>
      </c>
      <c r="S417" s="720">
        <v>21.160592005963274</v>
      </c>
      <c r="T417" s="721">
        <v>173782.41553041019</v>
      </c>
      <c r="U417" s="720">
        <v>33.476286351069845</v>
      </c>
      <c r="V417" s="721">
        <v>519120.94940261019</v>
      </c>
      <c r="W417" s="720">
        <v>31.809096103136124</v>
      </c>
      <c r="X417" s="721">
        <v>1112868.0505973897</v>
      </c>
      <c r="Y417" s="719">
        <v>68.190903896863873</v>
      </c>
      <c r="Z417" s="718">
        <v>3529918.3111181613</v>
      </c>
      <c r="AA417" s="720">
        <v>60.697154959092288</v>
      </c>
      <c r="AB417" s="721">
        <v>481470.19931355654</v>
      </c>
      <c r="AC417" s="720">
        <v>12.002582099975632</v>
      </c>
      <c r="AD417" s="721">
        <v>4011388.5104317181</v>
      </c>
      <c r="AE417" s="720">
        <v>68.976063625016309</v>
      </c>
      <c r="AF417" s="721">
        <v>1804235.4895682829</v>
      </c>
      <c r="AG417" s="719">
        <v>31.023936374983691</v>
      </c>
      <c r="AH417" s="718">
        <v>7666325.7103212299</v>
      </c>
      <c r="AI417" s="720">
        <v>83.728310557905772</v>
      </c>
      <c r="AJ417" s="721">
        <v>350334.96959432098</v>
      </c>
      <c r="AK417" s="720">
        <v>4.3700860443305114</v>
      </c>
      <c r="AL417" s="721">
        <v>8016660.6799155511</v>
      </c>
      <c r="AM417" s="720">
        <v>87.554518345294284</v>
      </c>
      <c r="AN417" s="721">
        <v>1139532.3200844494</v>
      </c>
      <c r="AO417" s="719">
        <v>12.445481654705716</v>
      </c>
      <c r="AP417" s="718">
        <v>11471361.585917221</v>
      </c>
      <c r="AQ417" s="720">
        <v>85.149636515945119</v>
      </c>
      <c r="AR417" s="721">
        <v>363307.72022007871</v>
      </c>
      <c r="AS417" s="720">
        <v>3.0698595019606687</v>
      </c>
      <c r="AT417" s="721">
        <v>11834669.306137301</v>
      </c>
      <c r="AU417" s="720">
        <v>87.846397496625428</v>
      </c>
      <c r="AV417" s="721">
        <v>1637333.6938627004</v>
      </c>
      <c r="AW417" s="719">
        <v>12.153602503374572</v>
      </c>
      <c r="AX417" s="718">
        <v>9503350.2147424538</v>
      </c>
      <c r="AY417" s="720">
        <v>71.763910605703856</v>
      </c>
      <c r="AZ417" s="721">
        <v>318368.75332553132</v>
      </c>
      <c r="BA417" s="720">
        <v>3.241476918252296</v>
      </c>
      <c r="BB417" s="721">
        <v>9821718.968067985</v>
      </c>
      <c r="BC417" s="720">
        <v>74.168050854882495</v>
      </c>
      <c r="BD417" s="721">
        <v>3420801.031932014</v>
      </c>
      <c r="BE417" s="719">
        <v>25.831949145117505</v>
      </c>
      <c r="BF417" s="718">
        <v>1705003.9552343586</v>
      </c>
      <c r="BG417" s="720">
        <v>13.127426635635905</v>
      </c>
      <c r="BH417" s="717">
        <v>49471.127053484204</v>
      </c>
      <c r="BI417" s="716">
        <v>2.8197110094589459</v>
      </c>
      <c r="BJ417" s="721">
        <v>1754475.0822878429</v>
      </c>
      <c r="BK417" s="720">
        <v>13.508322286336943</v>
      </c>
      <c r="BL417" s="721">
        <v>11233629.917712159</v>
      </c>
      <c r="BM417" s="719">
        <v>86.491677713663051</v>
      </c>
    </row>
    <row r="418" spans="1:65" s="20" customFormat="1" ht="15" customHeight="1" x14ac:dyDescent="0.25">
      <c r="A418" s="722" t="s">
        <v>2033</v>
      </c>
      <c r="B418" s="721">
        <v>34192279.959204271</v>
      </c>
      <c r="C418" s="720">
        <v>60.677314128763854</v>
      </c>
      <c r="D418" s="721">
        <v>1789093.0239113632</v>
      </c>
      <c r="E418" s="720">
        <v>4.9722755847891094</v>
      </c>
      <c r="F418" s="721">
        <v>35981372.983115628</v>
      </c>
      <c r="G418" s="720">
        <v>63.852222603629293</v>
      </c>
      <c r="H418" s="721">
        <v>20369638.016884364</v>
      </c>
      <c r="I418" s="719">
        <v>36.147777396370707</v>
      </c>
      <c r="J418" s="718">
        <v>32524130.187222444</v>
      </c>
      <c r="K418" s="720">
        <v>75.041594544953</v>
      </c>
      <c r="L418" s="721">
        <v>1737152.4524465795</v>
      </c>
      <c r="M418" s="720">
        <v>5.0703077018933254</v>
      </c>
      <c r="N418" s="721">
        <v>34261282.639669023</v>
      </c>
      <c r="O418" s="720">
        <v>79.049655306266772</v>
      </c>
      <c r="P418" s="721">
        <v>9080187.3603309728</v>
      </c>
      <c r="Q418" s="719">
        <v>20.950344693733228</v>
      </c>
      <c r="R418" s="718">
        <v>329642.99428506056</v>
      </c>
      <c r="S418" s="720">
        <v>20.196448209855177</v>
      </c>
      <c r="T418" s="721">
        <v>185425.72782327965</v>
      </c>
      <c r="U418" s="720">
        <v>36.000191792713238</v>
      </c>
      <c r="V418" s="721">
        <v>515068.72210834024</v>
      </c>
      <c r="W418" s="720">
        <v>31.557044896824699</v>
      </c>
      <c r="X418" s="721">
        <v>1117114.2778916599</v>
      </c>
      <c r="Y418" s="719">
        <v>68.442955103175308</v>
      </c>
      <c r="Z418" s="718">
        <v>3562512.9384341659</v>
      </c>
      <c r="AA418" s="720">
        <v>61.166528396776009</v>
      </c>
      <c r="AB418" s="721">
        <v>516626.54074953869</v>
      </c>
      <c r="AC418" s="720">
        <v>12.665086432713087</v>
      </c>
      <c r="AD418" s="721">
        <v>4079139.4791837046</v>
      </c>
      <c r="AE418" s="720">
        <v>70.036742350068806</v>
      </c>
      <c r="AF418" s="721">
        <v>1745145.5208162952</v>
      </c>
      <c r="AG418" s="719">
        <v>29.963257649931194</v>
      </c>
      <c r="AH418" s="718">
        <v>7671888.7780974954</v>
      </c>
      <c r="AI418" s="720">
        <v>83.786725378992401</v>
      </c>
      <c r="AJ418" s="721">
        <v>355768.98611765972</v>
      </c>
      <c r="AK418" s="720">
        <v>4.4317906488685797</v>
      </c>
      <c r="AL418" s="721">
        <v>8027657.7642151546</v>
      </c>
      <c r="AM418" s="720">
        <v>87.672172522504681</v>
      </c>
      <c r="AN418" s="721">
        <v>1128791.2357848443</v>
      </c>
      <c r="AO418" s="719">
        <v>12.327827477495319</v>
      </c>
      <c r="AP418" s="718">
        <v>11472810.376119608</v>
      </c>
      <c r="AQ418" s="720">
        <v>85.036553619124589</v>
      </c>
      <c r="AR418" s="721">
        <v>371869.92855373851</v>
      </c>
      <c r="AS418" s="720">
        <v>3.1395522630274479</v>
      </c>
      <c r="AT418" s="721">
        <v>11844680.304673348</v>
      </c>
      <c r="AU418" s="720">
        <v>87.79285622346481</v>
      </c>
      <c r="AV418" s="721">
        <v>1646941.6953266533</v>
      </c>
      <c r="AW418" s="719">
        <v>12.20714377653519</v>
      </c>
      <c r="AX418" s="718">
        <v>9487275.100286115</v>
      </c>
      <c r="AY418" s="720">
        <v>71.67276992141241</v>
      </c>
      <c r="AZ418" s="721">
        <v>307461.26920236292</v>
      </c>
      <c r="BA418" s="720">
        <v>3.1390458875456169</v>
      </c>
      <c r="BB418" s="721">
        <v>9794736.3694884777</v>
      </c>
      <c r="BC418" s="720">
        <v>73.995523354231267</v>
      </c>
      <c r="BD418" s="721">
        <v>3442194.6305115195</v>
      </c>
      <c r="BE418" s="719">
        <v>26.004476645768733</v>
      </c>
      <c r="BF418" s="718">
        <v>1668149.7719818228</v>
      </c>
      <c r="BG418" s="720">
        <v>12.822510586513566</v>
      </c>
      <c r="BH418" s="717">
        <v>51940.571464783628</v>
      </c>
      <c r="BI418" s="716">
        <v>3.0196420590739699</v>
      </c>
      <c r="BJ418" s="721">
        <v>1720090.3434466063</v>
      </c>
      <c r="BK418" s="720">
        <v>13.221760425264861</v>
      </c>
      <c r="BL418" s="721">
        <v>11289450.656553391</v>
      </c>
      <c r="BM418" s="719">
        <v>86.778239574735139</v>
      </c>
    </row>
    <row r="419" spans="1:65" s="20" customFormat="1" ht="15" customHeight="1" x14ac:dyDescent="0.25">
      <c r="A419" s="714" t="s">
        <v>2230</v>
      </c>
      <c r="B419" s="713">
        <v>34226339.854533024</v>
      </c>
      <c r="C419" s="712">
        <v>60.689871072688803</v>
      </c>
      <c r="D419" s="713">
        <v>1831890.1015072563</v>
      </c>
      <c r="E419" s="789">
        <v>5.080366129287464</v>
      </c>
      <c r="F419" s="713">
        <v>36058229.956040278</v>
      </c>
      <c r="G419" s="712">
        <v>63.938163894893265</v>
      </c>
      <c r="H419" s="713">
        <v>20337243.043959729</v>
      </c>
      <c r="I419" s="711">
        <v>36.061836105106735</v>
      </c>
      <c r="J419" s="710">
        <v>32486777.994326435</v>
      </c>
      <c r="K419" s="712">
        <v>74.915830656196405</v>
      </c>
      <c r="L419" s="713">
        <v>1778933.6709772842</v>
      </c>
      <c r="M419" s="712">
        <v>5.191585361930688</v>
      </c>
      <c r="N419" s="713">
        <v>34265711.665303722</v>
      </c>
      <c r="O419" s="712">
        <v>79.018124015876907</v>
      </c>
      <c r="P419" s="713">
        <v>9098658.3346962892</v>
      </c>
      <c r="Q419" s="711">
        <v>20.981875984123093</v>
      </c>
      <c r="R419" s="710">
        <v>325541.93455959798</v>
      </c>
      <c r="S419" s="712">
        <v>19.941935984499239</v>
      </c>
      <c r="T419" s="713">
        <v>188250.06365474657</v>
      </c>
      <c r="U419" s="712">
        <v>36.6393529500263</v>
      </c>
      <c r="V419" s="713">
        <v>513791.99821434461</v>
      </c>
      <c r="W419" s="712">
        <v>31.473693708921051</v>
      </c>
      <c r="X419" s="713">
        <v>1118657.0017856557</v>
      </c>
      <c r="Y419" s="711">
        <v>68.526306291078953</v>
      </c>
      <c r="Z419" s="710">
        <v>3529344.5287926132</v>
      </c>
      <c r="AA419" s="712">
        <v>60.50724308135095</v>
      </c>
      <c r="AB419" s="713">
        <v>546361.34129543998</v>
      </c>
      <c r="AC419" s="712">
        <v>13.405318212612732</v>
      </c>
      <c r="AD419" s="713">
        <v>4075705.8700880529</v>
      </c>
      <c r="AE419" s="712">
        <v>69.87408675963745</v>
      </c>
      <c r="AF419" s="713">
        <v>1757223.129911948</v>
      </c>
      <c r="AG419" s="711">
        <v>30.12591324036255</v>
      </c>
      <c r="AH419" s="710">
        <v>7675153.8730409965</v>
      </c>
      <c r="AI419" s="712">
        <v>83.820727418722797</v>
      </c>
      <c r="AJ419" s="713">
        <v>368725.43217043061</v>
      </c>
      <c r="AK419" s="712">
        <v>4.5839254690400768</v>
      </c>
      <c r="AL419" s="713">
        <v>8043879.3052114267</v>
      </c>
      <c r="AM419" s="712">
        <v>87.847595733489584</v>
      </c>
      <c r="AN419" s="713">
        <v>1112750.6947885733</v>
      </c>
      <c r="AO419" s="711">
        <v>12.152404266510416</v>
      </c>
      <c r="AP419" s="710">
        <v>11485218.425892442</v>
      </c>
      <c r="AQ419" s="712">
        <v>85.005301357434789</v>
      </c>
      <c r="AR419" s="713">
        <v>373494.60422347696</v>
      </c>
      <c r="AS419" s="712">
        <v>3.1495374183940932</v>
      </c>
      <c r="AT419" s="713">
        <v>11858713.030115921</v>
      </c>
      <c r="AU419" s="712">
        <v>87.76963897907001</v>
      </c>
      <c r="AV419" s="713">
        <v>1652465.9698840824</v>
      </c>
      <c r="AW419" s="711">
        <v>12.23036102092999</v>
      </c>
      <c r="AX419" s="710">
        <v>9471519.2320407834</v>
      </c>
      <c r="AY419" s="712">
        <v>71.5848252725458</v>
      </c>
      <c r="AZ419" s="713">
        <v>302102.22963319015</v>
      </c>
      <c r="BA419" s="712">
        <v>3.0909958076220363</v>
      </c>
      <c r="BB419" s="713">
        <v>9773621.461673975</v>
      </c>
      <c r="BC419" s="712">
        <v>73.868084672957622</v>
      </c>
      <c r="BD419" s="713">
        <v>3457561.5383260287</v>
      </c>
      <c r="BE419" s="711">
        <v>26.131915327042378</v>
      </c>
      <c r="BF419" s="710">
        <v>1739561.86020659</v>
      </c>
      <c r="BG419" s="712">
        <v>13.349306349635867</v>
      </c>
      <c r="BH419" s="709">
        <v>52956.430529972233</v>
      </c>
      <c r="BI419" s="708">
        <v>2.9543034960168773</v>
      </c>
      <c r="BJ419" s="713">
        <v>1792518.2907365623</v>
      </c>
      <c r="BK419" s="712">
        <v>13.755691216135444</v>
      </c>
      <c r="BL419" s="713">
        <v>11238584.709263438</v>
      </c>
      <c r="BM419" s="711">
        <v>86.244308783864554</v>
      </c>
    </row>
    <row r="420" spans="1:65" s="20" customFormat="1" ht="15" customHeight="1" x14ac:dyDescent="0.25">
      <c r="A420" s="23"/>
      <c r="B420" s="24"/>
      <c r="C420" s="18"/>
      <c r="D420" s="18"/>
      <c r="E420" s="18"/>
      <c r="F420" s="18"/>
      <c r="G420" s="18"/>
      <c r="H420" s="18"/>
      <c r="I420" s="23"/>
      <c r="J420" s="23"/>
      <c r="K420" s="21"/>
      <c r="L420" s="18"/>
      <c r="M420" s="18"/>
      <c r="N420" s="18"/>
      <c r="O420" s="21"/>
      <c r="P420" s="18"/>
      <c r="Q420" s="18"/>
      <c r="R420" s="18"/>
      <c r="S420" s="18"/>
      <c r="T420" s="18"/>
      <c r="U420" s="18"/>
      <c r="V420" s="18"/>
      <c r="W420" s="18"/>
      <c r="X420" s="206"/>
      <c r="Y420" s="18"/>
      <c r="Z420" s="18"/>
      <c r="AA420" s="18"/>
      <c r="AB420" s="18"/>
      <c r="AC420" s="21">
        <f>AC418-AC406</f>
        <v>-0.92378111282314279</v>
      </c>
      <c r="AD420" s="18"/>
      <c r="AE420" s="18"/>
      <c r="AF420" s="206"/>
      <c r="AG420" s="18"/>
      <c r="AH420" s="18"/>
      <c r="AI420" s="18"/>
      <c r="AJ420" s="18"/>
      <c r="AK420" s="18"/>
      <c r="AL420" s="18"/>
      <c r="AM420" s="18"/>
      <c r="AN420" s="206"/>
      <c r="AO420" s="18"/>
      <c r="AP420" s="18"/>
      <c r="AQ420" s="18"/>
      <c r="AR420" s="18"/>
      <c r="AS420" s="18"/>
      <c r="AT420" s="18"/>
      <c r="AU420" s="18"/>
      <c r="AV420" s="206"/>
      <c r="AW420" s="18"/>
      <c r="AX420" s="18"/>
      <c r="AY420" s="18"/>
      <c r="AZ420" s="18"/>
      <c r="BA420" s="18"/>
      <c r="BB420" s="18"/>
      <c r="BC420" s="18"/>
      <c r="BD420" s="206"/>
      <c r="BE420" s="18"/>
      <c r="BF420" s="18"/>
      <c r="BG420" s="18"/>
      <c r="BH420" s="18"/>
      <c r="BI420" s="18"/>
      <c r="BJ420" s="18"/>
      <c r="BK420" s="18"/>
      <c r="BL420" s="206"/>
      <c r="BM420" s="18"/>
    </row>
    <row r="421" spans="1:65" s="20" customFormat="1" ht="15" customHeight="1" x14ac:dyDescent="0.25">
      <c r="A421" s="141" t="s">
        <v>692</v>
      </c>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638"/>
      <c r="AA421" s="18"/>
      <c r="AB421" s="18"/>
      <c r="AC421" s="21">
        <f>AC418-AC415</f>
        <v>0.67176539925510248</v>
      </c>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row>
    <row r="422" spans="1:65" s="20" customFormat="1" ht="15" customHeight="1" x14ac:dyDescent="0.25">
      <c r="A422" s="142" t="s">
        <v>693</v>
      </c>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638"/>
      <c r="AA422" s="63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row>
    <row r="423" spans="1:65" s="20" customFormat="1" ht="15" customHeight="1" x14ac:dyDescent="0.25">
      <c r="A423" s="143" t="s">
        <v>694</v>
      </c>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638"/>
      <c r="AA423" s="63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row>
    <row r="424" spans="1:65" s="20" customFormat="1" ht="15" customHeight="1" x14ac:dyDescent="0.25">
      <c r="A424" s="144" t="s">
        <v>695</v>
      </c>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row>
    <row r="425" spans="1:65" s="20" customFormat="1" ht="15" customHeight="1" x14ac:dyDescent="0.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row>
    <row r="433" spans="6:6" x14ac:dyDescent="0.25">
      <c r="F433" s="126"/>
    </row>
  </sheetData>
  <autoFilter ref="A11:BM397" xr:uid="{43E60B76-C628-443B-A11F-1A10975D540F}">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autoFilter>
  <mergeCells count="84">
    <mergeCell ref="BH16:BI16"/>
    <mergeCell ref="V16:W16"/>
    <mergeCell ref="X16:Y16"/>
    <mergeCell ref="Z16:AA16"/>
    <mergeCell ref="AB16:AC16"/>
    <mergeCell ref="AL16:AM16"/>
    <mergeCell ref="AZ16:BA16"/>
    <mergeCell ref="BB16:BC16"/>
    <mergeCell ref="AF16:AG16"/>
    <mergeCell ref="BD16:BE16"/>
    <mergeCell ref="BF16:BG16"/>
    <mergeCell ref="L16:M16"/>
    <mergeCell ref="N16:O16"/>
    <mergeCell ref="P16:Q16"/>
    <mergeCell ref="R16:S16"/>
    <mergeCell ref="BL16:BM16"/>
    <mergeCell ref="AN16:AO16"/>
    <mergeCell ref="AP16:AQ16"/>
    <mergeCell ref="T16:U16"/>
    <mergeCell ref="BJ16:BK16"/>
    <mergeCell ref="AD16:AE16"/>
    <mergeCell ref="AH16:AI16"/>
    <mergeCell ref="AJ16:AK16"/>
    <mergeCell ref="AR16:AS16"/>
    <mergeCell ref="AT16:AU16"/>
    <mergeCell ref="AV16:AW16"/>
    <mergeCell ref="AX16:AY16"/>
    <mergeCell ref="B16:C16"/>
    <mergeCell ref="D16:E16"/>
    <mergeCell ref="F16:G16"/>
    <mergeCell ref="H16:I16"/>
    <mergeCell ref="J16:K16"/>
    <mergeCell ref="B12:C12"/>
    <mergeCell ref="A14:BM14"/>
    <mergeCell ref="B15:I15"/>
    <mergeCell ref="J15:Q15"/>
    <mergeCell ref="R15:Y15"/>
    <mergeCell ref="Z15:AG15"/>
    <mergeCell ref="AH15:AO15"/>
    <mergeCell ref="AP15:AW15"/>
    <mergeCell ref="AX15:BE15"/>
    <mergeCell ref="BF15:BM15"/>
    <mergeCell ref="J12:K12"/>
    <mergeCell ref="M12:P12"/>
    <mergeCell ref="B2:I2"/>
    <mergeCell ref="J2:Q2"/>
    <mergeCell ref="R2:Y2"/>
    <mergeCell ref="Z2:AG2"/>
    <mergeCell ref="AH2:AO2"/>
    <mergeCell ref="AP2:AW2"/>
    <mergeCell ref="AX2:BE2"/>
    <mergeCell ref="BF2:BM2"/>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BF3:BG3"/>
    <mergeCell ref="BH3:BI3"/>
    <mergeCell ref="BJ3:BK3"/>
    <mergeCell ref="BL3:BM3"/>
    <mergeCell ref="AV3:AW3"/>
    <mergeCell ref="AX3:AY3"/>
    <mergeCell ref="AZ3:BA3"/>
    <mergeCell ref="BB3:BC3"/>
    <mergeCell ref="BD3:BE3"/>
  </mergeCells>
  <phoneticPr fontId="21" type="noConversion"/>
  <hyperlinks>
    <hyperlink ref="B13" r:id="rId1" xr:uid="{011C9DDF-58E3-4E3B-B428-BCEC82D1B3A1}"/>
  </hyperlinks>
  <pageMargins left="0.7" right="0.7" top="0.75" bottom="0.75" header="0.3" footer="0.3"/>
  <pageSetup paperSize="9" orientation="portrait" horizontalDpi="1200" verticalDpi="1200"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B966-E436-47A8-9CED-216A22E35620}">
  <sheetPr>
    <tabColor rgb="FF00B0F0"/>
  </sheetPr>
  <dimension ref="A2:R293"/>
  <sheetViews>
    <sheetView workbookViewId="0"/>
  </sheetViews>
  <sheetFormatPr defaultColWidth="9.453125" defaultRowHeight="13" x14ac:dyDescent="0.3"/>
  <cols>
    <col min="1" max="1" width="16.1796875" style="256" customWidth="1"/>
    <col min="2" max="2" width="17.54296875" style="256" bestFit="1" customWidth="1"/>
    <col min="3" max="3" width="19.81640625" style="256" customWidth="1"/>
    <col min="4" max="4" width="18.54296875" style="256" customWidth="1"/>
    <col min="5" max="5" width="22.453125" style="256" customWidth="1"/>
    <col min="6" max="6" width="23.453125" style="256" customWidth="1"/>
    <col min="7" max="7" width="14.453125" style="256" customWidth="1"/>
    <col min="8" max="8" width="11.54296875" style="256" customWidth="1"/>
    <col min="9" max="24" width="10.54296875" style="256" customWidth="1"/>
    <col min="25" max="256" width="9.453125" style="256"/>
    <col min="257" max="257" width="13.54296875" style="256" customWidth="1"/>
    <col min="258" max="258" width="12.1796875" style="256" customWidth="1"/>
    <col min="259" max="259" width="17.453125" style="256" customWidth="1"/>
    <col min="260" max="260" width="18.54296875" style="256" customWidth="1"/>
    <col min="261" max="261" width="22.453125" style="256" customWidth="1"/>
    <col min="262" max="262" width="23.453125" style="256" customWidth="1"/>
    <col min="263" max="263" width="10.54296875" style="256" customWidth="1"/>
    <col min="264" max="264" width="11.54296875" style="256" customWidth="1"/>
    <col min="265" max="280" width="10.54296875" style="256" customWidth="1"/>
    <col min="281" max="512" width="9.453125" style="256"/>
    <col min="513" max="513" width="13.54296875" style="256" customWidth="1"/>
    <col min="514" max="514" width="12.1796875" style="256" customWidth="1"/>
    <col min="515" max="515" width="17.453125" style="256" customWidth="1"/>
    <col min="516" max="516" width="18.54296875" style="256" customWidth="1"/>
    <col min="517" max="517" width="22.453125" style="256" customWidth="1"/>
    <col min="518" max="518" width="23.453125" style="256" customWidth="1"/>
    <col min="519" max="519" width="10.54296875" style="256" customWidth="1"/>
    <col min="520" max="520" width="11.54296875" style="256" customWidth="1"/>
    <col min="521" max="536" width="10.54296875" style="256" customWidth="1"/>
    <col min="537" max="768" width="9.453125" style="256"/>
    <col min="769" max="769" width="13.54296875" style="256" customWidth="1"/>
    <col min="770" max="770" width="12.1796875" style="256" customWidth="1"/>
    <col min="771" max="771" width="17.453125" style="256" customWidth="1"/>
    <col min="772" max="772" width="18.54296875" style="256" customWidth="1"/>
    <col min="773" max="773" width="22.453125" style="256" customWidth="1"/>
    <col min="774" max="774" width="23.453125" style="256" customWidth="1"/>
    <col min="775" max="775" width="10.54296875" style="256" customWidth="1"/>
    <col min="776" max="776" width="11.54296875" style="256" customWidth="1"/>
    <col min="777" max="792" width="10.54296875" style="256" customWidth="1"/>
    <col min="793" max="1024" width="9.453125" style="256"/>
    <col min="1025" max="1025" width="13.54296875" style="256" customWidth="1"/>
    <col min="1026" max="1026" width="12.1796875" style="256" customWidth="1"/>
    <col min="1027" max="1027" width="17.453125" style="256" customWidth="1"/>
    <col min="1028" max="1028" width="18.54296875" style="256" customWidth="1"/>
    <col min="1029" max="1029" width="22.453125" style="256" customWidth="1"/>
    <col min="1030" max="1030" width="23.453125" style="256" customWidth="1"/>
    <col min="1031" max="1031" width="10.54296875" style="256" customWidth="1"/>
    <col min="1032" max="1032" width="11.54296875" style="256" customWidth="1"/>
    <col min="1033" max="1048" width="10.54296875" style="256" customWidth="1"/>
    <col min="1049" max="1280" width="9.453125" style="256"/>
    <col min="1281" max="1281" width="13.54296875" style="256" customWidth="1"/>
    <col min="1282" max="1282" width="12.1796875" style="256" customWidth="1"/>
    <col min="1283" max="1283" width="17.453125" style="256" customWidth="1"/>
    <col min="1284" max="1284" width="18.54296875" style="256" customWidth="1"/>
    <col min="1285" max="1285" width="22.453125" style="256" customWidth="1"/>
    <col min="1286" max="1286" width="23.453125" style="256" customWidth="1"/>
    <col min="1287" max="1287" width="10.54296875" style="256" customWidth="1"/>
    <col min="1288" max="1288" width="11.54296875" style="256" customWidth="1"/>
    <col min="1289" max="1304" width="10.54296875" style="256" customWidth="1"/>
    <col min="1305" max="1536" width="9.453125" style="256"/>
    <col min="1537" max="1537" width="13.54296875" style="256" customWidth="1"/>
    <col min="1538" max="1538" width="12.1796875" style="256" customWidth="1"/>
    <col min="1539" max="1539" width="17.453125" style="256" customWidth="1"/>
    <col min="1540" max="1540" width="18.54296875" style="256" customWidth="1"/>
    <col min="1541" max="1541" width="22.453125" style="256" customWidth="1"/>
    <col min="1542" max="1542" width="23.453125" style="256" customWidth="1"/>
    <col min="1543" max="1543" width="10.54296875" style="256" customWidth="1"/>
    <col min="1544" max="1544" width="11.54296875" style="256" customWidth="1"/>
    <col min="1545" max="1560" width="10.54296875" style="256" customWidth="1"/>
    <col min="1561" max="1792" width="9.453125" style="256"/>
    <col min="1793" max="1793" width="13.54296875" style="256" customWidth="1"/>
    <col min="1794" max="1794" width="12.1796875" style="256" customWidth="1"/>
    <col min="1795" max="1795" width="17.453125" style="256" customWidth="1"/>
    <col min="1796" max="1796" width="18.54296875" style="256" customWidth="1"/>
    <col min="1797" max="1797" width="22.453125" style="256" customWidth="1"/>
    <col min="1798" max="1798" width="23.453125" style="256" customWidth="1"/>
    <col min="1799" max="1799" width="10.54296875" style="256" customWidth="1"/>
    <col min="1800" max="1800" width="11.54296875" style="256" customWidth="1"/>
    <col min="1801" max="1816" width="10.54296875" style="256" customWidth="1"/>
    <col min="1817" max="2048" width="9.453125" style="256"/>
    <col min="2049" max="2049" width="13.54296875" style="256" customWidth="1"/>
    <col min="2050" max="2050" width="12.1796875" style="256" customWidth="1"/>
    <col min="2051" max="2051" width="17.453125" style="256" customWidth="1"/>
    <col min="2052" max="2052" width="18.54296875" style="256" customWidth="1"/>
    <col min="2053" max="2053" width="22.453125" style="256" customWidth="1"/>
    <col min="2054" max="2054" width="23.453125" style="256" customWidth="1"/>
    <col min="2055" max="2055" width="10.54296875" style="256" customWidth="1"/>
    <col min="2056" max="2056" width="11.54296875" style="256" customWidth="1"/>
    <col min="2057" max="2072" width="10.54296875" style="256" customWidth="1"/>
    <col min="2073" max="2304" width="9.453125" style="256"/>
    <col min="2305" max="2305" width="13.54296875" style="256" customWidth="1"/>
    <col min="2306" max="2306" width="12.1796875" style="256" customWidth="1"/>
    <col min="2307" max="2307" width="17.453125" style="256" customWidth="1"/>
    <col min="2308" max="2308" width="18.54296875" style="256" customWidth="1"/>
    <col min="2309" max="2309" width="22.453125" style="256" customWidth="1"/>
    <col min="2310" max="2310" width="23.453125" style="256" customWidth="1"/>
    <col min="2311" max="2311" width="10.54296875" style="256" customWidth="1"/>
    <col min="2312" max="2312" width="11.54296875" style="256" customWidth="1"/>
    <col min="2313" max="2328" width="10.54296875" style="256" customWidth="1"/>
    <col min="2329" max="2560" width="9.453125" style="256"/>
    <col min="2561" max="2561" width="13.54296875" style="256" customWidth="1"/>
    <col min="2562" max="2562" width="12.1796875" style="256" customWidth="1"/>
    <col min="2563" max="2563" width="17.453125" style="256" customWidth="1"/>
    <col min="2564" max="2564" width="18.54296875" style="256" customWidth="1"/>
    <col min="2565" max="2565" width="22.453125" style="256" customWidth="1"/>
    <col min="2566" max="2566" width="23.453125" style="256" customWidth="1"/>
    <col min="2567" max="2567" width="10.54296875" style="256" customWidth="1"/>
    <col min="2568" max="2568" width="11.54296875" style="256" customWidth="1"/>
    <col min="2569" max="2584" width="10.54296875" style="256" customWidth="1"/>
    <col min="2585" max="2816" width="9.453125" style="256"/>
    <col min="2817" max="2817" width="13.54296875" style="256" customWidth="1"/>
    <col min="2818" max="2818" width="12.1796875" style="256" customWidth="1"/>
    <col min="2819" max="2819" width="17.453125" style="256" customWidth="1"/>
    <col min="2820" max="2820" width="18.54296875" style="256" customWidth="1"/>
    <col min="2821" max="2821" width="22.453125" style="256" customWidth="1"/>
    <col min="2822" max="2822" width="23.453125" style="256" customWidth="1"/>
    <col min="2823" max="2823" width="10.54296875" style="256" customWidth="1"/>
    <col min="2824" max="2824" width="11.54296875" style="256" customWidth="1"/>
    <col min="2825" max="2840" width="10.54296875" style="256" customWidth="1"/>
    <col min="2841" max="3072" width="9.453125" style="256"/>
    <col min="3073" max="3073" width="13.54296875" style="256" customWidth="1"/>
    <col min="3074" max="3074" width="12.1796875" style="256" customWidth="1"/>
    <col min="3075" max="3075" width="17.453125" style="256" customWidth="1"/>
    <col min="3076" max="3076" width="18.54296875" style="256" customWidth="1"/>
    <col min="3077" max="3077" width="22.453125" style="256" customWidth="1"/>
    <col min="3078" max="3078" width="23.453125" style="256" customWidth="1"/>
    <col min="3079" max="3079" width="10.54296875" style="256" customWidth="1"/>
    <col min="3080" max="3080" width="11.54296875" style="256" customWidth="1"/>
    <col min="3081" max="3096" width="10.54296875" style="256" customWidth="1"/>
    <col min="3097" max="3328" width="9.453125" style="256"/>
    <col min="3329" max="3329" width="13.54296875" style="256" customWidth="1"/>
    <col min="3330" max="3330" width="12.1796875" style="256" customWidth="1"/>
    <col min="3331" max="3331" width="17.453125" style="256" customWidth="1"/>
    <col min="3332" max="3332" width="18.54296875" style="256" customWidth="1"/>
    <col min="3333" max="3333" width="22.453125" style="256" customWidth="1"/>
    <col min="3334" max="3334" width="23.453125" style="256" customWidth="1"/>
    <col min="3335" max="3335" width="10.54296875" style="256" customWidth="1"/>
    <col min="3336" max="3336" width="11.54296875" style="256" customWidth="1"/>
    <col min="3337" max="3352" width="10.54296875" style="256" customWidth="1"/>
    <col min="3353" max="3584" width="9.453125" style="256"/>
    <col min="3585" max="3585" width="13.54296875" style="256" customWidth="1"/>
    <col min="3586" max="3586" width="12.1796875" style="256" customWidth="1"/>
    <col min="3587" max="3587" width="17.453125" style="256" customWidth="1"/>
    <col min="3588" max="3588" width="18.54296875" style="256" customWidth="1"/>
    <col min="3589" max="3589" width="22.453125" style="256" customWidth="1"/>
    <col min="3590" max="3590" width="23.453125" style="256" customWidth="1"/>
    <col min="3591" max="3591" width="10.54296875" style="256" customWidth="1"/>
    <col min="3592" max="3592" width="11.54296875" style="256" customWidth="1"/>
    <col min="3593" max="3608" width="10.54296875" style="256" customWidth="1"/>
    <col min="3609" max="3840" width="9.453125" style="256"/>
    <col min="3841" max="3841" width="13.54296875" style="256" customWidth="1"/>
    <col min="3842" max="3842" width="12.1796875" style="256" customWidth="1"/>
    <col min="3843" max="3843" width="17.453125" style="256" customWidth="1"/>
    <col min="3844" max="3844" width="18.54296875" style="256" customWidth="1"/>
    <col min="3845" max="3845" width="22.453125" style="256" customWidth="1"/>
    <col min="3846" max="3846" width="23.453125" style="256" customWidth="1"/>
    <col min="3847" max="3847" width="10.54296875" style="256" customWidth="1"/>
    <col min="3848" max="3848" width="11.54296875" style="256" customWidth="1"/>
    <col min="3849" max="3864" width="10.54296875" style="256" customWidth="1"/>
    <col min="3865" max="4096" width="9.453125" style="256"/>
    <col min="4097" max="4097" width="13.54296875" style="256" customWidth="1"/>
    <col min="4098" max="4098" width="12.1796875" style="256" customWidth="1"/>
    <col min="4099" max="4099" width="17.453125" style="256" customWidth="1"/>
    <col min="4100" max="4100" width="18.54296875" style="256" customWidth="1"/>
    <col min="4101" max="4101" width="22.453125" style="256" customWidth="1"/>
    <col min="4102" max="4102" width="23.453125" style="256" customWidth="1"/>
    <col min="4103" max="4103" width="10.54296875" style="256" customWidth="1"/>
    <col min="4104" max="4104" width="11.54296875" style="256" customWidth="1"/>
    <col min="4105" max="4120" width="10.54296875" style="256" customWidth="1"/>
    <col min="4121" max="4352" width="9.453125" style="256"/>
    <col min="4353" max="4353" width="13.54296875" style="256" customWidth="1"/>
    <col min="4354" max="4354" width="12.1796875" style="256" customWidth="1"/>
    <col min="4355" max="4355" width="17.453125" style="256" customWidth="1"/>
    <col min="4356" max="4356" width="18.54296875" style="256" customWidth="1"/>
    <col min="4357" max="4357" width="22.453125" style="256" customWidth="1"/>
    <col min="4358" max="4358" width="23.453125" style="256" customWidth="1"/>
    <col min="4359" max="4359" width="10.54296875" style="256" customWidth="1"/>
    <col min="4360" max="4360" width="11.54296875" style="256" customWidth="1"/>
    <col min="4361" max="4376" width="10.54296875" style="256" customWidth="1"/>
    <col min="4377" max="4608" width="9.453125" style="256"/>
    <col min="4609" max="4609" width="13.54296875" style="256" customWidth="1"/>
    <col min="4610" max="4610" width="12.1796875" style="256" customWidth="1"/>
    <col min="4611" max="4611" width="17.453125" style="256" customWidth="1"/>
    <col min="4612" max="4612" width="18.54296875" style="256" customWidth="1"/>
    <col min="4613" max="4613" width="22.453125" style="256" customWidth="1"/>
    <col min="4614" max="4614" width="23.453125" style="256" customWidth="1"/>
    <col min="4615" max="4615" width="10.54296875" style="256" customWidth="1"/>
    <col min="4616" max="4616" width="11.54296875" style="256" customWidth="1"/>
    <col min="4617" max="4632" width="10.54296875" style="256" customWidth="1"/>
    <col min="4633" max="4864" width="9.453125" style="256"/>
    <col min="4865" max="4865" width="13.54296875" style="256" customWidth="1"/>
    <col min="4866" max="4866" width="12.1796875" style="256" customWidth="1"/>
    <col min="4867" max="4867" width="17.453125" style="256" customWidth="1"/>
    <col min="4868" max="4868" width="18.54296875" style="256" customWidth="1"/>
    <col min="4869" max="4869" width="22.453125" style="256" customWidth="1"/>
    <col min="4870" max="4870" width="23.453125" style="256" customWidth="1"/>
    <col min="4871" max="4871" width="10.54296875" style="256" customWidth="1"/>
    <col min="4872" max="4872" width="11.54296875" style="256" customWidth="1"/>
    <col min="4873" max="4888" width="10.54296875" style="256" customWidth="1"/>
    <col min="4889" max="5120" width="9.453125" style="256"/>
    <col min="5121" max="5121" width="13.54296875" style="256" customWidth="1"/>
    <col min="5122" max="5122" width="12.1796875" style="256" customWidth="1"/>
    <col min="5123" max="5123" width="17.453125" style="256" customWidth="1"/>
    <col min="5124" max="5124" width="18.54296875" style="256" customWidth="1"/>
    <col min="5125" max="5125" width="22.453125" style="256" customWidth="1"/>
    <col min="5126" max="5126" width="23.453125" style="256" customWidth="1"/>
    <col min="5127" max="5127" width="10.54296875" style="256" customWidth="1"/>
    <col min="5128" max="5128" width="11.54296875" style="256" customWidth="1"/>
    <col min="5129" max="5144" width="10.54296875" style="256" customWidth="1"/>
    <col min="5145" max="5376" width="9.453125" style="256"/>
    <col min="5377" max="5377" width="13.54296875" style="256" customWidth="1"/>
    <col min="5378" max="5378" width="12.1796875" style="256" customWidth="1"/>
    <col min="5379" max="5379" width="17.453125" style="256" customWidth="1"/>
    <col min="5380" max="5380" width="18.54296875" style="256" customWidth="1"/>
    <col min="5381" max="5381" width="22.453125" style="256" customWidth="1"/>
    <col min="5382" max="5382" width="23.453125" style="256" customWidth="1"/>
    <col min="5383" max="5383" width="10.54296875" style="256" customWidth="1"/>
    <col min="5384" max="5384" width="11.54296875" style="256" customWidth="1"/>
    <col min="5385" max="5400" width="10.54296875" style="256" customWidth="1"/>
    <col min="5401" max="5632" width="9.453125" style="256"/>
    <col min="5633" max="5633" width="13.54296875" style="256" customWidth="1"/>
    <col min="5634" max="5634" width="12.1796875" style="256" customWidth="1"/>
    <col min="5635" max="5635" width="17.453125" style="256" customWidth="1"/>
    <col min="5636" max="5636" width="18.54296875" style="256" customWidth="1"/>
    <col min="5637" max="5637" width="22.453125" style="256" customWidth="1"/>
    <col min="5638" max="5638" width="23.453125" style="256" customWidth="1"/>
    <col min="5639" max="5639" width="10.54296875" style="256" customWidth="1"/>
    <col min="5640" max="5640" width="11.54296875" style="256" customWidth="1"/>
    <col min="5641" max="5656" width="10.54296875" style="256" customWidth="1"/>
    <col min="5657" max="5888" width="9.453125" style="256"/>
    <col min="5889" max="5889" width="13.54296875" style="256" customWidth="1"/>
    <col min="5890" max="5890" width="12.1796875" style="256" customWidth="1"/>
    <col min="5891" max="5891" width="17.453125" style="256" customWidth="1"/>
    <col min="5892" max="5892" width="18.54296875" style="256" customWidth="1"/>
    <col min="5893" max="5893" width="22.453125" style="256" customWidth="1"/>
    <col min="5894" max="5894" width="23.453125" style="256" customWidth="1"/>
    <col min="5895" max="5895" width="10.54296875" style="256" customWidth="1"/>
    <col min="5896" max="5896" width="11.54296875" style="256" customWidth="1"/>
    <col min="5897" max="5912" width="10.54296875" style="256" customWidth="1"/>
    <col min="5913" max="6144" width="9.453125" style="256"/>
    <col min="6145" max="6145" width="13.54296875" style="256" customWidth="1"/>
    <col min="6146" max="6146" width="12.1796875" style="256" customWidth="1"/>
    <col min="6147" max="6147" width="17.453125" style="256" customWidth="1"/>
    <col min="6148" max="6148" width="18.54296875" style="256" customWidth="1"/>
    <col min="6149" max="6149" width="22.453125" style="256" customWidth="1"/>
    <col min="6150" max="6150" width="23.453125" style="256" customWidth="1"/>
    <col min="6151" max="6151" width="10.54296875" style="256" customWidth="1"/>
    <col min="6152" max="6152" width="11.54296875" style="256" customWidth="1"/>
    <col min="6153" max="6168" width="10.54296875" style="256" customWidth="1"/>
    <col min="6169" max="6400" width="9.453125" style="256"/>
    <col min="6401" max="6401" width="13.54296875" style="256" customWidth="1"/>
    <col min="6402" max="6402" width="12.1796875" style="256" customWidth="1"/>
    <col min="6403" max="6403" width="17.453125" style="256" customWidth="1"/>
    <col min="6404" max="6404" width="18.54296875" style="256" customWidth="1"/>
    <col min="6405" max="6405" width="22.453125" style="256" customWidth="1"/>
    <col min="6406" max="6406" width="23.453125" style="256" customWidth="1"/>
    <col min="6407" max="6407" width="10.54296875" style="256" customWidth="1"/>
    <col min="6408" max="6408" width="11.54296875" style="256" customWidth="1"/>
    <col min="6409" max="6424" width="10.54296875" style="256" customWidth="1"/>
    <col min="6425" max="6656" width="9.453125" style="256"/>
    <col min="6657" max="6657" width="13.54296875" style="256" customWidth="1"/>
    <col min="6658" max="6658" width="12.1796875" style="256" customWidth="1"/>
    <col min="6659" max="6659" width="17.453125" style="256" customWidth="1"/>
    <col min="6660" max="6660" width="18.54296875" style="256" customWidth="1"/>
    <col min="6661" max="6661" width="22.453125" style="256" customWidth="1"/>
    <col min="6662" max="6662" width="23.453125" style="256" customWidth="1"/>
    <col min="6663" max="6663" width="10.54296875" style="256" customWidth="1"/>
    <col min="6664" max="6664" width="11.54296875" style="256" customWidth="1"/>
    <col min="6665" max="6680" width="10.54296875" style="256" customWidth="1"/>
    <col min="6681" max="6912" width="9.453125" style="256"/>
    <col min="6913" max="6913" width="13.54296875" style="256" customWidth="1"/>
    <col min="6914" max="6914" width="12.1796875" style="256" customWidth="1"/>
    <col min="6915" max="6915" width="17.453125" style="256" customWidth="1"/>
    <col min="6916" max="6916" width="18.54296875" style="256" customWidth="1"/>
    <col min="6917" max="6917" width="22.453125" style="256" customWidth="1"/>
    <col min="6918" max="6918" width="23.453125" style="256" customWidth="1"/>
    <col min="6919" max="6919" width="10.54296875" style="256" customWidth="1"/>
    <col min="6920" max="6920" width="11.54296875" style="256" customWidth="1"/>
    <col min="6921" max="6936" width="10.54296875" style="256" customWidth="1"/>
    <col min="6937" max="7168" width="9.453125" style="256"/>
    <col min="7169" max="7169" width="13.54296875" style="256" customWidth="1"/>
    <col min="7170" max="7170" width="12.1796875" style="256" customWidth="1"/>
    <col min="7171" max="7171" width="17.453125" style="256" customWidth="1"/>
    <col min="7172" max="7172" width="18.54296875" style="256" customWidth="1"/>
    <col min="7173" max="7173" width="22.453125" style="256" customWidth="1"/>
    <col min="7174" max="7174" width="23.453125" style="256" customWidth="1"/>
    <col min="7175" max="7175" width="10.54296875" style="256" customWidth="1"/>
    <col min="7176" max="7176" width="11.54296875" style="256" customWidth="1"/>
    <col min="7177" max="7192" width="10.54296875" style="256" customWidth="1"/>
    <col min="7193" max="7424" width="9.453125" style="256"/>
    <col min="7425" max="7425" width="13.54296875" style="256" customWidth="1"/>
    <col min="7426" max="7426" width="12.1796875" style="256" customWidth="1"/>
    <col min="7427" max="7427" width="17.453125" style="256" customWidth="1"/>
    <col min="7428" max="7428" width="18.54296875" style="256" customWidth="1"/>
    <col min="7429" max="7429" width="22.453125" style="256" customWidth="1"/>
    <col min="7430" max="7430" width="23.453125" style="256" customWidth="1"/>
    <col min="7431" max="7431" width="10.54296875" style="256" customWidth="1"/>
    <col min="7432" max="7432" width="11.54296875" style="256" customWidth="1"/>
    <col min="7433" max="7448" width="10.54296875" style="256" customWidth="1"/>
    <col min="7449" max="7680" width="9.453125" style="256"/>
    <col min="7681" max="7681" width="13.54296875" style="256" customWidth="1"/>
    <col min="7682" max="7682" width="12.1796875" style="256" customWidth="1"/>
    <col min="7683" max="7683" width="17.453125" style="256" customWidth="1"/>
    <col min="7684" max="7684" width="18.54296875" style="256" customWidth="1"/>
    <col min="7685" max="7685" width="22.453125" style="256" customWidth="1"/>
    <col min="7686" max="7686" width="23.453125" style="256" customWidth="1"/>
    <col min="7687" max="7687" width="10.54296875" style="256" customWidth="1"/>
    <col min="7688" max="7688" width="11.54296875" style="256" customWidth="1"/>
    <col min="7689" max="7704" width="10.54296875" style="256" customWidth="1"/>
    <col min="7705" max="7936" width="9.453125" style="256"/>
    <col min="7937" max="7937" width="13.54296875" style="256" customWidth="1"/>
    <col min="7938" max="7938" width="12.1796875" style="256" customWidth="1"/>
    <col min="7939" max="7939" width="17.453125" style="256" customWidth="1"/>
    <col min="7940" max="7940" width="18.54296875" style="256" customWidth="1"/>
    <col min="7941" max="7941" width="22.453125" style="256" customWidth="1"/>
    <col min="7942" max="7942" width="23.453125" style="256" customWidth="1"/>
    <col min="7943" max="7943" width="10.54296875" style="256" customWidth="1"/>
    <col min="7944" max="7944" width="11.54296875" style="256" customWidth="1"/>
    <col min="7945" max="7960" width="10.54296875" style="256" customWidth="1"/>
    <col min="7961" max="8192" width="9.453125" style="256"/>
    <col min="8193" max="8193" width="13.54296875" style="256" customWidth="1"/>
    <col min="8194" max="8194" width="12.1796875" style="256" customWidth="1"/>
    <col min="8195" max="8195" width="17.453125" style="256" customWidth="1"/>
    <col min="8196" max="8196" width="18.54296875" style="256" customWidth="1"/>
    <col min="8197" max="8197" width="22.453125" style="256" customWidth="1"/>
    <col min="8198" max="8198" width="23.453125" style="256" customWidth="1"/>
    <col min="8199" max="8199" width="10.54296875" style="256" customWidth="1"/>
    <col min="8200" max="8200" width="11.54296875" style="256" customWidth="1"/>
    <col min="8201" max="8216" width="10.54296875" style="256" customWidth="1"/>
    <col min="8217" max="8448" width="9.453125" style="256"/>
    <col min="8449" max="8449" width="13.54296875" style="256" customWidth="1"/>
    <col min="8450" max="8450" width="12.1796875" style="256" customWidth="1"/>
    <col min="8451" max="8451" width="17.453125" style="256" customWidth="1"/>
    <col min="8452" max="8452" width="18.54296875" style="256" customWidth="1"/>
    <col min="8453" max="8453" width="22.453125" style="256" customWidth="1"/>
    <col min="8454" max="8454" width="23.453125" style="256" customWidth="1"/>
    <col min="8455" max="8455" width="10.54296875" style="256" customWidth="1"/>
    <col min="8456" max="8456" width="11.54296875" style="256" customWidth="1"/>
    <col min="8457" max="8472" width="10.54296875" style="256" customWidth="1"/>
    <col min="8473" max="8704" width="9.453125" style="256"/>
    <col min="8705" max="8705" width="13.54296875" style="256" customWidth="1"/>
    <col min="8706" max="8706" width="12.1796875" style="256" customWidth="1"/>
    <col min="8707" max="8707" width="17.453125" style="256" customWidth="1"/>
    <col min="8708" max="8708" width="18.54296875" style="256" customWidth="1"/>
    <col min="8709" max="8709" width="22.453125" style="256" customWidth="1"/>
    <col min="8710" max="8710" width="23.453125" style="256" customWidth="1"/>
    <col min="8711" max="8711" width="10.54296875" style="256" customWidth="1"/>
    <col min="8712" max="8712" width="11.54296875" style="256" customWidth="1"/>
    <col min="8713" max="8728" width="10.54296875" style="256" customWidth="1"/>
    <col min="8729" max="8960" width="9.453125" style="256"/>
    <col min="8961" max="8961" width="13.54296875" style="256" customWidth="1"/>
    <col min="8962" max="8962" width="12.1796875" style="256" customWidth="1"/>
    <col min="8963" max="8963" width="17.453125" style="256" customWidth="1"/>
    <col min="8964" max="8964" width="18.54296875" style="256" customWidth="1"/>
    <col min="8965" max="8965" width="22.453125" style="256" customWidth="1"/>
    <col min="8966" max="8966" width="23.453125" style="256" customWidth="1"/>
    <col min="8967" max="8967" width="10.54296875" style="256" customWidth="1"/>
    <col min="8968" max="8968" width="11.54296875" style="256" customWidth="1"/>
    <col min="8969" max="8984" width="10.54296875" style="256" customWidth="1"/>
    <col min="8985" max="9216" width="9.453125" style="256"/>
    <col min="9217" max="9217" width="13.54296875" style="256" customWidth="1"/>
    <col min="9218" max="9218" width="12.1796875" style="256" customWidth="1"/>
    <col min="9219" max="9219" width="17.453125" style="256" customWidth="1"/>
    <col min="9220" max="9220" width="18.54296875" style="256" customWidth="1"/>
    <col min="9221" max="9221" width="22.453125" style="256" customWidth="1"/>
    <col min="9222" max="9222" width="23.453125" style="256" customWidth="1"/>
    <col min="9223" max="9223" width="10.54296875" style="256" customWidth="1"/>
    <col min="9224" max="9224" width="11.54296875" style="256" customWidth="1"/>
    <col min="9225" max="9240" width="10.54296875" style="256" customWidth="1"/>
    <col min="9241" max="9472" width="9.453125" style="256"/>
    <col min="9473" max="9473" width="13.54296875" style="256" customWidth="1"/>
    <col min="9474" max="9474" width="12.1796875" style="256" customWidth="1"/>
    <col min="9475" max="9475" width="17.453125" style="256" customWidth="1"/>
    <col min="9476" max="9476" width="18.54296875" style="256" customWidth="1"/>
    <col min="9477" max="9477" width="22.453125" style="256" customWidth="1"/>
    <col min="9478" max="9478" width="23.453125" style="256" customWidth="1"/>
    <col min="9479" max="9479" width="10.54296875" style="256" customWidth="1"/>
    <col min="9480" max="9480" width="11.54296875" style="256" customWidth="1"/>
    <col min="9481" max="9496" width="10.54296875" style="256" customWidth="1"/>
    <col min="9497" max="9728" width="9.453125" style="256"/>
    <col min="9729" max="9729" width="13.54296875" style="256" customWidth="1"/>
    <col min="9730" max="9730" width="12.1796875" style="256" customWidth="1"/>
    <col min="9731" max="9731" width="17.453125" style="256" customWidth="1"/>
    <col min="9732" max="9732" width="18.54296875" style="256" customWidth="1"/>
    <col min="9733" max="9733" width="22.453125" style="256" customWidth="1"/>
    <col min="9734" max="9734" width="23.453125" style="256" customWidth="1"/>
    <col min="9735" max="9735" width="10.54296875" style="256" customWidth="1"/>
    <col min="9736" max="9736" width="11.54296875" style="256" customWidth="1"/>
    <col min="9737" max="9752" width="10.54296875" style="256" customWidth="1"/>
    <col min="9753" max="9984" width="9.453125" style="256"/>
    <col min="9985" max="9985" width="13.54296875" style="256" customWidth="1"/>
    <col min="9986" max="9986" width="12.1796875" style="256" customWidth="1"/>
    <col min="9987" max="9987" width="17.453125" style="256" customWidth="1"/>
    <col min="9988" max="9988" width="18.54296875" style="256" customWidth="1"/>
    <col min="9989" max="9989" width="22.453125" style="256" customWidth="1"/>
    <col min="9990" max="9990" width="23.453125" style="256" customWidth="1"/>
    <col min="9991" max="9991" width="10.54296875" style="256" customWidth="1"/>
    <col min="9992" max="9992" width="11.54296875" style="256" customWidth="1"/>
    <col min="9993" max="10008" width="10.54296875" style="256" customWidth="1"/>
    <col min="10009" max="10240" width="9.453125" style="256"/>
    <col min="10241" max="10241" width="13.54296875" style="256" customWidth="1"/>
    <col min="10242" max="10242" width="12.1796875" style="256" customWidth="1"/>
    <col min="10243" max="10243" width="17.453125" style="256" customWidth="1"/>
    <col min="10244" max="10244" width="18.54296875" style="256" customWidth="1"/>
    <col min="10245" max="10245" width="22.453125" style="256" customWidth="1"/>
    <col min="10246" max="10246" width="23.453125" style="256" customWidth="1"/>
    <col min="10247" max="10247" width="10.54296875" style="256" customWidth="1"/>
    <col min="10248" max="10248" width="11.54296875" style="256" customWidth="1"/>
    <col min="10249" max="10264" width="10.54296875" style="256" customWidth="1"/>
    <col min="10265" max="10496" width="9.453125" style="256"/>
    <col min="10497" max="10497" width="13.54296875" style="256" customWidth="1"/>
    <col min="10498" max="10498" width="12.1796875" style="256" customWidth="1"/>
    <col min="10499" max="10499" width="17.453125" style="256" customWidth="1"/>
    <col min="10500" max="10500" width="18.54296875" style="256" customWidth="1"/>
    <col min="10501" max="10501" width="22.453125" style="256" customWidth="1"/>
    <col min="10502" max="10502" width="23.453125" style="256" customWidth="1"/>
    <col min="10503" max="10503" width="10.54296875" style="256" customWidth="1"/>
    <col min="10504" max="10504" width="11.54296875" style="256" customWidth="1"/>
    <col min="10505" max="10520" width="10.54296875" style="256" customWidth="1"/>
    <col min="10521" max="10752" width="9.453125" style="256"/>
    <col min="10753" max="10753" width="13.54296875" style="256" customWidth="1"/>
    <col min="10754" max="10754" width="12.1796875" style="256" customWidth="1"/>
    <col min="10755" max="10755" width="17.453125" style="256" customWidth="1"/>
    <col min="10756" max="10756" width="18.54296875" style="256" customWidth="1"/>
    <col min="10757" max="10757" width="22.453125" style="256" customWidth="1"/>
    <col min="10758" max="10758" width="23.453125" style="256" customWidth="1"/>
    <col min="10759" max="10759" width="10.54296875" style="256" customWidth="1"/>
    <col min="10760" max="10760" width="11.54296875" style="256" customWidth="1"/>
    <col min="10761" max="10776" width="10.54296875" style="256" customWidth="1"/>
    <col min="10777" max="11008" width="9.453125" style="256"/>
    <col min="11009" max="11009" width="13.54296875" style="256" customWidth="1"/>
    <col min="11010" max="11010" width="12.1796875" style="256" customWidth="1"/>
    <col min="11011" max="11011" width="17.453125" style="256" customWidth="1"/>
    <col min="11012" max="11012" width="18.54296875" style="256" customWidth="1"/>
    <col min="11013" max="11013" width="22.453125" style="256" customWidth="1"/>
    <col min="11014" max="11014" width="23.453125" style="256" customWidth="1"/>
    <col min="11015" max="11015" width="10.54296875" style="256" customWidth="1"/>
    <col min="11016" max="11016" width="11.54296875" style="256" customWidth="1"/>
    <col min="11017" max="11032" width="10.54296875" style="256" customWidth="1"/>
    <col min="11033" max="11264" width="9.453125" style="256"/>
    <col min="11265" max="11265" width="13.54296875" style="256" customWidth="1"/>
    <col min="11266" max="11266" width="12.1796875" style="256" customWidth="1"/>
    <col min="11267" max="11267" width="17.453125" style="256" customWidth="1"/>
    <col min="11268" max="11268" width="18.54296875" style="256" customWidth="1"/>
    <col min="11269" max="11269" width="22.453125" style="256" customWidth="1"/>
    <col min="11270" max="11270" width="23.453125" style="256" customWidth="1"/>
    <col min="11271" max="11271" width="10.54296875" style="256" customWidth="1"/>
    <col min="11272" max="11272" width="11.54296875" style="256" customWidth="1"/>
    <col min="11273" max="11288" width="10.54296875" style="256" customWidth="1"/>
    <col min="11289" max="11520" width="9.453125" style="256"/>
    <col min="11521" max="11521" width="13.54296875" style="256" customWidth="1"/>
    <col min="11522" max="11522" width="12.1796875" style="256" customWidth="1"/>
    <col min="11523" max="11523" width="17.453125" style="256" customWidth="1"/>
    <col min="11524" max="11524" width="18.54296875" style="256" customWidth="1"/>
    <col min="11525" max="11525" width="22.453125" style="256" customWidth="1"/>
    <col min="11526" max="11526" width="23.453125" style="256" customWidth="1"/>
    <col min="11527" max="11527" width="10.54296875" style="256" customWidth="1"/>
    <col min="11528" max="11528" width="11.54296875" style="256" customWidth="1"/>
    <col min="11529" max="11544" width="10.54296875" style="256" customWidth="1"/>
    <col min="11545" max="11776" width="9.453125" style="256"/>
    <col min="11777" max="11777" width="13.54296875" style="256" customWidth="1"/>
    <col min="11778" max="11778" width="12.1796875" style="256" customWidth="1"/>
    <col min="11779" max="11779" width="17.453125" style="256" customWidth="1"/>
    <col min="11780" max="11780" width="18.54296875" style="256" customWidth="1"/>
    <col min="11781" max="11781" width="22.453125" style="256" customWidth="1"/>
    <col min="11782" max="11782" width="23.453125" style="256" customWidth="1"/>
    <col min="11783" max="11783" width="10.54296875" style="256" customWidth="1"/>
    <col min="11784" max="11784" width="11.54296875" style="256" customWidth="1"/>
    <col min="11785" max="11800" width="10.54296875" style="256" customWidth="1"/>
    <col min="11801" max="12032" width="9.453125" style="256"/>
    <col min="12033" max="12033" width="13.54296875" style="256" customWidth="1"/>
    <col min="12034" max="12034" width="12.1796875" style="256" customWidth="1"/>
    <col min="12035" max="12035" width="17.453125" style="256" customWidth="1"/>
    <col min="12036" max="12036" width="18.54296875" style="256" customWidth="1"/>
    <col min="12037" max="12037" width="22.453125" style="256" customWidth="1"/>
    <col min="12038" max="12038" width="23.453125" style="256" customWidth="1"/>
    <col min="12039" max="12039" width="10.54296875" style="256" customWidth="1"/>
    <col min="12040" max="12040" width="11.54296875" style="256" customWidth="1"/>
    <col min="12041" max="12056" width="10.54296875" style="256" customWidth="1"/>
    <col min="12057" max="12288" width="9.453125" style="256"/>
    <col min="12289" max="12289" width="13.54296875" style="256" customWidth="1"/>
    <col min="12290" max="12290" width="12.1796875" style="256" customWidth="1"/>
    <col min="12291" max="12291" width="17.453125" style="256" customWidth="1"/>
    <col min="12292" max="12292" width="18.54296875" style="256" customWidth="1"/>
    <col min="12293" max="12293" width="22.453125" style="256" customWidth="1"/>
    <col min="12294" max="12294" width="23.453125" style="256" customWidth="1"/>
    <col min="12295" max="12295" width="10.54296875" style="256" customWidth="1"/>
    <col min="12296" max="12296" width="11.54296875" style="256" customWidth="1"/>
    <col min="12297" max="12312" width="10.54296875" style="256" customWidth="1"/>
    <col min="12313" max="12544" width="9.453125" style="256"/>
    <col min="12545" max="12545" width="13.54296875" style="256" customWidth="1"/>
    <col min="12546" max="12546" width="12.1796875" style="256" customWidth="1"/>
    <col min="12547" max="12547" width="17.453125" style="256" customWidth="1"/>
    <col min="12548" max="12548" width="18.54296875" style="256" customWidth="1"/>
    <col min="12549" max="12549" width="22.453125" style="256" customWidth="1"/>
    <col min="12550" max="12550" width="23.453125" style="256" customWidth="1"/>
    <col min="12551" max="12551" width="10.54296875" style="256" customWidth="1"/>
    <col min="12552" max="12552" width="11.54296875" style="256" customWidth="1"/>
    <col min="12553" max="12568" width="10.54296875" style="256" customWidth="1"/>
    <col min="12569" max="12800" width="9.453125" style="256"/>
    <col min="12801" max="12801" width="13.54296875" style="256" customWidth="1"/>
    <col min="12802" max="12802" width="12.1796875" style="256" customWidth="1"/>
    <col min="12803" max="12803" width="17.453125" style="256" customWidth="1"/>
    <col min="12804" max="12804" width="18.54296875" style="256" customWidth="1"/>
    <col min="12805" max="12805" width="22.453125" style="256" customWidth="1"/>
    <col min="12806" max="12806" width="23.453125" style="256" customWidth="1"/>
    <col min="12807" max="12807" width="10.54296875" style="256" customWidth="1"/>
    <col min="12808" max="12808" width="11.54296875" style="256" customWidth="1"/>
    <col min="12809" max="12824" width="10.54296875" style="256" customWidth="1"/>
    <col min="12825" max="13056" width="9.453125" style="256"/>
    <col min="13057" max="13057" width="13.54296875" style="256" customWidth="1"/>
    <col min="13058" max="13058" width="12.1796875" style="256" customWidth="1"/>
    <col min="13059" max="13059" width="17.453125" style="256" customWidth="1"/>
    <col min="13060" max="13060" width="18.54296875" style="256" customWidth="1"/>
    <col min="13061" max="13061" width="22.453125" style="256" customWidth="1"/>
    <col min="13062" max="13062" width="23.453125" style="256" customWidth="1"/>
    <col min="13063" max="13063" width="10.54296875" style="256" customWidth="1"/>
    <col min="13064" max="13064" width="11.54296875" style="256" customWidth="1"/>
    <col min="13065" max="13080" width="10.54296875" style="256" customWidth="1"/>
    <col min="13081" max="13312" width="9.453125" style="256"/>
    <col min="13313" max="13313" width="13.54296875" style="256" customWidth="1"/>
    <col min="13314" max="13314" width="12.1796875" style="256" customWidth="1"/>
    <col min="13315" max="13315" width="17.453125" style="256" customWidth="1"/>
    <col min="13316" max="13316" width="18.54296875" style="256" customWidth="1"/>
    <col min="13317" max="13317" width="22.453125" style="256" customWidth="1"/>
    <col min="13318" max="13318" width="23.453125" style="256" customWidth="1"/>
    <col min="13319" max="13319" width="10.54296875" style="256" customWidth="1"/>
    <col min="13320" max="13320" width="11.54296875" style="256" customWidth="1"/>
    <col min="13321" max="13336" width="10.54296875" style="256" customWidth="1"/>
    <col min="13337" max="13568" width="9.453125" style="256"/>
    <col min="13569" max="13569" width="13.54296875" style="256" customWidth="1"/>
    <col min="13570" max="13570" width="12.1796875" style="256" customWidth="1"/>
    <col min="13571" max="13571" width="17.453125" style="256" customWidth="1"/>
    <col min="13572" max="13572" width="18.54296875" style="256" customWidth="1"/>
    <col min="13573" max="13573" width="22.453125" style="256" customWidth="1"/>
    <col min="13574" max="13574" width="23.453125" style="256" customWidth="1"/>
    <col min="13575" max="13575" width="10.54296875" style="256" customWidth="1"/>
    <col min="13576" max="13576" width="11.54296875" style="256" customWidth="1"/>
    <col min="13577" max="13592" width="10.54296875" style="256" customWidth="1"/>
    <col min="13593" max="13824" width="9.453125" style="256"/>
    <col min="13825" max="13825" width="13.54296875" style="256" customWidth="1"/>
    <col min="13826" max="13826" width="12.1796875" style="256" customWidth="1"/>
    <col min="13827" max="13827" width="17.453125" style="256" customWidth="1"/>
    <col min="13828" max="13828" width="18.54296875" style="256" customWidth="1"/>
    <col min="13829" max="13829" width="22.453125" style="256" customWidth="1"/>
    <col min="13830" max="13830" width="23.453125" style="256" customWidth="1"/>
    <col min="13831" max="13831" width="10.54296875" style="256" customWidth="1"/>
    <col min="13832" max="13832" width="11.54296875" style="256" customWidth="1"/>
    <col min="13833" max="13848" width="10.54296875" style="256" customWidth="1"/>
    <col min="13849" max="14080" width="9.453125" style="256"/>
    <col min="14081" max="14081" width="13.54296875" style="256" customWidth="1"/>
    <col min="14082" max="14082" width="12.1796875" style="256" customWidth="1"/>
    <col min="14083" max="14083" width="17.453125" style="256" customWidth="1"/>
    <col min="14084" max="14084" width="18.54296875" style="256" customWidth="1"/>
    <col min="14085" max="14085" width="22.453125" style="256" customWidth="1"/>
    <col min="14086" max="14086" width="23.453125" style="256" customWidth="1"/>
    <col min="14087" max="14087" width="10.54296875" style="256" customWidth="1"/>
    <col min="14088" max="14088" width="11.54296875" style="256" customWidth="1"/>
    <col min="14089" max="14104" width="10.54296875" style="256" customWidth="1"/>
    <col min="14105" max="14336" width="9.453125" style="256"/>
    <col min="14337" max="14337" width="13.54296875" style="256" customWidth="1"/>
    <col min="14338" max="14338" width="12.1796875" style="256" customWidth="1"/>
    <col min="14339" max="14339" width="17.453125" style="256" customWidth="1"/>
    <col min="14340" max="14340" width="18.54296875" style="256" customWidth="1"/>
    <col min="14341" max="14341" width="22.453125" style="256" customWidth="1"/>
    <col min="14342" max="14342" width="23.453125" style="256" customWidth="1"/>
    <col min="14343" max="14343" width="10.54296875" style="256" customWidth="1"/>
    <col min="14344" max="14344" width="11.54296875" style="256" customWidth="1"/>
    <col min="14345" max="14360" width="10.54296875" style="256" customWidth="1"/>
    <col min="14361" max="14592" width="9.453125" style="256"/>
    <col min="14593" max="14593" width="13.54296875" style="256" customWidth="1"/>
    <col min="14594" max="14594" width="12.1796875" style="256" customWidth="1"/>
    <col min="14595" max="14595" width="17.453125" style="256" customWidth="1"/>
    <col min="14596" max="14596" width="18.54296875" style="256" customWidth="1"/>
    <col min="14597" max="14597" width="22.453125" style="256" customWidth="1"/>
    <col min="14598" max="14598" width="23.453125" style="256" customWidth="1"/>
    <col min="14599" max="14599" width="10.54296875" style="256" customWidth="1"/>
    <col min="14600" max="14600" width="11.54296875" style="256" customWidth="1"/>
    <col min="14601" max="14616" width="10.54296875" style="256" customWidth="1"/>
    <col min="14617" max="14848" width="9.453125" style="256"/>
    <col min="14849" max="14849" width="13.54296875" style="256" customWidth="1"/>
    <col min="14850" max="14850" width="12.1796875" style="256" customWidth="1"/>
    <col min="14851" max="14851" width="17.453125" style="256" customWidth="1"/>
    <col min="14852" max="14852" width="18.54296875" style="256" customWidth="1"/>
    <col min="14853" max="14853" width="22.453125" style="256" customWidth="1"/>
    <col min="14854" max="14854" width="23.453125" style="256" customWidth="1"/>
    <col min="14855" max="14855" width="10.54296875" style="256" customWidth="1"/>
    <col min="14856" max="14856" width="11.54296875" style="256" customWidth="1"/>
    <col min="14857" max="14872" width="10.54296875" style="256" customWidth="1"/>
    <col min="14873" max="15104" width="9.453125" style="256"/>
    <col min="15105" max="15105" width="13.54296875" style="256" customWidth="1"/>
    <col min="15106" max="15106" width="12.1796875" style="256" customWidth="1"/>
    <col min="15107" max="15107" width="17.453125" style="256" customWidth="1"/>
    <col min="15108" max="15108" width="18.54296875" style="256" customWidth="1"/>
    <col min="15109" max="15109" width="22.453125" style="256" customWidth="1"/>
    <col min="15110" max="15110" width="23.453125" style="256" customWidth="1"/>
    <col min="15111" max="15111" width="10.54296875" style="256" customWidth="1"/>
    <col min="15112" max="15112" width="11.54296875" style="256" customWidth="1"/>
    <col min="15113" max="15128" width="10.54296875" style="256" customWidth="1"/>
    <col min="15129" max="15360" width="9.453125" style="256"/>
    <col min="15361" max="15361" width="13.54296875" style="256" customWidth="1"/>
    <col min="15362" max="15362" width="12.1796875" style="256" customWidth="1"/>
    <col min="15363" max="15363" width="17.453125" style="256" customWidth="1"/>
    <col min="15364" max="15364" width="18.54296875" style="256" customWidth="1"/>
    <col min="15365" max="15365" width="22.453125" style="256" customWidth="1"/>
    <col min="15366" max="15366" width="23.453125" style="256" customWidth="1"/>
    <col min="15367" max="15367" width="10.54296875" style="256" customWidth="1"/>
    <col min="15368" max="15368" width="11.54296875" style="256" customWidth="1"/>
    <col min="15369" max="15384" width="10.54296875" style="256" customWidth="1"/>
    <col min="15385" max="15616" width="9.453125" style="256"/>
    <col min="15617" max="15617" width="13.54296875" style="256" customWidth="1"/>
    <col min="15618" max="15618" width="12.1796875" style="256" customWidth="1"/>
    <col min="15619" max="15619" width="17.453125" style="256" customWidth="1"/>
    <col min="15620" max="15620" width="18.54296875" style="256" customWidth="1"/>
    <col min="15621" max="15621" width="22.453125" style="256" customWidth="1"/>
    <col min="15622" max="15622" width="23.453125" style="256" customWidth="1"/>
    <col min="15623" max="15623" width="10.54296875" style="256" customWidth="1"/>
    <col min="15624" max="15624" width="11.54296875" style="256" customWidth="1"/>
    <col min="15625" max="15640" width="10.54296875" style="256" customWidth="1"/>
    <col min="15641" max="15872" width="9.453125" style="256"/>
    <col min="15873" max="15873" width="13.54296875" style="256" customWidth="1"/>
    <col min="15874" max="15874" width="12.1796875" style="256" customWidth="1"/>
    <col min="15875" max="15875" width="17.453125" style="256" customWidth="1"/>
    <col min="15876" max="15876" width="18.54296875" style="256" customWidth="1"/>
    <col min="15877" max="15877" width="22.453125" style="256" customWidth="1"/>
    <col min="15878" max="15878" width="23.453125" style="256" customWidth="1"/>
    <col min="15879" max="15879" width="10.54296875" style="256" customWidth="1"/>
    <col min="15880" max="15880" width="11.54296875" style="256" customWidth="1"/>
    <col min="15881" max="15896" width="10.54296875" style="256" customWidth="1"/>
    <col min="15897" max="16128" width="9.453125" style="256"/>
    <col min="16129" max="16129" width="13.54296875" style="256" customWidth="1"/>
    <col min="16130" max="16130" width="12.1796875" style="256" customWidth="1"/>
    <col min="16131" max="16131" width="17.453125" style="256" customWidth="1"/>
    <col min="16132" max="16132" width="18.54296875" style="256" customWidth="1"/>
    <col min="16133" max="16133" width="22.453125" style="256" customWidth="1"/>
    <col min="16134" max="16134" width="23.453125" style="256" customWidth="1"/>
    <col min="16135" max="16135" width="10.54296875" style="256" customWidth="1"/>
    <col min="16136" max="16136" width="11.54296875" style="256" customWidth="1"/>
    <col min="16137" max="16152" width="10.54296875" style="256" customWidth="1"/>
    <col min="16153" max="16384" width="9.453125" style="256"/>
  </cols>
  <sheetData>
    <row r="2" spans="1:10" x14ac:dyDescent="0.3">
      <c r="B2" s="407" t="s">
        <v>696</v>
      </c>
      <c r="C2" s="407" t="s">
        <v>697</v>
      </c>
      <c r="D2" s="407" t="s">
        <v>698</v>
      </c>
      <c r="E2" s="407" t="s">
        <v>699</v>
      </c>
      <c r="F2" s="407" t="s">
        <v>700</v>
      </c>
    </row>
    <row r="3" spans="1:10" x14ac:dyDescent="0.3">
      <c r="A3" s="407" t="s">
        <v>40</v>
      </c>
      <c r="B3" s="409" cm="1">
        <f t="array" ref="B3">INDEX(B$16:B$1048576,COUNTA(B$16:B$1048576))</f>
        <v>36557</v>
      </c>
      <c r="C3" s="409" cm="1">
        <f t="array" ref="C3">INDEX(C$16:C$1048576,COUNTA(C$16:C$1048576))</f>
        <v>32291</v>
      </c>
      <c r="D3" s="409" cm="1">
        <f t="array" ref="D3">INDEX(D$16:D$1048576,COUNTA(D$16:D$1048576))</f>
        <v>4066</v>
      </c>
      <c r="E3" s="409" cm="1">
        <f t="array" ref="E3">INDEX(E$16:E$1048576,COUNTA(E$16:E$1048576))</f>
        <v>148</v>
      </c>
      <c r="F3" s="409" cm="1">
        <f t="array" ref="F3">INDEX(F$16:F$1048576,COUNTA(F$16:F$1048576))</f>
        <v>52</v>
      </c>
    </row>
    <row r="4" spans="1:10" x14ac:dyDescent="0.3">
      <c r="A4" s="407" t="s">
        <v>281</v>
      </c>
      <c r="B4" s="409" cm="1">
        <f t="array" ref="B4">INDEX(B$16:B$1048576,COUNTA(B$16:B$1048576))-INDEX(B$16:B$1048576,COUNTA(B$16:B$1048576)-1)</f>
        <v>-116</v>
      </c>
      <c r="C4" s="409" cm="1">
        <f t="array" ref="C4">INDEX(C$16:C$1048576,COUNTA(C$16:C$1048576))-INDEX(C$16:C$1048576,COUNTA(C$16:C$1048576)-1)</f>
        <v>-15</v>
      </c>
      <c r="D4" s="409" cm="1">
        <f t="array" ref="D4">INDEX(D$16:D$1048576,COUNTA(D$16:D$1048576))-INDEX(D$16:D$1048576,COUNTA(D$16:D$1048576)-1)</f>
        <v>-120</v>
      </c>
      <c r="E4" s="409" cm="1">
        <f t="array" ref="E4">INDEX(E$16:E$1048576,COUNTA(E$16:E$1048576))-INDEX(E$16:E$1048576,COUNTA(E$16:E$1048576)-1)</f>
        <v>1</v>
      </c>
      <c r="F4" s="409" cm="1">
        <f t="array" ref="F4">INDEX(F$16:F$1048576,COUNTA(F$16:F$1048576))-INDEX(F$16:F$1048576,COUNTA(F$16:F$1048576)-1)</f>
        <v>18</v>
      </c>
    </row>
    <row r="5" spans="1:10" x14ac:dyDescent="0.3">
      <c r="A5" s="407" t="s">
        <v>78</v>
      </c>
      <c r="B5" s="409">
        <f>MAX(B$16:B$1048576)</f>
        <v>36931</v>
      </c>
      <c r="C5" s="409">
        <f>MAX(C$16:C$1048576)</f>
        <v>32388</v>
      </c>
      <c r="D5" s="409">
        <f>MAX(D$16:D$1048576)</f>
        <v>4693</v>
      </c>
      <c r="E5" s="409">
        <f>MAX(E$16:E$1048576)</f>
        <v>595</v>
      </c>
      <c r="F5" s="409">
        <f>MAX(F$16:F$1048576)</f>
        <v>467</v>
      </c>
    </row>
    <row r="6" spans="1:10" ht="26" x14ac:dyDescent="0.3">
      <c r="A6" s="408" t="s">
        <v>701</v>
      </c>
      <c r="B6" s="409" cm="1">
        <f t="array" ref="B6">INDEX(B$16:B$1048576,COUNTA(B$16:B$1048576))-B$276</f>
        <v>-78</v>
      </c>
      <c r="C6" s="409" cm="1">
        <f t="array" ref="C6">INDEX(C$16:C$1048576,COUNTA(C$16:C$1048576))-C$276</f>
        <v>75</v>
      </c>
      <c r="D6" s="409" cm="1">
        <f t="array" ref="D6">INDEX(D$16:D$1048576,COUNTA(D$16:D$1048576))-D$276</f>
        <v>-170</v>
      </c>
      <c r="E6" s="409" cm="1">
        <f t="array" ref="E6">INDEX(E$16:E$1048576,COUNTA(E$16:E$1048576))-E$276</f>
        <v>-1</v>
      </c>
      <c r="F6" s="409" cm="1">
        <f t="array" ref="F6">INDEX(F$16:F$1048576,COUNTA(F$16:F$1048576))-F$276</f>
        <v>18</v>
      </c>
    </row>
    <row r="8" spans="1:10" s="252" customFormat="1" ht="21.65" customHeight="1" x14ac:dyDescent="0.35">
      <c r="A8" s="251" t="s">
        <v>702</v>
      </c>
      <c r="B8" s="516"/>
      <c r="C8" s="516"/>
      <c r="D8" s="512"/>
      <c r="E8" s="512"/>
    </row>
    <row r="9" spans="1:10" s="252" customFormat="1" ht="21.65" customHeight="1" x14ac:dyDescent="0.35">
      <c r="A9" s="279" t="s">
        <v>285</v>
      </c>
      <c r="C9" s="508">
        <v>45916</v>
      </c>
      <c r="D9" s="253"/>
      <c r="E9" s="280" t="s">
        <v>286</v>
      </c>
      <c r="F9" s="518">
        <v>46007</v>
      </c>
      <c r="G9" s="254"/>
      <c r="H9" s="253"/>
    </row>
    <row r="10" spans="1:10" s="252" customFormat="1" ht="21.65" customHeight="1" x14ac:dyDescent="0.35">
      <c r="A10" s="514" t="s">
        <v>288</v>
      </c>
      <c r="C10" s="282" t="s">
        <v>703</v>
      </c>
      <c r="D10" s="281"/>
      <c r="E10" s="280" t="s">
        <v>704</v>
      </c>
      <c r="F10" s="280" t="s">
        <v>705</v>
      </c>
      <c r="G10" s="255"/>
      <c r="J10" s="251"/>
    </row>
    <row r="11" spans="1:10" s="252" customFormat="1" ht="21.65" customHeight="1" x14ac:dyDescent="0.35">
      <c r="A11" s="251"/>
      <c r="B11" s="516"/>
      <c r="C11" s="516"/>
      <c r="D11" s="516"/>
      <c r="E11" s="516"/>
      <c r="F11" s="513" t="s">
        <v>706</v>
      </c>
    </row>
    <row r="12" spans="1:10" ht="30" customHeight="1" thickBot="1" x14ac:dyDescent="0.35">
      <c r="A12" s="832" t="s">
        <v>291</v>
      </c>
      <c r="B12" s="832"/>
      <c r="C12" s="832"/>
      <c r="D12" s="832"/>
      <c r="E12" s="832"/>
      <c r="F12" s="832"/>
    </row>
    <row r="13" spans="1:10" s="259" customFormat="1" ht="42.65" customHeight="1" x14ac:dyDescent="0.3">
      <c r="A13" s="257"/>
      <c r="B13" s="258" t="s">
        <v>707</v>
      </c>
      <c r="C13" s="258" t="s">
        <v>708</v>
      </c>
      <c r="D13" s="258" t="s">
        <v>709</v>
      </c>
      <c r="E13" s="258" t="s">
        <v>699</v>
      </c>
      <c r="F13" s="258" t="s">
        <v>710</v>
      </c>
      <c r="I13" s="834"/>
      <c r="J13" s="835"/>
    </row>
    <row r="14" spans="1:10" ht="15" customHeight="1" x14ac:dyDescent="0.3">
      <c r="A14" s="221"/>
      <c r="B14" s="221">
        <v>1</v>
      </c>
      <c r="C14" s="221">
        <v>2</v>
      </c>
      <c r="D14" s="221">
        <v>3</v>
      </c>
      <c r="E14" s="221">
        <v>4</v>
      </c>
      <c r="F14" s="221">
        <v>5</v>
      </c>
    </row>
    <row r="15" spans="1:10" ht="15" customHeight="1" x14ac:dyDescent="0.3">
      <c r="A15" s="517"/>
      <c r="B15" s="515" t="s">
        <v>711</v>
      </c>
      <c r="C15" s="515" t="s">
        <v>712</v>
      </c>
      <c r="D15" s="515" t="s">
        <v>713</v>
      </c>
      <c r="E15" s="515" t="s">
        <v>714</v>
      </c>
      <c r="F15" s="515" t="s">
        <v>715</v>
      </c>
    </row>
    <row r="16" spans="1:10" ht="15" customHeight="1" x14ac:dyDescent="0.3">
      <c r="A16" s="700" t="s">
        <v>716</v>
      </c>
      <c r="B16" s="699">
        <v>25555</v>
      </c>
      <c r="C16" s="699">
        <v>23125</v>
      </c>
      <c r="D16" s="699">
        <v>1835</v>
      </c>
      <c r="E16" s="699">
        <v>595</v>
      </c>
      <c r="F16" s="699">
        <v>0</v>
      </c>
      <c r="G16" s="260"/>
    </row>
    <row r="17" spans="1:18" ht="15" customHeight="1" x14ac:dyDescent="0.3">
      <c r="A17" s="700" t="s">
        <v>717</v>
      </c>
      <c r="B17" s="699">
        <v>25660</v>
      </c>
      <c r="C17" s="699">
        <v>23248</v>
      </c>
      <c r="D17" s="699">
        <v>1834</v>
      </c>
      <c r="E17" s="699">
        <v>577</v>
      </c>
      <c r="F17" s="699">
        <v>0</v>
      </c>
      <c r="G17" s="260"/>
    </row>
    <row r="18" spans="1:18" ht="15" customHeight="1" x14ac:dyDescent="0.3">
      <c r="A18" s="700" t="s">
        <v>718</v>
      </c>
      <c r="B18" s="699">
        <v>25751</v>
      </c>
      <c r="C18" s="699">
        <v>23370</v>
      </c>
      <c r="D18" s="699">
        <v>1820</v>
      </c>
      <c r="E18" s="699">
        <v>560</v>
      </c>
      <c r="F18" s="699">
        <v>0</v>
      </c>
      <c r="G18" s="260"/>
    </row>
    <row r="19" spans="1:18" ht="15" customHeight="1" x14ac:dyDescent="0.3">
      <c r="A19" s="700" t="s">
        <v>719</v>
      </c>
      <c r="B19" s="699">
        <v>25905</v>
      </c>
      <c r="C19" s="699">
        <v>23531</v>
      </c>
      <c r="D19" s="699">
        <v>1824</v>
      </c>
      <c r="E19" s="699">
        <v>550</v>
      </c>
      <c r="F19" s="699">
        <v>0</v>
      </c>
      <c r="G19" s="260"/>
    </row>
    <row r="20" spans="1:18" ht="15" customHeight="1" x14ac:dyDescent="0.3">
      <c r="A20" s="700" t="s">
        <v>720</v>
      </c>
      <c r="B20" s="699">
        <v>26015</v>
      </c>
      <c r="C20" s="699">
        <v>23634</v>
      </c>
      <c r="D20" s="699">
        <v>1840</v>
      </c>
      <c r="E20" s="699">
        <v>541</v>
      </c>
      <c r="F20" s="699">
        <v>0</v>
      </c>
      <c r="G20" s="260"/>
    </row>
    <row r="21" spans="1:18" ht="15" customHeight="1" x14ac:dyDescent="0.3">
      <c r="A21" s="700" t="s">
        <v>721</v>
      </c>
      <c r="B21" s="699">
        <v>26060</v>
      </c>
      <c r="C21" s="699">
        <v>23685</v>
      </c>
      <c r="D21" s="699">
        <v>1839</v>
      </c>
      <c r="E21" s="699">
        <v>536</v>
      </c>
      <c r="F21" s="699">
        <v>0</v>
      </c>
      <c r="G21" s="260"/>
    </row>
    <row r="22" spans="1:18" ht="15" customHeight="1" x14ac:dyDescent="0.3">
      <c r="A22" s="700" t="s">
        <v>722</v>
      </c>
      <c r="B22" s="699">
        <v>26246</v>
      </c>
      <c r="C22" s="699">
        <v>23894</v>
      </c>
      <c r="D22" s="699">
        <v>1827</v>
      </c>
      <c r="E22" s="699">
        <v>526</v>
      </c>
      <c r="F22" s="699">
        <v>0</v>
      </c>
      <c r="G22" s="260"/>
      <c r="H22" s="261"/>
      <c r="I22" s="261"/>
      <c r="J22" s="261"/>
      <c r="K22" s="261"/>
      <c r="L22" s="261"/>
      <c r="N22" s="262"/>
      <c r="O22" s="262"/>
      <c r="P22" s="262"/>
      <c r="Q22" s="262"/>
      <c r="R22" s="262"/>
    </row>
    <row r="23" spans="1:18" ht="15" customHeight="1" x14ac:dyDescent="0.3">
      <c r="A23" s="700" t="s">
        <v>723</v>
      </c>
      <c r="B23" s="699">
        <v>26345</v>
      </c>
      <c r="C23" s="699">
        <v>24011</v>
      </c>
      <c r="D23" s="699">
        <v>1827</v>
      </c>
      <c r="E23" s="699">
        <v>507</v>
      </c>
      <c r="F23" s="699">
        <v>0</v>
      </c>
      <c r="G23" s="260"/>
      <c r="H23" s="261"/>
      <c r="I23" s="261"/>
      <c r="J23" s="261"/>
      <c r="K23" s="261"/>
      <c r="L23" s="261"/>
      <c r="N23" s="262"/>
      <c r="O23" s="262"/>
      <c r="P23" s="262"/>
      <c r="Q23" s="262"/>
      <c r="R23" s="262"/>
    </row>
    <row r="24" spans="1:18" ht="15" customHeight="1" x14ac:dyDescent="0.3">
      <c r="A24" s="700" t="s">
        <v>724</v>
      </c>
      <c r="B24" s="699">
        <v>26312</v>
      </c>
      <c r="C24" s="699">
        <v>23985</v>
      </c>
      <c r="D24" s="699">
        <v>1832</v>
      </c>
      <c r="E24" s="699">
        <v>495</v>
      </c>
      <c r="F24" s="699">
        <v>0</v>
      </c>
      <c r="G24" s="260"/>
      <c r="H24" s="261"/>
      <c r="I24" s="261"/>
      <c r="J24" s="261"/>
      <c r="K24" s="261"/>
      <c r="L24" s="261"/>
      <c r="N24" s="262"/>
      <c r="O24" s="262"/>
      <c r="P24" s="262"/>
      <c r="Q24" s="262"/>
      <c r="R24" s="262"/>
    </row>
    <row r="25" spans="1:18" ht="15" customHeight="1" x14ac:dyDescent="0.3">
      <c r="A25" s="700" t="s">
        <v>725</v>
      </c>
      <c r="B25" s="699">
        <v>26374</v>
      </c>
      <c r="C25" s="699">
        <v>24065</v>
      </c>
      <c r="D25" s="699">
        <v>1824</v>
      </c>
      <c r="E25" s="699">
        <v>485</v>
      </c>
      <c r="F25" s="699">
        <v>0</v>
      </c>
      <c r="G25" s="260"/>
      <c r="H25" s="261"/>
      <c r="I25" s="261"/>
      <c r="J25" s="261"/>
      <c r="K25" s="261"/>
      <c r="L25" s="261"/>
      <c r="N25" s="262"/>
      <c r="O25" s="262"/>
      <c r="P25" s="262"/>
      <c r="Q25" s="262"/>
      <c r="R25" s="262"/>
    </row>
    <row r="26" spans="1:18" ht="15" customHeight="1" x14ac:dyDescent="0.3">
      <c r="A26" s="700" t="s">
        <v>726</v>
      </c>
      <c r="B26" s="699">
        <v>26301</v>
      </c>
      <c r="C26" s="699">
        <v>24014</v>
      </c>
      <c r="D26" s="699">
        <v>1812</v>
      </c>
      <c r="E26" s="699">
        <v>475</v>
      </c>
      <c r="F26" s="699">
        <v>0</v>
      </c>
      <c r="G26" s="260"/>
      <c r="H26" s="261"/>
      <c r="I26" s="261"/>
      <c r="J26" s="261"/>
      <c r="K26" s="261"/>
      <c r="L26" s="261"/>
      <c r="N26" s="262"/>
      <c r="O26" s="262"/>
      <c r="P26" s="262"/>
      <c r="Q26" s="262"/>
      <c r="R26" s="262"/>
    </row>
    <row r="27" spans="1:18" ht="15" customHeight="1" x14ac:dyDescent="0.3">
      <c r="A27" s="700" t="s">
        <v>727</v>
      </c>
      <c r="B27" s="699">
        <v>26450</v>
      </c>
      <c r="C27" s="699">
        <v>24175</v>
      </c>
      <c r="D27" s="699">
        <v>1809</v>
      </c>
      <c r="E27" s="699">
        <v>466</v>
      </c>
      <c r="F27" s="699">
        <v>0</v>
      </c>
      <c r="G27" s="260"/>
      <c r="H27" s="261"/>
      <c r="I27" s="261"/>
      <c r="J27" s="261"/>
      <c r="K27" s="261"/>
      <c r="L27" s="261"/>
      <c r="N27" s="262"/>
      <c r="O27" s="262"/>
      <c r="P27" s="262"/>
      <c r="Q27" s="262"/>
      <c r="R27" s="262"/>
    </row>
    <row r="28" spans="1:18" ht="15" customHeight="1" x14ac:dyDescent="0.3">
      <c r="A28" s="700" t="s">
        <v>728</v>
      </c>
      <c r="B28" s="699">
        <v>26506</v>
      </c>
      <c r="C28" s="699">
        <v>24214</v>
      </c>
      <c r="D28" s="699">
        <v>1830</v>
      </c>
      <c r="E28" s="699">
        <v>462</v>
      </c>
      <c r="F28" s="699">
        <v>0</v>
      </c>
      <c r="G28" s="260"/>
      <c r="H28" s="261"/>
      <c r="I28" s="261"/>
      <c r="J28" s="261"/>
      <c r="K28" s="261"/>
      <c r="L28" s="261"/>
      <c r="N28" s="262"/>
      <c r="O28" s="262"/>
      <c r="P28" s="262"/>
      <c r="Q28" s="262"/>
      <c r="R28" s="262"/>
    </row>
    <row r="29" spans="1:18" ht="15" customHeight="1" x14ac:dyDescent="0.3">
      <c r="A29" s="700" t="s">
        <v>729</v>
      </c>
      <c r="B29" s="699">
        <v>26485</v>
      </c>
      <c r="C29" s="699">
        <v>24208</v>
      </c>
      <c r="D29" s="699">
        <v>1821</v>
      </c>
      <c r="E29" s="699">
        <v>456</v>
      </c>
      <c r="F29" s="699">
        <v>0</v>
      </c>
      <c r="G29" s="260"/>
      <c r="H29" s="261"/>
      <c r="I29" s="261"/>
      <c r="J29" s="261"/>
      <c r="K29" s="261"/>
      <c r="L29" s="261"/>
      <c r="N29" s="262"/>
      <c r="O29" s="262"/>
      <c r="P29" s="262"/>
      <c r="Q29" s="262"/>
      <c r="R29" s="262"/>
    </row>
    <row r="30" spans="1:18" ht="15" customHeight="1" x14ac:dyDescent="0.3">
      <c r="A30" s="700" t="s">
        <v>730</v>
      </c>
      <c r="B30" s="699">
        <v>26415</v>
      </c>
      <c r="C30" s="699">
        <v>24152</v>
      </c>
      <c r="D30" s="699">
        <v>1810</v>
      </c>
      <c r="E30" s="699">
        <v>453</v>
      </c>
      <c r="F30" s="699">
        <v>0</v>
      </c>
      <c r="G30" s="260"/>
      <c r="H30" s="261"/>
      <c r="I30" s="261"/>
      <c r="J30" s="261"/>
      <c r="K30" s="261"/>
      <c r="L30" s="261"/>
      <c r="N30" s="262"/>
      <c r="O30" s="262"/>
      <c r="P30" s="262"/>
      <c r="Q30" s="262"/>
      <c r="R30" s="262"/>
    </row>
    <row r="31" spans="1:18" ht="15" customHeight="1" x14ac:dyDescent="0.3">
      <c r="A31" s="700" t="s">
        <v>731</v>
      </c>
      <c r="B31" s="699">
        <v>26328</v>
      </c>
      <c r="C31" s="699">
        <v>24075</v>
      </c>
      <c r="D31" s="699">
        <v>1803</v>
      </c>
      <c r="E31" s="699">
        <v>451</v>
      </c>
      <c r="F31" s="699">
        <v>0</v>
      </c>
      <c r="G31" s="260"/>
      <c r="H31" s="261"/>
      <c r="I31" s="261"/>
      <c r="J31" s="261"/>
      <c r="K31" s="261"/>
      <c r="L31" s="261"/>
      <c r="N31" s="262"/>
      <c r="O31" s="262"/>
      <c r="P31" s="262"/>
      <c r="Q31" s="262"/>
      <c r="R31" s="262"/>
    </row>
    <row r="32" spans="1:18" ht="15" customHeight="1" x14ac:dyDescent="0.3">
      <c r="A32" s="700" t="s">
        <v>732</v>
      </c>
      <c r="B32" s="699">
        <v>26542</v>
      </c>
      <c r="C32" s="699">
        <v>24271</v>
      </c>
      <c r="D32" s="699">
        <v>1824</v>
      </c>
      <c r="E32" s="699">
        <v>446</v>
      </c>
      <c r="F32" s="699">
        <v>0</v>
      </c>
      <c r="G32" s="260"/>
      <c r="H32" s="261"/>
      <c r="I32" s="261"/>
      <c r="J32" s="261"/>
      <c r="K32" s="261"/>
      <c r="L32" s="261"/>
      <c r="N32" s="262"/>
      <c r="O32" s="262"/>
      <c r="P32" s="262"/>
      <c r="Q32" s="262"/>
      <c r="R32" s="262"/>
    </row>
    <row r="33" spans="1:18" ht="15" customHeight="1" x14ac:dyDescent="0.3">
      <c r="A33" s="700" t="s">
        <v>733</v>
      </c>
      <c r="B33" s="699">
        <v>26565</v>
      </c>
      <c r="C33" s="699">
        <v>24304</v>
      </c>
      <c r="D33" s="699">
        <v>1818</v>
      </c>
      <c r="E33" s="699">
        <v>443</v>
      </c>
      <c r="F33" s="699">
        <v>0</v>
      </c>
      <c r="G33" s="260"/>
      <c r="H33" s="261"/>
      <c r="I33" s="261"/>
      <c r="J33" s="261"/>
      <c r="K33" s="261"/>
      <c r="L33" s="261"/>
      <c r="N33" s="262"/>
      <c r="O33" s="262"/>
      <c r="P33" s="262"/>
      <c r="Q33" s="262"/>
      <c r="R33" s="262"/>
    </row>
    <row r="34" spans="1:18" ht="15" customHeight="1" x14ac:dyDescent="0.3">
      <c r="A34" s="700" t="s">
        <v>734</v>
      </c>
      <c r="B34" s="699">
        <v>26708</v>
      </c>
      <c r="C34" s="699">
        <v>24458</v>
      </c>
      <c r="D34" s="699">
        <v>1807</v>
      </c>
      <c r="E34" s="699">
        <v>442</v>
      </c>
      <c r="F34" s="699">
        <v>0</v>
      </c>
      <c r="G34" s="260"/>
      <c r="H34" s="261"/>
      <c r="I34" s="261"/>
      <c r="J34" s="261"/>
      <c r="K34" s="261"/>
      <c r="L34" s="261"/>
      <c r="N34" s="262"/>
      <c r="O34" s="262"/>
      <c r="P34" s="262"/>
      <c r="Q34" s="262"/>
      <c r="R34" s="262"/>
    </row>
    <row r="35" spans="1:18" ht="15" customHeight="1" x14ac:dyDescent="0.3">
      <c r="A35" s="700" t="s">
        <v>735</v>
      </c>
      <c r="B35" s="699">
        <v>26759</v>
      </c>
      <c r="C35" s="699">
        <v>24517</v>
      </c>
      <c r="D35" s="699">
        <v>1799</v>
      </c>
      <c r="E35" s="699">
        <v>443</v>
      </c>
      <c r="F35" s="699">
        <v>0</v>
      </c>
      <c r="G35" s="260"/>
      <c r="H35" s="261"/>
      <c r="I35" s="261"/>
      <c r="J35" s="261"/>
      <c r="K35" s="261"/>
      <c r="L35" s="261"/>
      <c r="N35" s="262"/>
      <c r="O35" s="262"/>
      <c r="P35" s="262"/>
      <c r="Q35" s="262"/>
      <c r="R35" s="262"/>
    </row>
    <row r="36" spans="1:18" ht="15" customHeight="1" x14ac:dyDescent="0.3">
      <c r="A36" s="700" t="s">
        <v>736</v>
      </c>
      <c r="B36" s="699">
        <v>26861</v>
      </c>
      <c r="C36" s="699">
        <v>24599</v>
      </c>
      <c r="D36" s="699">
        <v>1819</v>
      </c>
      <c r="E36" s="699">
        <v>443</v>
      </c>
      <c r="F36" s="699">
        <v>0</v>
      </c>
      <c r="G36" s="260"/>
      <c r="H36" s="261"/>
      <c r="I36" s="261"/>
      <c r="J36" s="261"/>
      <c r="K36" s="261"/>
      <c r="L36" s="261"/>
      <c r="N36" s="262"/>
      <c r="O36" s="262"/>
      <c r="P36" s="262"/>
      <c r="Q36" s="262"/>
      <c r="R36" s="262"/>
    </row>
    <row r="37" spans="1:18" ht="15" customHeight="1" x14ac:dyDescent="0.3">
      <c r="A37" s="700" t="s">
        <v>737</v>
      </c>
      <c r="B37" s="699">
        <v>26984</v>
      </c>
      <c r="C37" s="699">
        <v>24720</v>
      </c>
      <c r="D37" s="699">
        <v>1822</v>
      </c>
      <c r="E37" s="699">
        <v>442</v>
      </c>
      <c r="F37" s="699">
        <v>0</v>
      </c>
      <c r="G37" s="260"/>
      <c r="H37" s="261"/>
      <c r="I37" s="261"/>
      <c r="J37" s="261"/>
      <c r="K37" s="261"/>
      <c r="L37" s="261"/>
      <c r="N37" s="262"/>
      <c r="O37" s="262"/>
      <c r="P37" s="262"/>
      <c r="Q37" s="262"/>
      <c r="R37" s="262"/>
    </row>
    <row r="38" spans="1:18" ht="15" customHeight="1" x14ac:dyDescent="0.3">
      <c r="A38" s="700" t="s">
        <v>738</v>
      </c>
      <c r="B38" s="699">
        <v>27061</v>
      </c>
      <c r="C38" s="699">
        <v>24810</v>
      </c>
      <c r="D38" s="699">
        <v>1807</v>
      </c>
      <c r="E38" s="699">
        <v>444</v>
      </c>
      <c r="F38" s="699">
        <v>0</v>
      </c>
      <c r="G38" s="260"/>
      <c r="H38" s="261"/>
      <c r="I38" s="261"/>
      <c r="J38" s="261"/>
      <c r="K38" s="261"/>
      <c r="L38" s="261"/>
      <c r="N38" s="262"/>
      <c r="O38" s="262"/>
      <c r="P38" s="262"/>
      <c r="Q38" s="262"/>
      <c r="R38" s="262"/>
    </row>
    <row r="39" spans="1:18" ht="15" customHeight="1" x14ac:dyDescent="0.3">
      <c r="A39" s="700" t="s">
        <v>739</v>
      </c>
      <c r="B39" s="699">
        <v>27117</v>
      </c>
      <c r="C39" s="699">
        <v>24875</v>
      </c>
      <c r="D39" s="699">
        <v>1799</v>
      </c>
      <c r="E39" s="699">
        <v>443</v>
      </c>
      <c r="F39" s="699">
        <v>0</v>
      </c>
      <c r="G39" s="260"/>
      <c r="H39" s="261"/>
      <c r="I39" s="261"/>
      <c r="J39" s="261"/>
      <c r="K39" s="261"/>
      <c r="L39" s="261"/>
      <c r="N39" s="262"/>
      <c r="O39" s="262"/>
      <c r="P39" s="262"/>
      <c r="Q39" s="262"/>
      <c r="R39" s="262"/>
    </row>
    <row r="40" spans="1:18" ht="15" customHeight="1" x14ac:dyDescent="0.3">
      <c r="A40" s="700" t="s">
        <v>740</v>
      </c>
      <c r="B40" s="699">
        <v>27146</v>
      </c>
      <c r="C40" s="699">
        <v>24890</v>
      </c>
      <c r="D40" s="699">
        <v>1814</v>
      </c>
      <c r="E40" s="699">
        <v>442</v>
      </c>
      <c r="F40" s="699">
        <v>0</v>
      </c>
      <c r="G40" s="260"/>
      <c r="H40" s="261"/>
      <c r="I40" s="261"/>
      <c r="J40" s="261"/>
      <c r="K40" s="261"/>
      <c r="L40" s="261"/>
      <c r="N40" s="262"/>
      <c r="O40" s="262"/>
      <c r="P40" s="262"/>
      <c r="Q40" s="262"/>
      <c r="R40" s="262"/>
    </row>
    <row r="41" spans="1:18" ht="15" customHeight="1" x14ac:dyDescent="0.3">
      <c r="A41" s="700" t="s">
        <v>741</v>
      </c>
      <c r="B41" s="699">
        <v>27165</v>
      </c>
      <c r="C41" s="699">
        <v>24899</v>
      </c>
      <c r="D41" s="699">
        <v>1826</v>
      </c>
      <c r="E41" s="699">
        <v>440</v>
      </c>
      <c r="F41" s="699">
        <v>0</v>
      </c>
      <c r="G41" s="260"/>
      <c r="H41" s="261"/>
      <c r="I41" s="261"/>
      <c r="J41" s="261"/>
      <c r="K41" s="261"/>
      <c r="L41" s="261"/>
      <c r="N41" s="262"/>
      <c r="O41" s="262"/>
      <c r="P41" s="262"/>
      <c r="Q41" s="262"/>
      <c r="R41" s="262"/>
    </row>
    <row r="42" spans="1:18" ht="15" customHeight="1" x14ac:dyDescent="0.3">
      <c r="A42" s="700" t="s">
        <v>742</v>
      </c>
      <c r="B42" s="699">
        <v>27285</v>
      </c>
      <c r="C42" s="699">
        <v>25043</v>
      </c>
      <c r="D42" s="699">
        <v>1803</v>
      </c>
      <c r="E42" s="699">
        <v>439</v>
      </c>
      <c r="F42" s="699">
        <v>0</v>
      </c>
      <c r="G42" s="260"/>
      <c r="H42" s="261"/>
      <c r="I42" s="261"/>
      <c r="J42" s="261"/>
      <c r="K42" s="261"/>
      <c r="L42" s="261"/>
      <c r="N42" s="262"/>
      <c r="O42" s="262"/>
      <c r="P42" s="262"/>
      <c r="Q42" s="262"/>
      <c r="R42" s="262"/>
    </row>
    <row r="43" spans="1:18" ht="15" customHeight="1" x14ac:dyDescent="0.3">
      <c r="A43" s="700" t="s">
        <v>743</v>
      </c>
      <c r="B43" s="699">
        <v>27332</v>
      </c>
      <c r="C43" s="699">
        <v>25100</v>
      </c>
      <c r="D43" s="699">
        <v>1795</v>
      </c>
      <c r="E43" s="699">
        <v>437</v>
      </c>
      <c r="F43" s="699">
        <v>0</v>
      </c>
      <c r="G43" s="260"/>
      <c r="H43" s="261"/>
      <c r="I43" s="261"/>
      <c r="J43" s="261"/>
      <c r="K43" s="261"/>
      <c r="L43" s="261"/>
      <c r="N43" s="262"/>
      <c r="O43" s="262"/>
      <c r="P43" s="262"/>
      <c r="Q43" s="262"/>
      <c r="R43" s="262"/>
    </row>
    <row r="44" spans="1:18" ht="15" customHeight="1" x14ac:dyDescent="0.3">
      <c r="A44" s="700" t="s">
        <v>744</v>
      </c>
      <c r="B44" s="699">
        <v>27324</v>
      </c>
      <c r="C44" s="699">
        <v>25080</v>
      </c>
      <c r="D44" s="699">
        <v>1808</v>
      </c>
      <c r="E44" s="699">
        <v>436</v>
      </c>
      <c r="F44" s="699">
        <v>0</v>
      </c>
      <c r="G44" s="260"/>
      <c r="H44" s="261"/>
      <c r="I44" s="261"/>
      <c r="J44" s="261"/>
      <c r="K44" s="261"/>
      <c r="L44" s="261"/>
      <c r="N44" s="262"/>
      <c r="O44" s="262"/>
      <c r="P44" s="262"/>
      <c r="Q44" s="262"/>
      <c r="R44" s="262"/>
    </row>
    <row r="45" spans="1:18" ht="15" customHeight="1" x14ac:dyDescent="0.3">
      <c r="A45" s="700" t="s">
        <v>745</v>
      </c>
      <c r="B45" s="699">
        <v>27331</v>
      </c>
      <c r="C45" s="699">
        <v>25045</v>
      </c>
      <c r="D45" s="699">
        <v>1850</v>
      </c>
      <c r="E45" s="699">
        <v>435</v>
      </c>
      <c r="F45" s="699">
        <v>0</v>
      </c>
      <c r="G45" s="260"/>
      <c r="H45" s="261"/>
      <c r="I45" s="261"/>
      <c r="J45" s="261"/>
      <c r="K45" s="261"/>
      <c r="L45" s="261"/>
      <c r="N45" s="262"/>
      <c r="O45" s="262"/>
      <c r="P45" s="262"/>
      <c r="Q45" s="262"/>
      <c r="R45" s="262"/>
    </row>
    <row r="46" spans="1:18" ht="15" customHeight="1" x14ac:dyDescent="0.3">
      <c r="A46" s="700" t="s">
        <v>746</v>
      </c>
      <c r="B46" s="699">
        <v>27084</v>
      </c>
      <c r="C46" s="699">
        <v>24797</v>
      </c>
      <c r="D46" s="699">
        <v>1848</v>
      </c>
      <c r="E46" s="699">
        <v>438</v>
      </c>
      <c r="F46" s="699">
        <v>0</v>
      </c>
      <c r="G46" s="260"/>
      <c r="H46" s="261"/>
      <c r="I46" s="261"/>
      <c r="J46" s="261"/>
      <c r="K46" s="261"/>
      <c r="L46" s="261"/>
      <c r="N46" s="262"/>
      <c r="O46" s="262"/>
      <c r="P46" s="262"/>
      <c r="Q46" s="262"/>
      <c r="R46" s="262"/>
    </row>
    <row r="47" spans="1:18" ht="15" customHeight="1" x14ac:dyDescent="0.3">
      <c r="A47" s="700" t="s">
        <v>747</v>
      </c>
      <c r="B47" s="699">
        <v>26933</v>
      </c>
      <c r="C47" s="699">
        <v>24627</v>
      </c>
      <c r="D47" s="699">
        <v>1868</v>
      </c>
      <c r="E47" s="699">
        <v>438</v>
      </c>
      <c r="F47" s="699">
        <v>0</v>
      </c>
      <c r="G47" s="260"/>
      <c r="H47" s="261"/>
      <c r="I47" s="261"/>
      <c r="J47" s="261"/>
      <c r="K47" s="261"/>
      <c r="L47" s="261"/>
      <c r="N47" s="262"/>
      <c r="O47" s="262"/>
      <c r="P47" s="262"/>
      <c r="Q47" s="262"/>
      <c r="R47" s="262"/>
    </row>
    <row r="48" spans="1:18" ht="15" customHeight="1" x14ac:dyDescent="0.3">
      <c r="A48" s="700" t="s">
        <v>748</v>
      </c>
      <c r="B48" s="699">
        <v>26958</v>
      </c>
      <c r="C48" s="699">
        <v>24624</v>
      </c>
      <c r="D48" s="699">
        <v>1899</v>
      </c>
      <c r="E48" s="699">
        <v>436</v>
      </c>
      <c r="F48" s="699">
        <v>0</v>
      </c>
      <c r="G48" s="260"/>
      <c r="H48" s="261"/>
      <c r="I48" s="261"/>
      <c r="J48" s="261"/>
      <c r="K48" s="261"/>
      <c r="L48" s="261"/>
      <c r="N48" s="262"/>
      <c r="O48" s="262"/>
      <c r="P48" s="262"/>
      <c r="Q48" s="262"/>
      <c r="R48" s="262"/>
    </row>
    <row r="49" spans="1:18" ht="15" customHeight="1" x14ac:dyDescent="0.3">
      <c r="A49" s="700" t="s">
        <v>749</v>
      </c>
      <c r="B49" s="699">
        <v>26997</v>
      </c>
      <c r="C49" s="699">
        <v>24634</v>
      </c>
      <c r="D49" s="699">
        <v>1931</v>
      </c>
      <c r="E49" s="699">
        <v>432</v>
      </c>
      <c r="F49" s="699">
        <v>0</v>
      </c>
      <c r="G49" s="260"/>
      <c r="H49" s="261"/>
      <c r="I49" s="261"/>
      <c r="J49" s="261"/>
      <c r="K49" s="261"/>
      <c r="L49" s="261"/>
      <c r="N49" s="262"/>
      <c r="O49" s="262"/>
      <c r="P49" s="262"/>
      <c r="Q49" s="262"/>
      <c r="R49" s="262"/>
    </row>
    <row r="50" spans="1:18" ht="15" customHeight="1" x14ac:dyDescent="0.3">
      <c r="A50" s="700" t="s">
        <v>750</v>
      </c>
      <c r="B50" s="699">
        <v>26874</v>
      </c>
      <c r="C50" s="699">
        <v>24531</v>
      </c>
      <c r="D50" s="699">
        <v>1913</v>
      </c>
      <c r="E50" s="699">
        <v>431</v>
      </c>
      <c r="F50" s="699">
        <v>0</v>
      </c>
      <c r="G50" s="260"/>
      <c r="H50" s="261"/>
      <c r="I50" s="261"/>
      <c r="J50" s="261"/>
      <c r="K50" s="261"/>
      <c r="L50" s="261"/>
      <c r="N50" s="262"/>
      <c r="O50" s="262"/>
      <c r="P50" s="262"/>
      <c r="Q50" s="262"/>
      <c r="R50" s="262"/>
    </row>
    <row r="51" spans="1:18" ht="15" customHeight="1" x14ac:dyDescent="0.3">
      <c r="A51" s="700" t="s">
        <v>751</v>
      </c>
      <c r="B51" s="699">
        <v>26830</v>
      </c>
      <c r="C51" s="699">
        <v>24489</v>
      </c>
      <c r="D51" s="699">
        <v>1915</v>
      </c>
      <c r="E51" s="699">
        <v>425</v>
      </c>
      <c r="F51" s="699">
        <v>0</v>
      </c>
      <c r="G51" s="260"/>
      <c r="H51" s="261"/>
      <c r="I51" s="261"/>
      <c r="J51" s="261"/>
      <c r="K51" s="261"/>
      <c r="L51" s="261"/>
      <c r="N51" s="262"/>
      <c r="O51" s="262"/>
      <c r="P51" s="262"/>
      <c r="Q51" s="262"/>
      <c r="R51" s="262"/>
    </row>
    <row r="52" spans="1:18" ht="15" customHeight="1" x14ac:dyDescent="0.3">
      <c r="A52" s="700" t="s">
        <v>752</v>
      </c>
      <c r="B52" s="699">
        <v>26808</v>
      </c>
      <c r="C52" s="699">
        <v>24458</v>
      </c>
      <c r="D52" s="699">
        <v>1932</v>
      </c>
      <c r="E52" s="699">
        <v>418</v>
      </c>
      <c r="F52" s="699">
        <v>0</v>
      </c>
      <c r="G52" s="260"/>
      <c r="H52" s="261"/>
      <c r="I52" s="261"/>
      <c r="J52" s="261"/>
      <c r="K52" s="261"/>
      <c r="L52" s="261"/>
      <c r="N52" s="262"/>
      <c r="O52" s="262"/>
      <c r="P52" s="262"/>
      <c r="Q52" s="262"/>
      <c r="R52" s="262"/>
    </row>
    <row r="53" spans="1:18" ht="15" customHeight="1" x14ac:dyDescent="0.3">
      <c r="A53" s="700" t="s">
        <v>753</v>
      </c>
      <c r="B53" s="699">
        <v>26834</v>
      </c>
      <c r="C53" s="699">
        <v>24454</v>
      </c>
      <c r="D53" s="699">
        <v>1966</v>
      </c>
      <c r="E53" s="699">
        <v>413</v>
      </c>
      <c r="F53" s="699">
        <v>0</v>
      </c>
      <c r="G53" s="260"/>
      <c r="H53" s="261"/>
      <c r="I53" s="261"/>
      <c r="J53" s="261"/>
      <c r="K53" s="261"/>
      <c r="L53" s="261"/>
      <c r="N53" s="262"/>
      <c r="O53" s="262"/>
      <c r="P53" s="262"/>
      <c r="Q53" s="262"/>
      <c r="R53" s="262"/>
    </row>
    <row r="54" spans="1:18" ht="15" customHeight="1" x14ac:dyDescent="0.3">
      <c r="A54" s="700" t="s">
        <v>754</v>
      </c>
      <c r="B54" s="699">
        <v>26844</v>
      </c>
      <c r="C54" s="699">
        <v>24469</v>
      </c>
      <c r="D54" s="699">
        <v>1967</v>
      </c>
      <c r="E54" s="699">
        <v>408</v>
      </c>
      <c r="F54" s="699">
        <v>0</v>
      </c>
      <c r="G54" s="260"/>
      <c r="H54" s="261"/>
      <c r="I54" s="261"/>
      <c r="J54" s="261"/>
      <c r="K54" s="261"/>
      <c r="L54" s="261"/>
      <c r="N54" s="262"/>
      <c r="O54" s="262"/>
      <c r="P54" s="262"/>
      <c r="Q54" s="262"/>
      <c r="R54" s="262"/>
    </row>
    <row r="55" spans="1:18" ht="15" customHeight="1" x14ac:dyDescent="0.3">
      <c r="A55" s="700" t="s">
        <v>755</v>
      </c>
      <c r="B55" s="699">
        <v>26836</v>
      </c>
      <c r="C55" s="699">
        <v>24452</v>
      </c>
      <c r="D55" s="699">
        <v>1983</v>
      </c>
      <c r="E55" s="699">
        <v>401</v>
      </c>
      <c r="F55" s="699">
        <v>0</v>
      </c>
      <c r="G55" s="260"/>
      <c r="H55" s="261"/>
      <c r="I55" s="261"/>
      <c r="J55" s="261"/>
      <c r="K55" s="261"/>
      <c r="L55" s="261"/>
      <c r="N55" s="262"/>
      <c r="O55" s="262"/>
      <c r="P55" s="262"/>
      <c r="Q55" s="262"/>
      <c r="R55" s="262"/>
    </row>
    <row r="56" spans="1:18" ht="15" customHeight="1" x14ac:dyDescent="0.3">
      <c r="A56" s="700" t="s">
        <v>756</v>
      </c>
      <c r="B56" s="699">
        <v>26843</v>
      </c>
      <c r="C56" s="699">
        <v>24435</v>
      </c>
      <c r="D56" s="699">
        <v>2010</v>
      </c>
      <c r="E56" s="699">
        <v>397</v>
      </c>
      <c r="F56" s="699">
        <v>0</v>
      </c>
      <c r="G56" s="260"/>
      <c r="H56" s="261"/>
      <c r="I56" s="261"/>
      <c r="J56" s="261"/>
      <c r="K56" s="261"/>
      <c r="L56" s="261"/>
      <c r="N56" s="262"/>
      <c r="O56" s="262"/>
      <c r="P56" s="262"/>
      <c r="Q56" s="262"/>
      <c r="R56" s="262"/>
    </row>
    <row r="57" spans="1:18" ht="15" customHeight="1" x14ac:dyDescent="0.3">
      <c r="A57" s="700" t="s">
        <v>757</v>
      </c>
      <c r="B57" s="699">
        <v>26841</v>
      </c>
      <c r="C57" s="699">
        <v>24414</v>
      </c>
      <c r="D57" s="699">
        <v>2033</v>
      </c>
      <c r="E57" s="699">
        <v>394</v>
      </c>
      <c r="F57" s="699">
        <v>0</v>
      </c>
      <c r="G57" s="260"/>
      <c r="H57" s="261"/>
      <c r="I57" s="261"/>
      <c r="J57" s="261"/>
      <c r="K57" s="261"/>
      <c r="L57" s="261"/>
      <c r="N57" s="262"/>
      <c r="O57" s="262"/>
      <c r="P57" s="262"/>
      <c r="Q57" s="262"/>
      <c r="R57" s="262"/>
    </row>
    <row r="58" spans="1:18" ht="15" customHeight="1" x14ac:dyDescent="0.3">
      <c r="A58" s="700" t="s">
        <v>758</v>
      </c>
      <c r="B58" s="699">
        <v>26812</v>
      </c>
      <c r="C58" s="699">
        <v>24382</v>
      </c>
      <c r="D58" s="699">
        <v>2036</v>
      </c>
      <c r="E58" s="699">
        <v>393</v>
      </c>
      <c r="F58" s="699">
        <v>0</v>
      </c>
      <c r="G58" s="260"/>
      <c r="H58" s="261"/>
      <c r="I58" s="261"/>
      <c r="J58" s="261"/>
      <c r="K58" s="261"/>
      <c r="L58" s="261"/>
      <c r="N58" s="262"/>
      <c r="O58" s="262"/>
      <c r="P58" s="262"/>
      <c r="Q58" s="262"/>
      <c r="R58" s="262"/>
    </row>
    <row r="59" spans="1:18" ht="15" customHeight="1" x14ac:dyDescent="0.3">
      <c r="A59" s="700" t="s">
        <v>759</v>
      </c>
      <c r="B59" s="699">
        <v>26844</v>
      </c>
      <c r="C59" s="699">
        <v>24398</v>
      </c>
      <c r="D59" s="699">
        <v>2055</v>
      </c>
      <c r="E59" s="699">
        <v>391</v>
      </c>
      <c r="F59" s="699">
        <v>0</v>
      </c>
      <c r="G59" s="260"/>
      <c r="H59" s="261"/>
      <c r="I59" s="261"/>
      <c r="J59" s="261"/>
      <c r="K59" s="261"/>
      <c r="L59" s="261"/>
      <c r="N59" s="262"/>
      <c r="O59" s="262"/>
      <c r="P59" s="262"/>
      <c r="Q59" s="262"/>
      <c r="R59" s="262"/>
    </row>
    <row r="60" spans="1:18" ht="15" customHeight="1" x14ac:dyDescent="0.3">
      <c r="A60" s="700" t="s">
        <v>760</v>
      </c>
      <c r="B60" s="699">
        <v>26747</v>
      </c>
      <c r="C60" s="699">
        <v>24289</v>
      </c>
      <c r="D60" s="699">
        <v>2069</v>
      </c>
      <c r="E60" s="699">
        <v>389</v>
      </c>
      <c r="F60" s="699">
        <v>0</v>
      </c>
      <c r="G60" s="260"/>
      <c r="H60" s="261"/>
      <c r="I60" s="261"/>
      <c r="J60" s="261"/>
      <c r="K60" s="261"/>
      <c r="L60" s="261"/>
      <c r="N60" s="262"/>
      <c r="O60" s="262"/>
      <c r="P60" s="262"/>
      <c r="Q60" s="262"/>
      <c r="R60" s="262"/>
    </row>
    <row r="61" spans="1:18" ht="15" customHeight="1" x14ac:dyDescent="0.3">
      <c r="A61" s="700" t="s">
        <v>761</v>
      </c>
      <c r="B61" s="699">
        <v>26693</v>
      </c>
      <c r="C61" s="699">
        <v>24263</v>
      </c>
      <c r="D61" s="699">
        <v>2043</v>
      </c>
      <c r="E61" s="699">
        <v>387</v>
      </c>
      <c r="F61" s="699">
        <v>0</v>
      </c>
      <c r="G61" s="260"/>
      <c r="H61" s="261"/>
      <c r="I61" s="261"/>
      <c r="J61" s="261"/>
      <c r="K61" s="261"/>
      <c r="L61" s="261"/>
      <c r="N61" s="262"/>
      <c r="O61" s="262"/>
      <c r="P61" s="262"/>
      <c r="Q61" s="262"/>
      <c r="R61" s="262"/>
    </row>
    <row r="62" spans="1:18" ht="15" customHeight="1" x14ac:dyDescent="0.3">
      <c r="A62" s="700" t="s">
        <v>762</v>
      </c>
      <c r="B62" s="699">
        <v>26631</v>
      </c>
      <c r="C62" s="699">
        <v>24224</v>
      </c>
      <c r="D62" s="699">
        <v>2019</v>
      </c>
      <c r="E62" s="699">
        <v>388</v>
      </c>
      <c r="F62" s="699">
        <v>0</v>
      </c>
      <c r="G62" s="260"/>
      <c r="H62" s="261"/>
      <c r="I62" s="261"/>
      <c r="J62" s="261"/>
      <c r="K62" s="261"/>
      <c r="L62" s="261"/>
      <c r="N62" s="262"/>
      <c r="O62" s="262"/>
      <c r="P62" s="262"/>
      <c r="Q62" s="262"/>
      <c r="R62" s="262"/>
    </row>
    <row r="63" spans="1:18" ht="15" customHeight="1" x14ac:dyDescent="0.3">
      <c r="A63" s="700" t="s">
        <v>763</v>
      </c>
      <c r="B63" s="699">
        <v>26427</v>
      </c>
      <c r="C63" s="699">
        <v>23947</v>
      </c>
      <c r="D63" s="699">
        <v>2094</v>
      </c>
      <c r="E63" s="699">
        <v>386</v>
      </c>
      <c r="F63" s="699">
        <v>0</v>
      </c>
      <c r="G63" s="260"/>
      <c r="H63" s="261"/>
      <c r="I63" s="261"/>
      <c r="J63" s="261"/>
      <c r="K63" s="261"/>
      <c r="L63" s="261"/>
      <c r="N63" s="262"/>
      <c r="O63" s="262"/>
      <c r="P63" s="262"/>
      <c r="Q63" s="262"/>
      <c r="R63" s="262"/>
    </row>
    <row r="64" spans="1:18" ht="15" customHeight="1" x14ac:dyDescent="0.3">
      <c r="A64" s="700" t="s">
        <v>764</v>
      </c>
      <c r="B64" s="699">
        <v>26408</v>
      </c>
      <c r="C64" s="699">
        <v>23935</v>
      </c>
      <c r="D64" s="699">
        <v>2088</v>
      </c>
      <c r="E64" s="699">
        <v>385</v>
      </c>
      <c r="F64" s="699">
        <v>0</v>
      </c>
      <c r="G64" s="260"/>
      <c r="H64" s="261"/>
      <c r="I64" s="261"/>
      <c r="J64" s="261"/>
      <c r="K64" s="261"/>
      <c r="L64" s="261"/>
      <c r="N64" s="262"/>
      <c r="O64" s="262"/>
      <c r="P64" s="262"/>
      <c r="Q64" s="262"/>
      <c r="R64" s="262"/>
    </row>
    <row r="65" spans="1:18" ht="15" customHeight="1" x14ac:dyDescent="0.3">
      <c r="A65" s="700" t="s">
        <v>765</v>
      </c>
      <c r="B65" s="699">
        <v>26219</v>
      </c>
      <c r="C65" s="699">
        <v>23752</v>
      </c>
      <c r="D65" s="699">
        <v>2082</v>
      </c>
      <c r="E65" s="699">
        <v>385</v>
      </c>
      <c r="F65" s="699">
        <v>0</v>
      </c>
      <c r="G65" s="260"/>
      <c r="H65" s="261"/>
      <c r="I65" s="261"/>
      <c r="J65" s="261"/>
      <c r="K65" s="261"/>
      <c r="L65" s="261"/>
      <c r="N65" s="262"/>
      <c r="O65" s="262"/>
      <c r="P65" s="262"/>
      <c r="Q65" s="262"/>
      <c r="R65" s="262"/>
    </row>
    <row r="66" spans="1:18" ht="15" customHeight="1" x14ac:dyDescent="0.3">
      <c r="A66" s="700" t="s">
        <v>766</v>
      </c>
      <c r="B66" s="699">
        <v>26205</v>
      </c>
      <c r="C66" s="699">
        <v>23740</v>
      </c>
      <c r="D66" s="699">
        <v>2077</v>
      </c>
      <c r="E66" s="699">
        <v>389</v>
      </c>
      <c r="F66" s="699">
        <v>0</v>
      </c>
      <c r="G66" s="260"/>
      <c r="H66" s="261"/>
      <c r="I66" s="261"/>
      <c r="J66" s="261"/>
      <c r="K66" s="261"/>
      <c r="L66" s="261"/>
      <c r="N66" s="262"/>
      <c r="O66" s="262"/>
      <c r="P66" s="262"/>
      <c r="Q66" s="262"/>
      <c r="R66" s="262"/>
    </row>
    <row r="67" spans="1:18" ht="15" customHeight="1" x14ac:dyDescent="0.3">
      <c r="A67" s="700" t="s">
        <v>767</v>
      </c>
      <c r="B67" s="699">
        <v>26402</v>
      </c>
      <c r="C67" s="699">
        <v>23921</v>
      </c>
      <c r="D67" s="699">
        <v>2093</v>
      </c>
      <c r="E67" s="699">
        <v>388</v>
      </c>
      <c r="F67" s="699">
        <v>0</v>
      </c>
      <c r="G67" s="260"/>
      <c r="H67" s="261"/>
      <c r="I67" s="261"/>
      <c r="J67" s="261"/>
      <c r="K67" s="261"/>
      <c r="L67" s="261"/>
      <c r="N67" s="262"/>
      <c r="O67" s="262"/>
      <c r="P67" s="262"/>
      <c r="Q67" s="262"/>
      <c r="R67" s="262"/>
    </row>
    <row r="68" spans="1:18" ht="15" customHeight="1" x14ac:dyDescent="0.3">
      <c r="A68" s="700" t="s">
        <v>768</v>
      </c>
      <c r="B68" s="699">
        <v>26396</v>
      </c>
      <c r="C68" s="699">
        <v>23937</v>
      </c>
      <c r="D68" s="699">
        <v>2071</v>
      </c>
      <c r="E68" s="699">
        <v>388</v>
      </c>
      <c r="F68" s="699">
        <v>0</v>
      </c>
      <c r="G68" s="260"/>
      <c r="H68" s="261"/>
      <c r="I68" s="261"/>
      <c r="J68" s="261"/>
      <c r="K68" s="261"/>
      <c r="L68" s="261"/>
      <c r="N68" s="262"/>
      <c r="O68" s="262"/>
      <c r="P68" s="262"/>
      <c r="Q68" s="262"/>
      <c r="R68" s="262"/>
    </row>
    <row r="69" spans="1:18" ht="15" customHeight="1" x14ac:dyDescent="0.3">
      <c r="A69" s="700" t="s">
        <v>769</v>
      </c>
      <c r="B69" s="699">
        <v>26514</v>
      </c>
      <c r="C69" s="699">
        <v>24044</v>
      </c>
      <c r="D69" s="699">
        <v>2078</v>
      </c>
      <c r="E69" s="699">
        <v>392</v>
      </c>
      <c r="F69" s="699">
        <v>0</v>
      </c>
      <c r="G69" s="260"/>
      <c r="H69" s="261"/>
      <c r="I69" s="261"/>
      <c r="J69" s="261"/>
      <c r="K69" s="261"/>
      <c r="L69" s="261"/>
      <c r="N69" s="262"/>
      <c r="O69" s="262"/>
      <c r="P69" s="262"/>
      <c r="Q69" s="262"/>
      <c r="R69" s="262"/>
    </row>
    <row r="70" spans="1:18" ht="15" customHeight="1" x14ac:dyDescent="0.3">
      <c r="A70" s="700" t="s">
        <v>770</v>
      </c>
      <c r="B70" s="699">
        <v>26688</v>
      </c>
      <c r="C70" s="699">
        <v>24207</v>
      </c>
      <c r="D70" s="699">
        <v>2092</v>
      </c>
      <c r="E70" s="699">
        <v>389</v>
      </c>
      <c r="F70" s="699">
        <v>0</v>
      </c>
      <c r="G70" s="260"/>
      <c r="H70" s="261"/>
      <c r="I70" s="261"/>
      <c r="J70" s="261"/>
      <c r="K70" s="261"/>
      <c r="L70" s="261"/>
      <c r="N70" s="262"/>
      <c r="O70" s="262"/>
      <c r="P70" s="262"/>
      <c r="Q70" s="262"/>
      <c r="R70" s="262"/>
    </row>
    <row r="71" spans="1:18" ht="15" customHeight="1" x14ac:dyDescent="0.3">
      <c r="A71" s="700" t="s">
        <v>771</v>
      </c>
      <c r="B71" s="699">
        <v>27035</v>
      </c>
      <c r="C71" s="699">
        <v>24526</v>
      </c>
      <c r="D71" s="699">
        <v>2125</v>
      </c>
      <c r="E71" s="699">
        <v>384</v>
      </c>
      <c r="F71" s="699">
        <v>0</v>
      </c>
      <c r="G71" s="260"/>
      <c r="H71" s="261"/>
      <c r="I71" s="261"/>
      <c r="J71" s="261"/>
      <c r="K71" s="261"/>
      <c r="L71" s="261"/>
      <c r="N71" s="262"/>
      <c r="O71" s="262"/>
      <c r="P71" s="262"/>
      <c r="Q71" s="262"/>
      <c r="R71" s="262"/>
    </row>
    <row r="72" spans="1:18" ht="15" customHeight="1" x14ac:dyDescent="0.3">
      <c r="A72" s="700" t="s">
        <v>772</v>
      </c>
      <c r="B72" s="699">
        <v>27023</v>
      </c>
      <c r="C72" s="699">
        <v>24532</v>
      </c>
      <c r="D72" s="699">
        <v>2114</v>
      </c>
      <c r="E72" s="699">
        <v>377</v>
      </c>
      <c r="F72" s="699">
        <v>0</v>
      </c>
      <c r="G72" s="260"/>
      <c r="H72" s="261"/>
      <c r="I72" s="261"/>
      <c r="J72" s="261"/>
      <c r="K72" s="261"/>
      <c r="L72" s="261"/>
      <c r="N72" s="262"/>
      <c r="O72" s="262"/>
      <c r="P72" s="262"/>
      <c r="Q72" s="262"/>
      <c r="R72" s="262"/>
    </row>
    <row r="73" spans="1:18" ht="15" customHeight="1" x14ac:dyDescent="0.3">
      <c r="A73" s="700" t="s">
        <v>773</v>
      </c>
      <c r="B73" s="699">
        <v>27055</v>
      </c>
      <c r="C73" s="699">
        <v>24578</v>
      </c>
      <c r="D73" s="699">
        <v>2104</v>
      </c>
      <c r="E73" s="699">
        <v>374</v>
      </c>
      <c r="F73" s="699">
        <v>0</v>
      </c>
      <c r="G73" s="260"/>
      <c r="H73" s="261"/>
      <c r="I73" s="261"/>
      <c r="J73" s="261"/>
      <c r="K73" s="261"/>
      <c r="L73" s="261"/>
      <c r="N73" s="262"/>
      <c r="O73" s="262"/>
      <c r="P73" s="262"/>
      <c r="Q73" s="262"/>
      <c r="R73" s="262"/>
    </row>
    <row r="74" spans="1:18" ht="15" customHeight="1" x14ac:dyDescent="0.3">
      <c r="A74" s="700" t="s">
        <v>774</v>
      </c>
      <c r="B74" s="699">
        <v>27083</v>
      </c>
      <c r="C74" s="699">
        <v>24613</v>
      </c>
      <c r="D74" s="699">
        <v>2099</v>
      </c>
      <c r="E74" s="699">
        <v>370</v>
      </c>
      <c r="F74" s="699">
        <v>0</v>
      </c>
      <c r="G74" s="260"/>
      <c r="H74" s="261"/>
      <c r="I74" s="261"/>
      <c r="J74" s="261"/>
      <c r="K74" s="261"/>
      <c r="L74" s="261"/>
      <c r="N74" s="262"/>
      <c r="O74" s="262"/>
      <c r="P74" s="262"/>
      <c r="Q74" s="262"/>
      <c r="R74" s="262"/>
    </row>
    <row r="75" spans="1:18" ht="15" customHeight="1" x14ac:dyDescent="0.3">
      <c r="A75" s="700" t="s">
        <v>775</v>
      </c>
      <c r="B75" s="699">
        <v>27055</v>
      </c>
      <c r="C75" s="699">
        <v>24579</v>
      </c>
      <c r="D75" s="699">
        <v>2112</v>
      </c>
      <c r="E75" s="699">
        <v>365</v>
      </c>
      <c r="F75" s="699">
        <v>0</v>
      </c>
      <c r="G75" s="260"/>
      <c r="H75" s="261"/>
      <c r="I75" s="261"/>
      <c r="J75" s="261"/>
      <c r="K75" s="261"/>
      <c r="L75" s="261"/>
      <c r="N75" s="262"/>
      <c r="O75" s="262"/>
      <c r="P75" s="262"/>
      <c r="Q75" s="262"/>
      <c r="R75" s="262"/>
    </row>
    <row r="76" spans="1:18" ht="15" customHeight="1" x14ac:dyDescent="0.3">
      <c r="A76" s="700" t="s">
        <v>776</v>
      </c>
      <c r="B76" s="699">
        <v>27113</v>
      </c>
      <c r="C76" s="699">
        <v>24668</v>
      </c>
      <c r="D76" s="699">
        <v>2084</v>
      </c>
      <c r="E76" s="699">
        <v>361</v>
      </c>
      <c r="F76" s="699">
        <v>0</v>
      </c>
      <c r="G76" s="260"/>
      <c r="H76" s="261"/>
      <c r="I76" s="261"/>
      <c r="J76" s="261"/>
      <c r="K76" s="261"/>
      <c r="L76" s="261"/>
      <c r="N76" s="262"/>
      <c r="O76" s="262"/>
      <c r="P76" s="262"/>
      <c r="Q76" s="262"/>
      <c r="R76" s="262"/>
    </row>
    <row r="77" spans="1:18" ht="15" customHeight="1" x14ac:dyDescent="0.3">
      <c r="A77" s="700" t="s">
        <v>777</v>
      </c>
      <c r="B77" s="699">
        <v>27211</v>
      </c>
      <c r="C77" s="699">
        <v>24764</v>
      </c>
      <c r="D77" s="699">
        <v>2084</v>
      </c>
      <c r="E77" s="699">
        <v>363</v>
      </c>
      <c r="F77" s="699">
        <v>0</v>
      </c>
      <c r="G77" s="260"/>
      <c r="H77" s="261"/>
      <c r="I77" s="261"/>
      <c r="J77" s="261"/>
      <c r="K77" s="261"/>
      <c r="L77" s="261"/>
      <c r="N77" s="262"/>
      <c r="O77" s="262"/>
      <c r="P77" s="262"/>
      <c r="Q77" s="262"/>
      <c r="R77" s="262"/>
    </row>
    <row r="78" spans="1:18" ht="15" customHeight="1" x14ac:dyDescent="0.3">
      <c r="A78" s="700" t="s">
        <v>778</v>
      </c>
      <c r="B78" s="699">
        <v>27154</v>
      </c>
      <c r="C78" s="699">
        <v>24711</v>
      </c>
      <c r="D78" s="699">
        <v>2085</v>
      </c>
      <c r="E78" s="699">
        <v>359</v>
      </c>
      <c r="F78" s="699">
        <v>0</v>
      </c>
      <c r="G78" s="260"/>
      <c r="H78" s="261"/>
      <c r="I78" s="261"/>
      <c r="J78" s="261"/>
      <c r="K78" s="261"/>
      <c r="L78" s="261"/>
      <c r="N78" s="262"/>
      <c r="O78" s="262"/>
      <c r="P78" s="262"/>
      <c r="Q78" s="262"/>
      <c r="R78" s="262"/>
    </row>
    <row r="79" spans="1:18" ht="15" customHeight="1" x14ac:dyDescent="0.3">
      <c r="A79" s="700" t="s">
        <v>779</v>
      </c>
      <c r="B79" s="699">
        <v>27066</v>
      </c>
      <c r="C79" s="699">
        <v>24609</v>
      </c>
      <c r="D79" s="699">
        <v>2103</v>
      </c>
      <c r="E79" s="699">
        <v>353</v>
      </c>
      <c r="F79" s="699">
        <v>0</v>
      </c>
      <c r="G79" s="260"/>
      <c r="H79" s="261"/>
      <c r="I79" s="261"/>
      <c r="J79" s="261"/>
      <c r="K79" s="261"/>
      <c r="L79" s="261"/>
      <c r="N79" s="262"/>
      <c r="O79" s="262"/>
      <c r="P79" s="262"/>
      <c r="Q79" s="262"/>
      <c r="R79" s="262"/>
    </row>
    <row r="80" spans="1:18" ht="15" customHeight="1" x14ac:dyDescent="0.3">
      <c r="A80" s="700" t="s">
        <v>780</v>
      </c>
      <c r="B80" s="699">
        <v>27023</v>
      </c>
      <c r="C80" s="699">
        <v>24583</v>
      </c>
      <c r="D80" s="699">
        <v>2088</v>
      </c>
      <c r="E80" s="699">
        <v>351</v>
      </c>
      <c r="F80" s="699">
        <v>0</v>
      </c>
      <c r="G80" s="260"/>
      <c r="H80" s="261"/>
      <c r="I80" s="261"/>
      <c r="J80" s="261"/>
      <c r="K80" s="261"/>
      <c r="L80" s="261"/>
      <c r="N80" s="262"/>
      <c r="O80" s="262"/>
      <c r="P80" s="262"/>
      <c r="Q80" s="262"/>
      <c r="R80" s="262"/>
    </row>
    <row r="81" spans="1:18" ht="15" customHeight="1" x14ac:dyDescent="0.3">
      <c r="A81" s="700" t="s">
        <v>781</v>
      </c>
      <c r="B81" s="699">
        <v>26954</v>
      </c>
      <c r="C81" s="699">
        <v>24525</v>
      </c>
      <c r="D81" s="699">
        <v>2073</v>
      </c>
      <c r="E81" s="699">
        <v>355</v>
      </c>
      <c r="F81" s="699">
        <v>0</v>
      </c>
      <c r="G81" s="260"/>
      <c r="H81" s="261"/>
      <c r="I81" s="261"/>
      <c r="J81" s="261"/>
      <c r="K81" s="261"/>
      <c r="L81" s="261"/>
      <c r="N81" s="262"/>
      <c r="O81" s="262"/>
      <c r="P81" s="262"/>
      <c r="Q81" s="262"/>
      <c r="R81" s="262"/>
    </row>
    <row r="82" spans="1:18" ht="15" customHeight="1" x14ac:dyDescent="0.3">
      <c r="A82" s="700" t="s">
        <v>782</v>
      </c>
      <c r="B82" s="699">
        <v>26881</v>
      </c>
      <c r="C82" s="699">
        <v>24447</v>
      </c>
      <c r="D82" s="699">
        <v>2079</v>
      </c>
      <c r="E82" s="699">
        <v>354</v>
      </c>
      <c r="F82" s="699">
        <v>0</v>
      </c>
      <c r="G82" s="260"/>
      <c r="H82" s="261"/>
      <c r="I82" s="261"/>
      <c r="J82" s="261"/>
      <c r="K82" s="261"/>
      <c r="L82" s="261"/>
      <c r="N82" s="262"/>
      <c r="O82" s="262"/>
      <c r="P82" s="262"/>
      <c r="Q82" s="262"/>
      <c r="R82" s="262"/>
    </row>
    <row r="83" spans="1:18" ht="15" customHeight="1" x14ac:dyDescent="0.3">
      <c r="A83" s="700" t="s">
        <v>783</v>
      </c>
      <c r="B83" s="699">
        <v>26804</v>
      </c>
      <c r="C83" s="699">
        <v>24397</v>
      </c>
      <c r="D83" s="699">
        <v>2054</v>
      </c>
      <c r="E83" s="699">
        <v>352</v>
      </c>
      <c r="F83" s="699">
        <v>0</v>
      </c>
      <c r="G83" s="260"/>
      <c r="H83" s="261"/>
      <c r="I83" s="261"/>
      <c r="J83" s="261"/>
      <c r="K83" s="261"/>
      <c r="L83" s="261"/>
      <c r="N83" s="262"/>
      <c r="O83" s="262"/>
      <c r="P83" s="262"/>
      <c r="Q83" s="262"/>
      <c r="R83" s="262"/>
    </row>
    <row r="84" spans="1:18" ht="15" customHeight="1" x14ac:dyDescent="0.3">
      <c r="A84" s="700" t="s">
        <v>784</v>
      </c>
      <c r="B84" s="699">
        <v>26784</v>
      </c>
      <c r="C84" s="699">
        <v>24381</v>
      </c>
      <c r="D84" s="699">
        <v>2052</v>
      </c>
      <c r="E84" s="699">
        <v>351</v>
      </c>
      <c r="F84" s="699">
        <v>0</v>
      </c>
      <c r="G84" s="260"/>
      <c r="H84" s="261"/>
      <c r="I84" s="261"/>
      <c r="J84" s="261"/>
      <c r="K84" s="261"/>
      <c r="L84" s="261"/>
      <c r="N84" s="262"/>
      <c r="O84" s="262"/>
      <c r="P84" s="262"/>
      <c r="Q84" s="262"/>
      <c r="R84" s="262"/>
    </row>
    <row r="85" spans="1:18" ht="15" customHeight="1" x14ac:dyDescent="0.3">
      <c r="A85" s="700" t="s">
        <v>785</v>
      </c>
      <c r="B85" s="699">
        <v>26775</v>
      </c>
      <c r="C85" s="699">
        <v>24392</v>
      </c>
      <c r="D85" s="699">
        <v>2030</v>
      </c>
      <c r="E85" s="699">
        <v>353</v>
      </c>
      <c r="F85" s="699">
        <v>0</v>
      </c>
      <c r="G85" s="260"/>
      <c r="H85" s="261"/>
      <c r="I85" s="261"/>
      <c r="J85" s="261"/>
      <c r="K85" s="261"/>
      <c r="L85" s="261"/>
      <c r="N85" s="262"/>
      <c r="O85" s="262"/>
      <c r="P85" s="262"/>
      <c r="Q85" s="262"/>
      <c r="R85" s="262"/>
    </row>
    <row r="86" spans="1:18" ht="15" customHeight="1" x14ac:dyDescent="0.3">
      <c r="A86" s="700" t="s">
        <v>786</v>
      </c>
      <c r="B86" s="699">
        <v>26816</v>
      </c>
      <c r="C86" s="699">
        <v>24428</v>
      </c>
      <c r="D86" s="699">
        <v>2039</v>
      </c>
      <c r="E86" s="699">
        <v>349</v>
      </c>
      <c r="F86" s="699">
        <v>0</v>
      </c>
      <c r="G86" s="260"/>
      <c r="H86" s="261"/>
      <c r="I86" s="261"/>
      <c r="J86" s="261"/>
      <c r="K86" s="261"/>
      <c r="L86" s="261"/>
      <c r="N86" s="262"/>
      <c r="O86" s="262"/>
      <c r="P86" s="262"/>
      <c r="Q86" s="262"/>
      <c r="R86" s="262"/>
    </row>
    <row r="87" spans="1:18" ht="15" customHeight="1" x14ac:dyDescent="0.3">
      <c r="A87" s="700" t="s">
        <v>787</v>
      </c>
      <c r="B87" s="699">
        <v>26823</v>
      </c>
      <c r="C87" s="699">
        <v>24452</v>
      </c>
      <c r="D87" s="699">
        <v>2026</v>
      </c>
      <c r="E87" s="699">
        <v>345</v>
      </c>
      <c r="F87" s="699">
        <v>0</v>
      </c>
      <c r="G87" s="260"/>
      <c r="H87" s="261"/>
      <c r="I87" s="261"/>
      <c r="J87" s="261"/>
      <c r="K87" s="261"/>
      <c r="L87" s="261"/>
      <c r="N87" s="262"/>
      <c r="O87" s="262"/>
      <c r="P87" s="262"/>
      <c r="Q87" s="262"/>
      <c r="R87" s="262"/>
    </row>
    <row r="88" spans="1:18" ht="15" customHeight="1" x14ac:dyDescent="0.3">
      <c r="A88" s="700" t="s">
        <v>788</v>
      </c>
      <c r="B88" s="699">
        <v>26823</v>
      </c>
      <c r="C88" s="699">
        <v>24466</v>
      </c>
      <c r="D88" s="699">
        <v>2015</v>
      </c>
      <c r="E88" s="699">
        <v>342</v>
      </c>
      <c r="F88" s="699">
        <v>0</v>
      </c>
      <c r="G88" s="260"/>
      <c r="H88" s="261"/>
      <c r="I88" s="261"/>
      <c r="J88" s="261"/>
      <c r="K88" s="261"/>
      <c r="L88" s="261"/>
      <c r="N88" s="262"/>
      <c r="O88" s="262"/>
      <c r="P88" s="262"/>
      <c r="Q88" s="262"/>
      <c r="R88" s="262"/>
    </row>
    <row r="89" spans="1:18" ht="15" customHeight="1" x14ac:dyDescent="0.3">
      <c r="A89" s="700" t="s">
        <v>789</v>
      </c>
      <c r="B89" s="699">
        <v>26846</v>
      </c>
      <c r="C89" s="699">
        <v>24486</v>
      </c>
      <c r="D89" s="699">
        <v>2017</v>
      </c>
      <c r="E89" s="699">
        <v>343</v>
      </c>
      <c r="F89" s="699">
        <v>0</v>
      </c>
      <c r="G89" s="260"/>
      <c r="H89" s="261"/>
      <c r="I89" s="261"/>
      <c r="J89" s="261"/>
      <c r="K89" s="261"/>
      <c r="L89" s="261"/>
      <c r="N89" s="262"/>
      <c r="O89" s="262"/>
      <c r="P89" s="262"/>
      <c r="Q89" s="262"/>
      <c r="R89" s="262"/>
    </row>
    <row r="90" spans="1:18" ht="15" customHeight="1" x14ac:dyDescent="0.3">
      <c r="A90" s="700" t="s">
        <v>790</v>
      </c>
      <c r="B90" s="699">
        <v>26872</v>
      </c>
      <c r="C90" s="699">
        <v>24495</v>
      </c>
      <c r="D90" s="699">
        <v>2039</v>
      </c>
      <c r="E90" s="699">
        <v>339</v>
      </c>
      <c r="F90" s="699">
        <v>0</v>
      </c>
      <c r="G90" s="260"/>
      <c r="H90" s="261"/>
      <c r="I90" s="261"/>
      <c r="J90" s="261"/>
      <c r="K90" s="261"/>
      <c r="L90" s="261"/>
      <c r="N90" s="262"/>
      <c r="O90" s="262"/>
      <c r="P90" s="262"/>
      <c r="Q90" s="262"/>
      <c r="R90" s="262"/>
    </row>
    <row r="91" spans="1:18" ht="15" customHeight="1" x14ac:dyDescent="0.3">
      <c r="A91" s="700" t="s">
        <v>791</v>
      </c>
      <c r="B91" s="699">
        <v>26943</v>
      </c>
      <c r="C91" s="699">
        <v>24568</v>
      </c>
      <c r="D91" s="699">
        <v>2040</v>
      </c>
      <c r="E91" s="699">
        <v>336</v>
      </c>
      <c r="F91" s="699">
        <v>0</v>
      </c>
      <c r="G91" s="260"/>
      <c r="H91" s="261"/>
      <c r="I91" s="261"/>
      <c r="J91" s="261"/>
      <c r="K91" s="261"/>
      <c r="L91" s="261"/>
      <c r="N91" s="262"/>
      <c r="O91" s="262"/>
      <c r="P91" s="262"/>
      <c r="Q91" s="262"/>
      <c r="R91" s="262"/>
    </row>
    <row r="92" spans="1:18" ht="15" customHeight="1" x14ac:dyDescent="0.3">
      <c r="A92" s="700" t="s">
        <v>792</v>
      </c>
      <c r="B92" s="699">
        <v>26988</v>
      </c>
      <c r="C92" s="699">
        <v>24633</v>
      </c>
      <c r="D92" s="699">
        <v>2023</v>
      </c>
      <c r="E92" s="699">
        <v>332</v>
      </c>
      <c r="F92" s="699">
        <v>0</v>
      </c>
      <c r="G92" s="260"/>
      <c r="H92" s="261"/>
      <c r="I92" s="261"/>
      <c r="J92" s="261"/>
      <c r="K92" s="261"/>
      <c r="L92" s="261"/>
      <c r="N92" s="262"/>
      <c r="O92" s="262"/>
      <c r="P92" s="262"/>
      <c r="Q92" s="262"/>
      <c r="R92" s="262"/>
    </row>
    <row r="93" spans="1:18" ht="15" customHeight="1" x14ac:dyDescent="0.3">
      <c r="A93" s="700" t="s">
        <v>793</v>
      </c>
      <c r="B93" s="699">
        <v>27092</v>
      </c>
      <c r="C93" s="699">
        <v>24732</v>
      </c>
      <c r="D93" s="699">
        <v>2026</v>
      </c>
      <c r="E93" s="699">
        <v>335</v>
      </c>
      <c r="F93" s="699">
        <v>0</v>
      </c>
      <c r="G93" s="260"/>
      <c r="H93" s="261"/>
      <c r="I93" s="261"/>
      <c r="J93" s="261"/>
      <c r="K93" s="261"/>
      <c r="L93" s="261"/>
      <c r="N93" s="262"/>
      <c r="O93" s="262"/>
      <c r="P93" s="262"/>
      <c r="Q93" s="262"/>
      <c r="R93" s="262"/>
    </row>
    <row r="94" spans="1:18" ht="15" customHeight="1" x14ac:dyDescent="0.3">
      <c r="A94" s="700" t="s">
        <v>794</v>
      </c>
      <c r="B94" s="699">
        <v>27274</v>
      </c>
      <c r="C94" s="699">
        <v>24915</v>
      </c>
      <c r="D94" s="699">
        <v>2028</v>
      </c>
      <c r="E94" s="699">
        <v>331</v>
      </c>
      <c r="F94" s="699">
        <v>0</v>
      </c>
      <c r="G94" s="260"/>
      <c r="H94" s="261"/>
      <c r="I94" s="261"/>
      <c r="J94" s="261"/>
      <c r="K94" s="261"/>
      <c r="L94" s="261"/>
      <c r="N94" s="262"/>
      <c r="O94" s="262"/>
      <c r="P94" s="262"/>
      <c r="Q94" s="262"/>
      <c r="R94" s="262"/>
    </row>
    <row r="95" spans="1:18" ht="15" customHeight="1" x14ac:dyDescent="0.3">
      <c r="A95" s="700" t="s">
        <v>795</v>
      </c>
      <c r="B95" s="699">
        <v>27303</v>
      </c>
      <c r="C95" s="699">
        <v>24946</v>
      </c>
      <c r="D95" s="699">
        <v>2028</v>
      </c>
      <c r="E95" s="699">
        <v>329</v>
      </c>
      <c r="F95" s="699">
        <v>0</v>
      </c>
      <c r="G95" s="260"/>
      <c r="H95" s="261"/>
      <c r="I95" s="261"/>
      <c r="J95" s="261"/>
      <c r="K95" s="261"/>
      <c r="L95" s="261"/>
      <c r="N95" s="262"/>
      <c r="O95" s="262"/>
      <c r="P95" s="262"/>
      <c r="Q95" s="262"/>
      <c r="R95" s="262"/>
    </row>
    <row r="96" spans="1:18" ht="15" customHeight="1" x14ac:dyDescent="0.3">
      <c r="A96" s="700" t="s">
        <v>796</v>
      </c>
      <c r="B96" s="699">
        <v>27413</v>
      </c>
      <c r="C96" s="699">
        <v>25056</v>
      </c>
      <c r="D96" s="699">
        <v>2029</v>
      </c>
      <c r="E96" s="699">
        <v>328</v>
      </c>
      <c r="F96" s="699">
        <v>0</v>
      </c>
      <c r="G96" s="260"/>
      <c r="H96" s="261"/>
      <c r="I96" s="261"/>
      <c r="J96" s="261"/>
      <c r="K96" s="261"/>
      <c r="L96" s="261"/>
      <c r="N96" s="262"/>
      <c r="O96" s="262"/>
      <c r="P96" s="262"/>
      <c r="Q96" s="262"/>
      <c r="R96" s="262"/>
    </row>
    <row r="97" spans="1:18" ht="15" customHeight="1" x14ac:dyDescent="0.3">
      <c r="A97" s="700" t="s">
        <v>797</v>
      </c>
      <c r="B97" s="699">
        <v>27493</v>
      </c>
      <c r="C97" s="699">
        <v>25100</v>
      </c>
      <c r="D97" s="699">
        <v>2060</v>
      </c>
      <c r="E97" s="699">
        <v>333</v>
      </c>
      <c r="F97" s="699">
        <v>0</v>
      </c>
      <c r="G97" s="260"/>
      <c r="H97" s="261"/>
      <c r="I97" s="261"/>
      <c r="J97" s="261"/>
      <c r="K97" s="261"/>
      <c r="L97" s="261"/>
      <c r="N97" s="262"/>
      <c r="O97" s="262"/>
      <c r="P97" s="262"/>
      <c r="Q97" s="262"/>
      <c r="R97" s="262"/>
    </row>
    <row r="98" spans="1:18" ht="15" customHeight="1" x14ac:dyDescent="0.3">
      <c r="A98" s="700" t="s">
        <v>798</v>
      </c>
      <c r="B98" s="699">
        <v>27542</v>
      </c>
      <c r="C98" s="699">
        <v>25119</v>
      </c>
      <c r="D98" s="699">
        <v>2090</v>
      </c>
      <c r="E98" s="699">
        <v>333</v>
      </c>
      <c r="F98" s="699">
        <v>0</v>
      </c>
      <c r="G98" s="260"/>
      <c r="H98" s="261"/>
      <c r="I98" s="261"/>
      <c r="J98" s="261"/>
      <c r="K98" s="261"/>
      <c r="L98" s="261"/>
      <c r="N98" s="262"/>
      <c r="O98" s="262"/>
      <c r="P98" s="262"/>
      <c r="Q98" s="262"/>
      <c r="R98" s="262"/>
    </row>
    <row r="99" spans="1:18" ht="15" customHeight="1" x14ac:dyDescent="0.3">
      <c r="A99" s="700" t="s">
        <v>799</v>
      </c>
      <c r="B99" s="699">
        <v>27465</v>
      </c>
      <c r="C99" s="699">
        <v>25010</v>
      </c>
      <c r="D99" s="699">
        <v>2120</v>
      </c>
      <c r="E99" s="699">
        <v>336</v>
      </c>
      <c r="F99" s="699">
        <v>0</v>
      </c>
      <c r="G99" s="260"/>
      <c r="H99" s="261"/>
      <c r="I99" s="261"/>
      <c r="J99" s="261"/>
      <c r="K99" s="261"/>
      <c r="L99" s="261"/>
      <c r="N99" s="262"/>
      <c r="O99" s="262"/>
      <c r="P99" s="262"/>
      <c r="Q99" s="262"/>
      <c r="R99" s="262"/>
    </row>
    <row r="100" spans="1:18" ht="15" customHeight="1" x14ac:dyDescent="0.3">
      <c r="A100" s="700" t="s">
        <v>800</v>
      </c>
      <c r="B100" s="699">
        <v>27369</v>
      </c>
      <c r="C100" s="699">
        <v>24879</v>
      </c>
      <c r="D100" s="699">
        <v>2152</v>
      </c>
      <c r="E100" s="699">
        <v>338</v>
      </c>
      <c r="F100" s="699">
        <v>0</v>
      </c>
      <c r="G100" s="260"/>
      <c r="H100" s="261"/>
      <c r="I100" s="261"/>
      <c r="J100" s="261"/>
      <c r="K100" s="261"/>
      <c r="L100" s="261"/>
      <c r="N100" s="262"/>
      <c r="O100" s="262"/>
      <c r="P100" s="262"/>
      <c r="Q100" s="262"/>
      <c r="R100" s="262"/>
    </row>
    <row r="101" spans="1:18" ht="15" customHeight="1" x14ac:dyDescent="0.3">
      <c r="A101" s="700" t="s">
        <v>801</v>
      </c>
      <c r="B101" s="699">
        <v>27108</v>
      </c>
      <c r="C101" s="699">
        <v>24581</v>
      </c>
      <c r="D101" s="699">
        <v>2180</v>
      </c>
      <c r="E101" s="699">
        <v>347</v>
      </c>
      <c r="F101" s="699">
        <v>0</v>
      </c>
      <c r="G101" s="260"/>
      <c r="H101" s="261"/>
      <c r="I101" s="261"/>
      <c r="J101" s="261"/>
      <c r="K101" s="261"/>
      <c r="L101" s="261"/>
      <c r="N101" s="262"/>
      <c r="O101" s="262"/>
      <c r="P101" s="262"/>
      <c r="Q101" s="262"/>
      <c r="R101" s="262"/>
    </row>
    <row r="102" spans="1:18" ht="15" customHeight="1" x14ac:dyDescent="0.3">
      <c r="A102" s="700" t="s">
        <v>802</v>
      </c>
      <c r="B102" s="699">
        <v>26813</v>
      </c>
      <c r="C102" s="699">
        <v>24254</v>
      </c>
      <c r="D102" s="699">
        <v>2210</v>
      </c>
      <c r="E102" s="699">
        <v>349</v>
      </c>
      <c r="F102" s="699">
        <v>0</v>
      </c>
      <c r="G102" s="260"/>
      <c r="H102" s="261"/>
      <c r="I102" s="261"/>
      <c r="J102" s="261"/>
      <c r="K102" s="261"/>
      <c r="L102" s="261"/>
      <c r="N102" s="262"/>
      <c r="O102" s="262"/>
      <c r="P102" s="262"/>
      <c r="Q102" s="262"/>
      <c r="R102" s="262"/>
    </row>
    <row r="103" spans="1:18" ht="15" customHeight="1" x14ac:dyDescent="0.3">
      <c r="A103" s="700" t="s">
        <v>803</v>
      </c>
      <c r="B103" s="699">
        <v>26551</v>
      </c>
      <c r="C103" s="699">
        <v>23962</v>
      </c>
      <c r="D103" s="699">
        <v>2240</v>
      </c>
      <c r="E103" s="699">
        <v>349</v>
      </c>
      <c r="F103" s="699">
        <v>0</v>
      </c>
      <c r="G103" s="260"/>
      <c r="H103" s="261"/>
      <c r="I103" s="261"/>
      <c r="J103" s="261"/>
      <c r="K103" s="261"/>
      <c r="L103" s="261"/>
      <c r="N103" s="262"/>
      <c r="O103" s="262"/>
      <c r="P103" s="262"/>
      <c r="Q103" s="262"/>
      <c r="R103" s="262"/>
    </row>
    <row r="104" spans="1:18" ht="15" customHeight="1" x14ac:dyDescent="0.3">
      <c r="A104" s="700" t="s">
        <v>804</v>
      </c>
      <c r="B104" s="699">
        <v>26348</v>
      </c>
      <c r="C104" s="699">
        <v>23728</v>
      </c>
      <c r="D104" s="699">
        <v>2271</v>
      </c>
      <c r="E104" s="699">
        <v>349</v>
      </c>
      <c r="F104" s="699">
        <v>0</v>
      </c>
      <c r="G104" s="260"/>
      <c r="H104" s="261"/>
      <c r="I104" s="261"/>
      <c r="J104" s="261"/>
      <c r="K104" s="261"/>
      <c r="L104" s="261"/>
      <c r="N104" s="262"/>
      <c r="O104" s="262"/>
      <c r="P104" s="262"/>
      <c r="Q104" s="262"/>
      <c r="R104" s="262"/>
    </row>
    <row r="105" spans="1:18" ht="15" customHeight="1" x14ac:dyDescent="0.3">
      <c r="A105" s="700" t="s">
        <v>2281</v>
      </c>
      <c r="B105" s="699">
        <v>26236</v>
      </c>
      <c r="C105" s="699">
        <v>23601</v>
      </c>
      <c r="D105" s="699">
        <v>2285</v>
      </c>
      <c r="E105" s="699">
        <v>350</v>
      </c>
      <c r="F105" s="699">
        <v>0</v>
      </c>
      <c r="G105" s="260"/>
      <c r="H105" s="261"/>
      <c r="I105" s="261"/>
      <c r="J105" s="261"/>
      <c r="K105" s="261"/>
      <c r="L105" s="261"/>
      <c r="N105" s="262"/>
      <c r="O105" s="262"/>
      <c r="P105" s="262"/>
      <c r="Q105" s="262"/>
      <c r="R105" s="262"/>
    </row>
    <row r="106" spans="1:18" ht="15" customHeight="1" x14ac:dyDescent="0.3">
      <c r="A106" s="700" t="s">
        <v>2282</v>
      </c>
      <c r="B106" s="699">
        <v>26047</v>
      </c>
      <c r="C106" s="699">
        <v>23402</v>
      </c>
      <c r="D106" s="699">
        <v>2298</v>
      </c>
      <c r="E106" s="699">
        <v>347</v>
      </c>
      <c r="F106" s="699">
        <v>0</v>
      </c>
      <c r="G106" s="260"/>
      <c r="H106" s="261"/>
      <c r="I106" s="261"/>
      <c r="J106" s="261"/>
      <c r="K106" s="261"/>
      <c r="L106" s="261"/>
      <c r="N106" s="262"/>
      <c r="O106" s="262"/>
      <c r="P106" s="262"/>
      <c r="Q106" s="262"/>
      <c r="R106" s="262"/>
    </row>
    <row r="107" spans="1:18" ht="15" customHeight="1" x14ac:dyDescent="0.3">
      <c r="A107" s="700" t="s">
        <v>2283</v>
      </c>
      <c r="B107" s="699">
        <v>26000</v>
      </c>
      <c r="C107" s="699">
        <v>23346</v>
      </c>
      <c r="D107" s="699">
        <v>2311</v>
      </c>
      <c r="E107" s="699">
        <v>343</v>
      </c>
      <c r="F107" s="699">
        <v>0</v>
      </c>
      <c r="G107" s="260"/>
      <c r="H107" s="261"/>
      <c r="I107" s="261"/>
      <c r="J107" s="261"/>
      <c r="K107" s="261"/>
      <c r="L107" s="261"/>
      <c r="N107" s="262"/>
      <c r="O107" s="262"/>
      <c r="P107" s="262"/>
      <c r="Q107" s="262"/>
      <c r="R107" s="262"/>
    </row>
    <row r="108" spans="1:18" ht="15" customHeight="1" x14ac:dyDescent="0.3">
      <c r="A108" s="700" t="s">
        <v>2284</v>
      </c>
      <c r="B108" s="699">
        <v>25899</v>
      </c>
      <c r="C108" s="699">
        <v>23237</v>
      </c>
      <c r="D108" s="699">
        <v>2324</v>
      </c>
      <c r="E108" s="699">
        <v>339</v>
      </c>
      <c r="F108" s="699">
        <v>0</v>
      </c>
      <c r="G108" s="260"/>
      <c r="H108" s="261"/>
      <c r="I108" s="261"/>
      <c r="J108" s="261"/>
      <c r="K108" s="261"/>
      <c r="L108" s="261"/>
      <c r="N108" s="262"/>
      <c r="O108" s="262"/>
      <c r="P108" s="262"/>
      <c r="Q108" s="262"/>
      <c r="R108" s="262"/>
    </row>
    <row r="109" spans="1:18" ht="15" customHeight="1" x14ac:dyDescent="0.3">
      <c r="A109" s="700" t="s">
        <v>2285</v>
      </c>
      <c r="B109" s="699">
        <v>25775</v>
      </c>
      <c r="C109" s="699">
        <v>23101</v>
      </c>
      <c r="D109" s="699">
        <v>2337</v>
      </c>
      <c r="E109" s="699">
        <v>338</v>
      </c>
      <c r="F109" s="699">
        <v>0</v>
      </c>
      <c r="G109" s="260"/>
      <c r="H109" s="261"/>
      <c r="I109" s="261"/>
      <c r="J109" s="261"/>
      <c r="K109" s="261"/>
      <c r="L109" s="261"/>
      <c r="N109" s="262"/>
      <c r="O109" s="262"/>
      <c r="P109" s="262"/>
      <c r="Q109" s="262"/>
      <c r="R109" s="262"/>
    </row>
    <row r="110" spans="1:18" ht="15" customHeight="1" x14ac:dyDescent="0.3">
      <c r="A110" s="700" t="s">
        <v>2286</v>
      </c>
      <c r="B110" s="699">
        <v>25589</v>
      </c>
      <c r="C110" s="699">
        <v>22903</v>
      </c>
      <c r="D110" s="699">
        <v>2350</v>
      </c>
      <c r="E110" s="699">
        <v>336</v>
      </c>
      <c r="F110" s="699">
        <v>0</v>
      </c>
      <c r="G110" s="260"/>
      <c r="H110" s="261"/>
      <c r="I110" s="261"/>
      <c r="J110" s="261"/>
      <c r="K110" s="261"/>
      <c r="L110" s="261"/>
      <c r="N110" s="262"/>
      <c r="O110" s="262"/>
      <c r="P110" s="262"/>
      <c r="Q110" s="262"/>
      <c r="R110" s="262"/>
    </row>
    <row r="111" spans="1:18" ht="15" customHeight="1" x14ac:dyDescent="0.3">
      <c r="A111" s="700" t="s">
        <v>2287</v>
      </c>
      <c r="B111" s="699">
        <v>25530</v>
      </c>
      <c r="C111" s="699">
        <v>22823</v>
      </c>
      <c r="D111" s="699">
        <v>2363</v>
      </c>
      <c r="E111" s="699">
        <v>336</v>
      </c>
      <c r="F111" s="699">
        <v>9</v>
      </c>
      <c r="G111" s="260"/>
      <c r="H111" s="261"/>
      <c r="I111" s="261"/>
      <c r="J111" s="261"/>
      <c r="K111" s="261"/>
      <c r="L111" s="261"/>
      <c r="N111" s="262"/>
      <c r="O111" s="262"/>
      <c r="P111" s="262"/>
      <c r="Q111" s="262"/>
      <c r="R111" s="262"/>
    </row>
    <row r="112" spans="1:18" ht="15" customHeight="1" x14ac:dyDescent="0.3">
      <c r="A112" s="700" t="s">
        <v>2288</v>
      </c>
      <c r="B112" s="699">
        <v>25593</v>
      </c>
      <c r="C112" s="699">
        <v>22865</v>
      </c>
      <c r="D112" s="699">
        <v>2376</v>
      </c>
      <c r="E112" s="699">
        <v>337</v>
      </c>
      <c r="F112" s="699">
        <v>16</v>
      </c>
      <c r="G112" s="260"/>
      <c r="H112" s="261"/>
      <c r="I112" s="261"/>
      <c r="J112" s="261"/>
      <c r="K112" s="261"/>
      <c r="L112" s="261"/>
      <c r="N112" s="262"/>
      <c r="O112" s="262"/>
      <c r="P112" s="262"/>
      <c r="Q112" s="262"/>
      <c r="R112" s="262"/>
    </row>
    <row r="113" spans="1:18" ht="15" customHeight="1" x14ac:dyDescent="0.3">
      <c r="A113" s="700" t="s">
        <v>2289</v>
      </c>
      <c r="B113" s="699">
        <v>25866</v>
      </c>
      <c r="C113" s="699">
        <v>22954</v>
      </c>
      <c r="D113" s="699">
        <v>2449</v>
      </c>
      <c r="E113" s="699">
        <v>340</v>
      </c>
      <c r="F113" s="699">
        <v>123</v>
      </c>
      <c r="G113" s="260"/>
      <c r="H113" s="261"/>
      <c r="I113" s="261"/>
      <c r="J113" s="261"/>
      <c r="K113" s="261"/>
      <c r="L113" s="261"/>
      <c r="N113" s="262"/>
      <c r="O113" s="262"/>
      <c r="P113" s="262"/>
      <c r="Q113" s="262"/>
      <c r="R113" s="262"/>
    </row>
    <row r="114" spans="1:18" ht="15" customHeight="1" x14ac:dyDescent="0.3">
      <c r="A114" s="700" t="s">
        <v>2290</v>
      </c>
      <c r="B114" s="699">
        <v>26046</v>
      </c>
      <c r="C114" s="699">
        <v>23007</v>
      </c>
      <c r="D114" s="699">
        <v>2523</v>
      </c>
      <c r="E114" s="699">
        <v>340</v>
      </c>
      <c r="F114" s="699">
        <v>176</v>
      </c>
      <c r="G114" s="260"/>
      <c r="H114" s="261"/>
      <c r="I114" s="261"/>
      <c r="J114" s="261"/>
      <c r="K114" s="261"/>
      <c r="L114" s="261"/>
      <c r="N114" s="262"/>
      <c r="O114" s="262"/>
      <c r="P114" s="262"/>
      <c r="Q114" s="262"/>
      <c r="R114" s="262"/>
    </row>
    <row r="115" spans="1:18" ht="15" customHeight="1" x14ac:dyDescent="0.3">
      <c r="A115" s="700" t="s">
        <v>2291</v>
      </c>
      <c r="B115" s="699">
        <v>26182</v>
      </c>
      <c r="C115" s="699">
        <v>23050</v>
      </c>
      <c r="D115" s="699">
        <v>2597</v>
      </c>
      <c r="E115" s="699">
        <v>341</v>
      </c>
      <c r="F115" s="699">
        <v>194</v>
      </c>
      <c r="G115" s="260"/>
      <c r="H115" s="261"/>
      <c r="I115" s="261"/>
      <c r="J115" s="261"/>
      <c r="K115" s="261"/>
      <c r="L115" s="261"/>
      <c r="N115" s="262"/>
      <c r="O115" s="262"/>
      <c r="P115" s="262"/>
      <c r="Q115" s="262"/>
      <c r="R115" s="262"/>
    </row>
    <row r="116" spans="1:18" ht="15" customHeight="1" x14ac:dyDescent="0.3">
      <c r="A116" s="700" t="s">
        <v>2292</v>
      </c>
      <c r="B116" s="699">
        <v>26296</v>
      </c>
      <c r="C116" s="699">
        <v>23095</v>
      </c>
      <c r="D116" s="699">
        <v>2670</v>
      </c>
      <c r="E116" s="699">
        <v>341</v>
      </c>
      <c r="F116" s="699">
        <v>191</v>
      </c>
      <c r="G116" s="260"/>
      <c r="H116" s="261"/>
      <c r="I116" s="261"/>
      <c r="J116" s="261"/>
      <c r="K116" s="261"/>
      <c r="L116" s="261"/>
      <c r="N116" s="262"/>
      <c r="O116" s="262"/>
      <c r="P116" s="262"/>
      <c r="Q116" s="262"/>
      <c r="R116" s="262"/>
    </row>
    <row r="117" spans="1:18" ht="15" customHeight="1" x14ac:dyDescent="0.3">
      <c r="A117" s="700" t="s">
        <v>2293</v>
      </c>
      <c r="B117" s="699">
        <v>26405</v>
      </c>
      <c r="C117" s="699">
        <v>23175</v>
      </c>
      <c r="D117" s="699">
        <v>2695</v>
      </c>
      <c r="E117" s="699">
        <v>343</v>
      </c>
      <c r="F117" s="699">
        <v>192</v>
      </c>
      <c r="G117" s="260"/>
      <c r="H117" s="261"/>
      <c r="I117" s="261"/>
      <c r="J117" s="261"/>
      <c r="K117" s="261"/>
      <c r="L117" s="261"/>
      <c r="N117" s="262"/>
      <c r="O117" s="262"/>
      <c r="P117" s="262"/>
      <c r="Q117" s="262"/>
      <c r="R117" s="262"/>
    </row>
    <row r="118" spans="1:18" ht="15" customHeight="1" x14ac:dyDescent="0.3">
      <c r="A118" s="700" t="s">
        <v>2294</v>
      </c>
      <c r="B118" s="699">
        <v>26507</v>
      </c>
      <c r="C118" s="699">
        <v>23246</v>
      </c>
      <c r="D118" s="699">
        <v>2720</v>
      </c>
      <c r="E118" s="699">
        <v>342</v>
      </c>
      <c r="F118" s="699">
        <v>199</v>
      </c>
      <c r="G118" s="260"/>
      <c r="H118" s="261"/>
      <c r="I118" s="261"/>
      <c r="J118" s="261"/>
      <c r="K118" s="261"/>
      <c r="L118" s="261"/>
      <c r="N118" s="262"/>
      <c r="O118" s="262"/>
      <c r="P118" s="262"/>
      <c r="Q118" s="262"/>
      <c r="R118" s="262"/>
    </row>
    <row r="119" spans="1:18" ht="15" customHeight="1" x14ac:dyDescent="0.3">
      <c r="A119" s="700" t="s">
        <v>2295</v>
      </c>
      <c r="B119" s="699">
        <v>26570</v>
      </c>
      <c r="C119" s="699">
        <v>23276</v>
      </c>
      <c r="D119" s="699">
        <v>2745</v>
      </c>
      <c r="E119" s="699">
        <v>341</v>
      </c>
      <c r="F119" s="699">
        <v>208</v>
      </c>
      <c r="G119" s="260"/>
      <c r="H119" s="261"/>
      <c r="I119" s="261"/>
      <c r="J119" s="261"/>
      <c r="K119" s="261"/>
      <c r="L119" s="261"/>
      <c r="N119" s="262"/>
      <c r="O119" s="262"/>
      <c r="P119" s="262"/>
      <c r="Q119" s="262"/>
      <c r="R119" s="262"/>
    </row>
    <row r="120" spans="1:18" ht="15" customHeight="1" x14ac:dyDescent="0.3">
      <c r="A120" s="700" t="s">
        <v>2296</v>
      </c>
      <c r="B120" s="699">
        <v>26611</v>
      </c>
      <c r="C120" s="699">
        <v>23307</v>
      </c>
      <c r="D120" s="699">
        <v>2772</v>
      </c>
      <c r="E120" s="699">
        <v>341</v>
      </c>
      <c r="F120" s="699">
        <v>191</v>
      </c>
      <c r="G120" s="260"/>
      <c r="H120" s="261"/>
      <c r="I120" s="261"/>
      <c r="J120" s="261"/>
      <c r="K120" s="261"/>
      <c r="L120" s="261"/>
      <c r="N120" s="262"/>
      <c r="O120" s="262"/>
      <c r="P120" s="262"/>
      <c r="Q120" s="262"/>
      <c r="R120" s="262"/>
    </row>
    <row r="121" spans="1:18" ht="15" customHeight="1" x14ac:dyDescent="0.3">
      <c r="A121" s="700" t="s">
        <v>2297</v>
      </c>
      <c r="B121" s="699">
        <v>26663</v>
      </c>
      <c r="C121" s="699">
        <v>23337</v>
      </c>
      <c r="D121" s="699">
        <v>2780</v>
      </c>
      <c r="E121" s="699">
        <v>340</v>
      </c>
      <c r="F121" s="699">
        <v>206</v>
      </c>
      <c r="G121" s="260"/>
      <c r="H121" s="261"/>
      <c r="I121" s="261"/>
      <c r="J121" s="261"/>
      <c r="K121" s="261"/>
      <c r="L121" s="261"/>
      <c r="N121" s="262"/>
      <c r="O121" s="262"/>
      <c r="P121" s="262"/>
      <c r="Q121" s="262"/>
      <c r="R121" s="262"/>
    </row>
    <row r="122" spans="1:18" ht="15" customHeight="1" x14ac:dyDescent="0.3">
      <c r="A122" s="700" t="s">
        <v>2298</v>
      </c>
      <c r="B122" s="699">
        <v>26654</v>
      </c>
      <c r="C122" s="699">
        <v>23318</v>
      </c>
      <c r="D122" s="699">
        <v>2789</v>
      </c>
      <c r="E122" s="699">
        <v>338</v>
      </c>
      <c r="F122" s="699">
        <v>209</v>
      </c>
      <c r="G122" s="260"/>
      <c r="H122" s="261"/>
      <c r="I122" s="261"/>
      <c r="J122" s="261"/>
      <c r="K122" s="261"/>
      <c r="L122" s="261"/>
      <c r="N122" s="262"/>
      <c r="O122" s="262"/>
      <c r="P122" s="262"/>
      <c r="Q122" s="262"/>
      <c r="R122" s="262"/>
    </row>
    <row r="123" spans="1:18" ht="15" customHeight="1" x14ac:dyDescent="0.3">
      <c r="A123" s="700" t="s">
        <v>2299</v>
      </c>
      <c r="B123" s="699">
        <v>26626</v>
      </c>
      <c r="C123" s="699">
        <v>23284</v>
      </c>
      <c r="D123" s="699">
        <v>2797</v>
      </c>
      <c r="E123" s="699">
        <v>337</v>
      </c>
      <c r="F123" s="699">
        <v>209</v>
      </c>
      <c r="G123" s="260"/>
      <c r="H123" s="261"/>
      <c r="I123" s="261"/>
      <c r="J123" s="261"/>
      <c r="K123" s="261"/>
      <c r="L123" s="261"/>
      <c r="N123" s="262"/>
      <c r="O123" s="262"/>
      <c r="P123" s="262"/>
      <c r="Q123" s="262"/>
      <c r="R123" s="262"/>
    </row>
    <row r="124" spans="1:18" ht="15" customHeight="1" x14ac:dyDescent="0.3">
      <c r="A124" s="700" t="s">
        <v>2300</v>
      </c>
      <c r="B124" s="699">
        <v>26657</v>
      </c>
      <c r="C124" s="699">
        <v>23275</v>
      </c>
      <c r="D124" s="699">
        <v>2807</v>
      </c>
      <c r="E124" s="699">
        <v>336</v>
      </c>
      <c r="F124" s="699">
        <v>239</v>
      </c>
      <c r="G124" s="260"/>
      <c r="H124" s="261"/>
      <c r="I124" s="261"/>
      <c r="J124" s="261"/>
      <c r="K124" s="261"/>
      <c r="L124" s="261"/>
      <c r="N124" s="262"/>
      <c r="O124" s="262"/>
      <c r="P124" s="262"/>
      <c r="Q124" s="262"/>
      <c r="R124" s="262"/>
    </row>
    <row r="125" spans="1:18" ht="15" customHeight="1" x14ac:dyDescent="0.3">
      <c r="A125" s="700" t="s">
        <v>2301</v>
      </c>
      <c r="B125" s="699">
        <v>26749</v>
      </c>
      <c r="C125" s="699">
        <v>23291</v>
      </c>
      <c r="D125" s="699">
        <v>2858</v>
      </c>
      <c r="E125" s="699">
        <v>337</v>
      </c>
      <c r="F125" s="699">
        <v>262</v>
      </c>
      <c r="G125" s="260"/>
      <c r="H125" s="261"/>
      <c r="I125" s="261"/>
      <c r="J125" s="261"/>
      <c r="K125" s="261"/>
      <c r="L125" s="261"/>
      <c r="N125" s="262"/>
      <c r="O125" s="262"/>
      <c r="P125" s="262"/>
      <c r="Q125" s="262"/>
      <c r="R125" s="262"/>
    </row>
    <row r="126" spans="1:18" ht="15" customHeight="1" x14ac:dyDescent="0.3">
      <c r="A126" s="700" t="s">
        <v>2302</v>
      </c>
      <c r="B126" s="699">
        <v>26817</v>
      </c>
      <c r="C126" s="699">
        <v>23302</v>
      </c>
      <c r="D126" s="699">
        <v>2909</v>
      </c>
      <c r="E126" s="699">
        <v>335</v>
      </c>
      <c r="F126" s="699">
        <v>271</v>
      </c>
      <c r="G126" s="260"/>
      <c r="H126" s="261"/>
      <c r="I126" s="261"/>
      <c r="J126" s="261"/>
      <c r="K126" s="261"/>
      <c r="L126" s="261"/>
      <c r="N126" s="262"/>
      <c r="O126" s="262"/>
      <c r="P126" s="262"/>
      <c r="Q126" s="262"/>
      <c r="R126" s="262"/>
    </row>
    <row r="127" spans="1:18" ht="15" customHeight="1" x14ac:dyDescent="0.3">
      <c r="A127" s="700" t="s">
        <v>2303</v>
      </c>
      <c r="B127" s="699">
        <v>26891</v>
      </c>
      <c r="C127" s="699">
        <v>23325</v>
      </c>
      <c r="D127" s="699">
        <v>2960</v>
      </c>
      <c r="E127" s="699">
        <v>334</v>
      </c>
      <c r="F127" s="699">
        <v>272</v>
      </c>
      <c r="G127" s="260"/>
      <c r="H127" s="261"/>
      <c r="I127" s="261"/>
      <c r="J127" s="261"/>
      <c r="K127" s="261"/>
      <c r="L127" s="261"/>
      <c r="N127" s="262"/>
      <c r="O127" s="262"/>
      <c r="P127" s="262"/>
      <c r="Q127" s="262"/>
      <c r="R127" s="262"/>
    </row>
    <row r="128" spans="1:18" ht="15" customHeight="1" x14ac:dyDescent="0.3">
      <c r="A128" s="700" t="s">
        <v>2304</v>
      </c>
      <c r="B128" s="699">
        <v>27191</v>
      </c>
      <c r="C128" s="699">
        <v>23518</v>
      </c>
      <c r="D128" s="699">
        <v>3018</v>
      </c>
      <c r="E128" s="699">
        <v>333</v>
      </c>
      <c r="F128" s="699">
        <v>321</v>
      </c>
      <c r="G128" s="260"/>
      <c r="H128" s="261"/>
      <c r="I128" s="261"/>
      <c r="J128" s="261"/>
      <c r="K128" s="261"/>
      <c r="L128" s="261"/>
      <c r="N128" s="262"/>
      <c r="O128" s="262"/>
      <c r="P128" s="262"/>
      <c r="Q128" s="262"/>
      <c r="R128" s="262"/>
    </row>
    <row r="129" spans="1:18" ht="15" customHeight="1" x14ac:dyDescent="0.3">
      <c r="A129" s="700" t="s">
        <v>2305</v>
      </c>
      <c r="B129" s="699">
        <v>27462</v>
      </c>
      <c r="C129" s="699">
        <v>23698</v>
      </c>
      <c r="D129" s="699">
        <v>3067</v>
      </c>
      <c r="E129" s="699">
        <v>334</v>
      </c>
      <c r="F129" s="699">
        <v>363</v>
      </c>
      <c r="G129" s="260"/>
      <c r="H129" s="261"/>
      <c r="I129" s="261"/>
      <c r="J129" s="261"/>
      <c r="K129" s="261"/>
      <c r="L129" s="261"/>
      <c r="N129" s="262"/>
      <c r="O129" s="262"/>
      <c r="P129" s="262"/>
      <c r="Q129" s="262"/>
      <c r="R129" s="262"/>
    </row>
    <row r="130" spans="1:18" ht="15" customHeight="1" x14ac:dyDescent="0.3">
      <c r="A130" s="700" t="s">
        <v>2306</v>
      </c>
      <c r="B130" s="699">
        <v>27733</v>
      </c>
      <c r="C130" s="699">
        <v>23924</v>
      </c>
      <c r="D130" s="699">
        <v>3115</v>
      </c>
      <c r="E130" s="699">
        <v>332</v>
      </c>
      <c r="F130" s="699">
        <v>362</v>
      </c>
      <c r="G130" s="260"/>
      <c r="H130" s="261"/>
      <c r="I130" s="261"/>
      <c r="J130" s="261"/>
      <c r="K130" s="261"/>
      <c r="L130" s="261"/>
      <c r="N130" s="262"/>
      <c r="O130" s="262"/>
      <c r="P130" s="262"/>
      <c r="Q130" s="262"/>
      <c r="R130" s="262"/>
    </row>
    <row r="131" spans="1:18" ht="15" customHeight="1" x14ac:dyDescent="0.3">
      <c r="A131" s="700" t="s">
        <v>2307</v>
      </c>
      <c r="B131" s="699">
        <v>27961</v>
      </c>
      <c r="C131" s="699">
        <v>24108</v>
      </c>
      <c r="D131" s="699">
        <v>3164</v>
      </c>
      <c r="E131" s="699">
        <v>331</v>
      </c>
      <c r="F131" s="699">
        <v>358</v>
      </c>
      <c r="G131" s="260"/>
      <c r="H131" s="261"/>
      <c r="I131" s="261"/>
      <c r="J131" s="261"/>
      <c r="K131" s="261"/>
      <c r="L131" s="261"/>
      <c r="N131" s="262"/>
      <c r="O131" s="262"/>
      <c r="P131" s="262"/>
      <c r="Q131" s="262"/>
      <c r="R131" s="262"/>
    </row>
    <row r="132" spans="1:18" ht="15" customHeight="1" x14ac:dyDescent="0.3">
      <c r="A132" s="700" t="s">
        <v>2308</v>
      </c>
      <c r="B132" s="699">
        <v>28161</v>
      </c>
      <c r="C132" s="699">
        <v>24265</v>
      </c>
      <c r="D132" s="699">
        <v>3216</v>
      </c>
      <c r="E132" s="699">
        <v>330</v>
      </c>
      <c r="F132" s="699">
        <v>350</v>
      </c>
      <c r="G132" s="260"/>
      <c r="H132" s="261"/>
      <c r="I132" s="261"/>
      <c r="J132" s="261"/>
      <c r="K132" s="261"/>
      <c r="L132" s="261"/>
      <c r="N132" s="262"/>
      <c r="O132" s="262"/>
      <c r="P132" s="262"/>
      <c r="Q132" s="262"/>
      <c r="R132" s="262"/>
    </row>
    <row r="133" spans="1:18" ht="15" customHeight="1" x14ac:dyDescent="0.3">
      <c r="A133" s="700" t="s">
        <v>2309</v>
      </c>
      <c r="B133" s="699">
        <v>28427</v>
      </c>
      <c r="C133" s="699">
        <v>24455</v>
      </c>
      <c r="D133" s="699">
        <v>3290</v>
      </c>
      <c r="E133" s="699">
        <v>329</v>
      </c>
      <c r="F133" s="699">
        <v>352</v>
      </c>
      <c r="G133" s="260"/>
      <c r="H133" s="261"/>
      <c r="I133" s="261"/>
      <c r="J133" s="261"/>
      <c r="K133" s="261"/>
      <c r="L133" s="261"/>
      <c r="N133" s="262"/>
      <c r="O133" s="262"/>
      <c r="P133" s="262"/>
      <c r="Q133" s="262"/>
      <c r="R133" s="262"/>
    </row>
    <row r="134" spans="1:18" ht="15" customHeight="1" x14ac:dyDescent="0.3">
      <c r="A134" s="700" t="s">
        <v>2310</v>
      </c>
      <c r="B134" s="699">
        <v>28644</v>
      </c>
      <c r="C134" s="699">
        <v>24546</v>
      </c>
      <c r="D134" s="699">
        <v>3365</v>
      </c>
      <c r="E134" s="699">
        <v>327</v>
      </c>
      <c r="F134" s="699">
        <v>405</v>
      </c>
      <c r="G134" s="260"/>
      <c r="H134" s="261"/>
      <c r="I134" s="261"/>
      <c r="J134" s="261"/>
      <c r="K134" s="261"/>
      <c r="L134" s="261"/>
      <c r="N134" s="262"/>
      <c r="O134" s="262"/>
      <c r="P134" s="262"/>
      <c r="Q134" s="262"/>
      <c r="R134" s="262"/>
    </row>
    <row r="135" spans="1:18" ht="15" customHeight="1" x14ac:dyDescent="0.3">
      <c r="A135" s="700" t="s">
        <v>2311</v>
      </c>
      <c r="B135" s="699">
        <v>28959</v>
      </c>
      <c r="C135" s="699">
        <v>24733</v>
      </c>
      <c r="D135" s="699">
        <v>3439</v>
      </c>
      <c r="E135" s="699">
        <v>326</v>
      </c>
      <c r="F135" s="699">
        <v>461</v>
      </c>
      <c r="G135" s="260"/>
      <c r="H135" s="261"/>
      <c r="I135" s="261"/>
      <c r="J135" s="261"/>
      <c r="K135" s="261"/>
      <c r="L135" s="261"/>
      <c r="N135" s="262"/>
      <c r="O135" s="262"/>
      <c r="P135" s="262"/>
      <c r="Q135" s="262"/>
      <c r="R135" s="262"/>
    </row>
    <row r="136" spans="1:18" ht="15" customHeight="1" x14ac:dyDescent="0.3">
      <c r="A136" s="700" t="s">
        <v>2312</v>
      </c>
      <c r="B136" s="699">
        <v>29049</v>
      </c>
      <c r="C136" s="699">
        <v>24749</v>
      </c>
      <c r="D136" s="699">
        <v>3511</v>
      </c>
      <c r="E136" s="699">
        <v>322</v>
      </c>
      <c r="F136" s="699">
        <v>467</v>
      </c>
      <c r="G136" s="260"/>
      <c r="H136" s="261"/>
      <c r="I136" s="261"/>
      <c r="J136" s="261"/>
      <c r="K136" s="261"/>
      <c r="L136" s="261"/>
      <c r="N136" s="262"/>
      <c r="O136" s="262"/>
      <c r="P136" s="262"/>
      <c r="Q136" s="262"/>
      <c r="R136" s="262"/>
    </row>
    <row r="137" spans="1:18" ht="15" customHeight="1" x14ac:dyDescent="0.3">
      <c r="A137" s="700" t="s">
        <v>2313</v>
      </c>
      <c r="B137" s="699">
        <v>29145</v>
      </c>
      <c r="C137" s="699">
        <v>24848</v>
      </c>
      <c r="D137" s="699">
        <v>3521</v>
      </c>
      <c r="E137" s="699">
        <v>322</v>
      </c>
      <c r="F137" s="699">
        <v>454</v>
      </c>
      <c r="G137" s="260"/>
      <c r="H137" s="261"/>
      <c r="I137" s="261"/>
      <c r="J137" s="261"/>
      <c r="K137" s="261"/>
      <c r="L137" s="261"/>
      <c r="N137" s="262"/>
      <c r="O137" s="262"/>
      <c r="P137" s="262"/>
      <c r="Q137" s="262"/>
      <c r="R137" s="262"/>
    </row>
    <row r="138" spans="1:18" ht="15" customHeight="1" x14ac:dyDescent="0.3">
      <c r="A138" s="700" t="s">
        <v>2314</v>
      </c>
      <c r="B138" s="699">
        <v>29267</v>
      </c>
      <c r="C138" s="699">
        <v>24968</v>
      </c>
      <c r="D138" s="699">
        <v>3530</v>
      </c>
      <c r="E138" s="699">
        <v>320</v>
      </c>
      <c r="F138" s="699">
        <v>448</v>
      </c>
      <c r="G138" s="260"/>
      <c r="H138" s="261"/>
      <c r="I138" s="261"/>
      <c r="J138" s="261"/>
      <c r="K138" s="261"/>
      <c r="L138" s="261"/>
      <c r="N138" s="262"/>
      <c r="O138" s="262"/>
      <c r="P138" s="262"/>
      <c r="Q138" s="262"/>
      <c r="R138" s="262"/>
    </row>
    <row r="139" spans="1:18" ht="15" customHeight="1" x14ac:dyDescent="0.3">
      <c r="A139" s="700" t="s">
        <v>2315</v>
      </c>
      <c r="B139" s="699">
        <v>29295</v>
      </c>
      <c r="C139" s="699">
        <v>25006</v>
      </c>
      <c r="D139" s="699">
        <v>3540</v>
      </c>
      <c r="E139" s="699">
        <v>320</v>
      </c>
      <c r="F139" s="699">
        <v>430</v>
      </c>
      <c r="G139" s="260"/>
      <c r="H139" s="261"/>
      <c r="I139" s="261"/>
      <c r="J139" s="261"/>
      <c r="K139" s="261"/>
      <c r="L139" s="261"/>
      <c r="N139" s="262"/>
      <c r="O139" s="262"/>
      <c r="P139" s="262"/>
      <c r="Q139" s="262"/>
      <c r="R139" s="262"/>
    </row>
    <row r="140" spans="1:18" ht="15" customHeight="1" x14ac:dyDescent="0.3">
      <c r="A140" s="700" t="s">
        <v>2316</v>
      </c>
      <c r="B140" s="699">
        <v>29372</v>
      </c>
      <c r="C140" s="699">
        <v>25062</v>
      </c>
      <c r="D140" s="699">
        <v>3554</v>
      </c>
      <c r="E140" s="699">
        <v>317</v>
      </c>
      <c r="F140" s="699">
        <v>438</v>
      </c>
      <c r="G140" s="260"/>
      <c r="H140" s="261"/>
      <c r="I140" s="261"/>
      <c r="J140" s="261"/>
      <c r="K140" s="261"/>
      <c r="L140" s="261"/>
      <c r="N140" s="262"/>
      <c r="O140" s="262"/>
      <c r="P140" s="262"/>
      <c r="Q140" s="262"/>
      <c r="R140" s="262"/>
    </row>
    <row r="141" spans="1:18" ht="15" customHeight="1" x14ac:dyDescent="0.3">
      <c r="A141" s="700" t="s">
        <v>2317</v>
      </c>
      <c r="B141" s="699">
        <v>29249</v>
      </c>
      <c r="C141" s="699">
        <v>25001</v>
      </c>
      <c r="D141" s="699">
        <v>3516</v>
      </c>
      <c r="E141" s="699">
        <v>317</v>
      </c>
      <c r="F141" s="699">
        <v>415</v>
      </c>
      <c r="G141" s="260"/>
      <c r="H141" s="261"/>
      <c r="I141" s="261"/>
      <c r="J141" s="261"/>
      <c r="K141" s="261"/>
      <c r="L141" s="261"/>
      <c r="N141" s="262"/>
      <c r="O141" s="262"/>
      <c r="P141" s="262"/>
      <c r="Q141" s="262"/>
      <c r="R141" s="262"/>
    </row>
    <row r="142" spans="1:18" ht="15" customHeight="1" x14ac:dyDescent="0.3">
      <c r="A142" s="700" t="s">
        <v>2318</v>
      </c>
      <c r="B142" s="699">
        <v>29045</v>
      </c>
      <c r="C142" s="699">
        <v>24847</v>
      </c>
      <c r="D142" s="699">
        <v>3478</v>
      </c>
      <c r="E142" s="699">
        <v>314</v>
      </c>
      <c r="F142" s="699">
        <v>407</v>
      </c>
      <c r="G142" s="260"/>
      <c r="H142" s="261"/>
      <c r="I142" s="261"/>
      <c r="J142" s="261"/>
      <c r="K142" s="261"/>
      <c r="L142" s="261"/>
      <c r="N142" s="262"/>
      <c r="O142" s="262"/>
      <c r="P142" s="262"/>
      <c r="Q142" s="262"/>
      <c r="R142" s="262"/>
    </row>
    <row r="143" spans="1:18" ht="15" customHeight="1" x14ac:dyDescent="0.3">
      <c r="A143" s="700" t="s">
        <v>2319</v>
      </c>
      <c r="B143" s="699">
        <v>28745</v>
      </c>
      <c r="C143" s="699">
        <v>24591</v>
      </c>
      <c r="D143" s="699">
        <v>3440</v>
      </c>
      <c r="E143" s="699">
        <v>314</v>
      </c>
      <c r="F143" s="699">
        <v>400</v>
      </c>
      <c r="G143" s="260"/>
      <c r="H143" s="261"/>
      <c r="I143" s="261"/>
      <c r="J143" s="261"/>
      <c r="K143" s="261"/>
      <c r="L143" s="261"/>
      <c r="N143" s="262"/>
      <c r="O143" s="262"/>
      <c r="P143" s="262"/>
      <c r="Q143" s="262"/>
      <c r="R143" s="262"/>
    </row>
    <row r="144" spans="1:18" ht="15" customHeight="1" x14ac:dyDescent="0.3">
      <c r="A144" s="700" t="s">
        <v>2320</v>
      </c>
      <c r="B144" s="699">
        <v>28446</v>
      </c>
      <c r="C144" s="699">
        <v>24362</v>
      </c>
      <c r="D144" s="699">
        <v>3404</v>
      </c>
      <c r="E144" s="699">
        <v>311</v>
      </c>
      <c r="F144" s="699">
        <v>369</v>
      </c>
      <c r="G144" s="260"/>
      <c r="H144" s="261"/>
      <c r="I144" s="261"/>
      <c r="J144" s="261"/>
      <c r="K144" s="261"/>
      <c r="L144" s="261"/>
      <c r="N144" s="262"/>
      <c r="O144" s="262"/>
      <c r="P144" s="262"/>
      <c r="Q144" s="262"/>
      <c r="R144" s="262"/>
    </row>
    <row r="145" spans="1:18" ht="15" customHeight="1" x14ac:dyDescent="0.3">
      <c r="A145" s="700" t="s">
        <v>2321</v>
      </c>
      <c r="B145" s="699">
        <v>28262</v>
      </c>
      <c r="C145" s="699">
        <v>24222</v>
      </c>
      <c r="D145" s="699">
        <v>3390</v>
      </c>
      <c r="E145" s="699">
        <v>310</v>
      </c>
      <c r="F145" s="699">
        <v>340</v>
      </c>
      <c r="G145" s="260"/>
      <c r="H145" s="261"/>
      <c r="I145" s="261"/>
      <c r="J145" s="261"/>
      <c r="K145" s="261"/>
      <c r="L145" s="261"/>
      <c r="N145" s="262"/>
      <c r="O145" s="262"/>
      <c r="P145" s="262"/>
      <c r="Q145" s="262"/>
      <c r="R145" s="262"/>
    </row>
    <row r="146" spans="1:18" ht="15" customHeight="1" x14ac:dyDescent="0.3">
      <c r="A146" s="700" t="s">
        <v>2322</v>
      </c>
      <c r="B146" s="699">
        <v>28129</v>
      </c>
      <c r="C146" s="699">
        <v>24101</v>
      </c>
      <c r="D146" s="699">
        <v>3375</v>
      </c>
      <c r="E146" s="699">
        <v>310</v>
      </c>
      <c r="F146" s="699">
        <v>343</v>
      </c>
      <c r="G146" s="260"/>
      <c r="H146" s="261"/>
      <c r="I146" s="261"/>
      <c r="J146" s="261"/>
      <c r="K146" s="261"/>
      <c r="L146" s="261"/>
      <c r="N146" s="262"/>
      <c r="O146" s="262"/>
      <c r="P146" s="262"/>
      <c r="Q146" s="262"/>
      <c r="R146" s="262"/>
    </row>
    <row r="147" spans="1:18" ht="15" customHeight="1" x14ac:dyDescent="0.3">
      <c r="A147" s="700" t="s">
        <v>2323</v>
      </c>
      <c r="B147" s="699">
        <v>28125</v>
      </c>
      <c r="C147" s="699">
        <v>24100</v>
      </c>
      <c r="D147" s="699">
        <v>3361</v>
      </c>
      <c r="E147" s="699">
        <v>308</v>
      </c>
      <c r="F147" s="699">
        <v>357</v>
      </c>
      <c r="G147" s="260"/>
      <c r="H147" s="261"/>
      <c r="I147" s="261"/>
      <c r="J147" s="261"/>
      <c r="K147" s="261"/>
      <c r="L147" s="261"/>
      <c r="N147" s="262"/>
      <c r="O147" s="262"/>
      <c r="P147" s="262"/>
      <c r="Q147" s="262"/>
      <c r="R147" s="262"/>
    </row>
    <row r="148" spans="1:18" ht="15" customHeight="1" x14ac:dyDescent="0.3">
      <c r="A148" s="700" t="s">
        <v>2324</v>
      </c>
      <c r="B148" s="699">
        <v>27965</v>
      </c>
      <c r="C148" s="699">
        <v>23969</v>
      </c>
      <c r="D148" s="699">
        <v>3351</v>
      </c>
      <c r="E148" s="699">
        <v>304</v>
      </c>
      <c r="F148" s="699">
        <v>340</v>
      </c>
      <c r="G148" s="260"/>
      <c r="H148" s="261"/>
      <c r="I148" s="261"/>
      <c r="J148" s="261"/>
      <c r="K148" s="261"/>
      <c r="L148" s="261"/>
      <c r="N148" s="262"/>
      <c r="O148" s="262"/>
      <c r="P148" s="262"/>
      <c r="Q148" s="262"/>
      <c r="R148" s="262"/>
    </row>
    <row r="149" spans="1:18" ht="15" customHeight="1" x14ac:dyDescent="0.3">
      <c r="A149" s="700" t="s">
        <v>2325</v>
      </c>
      <c r="B149" s="699">
        <v>27541</v>
      </c>
      <c r="C149" s="699">
        <v>23598</v>
      </c>
      <c r="D149" s="699">
        <v>3324</v>
      </c>
      <c r="E149" s="699">
        <v>300</v>
      </c>
      <c r="F149" s="699">
        <v>319</v>
      </c>
      <c r="G149" s="260"/>
      <c r="H149" s="261"/>
      <c r="I149" s="261"/>
      <c r="J149" s="261"/>
      <c r="K149" s="261"/>
      <c r="L149" s="261"/>
      <c r="N149" s="262"/>
      <c r="O149" s="262"/>
      <c r="P149" s="262"/>
      <c r="Q149" s="262"/>
      <c r="R149" s="262"/>
    </row>
    <row r="150" spans="1:18" ht="15" customHeight="1" x14ac:dyDescent="0.3">
      <c r="A150" s="700" t="s">
        <v>2326</v>
      </c>
      <c r="B150" s="699">
        <v>27418</v>
      </c>
      <c r="C150" s="699">
        <v>23533</v>
      </c>
      <c r="D150" s="699">
        <v>3246</v>
      </c>
      <c r="E150" s="699">
        <v>294</v>
      </c>
      <c r="F150" s="699">
        <v>344</v>
      </c>
      <c r="G150" s="260"/>
      <c r="H150" s="261"/>
      <c r="I150" s="261"/>
      <c r="J150" s="261"/>
      <c r="K150" s="261"/>
      <c r="L150" s="261"/>
      <c r="N150" s="262"/>
      <c r="O150" s="262"/>
      <c r="P150" s="262"/>
      <c r="Q150" s="262"/>
      <c r="R150" s="262"/>
    </row>
    <row r="151" spans="1:18" ht="15" customHeight="1" x14ac:dyDescent="0.3">
      <c r="A151" s="700" t="s">
        <v>2327</v>
      </c>
      <c r="B151" s="699">
        <v>27534</v>
      </c>
      <c r="C151" s="699">
        <v>23551</v>
      </c>
      <c r="D151" s="699">
        <v>3345</v>
      </c>
      <c r="E151" s="699">
        <v>290</v>
      </c>
      <c r="F151" s="699">
        <v>348</v>
      </c>
      <c r="G151" s="260"/>
      <c r="H151" s="261"/>
      <c r="I151" s="261"/>
      <c r="J151" s="261"/>
      <c r="K151" s="261"/>
      <c r="L151" s="261"/>
      <c r="N151" s="262"/>
      <c r="O151" s="262"/>
      <c r="P151" s="262"/>
      <c r="Q151" s="262"/>
      <c r="R151" s="262"/>
    </row>
    <row r="152" spans="1:18" ht="15" customHeight="1" x14ac:dyDescent="0.3">
      <c r="A152" s="700" t="s">
        <v>2328</v>
      </c>
      <c r="B152" s="699">
        <v>27520</v>
      </c>
      <c r="C152" s="699">
        <v>23586</v>
      </c>
      <c r="D152" s="699">
        <v>3323</v>
      </c>
      <c r="E152" s="699">
        <v>285</v>
      </c>
      <c r="F152" s="699">
        <v>326</v>
      </c>
      <c r="G152" s="260"/>
      <c r="H152" s="261"/>
      <c r="I152" s="261"/>
      <c r="J152" s="261"/>
      <c r="K152" s="261"/>
      <c r="L152" s="261"/>
      <c r="N152" s="262"/>
      <c r="O152" s="262"/>
      <c r="P152" s="262"/>
      <c r="Q152" s="262"/>
      <c r="R152" s="262"/>
    </row>
    <row r="153" spans="1:18" ht="15" customHeight="1" x14ac:dyDescent="0.3">
      <c r="A153" s="700" t="s">
        <v>2329</v>
      </c>
      <c r="B153" s="699">
        <v>27572</v>
      </c>
      <c r="C153" s="699">
        <v>23651</v>
      </c>
      <c r="D153" s="699">
        <v>3334</v>
      </c>
      <c r="E153" s="699">
        <v>279</v>
      </c>
      <c r="F153" s="699">
        <v>308</v>
      </c>
      <c r="G153" s="260"/>
      <c r="H153" s="261"/>
      <c r="I153" s="261"/>
      <c r="J153" s="261"/>
      <c r="K153" s="261"/>
      <c r="L153" s="261"/>
      <c r="N153" s="262"/>
      <c r="O153" s="262"/>
      <c r="P153" s="262"/>
      <c r="Q153" s="262"/>
      <c r="R153" s="262"/>
    </row>
    <row r="154" spans="1:18" ht="15" customHeight="1" x14ac:dyDescent="0.3">
      <c r="A154" s="700" t="s">
        <v>2330</v>
      </c>
      <c r="B154" s="699">
        <v>27649</v>
      </c>
      <c r="C154" s="699">
        <v>23668</v>
      </c>
      <c r="D154" s="699">
        <v>3392</v>
      </c>
      <c r="E154" s="699">
        <v>271</v>
      </c>
      <c r="F154" s="699">
        <v>318</v>
      </c>
      <c r="G154" s="260"/>
      <c r="H154" s="261"/>
      <c r="I154" s="261"/>
      <c r="J154" s="261"/>
      <c r="K154" s="261"/>
      <c r="L154" s="261"/>
      <c r="N154" s="262"/>
      <c r="O154" s="262"/>
      <c r="P154" s="262"/>
      <c r="Q154" s="262"/>
      <c r="R154" s="262"/>
    </row>
    <row r="155" spans="1:18" ht="15" customHeight="1" x14ac:dyDescent="0.3">
      <c r="A155" s="700" t="s">
        <v>2331</v>
      </c>
      <c r="B155" s="699">
        <v>27630</v>
      </c>
      <c r="C155" s="699">
        <v>23633</v>
      </c>
      <c r="D155" s="699">
        <v>3412</v>
      </c>
      <c r="E155" s="699">
        <v>268</v>
      </c>
      <c r="F155" s="699">
        <v>318</v>
      </c>
      <c r="G155" s="260"/>
      <c r="H155" s="261"/>
      <c r="I155" s="261"/>
      <c r="J155" s="261"/>
      <c r="K155" s="261"/>
      <c r="L155" s="261"/>
      <c r="N155" s="262"/>
      <c r="O155" s="262"/>
      <c r="P155" s="262"/>
      <c r="Q155" s="262"/>
      <c r="R155" s="262"/>
    </row>
    <row r="156" spans="1:18" ht="15" customHeight="1" x14ac:dyDescent="0.3">
      <c r="A156" s="700" t="s">
        <v>2332</v>
      </c>
      <c r="B156" s="699">
        <v>27679</v>
      </c>
      <c r="C156" s="699">
        <v>23679</v>
      </c>
      <c r="D156" s="699">
        <v>3421</v>
      </c>
      <c r="E156" s="699">
        <v>262</v>
      </c>
      <c r="F156" s="699">
        <v>317</v>
      </c>
      <c r="G156" s="260"/>
      <c r="H156" s="261"/>
      <c r="I156" s="261"/>
      <c r="J156" s="261"/>
      <c r="K156" s="261"/>
      <c r="L156" s="261"/>
      <c r="N156" s="262"/>
      <c r="O156" s="262"/>
      <c r="P156" s="262"/>
      <c r="Q156" s="262"/>
      <c r="R156" s="262"/>
    </row>
    <row r="157" spans="1:18" ht="15" customHeight="1" x14ac:dyDescent="0.3">
      <c r="A157" s="700" t="s">
        <v>2333</v>
      </c>
      <c r="B157" s="699">
        <v>27867</v>
      </c>
      <c r="C157" s="699">
        <v>23866</v>
      </c>
      <c r="D157" s="699">
        <v>3454</v>
      </c>
      <c r="E157" s="699">
        <v>258</v>
      </c>
      <c r="F157" s="699">
        <v>290</v>
      </c>
      <c r="G157" s="260"/>
      <c r="H157" s="261"/>
      <c r="I157" s="261"/>
      <c r="J157" s="261"/>
      <c r="K157" s="261"/>
      <c r="L157" s="261"/>
      <c r="N157" s="262"/>
      <c r="O157" s="262"/>
      <c r="P157" s="262"/>
      <c r="Q157" s="262"/>
      <c r="R157" s="262"/>
    </row>
    <row r="158" spans="1:18" ht="15" customHeight="1" x14ac:dyDescent="0.3">
      <c r="A158" s="700" t="s">
        <v>2334</v>
      </c>
      <c r="B158" s="699">
        <v>27946</v>
      </c>
      <c r="C158" s="699">
        <v>23926</v>
      </c>
      <c r="D158" s="699">
        <v>3486</v>
      </c>
      <c r="E158" s="699">
        <v>249</v>
      </c>
      <c r="F158" s="699">
        <v>286</v>
      </c>
      <c r="G158" s="260"/>
      <c r="H158" s="261"/>
      <c r="I158" s="261"/>
      <c r="J158" s="261"/>
      <c r="K158" s="261"/>
      <c r="L158" s="261"/>
      <c r="N158" s="262"/>
      <c r="O158" s="262"/>
      <c r="P158" s="262"/>
      <c r="Q158" s="262"/>
      <c r="R158" s="262"/>
    </row>
    <row r="159" spans="1:18" ht="15" customHeight="1" x14ac:dyDescent="0.3">
      <c r="A159" s="700" t="s">
        <v>2335</v>
      </c>
      <c r="B159" s="699">
        <v>27928</v>
      </c>
      <c r="C159" s="699">
        <v>23933</v>
      </c>
      <c r="D159" s="699">
        <v>3485</v>
      </c>
      <c r="E159" s="699">
        <v>245</v>
      </c>
      <c r="F159" s="699">
        <v>265</v>
      </c>
      <c r="G159" s="260"/>
      <c r="H159" s="261"/>
      <c r="I159" s="261"/>
      <c r="J159" s="261"/>
      <c r="K159" s="261"/>
      <c r="L159" s="261"/>
      <c r="N159" s="262"/>
      <c r="O159" s="262"/>
      <c r="P159" s="262"/>
      <c r="Q159" s="262"/>
      <c r="R159" s="262"/>
    </row>
    <row r="160" spans="1:18" ht="15" customHeight="1" x14ac:dyDescent="0.3">
      <c r="A160" s="700" t="s">
        <v>2336</v>
      </c>
      <c r="B160" s="699">
        <v>28049</v>
      </c>
      <c r="C160" s="699">
        <v>24071</v>
      </c>
      <c r="D160" s="699">
        <v>3497</v>
      </c>
      <c r="E160" s="699">
        <v>241</v>
      </c>
      <c r="F160" s="699">
        <v>240</v>
      </c>
      <c r="G160" s="260"/>
      <c r="H160" s="261"/>
      <c r="I160" s="261"/>
      <c r="J160" s="261"/>
      <c r="K160" s="261"/>
      <c r="L160" s="261"/>
      <c r="N160" s="262"/>
      <c r="O160" s="262"/>
      <c r="P160" s="262"/>
      <c r="Q160" s="262"/>
      <c r="R160" s="262"/>
    </row>
    <row r="161" spans="1:18" ht="15" customHeight="1" x14ac:dyDescent="0.3">
      <c r="A161" s="700" t="s">
        <v>2337</v>
      </c>
      <c r="B161" s="699">
        <v>28042</v>
      </c>
      <c r="C161" s="699">
        <v>24080</v>
      </c>
      <c r="D161" s="699">
        <v>3503</v>
      </c>
      <c r="E161" s="699">
        <v>238</v>
      </c>
      <c r="F161" s="699">
        <v>222</v>
      </c>
      <c r="G161" s="260"/>
      <c r="H161" s="261"/>
      <c r="I161" s="261"/>
      <c r="J161" s="261"/>
      <c r="K161" s="261"/>
      <c r="L161" s="261"/>
      <c r="N161" s="262"/>
      <c r="O161" s="262"/>
      <c r="P161" s="262"/>
      <c r="Q161" s="262"/>
      <c r="R161" s="262"/>
    </row>
    <row r="162" spans="1:18" ht="15" customHeight="1" x14ac:dyDescent="0.3">
      <c r="A162" s="700" t="s">
        <v>2338</v>
      </c>
      <c r="B162" s="699">
        <v>28196</v>
      </c>
      <c r="C162" s="699">
        <v>24261</v>
      </c>
      <c r="D162" s="699">
        <v>3482</v>
      </c>
      <c r="E162" s="699">
        <v>236</v>
      </c>
      <c r="F162" s="699">
        <v>217</v>
      </c>
      <c r="G162" s="260"/>
      <c r="H162" s="261"/>
      <c r="I162" s="261"/>
      <c r="J162" s="261"/>
      <c r="K162" s="261"/>
      <c r="L162" s="261"/>
      <c r="N162" s="262"/>
      <c r="O162" s="262"/>
      <c r="P162" s="262"/>
      <c r="Q162" s="262"/>
      <c r="R162" s="262"/>
    </row>
    <row r="163" spans="1:18" ht="15" customHeight="1" x14ac:dyDescent="0.3">
      <c r="A163" s="700" t="s">
        <v>2339</v>
      </c>
      <c r="B163" s="699">
        <v>28102</v>
      </c>
      <c r="C163" s="699">
        <v>24212</v>
      </c>
      <c r="D163" s="699">
        <v>3444</v>
      </c>
      <c r="E163" s="699">
        <v>234</v>
      </c>
      <c r="F163" s="699">
        <v>213</v>
      </c>
      <c r="G163" s="260"/>
      <c r="H163" s="261"/>
      <c r="I163" s="261"/>
      <c r="J163" s="261"/>
      <c r="K163" s="261"/>
      <c r="L163" s="261"/>
      <c r="N163" s="262"/>
      <c r="O163" s="262"/>
      <c r="P163" s="262"/>
      <c r="Q163" s="262"/>
      <c r="R163" s="262"/>
    </row>
    <row r="164" spans="1:18" ht="15" customHeight="1" x14ac:dyDescent="0.3">
      <c r="A164" s="700" t="s">
        <v>2340</v>
      </c>
      <c r="B164" s="699">
        <v>28246</v>
      </c>
      <c r="C164" s="699">
        <v>24376</v>
      </c>
      <c r="D164" s="699">
        <v>3455</v>
      </c>
      <c r="E164" s="699">
        <v>230</v>
      </c>
      <c r="F164" s="699">
        <v>184</v>
      </c>
      <c r="G164" s="260"/>
      <c r="H164" s="261"/>
      <c r="I164" s="261"/>
      <c r="J164" s="261"/>
      <c r="K164" s="261"/>
      <c r="L164" s="261"/>
      <c r="N164" s="262"/>
      <c r="O164" s="262"/>
      <c r="P164" s="262"/>
      <c r="Q164" s="262"/>
      <c r="R164" s="262"/>
    </row>
    <row r="165" spans="1:18" ht="15" customHeight="1" x14ac:dyDescent="0.3">
      <c r="A165" s="700" t="s">
        <v>2341</v>
      </c>
      <c r="B165" s="699">
        <v>28397</v>
      </c>
      <c r="C165" s="699">
        <v>24491</v>
      </c>
      <c r="D165" s="699">
        <v>3490</v>
      </c>
      <c r="E165" s="699">
        <v>227</v>
      </c>
      <c r="F165" s="699">
        <v>189</v>
      </c>
      <c r="G165" s="260"/>
      <c r="H165" s="261"/>
      <c r="I165" s="261"/>
      <c r="J165" s="261"/>
      <c r="K165" s="261"/>
      <c r="L165" s="261"/>
      <c r="N165" s="262"/>
      <c r="O165" s="262"/>
      <c r="P165" s="262"/>
      <c r="Q165" s="262"/>
      <c r="R165" s="262"/>
    </row>
    <row r="166" spans="1:18" ht="15" customHeight="1" x14ac:dyDescent="0.3">
      <c r="A166" s="700" t="s">
        <v>2342</v>
      </c>
      <c r="B166" s="699">
        <v>28495</v>
      </c>
      <c r="C166" s="699">
        <v>24613</v>
      </c>
      <c r="D166" s="699">
        <v>3470</v>
      </c>
      <c r="E166" s="699">
        <v>225</v>
      </c>
      <c r="F166" s="699">
        <v>188</v>
      </c>
      <c r="G166" s="260"/>
      <c r="H166" s="261"/>
      <c r="I166" s="261"/>
      <c r="J166" s="261"/>
      <c r="K166" s="261"/>
      <c r="L166" s="261"/>
      <c r="N166" s="262"/>
      <c r="O166" s="262"/>
      <c r="P166" s="262"/>
      <c r="Q166" s="262"/>
      <c r="R166" s="262"/>
    </row>
    <row r="167" spans="1:18" ht="15" customHeight="1" x14ac:dyDescent="0.3">
      <c r="A167" s="700" t="s">
        <v>2343</v>
      </c>
      <c r="B167" s="699">
        <v>28503</v>
      </c>
      <c r="C167" s="699">
        <v>24699</v>
      </c>
      <c r="D167" s="699">
        <v>3407</v>
      </c>
      <c r="E167" s="699">
        <v>223</v>
      </c>
      <c r="F167" s="699">
        <v>173</v>
      </c>
      <c r="G167" s="260"/>
      <c r="H167" s="261"/>
      <c r="I167" s="261"/>
      <c r="J167" s="261"/>
      <c r="K167" s="261"/>
      <c r="L167" s="261"/>
      <c r="N167" s="262"/>
      <c r="O167" s="262"/>
      <c r="P167" s="262"/>
      <c r="Q167" s="262"/>
      <c r="R167" s="262"/>
    </row>
    <row r="168" spans="1:18" ht="15" customHeight="1" x14ac:dyDescent="0.3">
      <c r="A168" s="700" t="s">
        <v>2344</v>
      </c>
      <c r="B168" s="699">
        <v>28761</v>
      </c>
      <c r="C168" s="699">
        <v>24973</v>
      </c>
      <c r="D168" s="699">
        <v>3405</v>
      </c>
      <c r="E168" s="699">
        <v>220</v>
      </c>
      <c r="F168" s="699">
        <v>163</v>
      </c>
      <c r="G168" s="260"/>
      <c r="H168" s="261"/>
      <c r="I168" s="261"/>
      <c r="J168" s="261"/>
      <c r="K168" s="261"/>
      <c r="L168" s="261"/>
      <c r="N168" s="262"/>
      <c r="O168" s="262"/>
      <c r="P168" s="262"/>
      <c r="Q168" s="262"/>
      <c r="R168" s="262"/>
    </row>
    <row r="169" spans="1:18" ht="15" customHeight="1" x14ac:dyDescent="0.3">
      <c r="A169" s="700" t="s">
        <v>2345</v>
      </c>
      <c r="B169" s="699">
        <v>28900</v>
      </c>
      <c r="C169" s="699">
        <v>25113</v>
      </c>
      <c r="D169" s="699">
        <v>3393</v>
      </c>
      <c r="E169" s="699">
        <v>223</v>
      </c>
      <c r="F169" s="699">
        <v>171</v>
      </c>
      <c r="G169" s="260"/>
      <c r="H169" s="261"/>
      <c r="I169" s="261"/>
      <c r="J169" s="261"/>
      <c r="K169" s="261"/>
      <c r="L169" s="261"/>
      <c r="N169" s="262"/>
      <c r="O169" s="262"/>
      <c r="P169" s="262"/>
      <c r="Q169" s="262"/>
      <c r="R169" s="262"/>
    </row>
    <row r="170" spans="1:18" ht="15" customHeight="1" x14ac:dyDescent="0.3">
      <c r="A170" s="700" t="s">
        <v>2346</v>
      </c>
      <c r="B170" s="699">
        <v>29020</v>
      </c>
      <c r="C170" s="699">
        <v>25270</v>
      </c>
      <c r="D170" s="699">
        <v>3370</v>
      </c>
      <c r="E170" s="699">
        <v>219</v>
      </c>
      <c r="F170" s="699">
        <v>161</v>
      </c>
      <c r="G170" s="260"/>
      <c r="H170" s="261"/>
      <c r="I170" s="261"/>
      <c r="J170" s="261"/>
      <c r="K170" s="261"/>
      <c r="L170" s="261"/>
      <c r="N170" s="262"/>
      <c r="O170" s="262"/>
      <c r="P170" s="262"/>
      <c r="Q170" s="262"/>
      <c r="R170" s="262"/>
    </row>
    <row r="171" spans="1:18" ht="15" customHeight="1" x14ac:dyDescent="0.3">
      <c r="A171" s="700" t="s">
        <v>2347</v>
      </c>
      <c r="B171" s="699">
        <v>29041</v>
      </c>
      <c r="C171" s="699">
        <v>25331</v>
      </c>
      <c r="D171" s="699">
        <v>3339</v>
      </c>
      <c r="E171" s="699">
        <v>219</v>
      </c>
      <c r="F171" s="699">
        <v>152</v>
      </c>
      <c r="G171" s="260"/>
      <c r="H171" s="261"/>
      <c r="I171" s="261"/>
      <c r="J171" s="261"/>
      <c r="K171" s="261"/>
      <c r="L171" s="261"/>
      <c r="N171" s="262"/>
      <c r="O171" s="262"/>
      <c r="P171" s="262"/>
      <c r="Q171" s="262"/>
      <c r="R171" s="262"/>
    </row>
    <row r="172" spans="1:18" ht="15" customHeight="1" x14ac:dyDescent="0.3">
      <c r="A172" s="700" t="s">
        <v>2348</v>
      </c>
      <c r="B172" s="699">
        <v>28949</v>
      </c>
      <c r="C172" s="699">
        <v>25321</v>
      </c>
      <c r="D172" s="699">
        <v>3285</v>
      </c>
      <c r="E172" s="699">
        <v>219</v>
      </c>
      <c r="F172" s="699">
        <v>124</v>
      </c>
      <c r="G172" s="260"/>
      <c r="H172" s="261"/>
      <c r="I172" s="261"/>
      <c r="J172" s="261"/>
      <c r="K172" s="261"/>
      <c r="L172" s="261"/>
      <c r="N172" s="262"/>
      <c r="O172" s="262"/>
      <c r="P172" s="262"/>
      <c r="Q172" s="262"/>
      <c r="R172" s="262"/>
    </row>
    <row r="173" spans="1:18" ht="15" customHeight="1" x14ac:dyDescent="0.3">
      <c r="A173" s="700" t="s">
        <v>2349</v>
      </c>
      <c r="B173" s="699">
        <v>29052</v>
      </c>
      <c r="C173" s="699">
        <v>25442</v>
      </c>
      <c r="D173" s="699">
        <v>3259</v>
      </c>
      <c r="E173" s="699">
        <v>219</v>
      </c>
      <c r="F173" s="699">
        <v>132</v>
      </c>
      <c r="G173" s="260"/>
      <c r="H173" s="261"/>
      <c r="I173" s="261"/>
      <c r="J173" s="261"/>
      <c r="K173" s="261"/>
      <c r="L173" s="261"/>
      <c r="N173" s="262"/>
      <c r="O173" s="262"/>
      <c r="P173" s="262"/>
      <c r="Q173" s="262"/>
      <c r="R173" s="262"/>
    </row>
    <row r="174" spans="1:18" ht="15" customHeight="1" x14ac:dyDescent="0.3">
      <c r="A174" s="700" t="s">
        <v>2350</v>
      </c>
      <c r="B174" s="699">
        <v>29212</v>
      </c>
      <c r="C174" s="699">
        <v>25579</v>
      </c>
      <c r="D174" s="699">
        <v>3290</v>
      </c>
      <c r="E174" s="699">
        <v>219</v>
      </c>
      <c r="F174" s="699">
        <v>125</v>
      </c>
      <c r="G174" s="260"/>
      <c r="H174" s="261"/>
      <c r="I174" s="261"/>
      <c r="J174" s="261"/>
      <c r="K174" s="261"/>
      <c r="L174" s="261"/>
      <c r="N174" s="262"/>
      <c r="O174" s="262"/>
      <c r="P174" s="262"/>
      <c r="Q174" s="262"/>
      <c r="R174" s="262"/>
    </row>
    <row r="175" spans="1:18" ht="15" customHeight="1" x14ac:dyDescent="0.3">
      <c r="A175" s="700" t="s">
        <v>2351</v>
      </c>
      <c r="B175" s="699">
        <v>29235</v>
      </c>
      <c r="C175" s="699">
        <v>25637</v>
      </c>
      <c r="D175" s="699">
        <v>3257</v>
      </c>
      <c r="E175" s="699">
        <v>218</v>
      </c>
      <c r="F175" s="699">
        <v>123</v>
      </c>
      <c r="G175" s="260"/>
      <c r="H175" s="261"/>
      <c r="I175" s="261"/>
      <c r="J175" s="261"/>
      <c r="K175" s="261"/>
      <c r="L175" s="261"/>
      <c r="N175" s="262"/>
      <c r="O175" s="262"/>
      <c r="P175" s="262"/>
      <c r="Q175" s="262"/>
      <c r="R175" s="262"/>
    </row>
    <row r="176" spans="1:18" ht="15" customHeight="1" x14ac:dyDescent="0.3">
      <c r="A176" s="700" t="s">
        <v>2352</v>
      </c>
      <c r="B176" s="699">
        <v>29330</v>
      </c>
      <c r="C176" s="699">
        <v>25705</v>
      </c>
      <c r="D176" s="699">
        <v>3282</v>
      </c>
      <c r="E176" s="699">
        <v>218</v>
      </c>
      <c r="F176" s="699">
        <v>125</v>
      </c>
      <c r="G176" s="260"/>
      <c r="H176" s="261"/>
      <c r="I176" s="261"/>
      <c r="J176" s="261"/>
      <c r="K176" s="261"/>
      <c r="L176" s="261"/>
      <c r="N176" s="262"/>
      <c r="O176" s="262"/>
      <c r="P176" s="262"/>
      <c r="Q176" s="262"/>
      <c r="R176" s="262"/>
    </row>
    <row r="177" spans="1:18" ht="15" customHeight="1" x14ac:dyDescent="0.3">
      <c r="A177" s="700" t="s">
        <v>2353</v>
      </c>
      <c r="B177" s="699">
        <v>29584</v>
      </c>
      <c r="C177" s="699">
        <v>25980</v>
      </c>
      <c r="D177" s="699">
        <v>3255</v>
      </c>
      <c r="E177" s="699">
        <v>218</v>
      </c>
      <c r="F177" s="699">
        <v>131</v>
      </c>
      <c r="G177" s="260"/>
      <c r="H177" s="261"/>
      <c r="I177" s="261"/>
      <c r="J177" s="261"/>
      <c r="K177" s="261"/>
      <c r="L177" s="261"/>
      <c r="N177" s="262"/>
      <c r="O177" s="262"/>
      <c r="P177" s="262"/>
      <c r="Q177" s="262"/>
      <c r="R177" s="262"/>
    </row>
    <row r="178" spans="1:18" ht="15" customHeight="1" x14ac:dyDescent="0.3">
      <c r="A178" s="700" t="s">
        <v>2354</v>
      </c>
      <c r="B178" s="699">
        <v>29713</v>
      </c>
      <c r="C178" s="699">
        <v>26117</v>
      </c>
      <c r="D178" s="699">
        <v>3251</v>
      </c>
      <c r="E178" s="699">
        <v>217</v>
      </c>
      <c r="F178" s="699">
        <v>128</v>
      </c>
      <c r="G178" s="260"/>
      <c r="H178" s="261"/>
      <c r="I178" s="261"/>
      <c r="J178" s="261"/>
      <c r="K178" s="261"/>
      <c r="L178" s="261"/>
      <c r="N178" s="262"/>
      <c r="O178" s="262"/>
      <c r="P178" s="262"/>
      <c r="Q178" s="262"/>
      <c r="R178" s="262"/>
    </row>
    <row r="179" spans="1:18" ht="15" customHeight="1" x14ac:dyDescent="0.3">
      <c r="A179" s="700" t="s">
        <v>2355</v>
      </c>
      <c r="B179" s="699">
        <v>29641</v>
      </c>
      <c r="C179" s="699">
        <v>26095</v>
      </c>
      <c r="D179" s="699">
        <v>3207</v>
      </c>
      <c r="E179" s="699">
        <v>217</v>
      </c>
      <c r="F179" s="699">
        <v>122</v>
      </c>
      <c r="G179" s="260"/>
      <c r="H179" s="261"/>
      <c r="I179" s="261"/>
      <c r="J179" s="261"/>
      <c r="K179" s="261"/>
      <c r="L179" s="261"/>
      <c r="N179" s="262"/>
      <c r="O179" s="262"/>
      <c r="P179" s="262"/>
      <c r="Q179" s="262"/>
      <c r="R179" s="262"/>
    </row>
    <row r="180" spans="1:18" ht="15" customHeight="1" x14ac:dyDescent="0.3">
      <c r="A180" s="700" t="s">
        <v>2356</v>
      </c>
      <c r="B180" s="699">
        <v>29778</v>
      </c>
      <c r="C180" s="699">
        <v>26270</v>
      </c>
      <c r="D180" s="699">
        <v>3177</v>
      </c>
      <c r="E180" s="699">
        <v>217</v>
      </c>
      <c r="F180" s="699">
        <v>114</v>
      </c>
      <c r="G180" s="260"/>
      <c r="H180" s="261"/>
      <c r="I180" s="261"/>
      <c r="J180" s="261"/>
      <c r="K180" s="261"/>
      <c r="L180" s="261"/>
      <c r="N180" s="262"/>
      <c r="O180" s="262"/>
      <c r="P180" s="262"/>
      <c r="Q180" s="262"/>
      <c r="R180" s="262"/>
    </row>
    <row r="181" spans="1:18" ht="15" customHeight="1" x14ac:dyDescent="0.3">
      <c r="A181" s="700" t="s">
        <v>2357</v>
      </c>
      <c r="B181" s="699">
        <v>29959</v>
      </c>
      <c r="C181" s="699">
        <v>26439</v>
      </c>
      <c r="D181" s="699">
        <v>3182</v>
      </c>
      <c r="E181" s="699">
        <v>216</v>
      </c>
      <c r="F181" s="699">
        <v>121</v>
      </c>
      <c r="G181" s="260"/>
      <c r="H181" s="261"/>
      <c r="I181" s="261"/>
      <c r="J181" s="261"/>
      <c r="K181" s="261"/>
      <c r="L181" s="261"/>
      <c r="N181" s="262"/>
      <c r="O181" s="262"/>
      <c r="P181" s="262"/>
      <c r="Q181" s="262"/>
      <c r="R181" s="262"/>
    </row>
    <row r="182" spans="1:18" ht="15" customHeight="1" x14ac:dyDescent="0.3">
      <c r="A182" s="700" t="s">
        <v>2358</v>
      </c>
      <c r="B182" s="699">
        <v>30011</v>
      </c>
      <c r="C182" s="699">
        <v>26497</v>
      </c>
      <c r="D182" s="699">
        <v>3182</v>
      </c>
      <c r="E182" s="699">
        <v>216</v>
      </c>
      <c r="F182" s="699">
        <v>117</v>
      </c>
      <c r="G182" s="260"/>
      <c r="H182" s="261"/>
      <c r="I182" s="261"/>
      <c r="J182" s="261"/>
      <c r="K182" s="261"/>
      <c r="L182" s="261"/>
      <c r="N182" s="262"/>
      <c r="O182" s="262"/>
      <c r="P182" s="262"/>
      <c r="Q182" s="262"/>
      <c r="R182" s="262"/>
    </row>
    <row r="183" spans="1:18" ht="15" customHeight="1" x14ac:dyDescent="0.3">
      <c r="A183" s="700" t="s">
        <v>2359</v>
      </c>
      <c r="B183" s="699">
        <v>30027</v>
      </c>
      <c r="C183" s="699">
        <v>26519</v>
      </c>
      <c r="D183" s="699">
        <v>3183</v>
      </c>
      <c r="E183" s="699">
        <v>215</v>
      </c>
      <c r="F183" s="699">
        <v>110</v>
      </c>
      <c r="G183" s="260"/>
      <c r="H183" s="261"/>
      <c r="I183" s="261"/>
      <c r="J183" s="261"/>
      <c r="K183" s="261"/>
      <c r="L183" s="261"/>
      <c r="N183" s="262"/>
      <c r="O183" s="262"/>
      <c r="P183" s="262"/>
      <c r="Q183" s="262"/>
      <c r="R183" s="262"/>
    </row>
    <row r="184" spans="1:18" ht="15" customHeight="1" x14ac:dyDescent="0.3">
      <c r="A184" s="700" t="s">
        <v>2360</v>
      </c>
      <c r="B184" s="699">
        <v>30138</v>
      </c>
      <c r="C184" s="699">
        <v>26628</v>
      </c>
      <c r="D184" s="699">
        <v>3200</v>
      </c>
      <c r="E184" s="699">
        <v>214</v>
      </c>
      <c r="F184" s="699">
        <v>96</v>
      </c>
      <c r="G184" s="260"/>
      <c r="H184" s="261"/>
      <c r="I184" s="261"/>
      <c r="J184" s="261"/>
      <c r="K184" s="261"/>
      <c r="L184" s="261"/>
      <c r="N184" s="262"/>
      <c r="O184" s="262"/>
      <c r="P184" s="262"/>
      <c r="Q184" s="262"/>
      <c r="R184" s="262"/>
    </row>
    <row r="185" spans="1:18" ht="15" customHeight="1" x14ac:dyDescent="0.3">
      <c r="A185" s="700" t="s">
        <v>2361</v>
      </c>
      <c r="B185" s="699">
        <v>30317</v>
      </c>
      <c r="C185" s="699">
        <v>26822</v>
      </c>
      <c r="D185" s="699">
        <v>3192</v>
      </c>
      <c r="E185" s="699">
        <v>214</v>
      </c>
      <c r="F185" s="699">
        <v>89</v>
      </c>
      <c r="G185" s="260"/>
      <c r="H185" s="261"/>
      <c r="I185" s="261"/>
      <c r="J185" s="261"/>
      <c r="K185" s="261"/>
      <c r="L185" s="261"/>
      <c r="N185" s="262"/>
      <c r="O185" s="262"/>
      <c r="P185" s="262"/>
      <c r="Q185" s="262"/>
      <c r="R185" s="262"/>
    </row>
    <row r="186" spans="1:18" ht="15" customHeight="1" x14ac:dyDescent="0.3">
      <c r="A186" s="700" t="s">
        <v>2362</v>
      </c>
      <c r="B186" s="699">
        <v>30319</v>
      </c>
      <c r="C186" s="699">
        <v>26820</v>
      </c>
      <c r="D186" s="699">
        <v>3195</v>
      </c>
      <c r="E186" s="699">
        <v>214</v>
      </c>
      <c r="F186" s="699">
        <v>90</v>
      </c>
      <c r="G186" s="260"/>
      <c r="H186" s="261"/>
      <c r="I186" s="261"/>
      <c r="J186" s="261"/>
      <c r="K186" s="261"/>
      <c r="L186" s="261"/>
      <c r="N186" s="262"/>
      <c r="O186" s="262"/>
      <c r="P186" s="262"/>
      <c r="Q186" s="262"/>
      <c r="R186" s="262"/>
    </row>
    <row r="187" spans="1:18" ht="15" customHeight="1" x14ac:dyDescent="0.3">
      <c r="A187" s="700" t="s">
        <v>2363</v>
      </c>
      <c r="B187" s="699">
        <v>30316</v>
      </c>
      <c r="C187" s="699">
        <v>26822</v>
      </c>
      <c r="D187" s="699">
        <v>3193</v>
      </c>
      <c r="E187" s="699">
        <v>214</v>
      </c>
      <c r="F187" s="699">
        <v>87</v>
      </c>
      <c r="G187" s="260"/>
      <c r="H187" s="261"/>
      <c r="I187" s="261"/>
      <c r="J187" s="261"/>
      <c r="K187" s="261"/>
      <c r="L187" s="261"/>
      <c r="N187" s="262"/>
      <c r="O187" s="262"/>
      <c r="P187" s="262"/>
      <c r="Q187" s="262"/>
      <c r="R187" s="262"/>
    </row>
    <row r="188" spans="1:18" ht="15" customHeight="1" x14ac:dyDescent="0.3">
      <c r="A188" s="700" t="s">
        <v>2364</v>
      </c>
      <c r="B188" s="699">
        <v>30421</v>
      </c>
      <c r="C188" s="699">
        <v>26849</v>
      </c>
      <c r="D188" s="699">
        <v>3270</v>
      </c>
      <c r="E188" s="699">
        <v>214</v>
      </c>
      <c r="F188" s="699">
        <v>87</v>
      </c>
      <c r="G188" s="260"/>
      <c r="H188" s="261"/>
      <c r="I188" s="261"/>
      <c r="J188" s="261"/>
      <c r="K188" s="261"/>
      <c r="L188" s="261"/>
      <c r="N188" s="262"/>
      <c r="O188" s="262"/>
      <c r="P188" s="262"/>
      <c r="Q188" s="262"/>
      <c r="R188" s="262"/>
    </row>
    <row r="189" spans="1:18" ht="15" customHeight="1" x14ac:dyDescent="0.3">
      <c r="A189" s="700" t="s">
        <v>2365</v>
      </c>
      <c r="B189" s="699">
        <v>30506</v>
      </c>
      <c r="C189" s="699">
        <v>26921</v>
      </c>
      <c r="D189" s="699">
        <v>3299</v>
      </c>
      <c r="E189" s="699">
        <v>215</v>
      </c>
      <c r="F189" s="699">
        <v>72</v>
      </c>
      <c r="G189" s="260"/>
      <c r="H189" s="261"/>
      <c r="I189" s="261"/>
      <c r="J189" s="261"/>
      <c r="K189" s="261"/>
      <c r="L189" s="261"/>
      <c r="N189" s="262"/>
      <c r="O189" s="262"/>
      <c r="P189" s="262"/>
      <c r="Q189" s="262"/>
      <c r="R189" s="262"/>
    </row>
    <row r="190" spans="1:18" ht="15" customHeight="1" x14ac:dyDescent="0.3">
      <c r="A190" s="700" t="s">
        <v>2366</v>
      </c>
      <c r="B190" s="699">
        <v>30484</v>
      </c>
      <c r="C190" s="699">
        <v>26915</v>
      </c>
      <c r="D190" s="699">
        <v>3282</v>
      </c>
      <c r="E190" s="699">
        <v>216</v>
      </c>
      <c r="F190" s="699">
        <v>72</v>
      </c>
      <c r="G190" s="260"/>
      <c r="H190" s="261"/>
      <c r="I190" s="261"/>
      <c r="J190" s="261"/>
      <c r="K190" s="261"/>
      <c r="L190" s="261"/>
      <c r="N190" s="262"/>
      <c r="O190" s="262"/>
      <c r="P190" s="262"/>
      <c r="Q190" s="262"/>
      <c r="R190" s="262"/>
    </row>
    <row r="191" spans="1:18" ht="15" customHeight="1" x14ac:dyDescent="0.3">
      <c r="A191" s="700" t="s">
        <v>2367</v>
      </c>
      <c r="B191" s="699">
        <v>30537</v>
      </c>
      <c r="C191" s="699">
        <v>26869</v>
      </c>
      <c r="D191" s="699">
        <v>3374</v>
      </c>
      <c r="E191" s="699">
        <v>221</v>
      </c>
      <c r="F191" s="699">
        <v>73</v>
      </c>
      <c r="G191" s="260"/>
      <c r="H191" s="261"/>
      <c r="I191" s="261"/>
      <c r="J191" s="261"/>
      <c r="K191" s="261"/>
      <c r="L191" s="261"/>
      <c r="N191" s="262"/>
      <c r="O191" s="262"/>
      <c r="P191" s="262"/>
      <c r="Q191" s="262"/>
      <c r="R191" s="262"/>
    </row>
    <row r="192" spans="1:18" ht="15" customHeight="1" x14ac:dyDescent="0.3">
      <c r="A192" s="700" t="s">
        <v>2368</v>
      </c>
      <c r="B192" s="699">
        <v>30708</v>
      </c>
      <c r="C192" s="699">
        <v>26967</v>
      </c>
      <c r="D192" s="699">
        <v>3447</v>
      </c>
      <c r="E192" s="699">
        <v>223</v>
      </c>
      <c r="F192" s="699">
        <v>70</v>
      </c>
      <c r="G192" s="260"/>
      <c r="H192" s="261"/>
      <c r="I192" s="261"/>
      <c r="J192" s="261"/>
      <c r="K192" s="261"/>
      <c r="L192" s="261"/>
      <c r="N192" s="262"/>
      <c r="O192" s="262"/>
      <c r="P192" s="262"/>
      <c r="Q192" s="262"/>
      <c r="R192" s="262"/>
    </row>
    <row r="193" spans="1:18" ht="15" customHeight="1" x14ac:dyDescent="0.3">
      <c r="A193" s="700" t="s">
        <v>2369</v>
      </c>
      <c r="B193" s="699">
        <v>30876</v>
      </c>
      <c r="C193" s="699">
        <v>27038</v>
      </c>
      <c r="D193" s="699">
        <v>3538</v>
      </c>
      <c r="E193" s="699">
        <v>222</v>
      </c>
      <c r="F193" s="699">
        <v>79</v>
      </c>
      <c r="G193" s="260"/>
      <c r="H193" s="261"/>
      <c r="I193" s="261"/>
      <c r="J193" s="261"/>
      <c r="K193" s="261"/>
      <c r="L193" s="261"/>
      <c r="N193" s="262"/>
      <c r="O193" s="262"/>
      <c r="P193" s="262"/>
      <c r="Q193" s="262"/>
      <c r="R193" s="262"/>
    </row>
    <row r="194" spans="1:18" ht="15" customHeight="1" x14ac:dyDescent="0.3">
      <c r="A194" s="700" t="s">
        <v>2370</v>
      </c>
      <c r="B194" s="699">
        <v>30896</v>
      </c>
      <c r="C194" s="699">
        <v>27088</v>
      </c>
      <c r="D194" s="699">
        <v>3508</v>
      </c>
      <c r="E194" s="699">
        <v>221</v>
      </c>
      <c r="F194" s="699">
        <v>79</v>
      </c>
      <c r="G194" s="260"/>
      <c r="H194" s="261"/>
      <c r="I194" s="261"/>
      <c r="J194" s="261"/>
      <c r="K194" s="261"/>
      <c r="L194" s="261"/>
      <c r="N194" s="262"/>
      <c r="O194" s="262"/>
      <c r="P194" s="262"/>
      <c r="Q194" s="262"/>
      <c r="R194" s="262"/>
    </row>
    <row r="195" spans="1:18" ht="15" customHeight="1" x14ac:dyDescent="0.3">
      <c r="A195" s="700" t="s">
        <v>2371</v>
      </c>
      <c r="B195" s="699">
        <v>30979</v>
      </c>
      <c r="C195" s="699">
        <v>27167</v>
      </c>
      <c r="D195" s="699">
        <v>3515</v>
      </c>
      <c r="E195" s="699">
        <v>220</v>
      </c>
      <c r="F195" s="699">
        <v>77</v>
      </c>
      <c r="G195" s="260"/>
      <c r="H195" s="261"/>
      <c r="I195" s="261"/>
      <c r="J195" s="261"/>
      <c r="K195" s="261"/>
      <c r="L195" s="261"/>
      <c r="N195" s="262"/>
      <c r="O195" s="262"/>
      <c r="P195" s="262"/>
      <c r="Q195" s="262"/>
      <c r="R195" s="262"/>
    </row>
    <row r="196" spans="1:18" ht="15" customHeight="1" x14ac:dyDescent="0.3">
      <c r="A196" s="700" t="s">
        <v>2372</v>
      </c>
      <c r="B196" s="699">
        <v>31032</v>
      </c>
      <c r="C196" s="699">
        <v>27224</v>
      </c>
      <c r="D196" s="699">
        <v>3518</v>
      </c>
      <c r="E196" s="699">
        <v>218</v>
      </c>
      <c r="F196" s="699">
        <v>72</v>
      </c>
      <c r="G196" s="260"/>
      <c r="H196" s="261"/>
      <c r="I196" s="261"/>
      <c r="J196" s="261"/>
      <c r="K196" s="261"/>
      <c r="L196" s="261"/>
      <c r="N196" s="262"/>
      <c r="O196" s="262"/>
      <c r="P196" s="262"/>
      <c r="Q196" s="262"/>
      <c r="R196" s="262"/>
    </row>
    <row r="197" spans="1:18" ht="15" customHeight="1" x14ac:dyDescent="0.3">
      <c r="A197" s="700" t="s">
        <v>2373</v>
      </c>
      <c r="B197" s="699">
        <v>31064</v>
      </c>
      <c r="C197" s="699">
        <v>27290</v>
      </c>
      <c r="D197" s="699">
        <v>3486</v>
      </c>
      <c r="E197" s="699">
        <v>216</v>
      </c>
      <c r="F197" s="699">
        <v>71</v>
      </c>
      <c r="G197" s="260"/>
      <c r="H197" s="261"/>
      <c r="I197" s="261"/>
      <c r="J197" s="261"/>
      <c r="K197" s="261"/>
      <c r="L197" s="261"/>
      <c r="N197" s="262"/>
      <c r="O197" s="262"/>
      <c r="P197" s="262"/>
      <c r="Q197" s="262"/>
      <c r="R197" s="262"/>
    </row>
    <row r="198" spans="1:18" ht="15" customHeight="1" x14ac:dyDescent="0.3">
      <c r="A198" s="700" t="s">
        <v>2374</v>
      </c>
      <c r="B198" s="699">
        <v>31212</v>
      </c>
      <c r="C198" s="699">
        <v>27435</v>
      </c>
      <c r="D198" s="699">
        <v>3490</v>
      </c>
      <c r="E198" s="699">
        <v>214</v>
      </c>
      <c r="F198" s="699">
        <v>73</v>
      </c>
      <c r="G198" s="260"/>
      <c r="H198" s="261"/>
      <c r="I198" s="261"/>
      <c r="J198" s="261"/>
      <c r="K198" s="261"/>
      <c r="L198" s="261"/>
      <c r="N198" s="262"/>
      <c r="O198" s="262"/>
      <c r="P198" s="262"/>
      <c r="Q198" s="262"/>
      <c r="R198" s="262"/>
    </row>
    <row r="199" spans="1:18" ht="15" customHeight="1" x14ac:dyDescent="0.3">
      <c r="A199" s="700" t="s">
        <v>2375</v>
      </c>
      <c r="B199" s="699">
        <v>31358</v>
      </c>
      <c r="C199" s="699">
        <v>27581</v>
      </c>
      <c r="D199" s="699">
        <v>3494</v>
      </c>
      <c r="E199" s="699">
        <v>212</v>
      </c>
      <c r="F199" s="699">
        <v>71</v>
      </c>
      <c r="G199" s="260"/>
      <c r="H199" s="261"/>
      <c r="I199" s="261"/>
      <c r="J199" s="261"/>
      <c r="K199" s="261"/>
      <c r="L199" s="261"/>
      <c r="N199" s="262"/>
      <c r="O199" s="262"/>
      <c r="P199" s="262"/>
      <c r="Q199" s="262"/>
      <c r="R199" s="262"/>
    </row>
    <row r="200" spans="1:18" ht="15" customHeight="1" x14ac:dyDescent="0.3">
      <c r="A200" s="700" t="s">
        <v>2376</v>
      </c>
      <c r="B200" s="699">
        <v>31401</v>
      </c>
      <c r="C200" s="699">
        <v>27624</v>
      </c>
      <c r="D200" s="699">
        <v>3501</v>
      </c>
      <c r="E200" s="699">
        <v>210</v>
      </c>
      <c r="F200" s="699">
        <v>67</v>
      </c>
      <c r="G200" s="260"/>
      <c r="H200" s="261"/>
      <c r="I200" s="261"/>
      <c r="J200" s="261"/>
      <c r="K200" s="261"/>
      <c r="L200" s="261"/>
      <c r="N200" s="262"/>
      <c r="O200" s="262"/>
      <c r="P200" s="262"/>
      <c r="Q200" s="262"/>
      <c r="R200" s="262"/>
    </row>
    <row r="201" spans="1:18" s="221" customFormat="1" ht="15" customHeight="1" x14ac:dyDescent="0.3">
      <c r="A201" s="698" t="s">
        <v>2377</v>
      </c>
      <c r="B201" s="697">
        <v>31542</v>
      </c>
      <c r="C201" s="697">
        <v>27731</v>
      </c>
      <c r="D201" s="697">
        <v>3533</v>
      </c>
      <c r="E201" s="697">
        <v>208</v>
      </c>
      <c r="F201" s="697">
        <v>70</v>
      </c>
      <c r="G201" s="260"/>
      <c r="H201" s="261"/>
      <c r="I201" s="261"/>
      <c r="J201" s="261"/>
      <c r="K201" s="261"/>
      <c r="L201" s="261"/>
      <c r="N201" s="262"/>
      <c r="O201" s="262"/>
      <c r="P201" s="262"/>
      <c r="Q201" s="262"/>
      <c r="R201" s="262"/>
    </row>
    <row r="202" spans="1:18" s="221" customFormat="1" ht="15" customHeight="1" x14ac:dyDescent="0.3">
      <c r="A202" s="698" t="s">
        <v>2378</v>
      </c>
      <c r="B202" s="697">
        <v>31631</v>
      </c>
      <c r="C202" s="697">
        <v>27785</v>
      </c>
      <c r="D202" s="697">
        <v>3571</v>
      </c>
      <c r="E202" s="697">
        <v>206</v>
      </c>
      <c r="F202" s="697">
        <v>69</v>
      </c>
      <c r="G202" s="260"/>
      <c r="H202" s="261"/>
      <c r="I202" s="261"/>
      <c r="J202" s="261"/>
      <c r="K202" s="261"/>
      <c r="L202" s="261"/>
      <c r="N202" s="262"/>
      <c r="O202" s="262"/>
      <c r="P202" s="262"/>
      <c r="Q202" s="262"/>
      <c r="R202" s="262"/>
    </row>
    <row r="203" spans="1:18" s="222" customFormat="1" ht="15" customHeight="1" x14ac:dyDescent="0.3">
      <c r="A203" s="696" t="s">
        <v>2379</v>
      </c>
      <c r="B203" s="695">
        <v>31706</v>
      </c>
      <c r="C203" s="695">
        <v>27829</v>
      </c>
      <c r="D203" s="695">
        <v>3608</v>
      </c>
      <c r="E203" s="695">
        <v>205</v>
      </c>
      <c r="F203" s="695">
        <v>63</v>
      </c>
      <c r="G203" s="260"/>
      <c r="H203" s="261"/>
      <c r="I203" s="261"/>
      <c r="J203" s="261"/>
      <c r="K203" s="261"/>
      <c r="L203" s="261"/>
      <c r="N203" s="262"/>
      <c r="O203" s="262"/>
      <c r="P203" s="262"/>
      <c r="Q203" s="262"/>
      <c r="R203" s="262"/>
    </row>
    <row r="204" spans="1:18" s="222" customFormat="1" ht="15" customHeight="1" x14ac:dyDescent="0.3">
      <c r="A204" s="696" t="s">
        <v>2380</v>
      </c>
      <c r="B204" s="695">
        <v>31805</v>
      </c>
      <c r="C204" s="695">
        <v>27949</v>
      </c>
      <c r="D204" s="695">
        <v>3592</v>
      </c>
      <c r="E204" s="695">
        <v>204</v>
      </c>
      <c r="F204" s="695">
        <v>61</v>
      </c>
      <c r="G204" s="260"/>
      <c r="H204" s="261"/>
      <c r="I204" s="261"/>
      <c r="J204" s="261"/>
      <c r="K204" s="261"/>
      <c r="L204" s="261"/>
      <c r="N204" s="262"/>
      <c r="O204" s="262"/>
      <c r="P204" s="262"/>
      <c r="Q204" s="262"/>
      <c r="R204" s="262"/>
    </row>
    <row r="205" spans="1:18" s="221" customFormat="1" ht="15" customHeight="1" x14ac:dyDescent="0.3">
      <c r="A205" s="698" t="s">
        <v>2381</v>
      </c>
      <c r="B205" s="697">
        <v>31952</v>
      </c>
      <c r="C205" s="697">
        <v>28022</v>
      </c>
      <c r="D205" s="697">
        <v>3660</v>
      </c>
      <c r="E205" s="697">
        <v>202</v>
      </c>
      <c r="F205" s="697">
        <v>69</v>
      </c>
      <c r="G205" s="260"/>
      <c r="H205" s="261"/>
      <c r="I205" s="261"/>
      <c r="J205" s="261"/>
      <c r="K205" s="261"/>
      <c r="L205" s="261"/>
      <c r="N205" s="262"/>
      <c r="O205" s="262"/>
      <c r="P205" s="262"/>
      <c r="Q205" s="262"/>
      <c r="R205" s="262"/>
    </row>
    <row r="206" spans="1:18" s="221" customFormat="1" ht="15" customHeight="1" x14ac:dyDescent="0.3">
      <c r="A206" s="698" t="s">
        <v>2382</v>
      </c>
      <c r="B206" s="697">
        <v>32069</v>
      </c>
      <c r="C206" s="697">
        <v>28106</v>
      </c>
      <c r="D206" s="697">
        <v>3685</v>
      </c>
      <c r="E206" s="697">
        <v>202</v>
      </c>
      <c r="F206" s="697">
        <v>77</v>
      </c>
      <c r="G206" s="260"/>
      <c r="H206" s="261"/>
      <c r="I206" s="261"/>
      <c r="J206" s="261"/>
      <c r="K206" s="261"/>
      <c r="L206" s="261"/>
      <c r="N206" s="262"/>
      <c r="O206" s="262"/>
      <c r="P206" s="262"/>
      <c r="Q206" s="262"/>
      <c r="R206" s="262"/>
    </row>
    <row r="207" spans="1:18" s="221" customFormat="1" ht="15" customHeight="1" x14ac:dyDescent="0.3">
      <c r="A207" s="698" t="s">
        <v>2383</v>
      </c>
      <c r="B207" s="697">
        <v>32001</v>
      </c>
      <c r="C207" s="697">
        <v>28040</v>
      </c>
      <c r="D207" s="697">
        <v>3689</v>
      </c>
      <c r="E207" s="697">
        <v>199</v>
      </c>
      <c r="F207" s="697">
        <v>72</v>
      </c>
      <c r="G207" s="260"/>
      <c r="H207" s="261"/>
      <c r="I207" s="261"/>
      <c r="J207" s="261"/>
      <c r="K207" s="261"/>
      <c r="L207" s="261"/>
      <c r="N207" s="262"/>
      <c r="O207" s="262"/>
      <c r="P207" s="262"/>
      <c r="Q207" s="262"/>
      <c r="R207" s="262"/>
    </row>
    <row r="208" spans="1:18" s="221" customFormat="1" ht="15" customHeight="1" x14ac:dyDescent="0.3">
      <c r="A208" s="698" t="s">
        <v>2384</v>
      </c>
      <c r="B208" s="697">
        <v>32081</v>
      </c>
      <c r="C208" s="697">
        <v>28107</v>
      </c>
      <c r="D208" s="697">
        <v>3695</v>
      </c>
      <c r="E208" s="697">
        <v>198</v>
      </c>
      <c r="F208" s="697">
        <v>81</v>
      </c>
      <c r="G208" s="260"/>
      <c r="H208" s="261"/>
      <c r="I208" s="261"/>
      <c r="J208" s="261"/>
      <c r="K208" s="261"/>
      <c r="L208" s="261"/>
      <c r="N208" s="262"/>
      <c r="O208" s="262"/>
      <c r="P208" s="262"/>
      <c r="Q208" s="262"/>
      <c r="R208" s="262"/>
    </row>
    <row r="209" spans="1:18" s="222" customFormat="1" ht="15" customHeight="1" x14ac:dyDescent="0.3">
      <c r="A209" s="696" t="s">
        <v>2385</v>
      </c>
      <c r="B209" s="695">
        <v>32223</v>
      </c>
      <c r="C209" s="695">
        <v>28232</v>
      </c>
      <c r="D209" s="695">
        <v>3721</v>
      </c>
      <c r="E209" s="695">
        <v>194</v>
      </c>
      <c r="F209" s="695">
        <v>75</v>
      </c>
      <c r="G209" s="260"/>
      <c r="H209" s="261"/>
      <c r="I209" s="261"/>
      <c r="J209" s="261"/>
      <c r="K209" s="261"/>
      <c r="L209" s="261"/>
      <c r="N209" s="262"/>
      <c r="O209" s="262"/>
      <c r="P209" s="262"/>
      <c r="Q209" s="262"/>
      <c r="R209" s="262"/>
    </row>
    <row r="210" spans="1:18" s="222" customFormat="1" ht="15" customHeight="1" x14ac:dyDescent="0.3">
      <c r="A210" s="696" t="s">
        <v>2386</v>
      </c>
      <c r="B210" s="695">
        <v>32255</v>
      </c>
      <c r="C210" s="695">
        <v>28273</v>
      </c>
      <c r="D210" s="695">
        <v>3712</v>
      </c>
      <c r="E210" s="695">
        <v>194</v>
      </c>
      <c r="F210" s="695">
        <v>76</v>
      </c>
      <c r="G210" s="260"/>
      <c r="H210" s="261"/>
      <c r="I210" s="261"/>
      <c r="J210" s="261"/>
      <c r="K210" s="261"/>
      <c r="L210" s="261"/>
      <c r="N210" s="262"/>
      <c r="O210" s="262"/>
      <c r="P210" s="262"/>
      <c r="Q210" s="262"/>
      <c r="R210" s="262"/>
    </row>
    <row r="211" spans="1:18" s="222" customFormat="1" ht="15" customHeight="1" x14ac:dyDescent="0.3">
      <c r="A211" s="696" t="s">
        <v>2387</v>
      </c>
      <c r="B211" s="695">
        <v>32284</v>
      </c>
      <c r="C211" s="695">
        <v>28292</v>
      </c>
      <c r="D211" s="695">
        <v>3718</v>
      </c>
      <c r="E211" s="695">
        <v>194</v>
      </c>
      <c r="F211" s="695">
        <v>80</v>
      </c>
      <c r="G211" s="260"/>
      <c r="H211" s="261"/>
      <c r="I211" s="261"/>
      <c r="J211" s="261"/>
      <c r="K211" s="261"/>
      <c r="L211" s="261"/>
      <c r="N211" s="262"/>
      <c r="O211" s="262"/>
      <c r="P211" s="262"/>
      <c r="Q211" s="262"/>
      <c r="R211" s="262"/>
    </row>
    <row r="212" spans="1:18" s="222" customFormat="1" ht="15" customHeight="1" x14ac:dyDescent="0.3">
      <c r="A212" s="696" t="s">
        <v>2388</v>
      </c>
      <c r="B212" s="695">
        <v>32344</v>
      </c>
      <c r="C212" s="695">
        <v>28355</v>
      </c>
      <c r="D212" s="695">
        <v>3722</v>
      </c>
      <c r="E212" s="695">
        <v>193</v>
      </c>
      <c r="F212" s="695">
        <v>74</v>
      </c>
      <c r="G212" s="260"/>
      <c r="H212" s="261"/>
      <c r="I212" s="261"/>
      <c r="J212" s="261"/>
      <c r="K212" s="261"/>
      <c r="L212" s="261"/>
      <c r="N212" s="262"/>
      <c r="O212" s="262"/>
      <c r="P212" s="262"/>
      <c r="Q212" s="262"/>
      <c r="R212" s="262"/>
    </row>
    <row r="213" spans="1:18" s="222" customFormat="1" ht="15" customHeight="1" x14ac:dyDescent="0.3">
      <c r="A213" s="696" t="s">
        <v>2389</v>
      </c>
      <c r="B213" s="695">
        <v>32314</v>
      </c>
      <c r="C213" s="695">
        <v>28365</v>
      </c>
      <c r="D213" s="695">
        <v>3688</v>
      </c>
      <c r="E213" s="695">
        <v>194</v>
      </c>
      <c r="F213" s="695">
        <v>67</v>
      </c>
      <c r="G213" s="260"/>
      <c r="H213" s="261"/>
      <c r="I213" s="261"/>
      <c r="J213" s="261"/>
      <c r="K213" s="261"/>
      <c r="L213" s="261"/>
      <c r="N213" s="262"/>
      <c r="O213" s="262"/>
      <c r="P213" s="262"/>
      <c r="Q213" s="262"/>
      <c r="R213" s="262"/>
    </row>
    <row r="214" spans="1:18" s="222" customFormat="1" ht="15" customHeight="1" x14ac:dyDescent="0.3">
      <c r="A214" s="696" t="s">
        <v>2390</v>
      </c>
      <c r="B214" s="695">
        <v>32129</v>
      </c>
      <c r="C214" s="695">
        <v>28140</v>
      </c>
      <c r="D214" s="695">
        <v>3726</v>
      </c>
      <c r="E214" s="695">
        <v>193</v>
      </c>
      <c r="F214" s="695">
        <v>70</v>
      </c>
      <c r="G214" s="260"/>
      <c r="H214" s="261"/>
      <c r="I214" s="261"/>
      <c r="J214" s="261"/>
      <c r="K214" s="261"/>
      <c r="L214" s="261"/>
      <c r="N214" s="262"/>
      <c r="O214" s="262"/>
      <c r="P214" s="262"/>
      <c r="Q214" s="262"/>
      <c r="R214" s="262"/>
    </row>
    <row r="215" spans="1:18" s="221" customFormat="1" ht="15" customHeight="1" x14ac:dyDescent="0.3">
      <c r="A215" s="698" t="s">
        <v>2391</v>
      </c>
      <c r="B215" s="697">
        <v>31913</v>
      </c>
      <c r="C215" s="697">
        <v>27897</v>
      </c>
      <c r="D215" s="697">
        <v>3743</v>
      </c>
      <c r="E215" s="697">
        <v>196</v>
      </c>
      <c r="F215" s="697">
        <v>77</v>
      </c>
      <c r="G215" s="260"/>
      <c r="H215" s="261"/>
      <c r="I215" s="261"/>
      <c r="J215" s="261"/>
      <c r="K215" s="261"/>
      <c r="L215" s="261"/>
      <c r="N215" s="262"/>
      <c r="O215" s="262"/>
      <c r="P215" s="262"/>
      <c r="Q215" s="262"/>
      <c r="R215" s="262"/>
    </row>
    <row r="216" spans="1:18" s="222" customFormat="1" ht="15" customHeight="1" x14ac:dyDescent="0.3">
      <c r="A216" s="696" t="s">
        <v>2392</v>
      </c>
      <c r="B216" s="695">
        <v>31725</v>
      </c>
      <c r="C216" s="695">
        <v>27727</v>
      </c>
      <c r="D216" s="695">
        <v>3726</v>
      </c>
      <c r="E216" s="695">
        <v>197</v>
      </c>
      <c r="F216" s="695">
        <v>75</v>
      </c>
      <c r="G216" s="260"/>
      <c r="H216" s="261"/>
      <c r="I216" s="261"/>
      <c r="J216" s="261"/>
      <c r="K216" s="261"/>
      <c r="L216" s="261"/>
      <c r="N216" s="262"/>
      <c r="O216" s="262"/>
      <c r="P216" s="262"/>
      <c r="Q216" s="262"/>
      <c r="R216" s="262"/>
    </row>
    <row r="217" spans="1:18" s="222" customFormat="1" ht="15" customHeight="1" x14ac:dyDescent="0.3">
      <c r="A217" s="696" t="s">
        <v>2393</v>
      </c>
      <c r="B217" s="695">
        <v>31609</v>
      </c>
      <c r="C217" s="695">
        <v>27570</v>
      </c>
      <c r="D217" s="695">
        <v>3772</v>
      </c>
      <c r="E217" s="695">
        <v>199</v>
      </c>
      <c r="F217" s="695">
        <v>68</v>
      </c>
      <c r="G217" s="260"/>
      <c r="H217" s="261"/>
      <c r="I217" s="261"/>
      <c r="J217" s="261"/>
      <c r="K217" s="261"/>
      <c r="L217" s="261"/>
      <c r="N217" s="262"/>
      <c r="O217" s="262"/>
      <c r="P217" s="262"/>
      <c r="Q217" s="262"/>
      <c r="R217" s="262"/>
    </row>
    <row r="218" spans="1:18" s="221" customFormat="1" ht="15" customHeight="1" x14ac:dyDescent="0.3">
      <c r="A218" s="698" t="s">
        <v>2394</v>
      </c>
      <c r="B218" s="697">
        <v>31479</v>
      </c>
      <c r="C218" s="697">
        <v>27439</v>
      </c>
      <c r="D218" s="697">
        <v>3760</v>
      </c>
      <c r="E218" s="697">
        <v>199</v>
      </c>
      <c r="F218" s="697">
        <v>81</v>
      </c>
      <c r="G218" s="260"/>
      <c r="H218" s="261"/>
      <c r="I218" s="261"/>
      <c r="J218" s="261"/>
      <c r="K218" s="261"/>
      <c r="L218" s="261"/>
      <c r="N218" s="262"/>
      <c r="O218" s="262"/>
      <c r="P218" s="262"/>
      <c r="Q218" s="262"/>
      <c r="R218" s="262"/>
    </row>
    <row r="219" spans="1:18" s="221" customFormat="1" ht="15" customHeight="1" x14ac:dyDescent="0.3">
      <c r="A219" s="698" t="s">
        <v>2395</v>
      </c>
      <c r="B219" s="697">
        <v>31478</v>
      </c>
      <c r="C219" s="697">
        <v>27356</v>
      </c>
      <c r="D219" s="697">
        <v>3836</v>
      </c>
      <c r="E219" s="697">
        <v>199</v>
      </c>
      <c r="F219" s="697">
        <v>86</v>
      </c>
      <c r="G219" s="260"/>
      <c r="H219" s="261"/>
      <c r="I219" s="261"/>
      <c r="J219" s="261"/>
      <c r="K219" s="261"/>
      <c r="L219" s="261"/>
      <c r="N219" s="262"/>
      <c r="O219" s="262"/>
      <c r="P219" s="262"/>
      <c r="Q219" s="262"/>
      <c r="R219" s="262"/>
    </row>
    <row r="220" spans="1:18" s="221" customFormat="1" ht="15" customHeight="1" x14ac:dyDescent="0.3">
      <c r="A220" s="698" t="s">
        <v>2396</v>
      </c>
      <c r="B220" s="697">
        <v>31557</v>
      </c>
      <c r="C220" s="697">
        <v>27390</v>
      </c>
      <c r="D220" s="697">
        <v>3880</v>
      </c>
      <c r="E220" s="697">
        <v>197</v>
      </c>
      <c r="F220" s="697">
        <v>90</v>
      </c>
      <c r="G220" s="260"/>
      <c r="H220" s="261"/>
      <c r="I220" s="261"/>
      <c r="J220" s="261"/>
      <c r="K220" s="261"/>
      <c r="L220" s="261"/>
      <c r="N220" s="262"/>
      <c r="O220" s="262"/>
      <c r="P220" s="262"/>
      <c r="Q220" s="262"/>
      <c r="R220" s="262"/>
    </row>
    <row r="221" spans="1:18" s="221" customFormat="1" ht="15" customHeight="1" x14ac:dyDescent="0.3">
      <c r="A221" s="698" t="s">
        <v>2397</v>
      </c>
      <c r="B221" s="697">
        <v>31512</v>
      </c>
      <c r="C221" s="697">
        <v>27359</v>
      </c>
      <c r="D221" s="697">
        <v>3877</v>
      </c>
      <c r="E221" s="697">
        <v>196</v>
      </c>
      <c r="F221" s="697">
        <v>80</v>
      </c>
      <c r="G221" s="260"/>
      <c r="H221" s="261"/>
      <c r="I221" s="261"/>
      <c r="J221" s="261"/>
      <c r="K221" s="261"/>
      <c r="L221" s="261"/>
      <c r="N221" s="262"/>
      <c r="O221" s="262"/>
      <c r="P221" s="262"/>
      <c r="Q221" s="262"/>
      <c r="R221" s="262"/>
    </row>
    <row r="222" spans="1:18" s="221" customFormat="1" ht="15" customHeight="1" x14ac:dyDescent="0.3">
      <c r="A222" s="698" t="s">
        <v>2398</v>
      </c>
      <c r="B222" s="697">
        <v>31569</v>
      </c>
      <c r="C222" s="697">
        <v>27319</v>
      </c>
      <c r="D222" s="697">
        <v>3969</v>
      </c>
      <c r="E222" s="697">
        <v>195</v>
      </c>
      <c r="F222" s="697">
        <v>85</v>
      </c>
      <c r="G222" s="260"/>
      <c r="H222" s="261"/>
      <c r="I222" s="261"/>
      <c r="J222" s="261"/>
      <c r="K222" s="261"/>
      <c r="L222" s="261"/>
      <c r="N222" s="262"/>
      <c r="O222" s="262"/>
      <c r="P222" s="262"/>
      <c r="Q222" s="262"/>
      <c r="R222" s="262"/>
    </row>
    <row r="223" spans="1:18" s="222" customFormat="1" ht="15" customHeight="1" x14ac:dyDescent="0.3">
      <c r="A223" s="696" t="s">
        <v>2399</v>
      </c>
      <c r="B223" s="695">
        <v>31631</v>
      </c>
      <c r="C223" s="695">
        <v>27403</v>
      </c>
      <c r="D223" s="695">
        <v>3956</v>
      </c>
      <c r="E223" s="695">
        <v>194</v>
      </c>
      <c r="F223" s="695">
        <v>78</v>
      </c>
      <c r="G223" s="260"/>
      <c r="H223" s="261"/>
      <c r="I223" s="261"/>
      <c r="J223" s="261"/>
      <c r="K223" s="261"/>
      <c r="L223" s="261"/>
      <c r="N223" s="262"/>
      <c r="O223" s="262"/>
      <c r="P223" s="262"/>
      <c r="Q223" s="262"/>
      <c r="R223" s="262"/>
    </row>
    <row r="224" spans="1:18" s="221" customFormat="1" ht="15" customHeight="1" x14ac:dyDescent="0.3">
      <c r="A224" s="698" t="s">
        <v>2400</v>
      </c>
      <c r="B224" s="697">
        <v>31556</v>
      </c>
      <c r="C224" s="697">
        <v>27341</v>
      </c>
      <c r="D224" s="697">
        <v>3965</v>
      </c>
      <c r="E224" s="697">
        <v>193</v>
      </c>
      <c r="F224" s="697">
        <v>57</v>
      </c>
      <c r="G224" s="260"/>
      <c r="H224" s="261"/>
      <c r="I224" s="261"/>
      <c r="J224" s="261"/>
      <c r="K224" s="261"/>
      <c r="L224" s="261"/>
      <c r="N224" s="262"/>
      <c r="O224" s="262"/>
      <c r="P224" s="262"/>
      <c r="Q224" s="262"/>
      <c r="R224" s="262"/>
    </row>
    <row r="225" spans="1:18" s="221" customFormat="1" ht="15" customHeight="1" x14ac:dyDescent="0.3">
      <c r="A225" s="698" t="s">
        <v>2401</v>
      </c>
      <c r="B225" s="697">
        <v>31788</v>
      </c>
      <c r="C225" s="697">
        <v>27415</v>
      </c>
      <c r="D225" s="697">
        <v>4129</v>
      </c>
      <c r="E225" s="697">
        <v>191</v>
      </c>
      <c r="F225" s="697">
        <v>53</v>
      </c>
      <c r="G225" s="260"/>
      <c r="H225" s="261"/>
      <c r="I225" s="261"/>
      <c r="J225" s="261"/>
      <c r="K225" s="261"/>
      <c r="L225" s="261"/>
      <c r="N225" s="262"/>
      <c r="O225" s="262"/>
      <c r="P225" s="262"/>
      <c r="Q225" s="262"/>
      <c r="R225" s="262"/>
    </row>
    <row r="226" spans="1:18" s="222" customFormat="1" ht="15" customHeight="1" x14ac:dyDescent="0.3">
      <c r="A226" s="696" t="s">
        <v>2402</v>
      </c>
      <c r="B226" s="695">
        <v>31804</v>
      </c>
      <c r="C226" s="695">
        <v>27470</v>
      </c>
      <c r="D226" s="695">
        <v>4082</v>
      </c>
      <c r="E226" s="695">
        <v>190</v>
      </c>
      <c r="F226" s="695">
        <v>62</v>
      </c>
      <c r="G226" s="260"/>
      <c r="H226" s="261"/>
      <c r="I226" s="261"/>
      <c r="J226" s="261"/>
      <c r="K226" s="261"/>
      <c r="L226" s="261"/>
      <c r="N226" s="262"/>
      <c r="O226" s="262"/>
      <c r="P226" s="262"/>
      <c r="Q226" s="262"/>
      <c r="R226" s="262"/>
    </row>
    <row r="227" spans="1:18" s="221" customFormat="1" ht="15" customHeight="1" x14ac:dyDescent="0.3">
      <c r="A227" s="698" t="s">
        <v>2403</v>
      </c>
      <c r="B227" s="697">
        <v>32139</v>
      </c>
      <c r="C227" s="697">
        <v>27687</v>
      </c>
      <c r="D227" s="697">
        <v>4184</v>
      </c>
      <c r="E227" s="697">
        <v>187</v>
      </c>
      <c r="F227" s="697">
        <v>81</v>
      </c>
      <c r="G227" s="260"/>
      <c r="H227" s="261"/>
      <c r="I227" s="261"/>
      <c r="J227" s="261"/>
      <c r="K227" s="261"/>
      <c r="L227" s="261"/>
      <c r="N227" s="262"/>
      <c r="O227" s="262"/>
      <c r="P227" s="262"/>
      <c r="Q227" s="262"/>
      <c r="R227" s="262"/>
    </row>
    <row r="228" spans="1:18" s="221" customFormat="1" ht="15" customHeight="1" x14ac:dyDescent="0.3">
      <c r="A228" s="698" t="s">
        <v>2404</v>
      </c>
      <c r="B228" s="697">
        <v>32095</v>
      </c>
      <c r="C228" s="697">
        <v>27593</v>
      </c>
      <c r="D228" s="697">
        <v>4224</v>
      </c>
      <c r="E228" s="697">
        <v>186</v>
      </c>
      <c r="F228" s="697">
        <v>92</v>
      </c>
      <c r="G228" s="260"/>
      <c r="H228" s="261"/>
      <c r="I228" s="261"/>
      <c r="J228" s="261"/>
      <c r="K228" s="261"/>
      <c r="L228" s="261"/>
      <c r="N228" s="262"/>
      <c r="O228" s="262"/>
      <c r="P228" s="262"/>
      <c r="Q228" s="262"/>
      <c r="R228" s="262"/>
    </row>
    <row r="229" spans="1:18" s="221" customFormat="1" ht="15" customHeight="1" x14ac:dyDescent="0.3">
      <c r="A229" s="698" t="s">
        <v>2405</v>
      </c>
      <c r="B229" s="697">
        <v>32042</v>
      </c>
      <c r="C229" s="697">
        <v>27534</v>
      </c>
      <c r="D229" s="697">
        <v>4228</v>
      </c>
      <c r="E229" s="697">
        <v>182</v>
      </c>
      <c r="F229" s="697">
        <v>98</v>
      </c>
      <c r="G229" s="260"/>
      <c r="H229" s="261"/>
      <c r="I229" s="261"/>
      <c r="J229" s="261"/>
      <c r="K229" s="261"/>
      <c r="L229" s="261"/>
      <c r="N229" s="262"/>
      <c r="O229" s="262"/>
      <c r="P229" s="262"/>
      <c r="Q229" s="262"/>
      <c r="R229" s="262"/>
    </row>
    <row r="230" spans="1:18" s="221" customFormat="1" ht="15" customHeight="1" x14ac:dyDescent="0.3">
      <c r="A230" s="698" t="s">
        <v>2406</v>
      </c>
      <c r="B230" s="697">
        <v>31987</v>
      </c>
      <c r="C230" s="697">
        <v>27544</v>
      </c>
      <c r="D230" s="697">
        <v>4162</v>
      </c>
      <c r="E230" s="697">
        <v>179</v>
      </c>
      <c r="F230" s="697">
        <v>101</v>
      </c>
      <c r="G230" s="260"/>
      <c r="I230" s="261"/>
      <c r="J230" s="261"/>
      <c r="K230" s="261"/>
      <c r="L230" s="261"/>
      <c r="N230" s="262"/>
      <c r="O230" s="262"/>
      <c r="P230" s="262"/>
      <c r="Q230" s="262"/>
      <c r="R230" s="262"/>
    </row>
    <row r="231" spans="1:18" s="221" customFormat="1" ht="15" customHeight="1" x14ac:dyDescent="0.3">
      <c r="A231" s="698" t="s">
        <v>2407</v>
      </c>
      <c r="B231" s="697">
        <v>32168</v>
      </c>
      <c r="C231" s="697">
        <v>27701</v>
      </c>
      <c r="D231" s="697">
        <v>4190</v>
      </c>
      <c r="E231" s="697">
        <v>178</v>
      </c>
      <c r="F231" s="697">
        <v>100</v>
      </c>
      <c r="G231" s="260"/>
      <c r="H231" s="261"/>
      <c r="I231" s="261"/>
      <c r="J231" s="261"/>
      <c r="K231" s="261"/>
      <c r="L231" s="261"/>
      <c r="N231" s="262"/>
      <c r="O231" s="262"/>
      <c r="P231" s="262"/>
      <c r="Q231" s="262"/>
      <c r="R231" s="262"/>
    </row>
    <row r="232" spans="1:18" s="222" customFormat="1" ht="15" customHeight="1" x14ac:dyDescent="0.3">
      <c r="A232" s="696" t="s">
        <v>2408</v>
      </c>
      <c r="B232" s="695">
        <v>32240</v>
      </c>
      <c r="C232" s="695">
        <v>27828</v>
      </c>
      <c r="D232" s="695">
        <v>4156</v>
      </c>
      <c r="E232" s="695">
        <v>175</v>
      </c>
      <c r="F232" s="695">
        <v>82</v>
      </c>
      <c r="G232" s="260"/>
      <c r="H232" s="261"/>
      <c r="I232" s="261"/>
      <c r="J232" s="261"/>
      <c r="K232" s="261"/>
      <c r="L232" s="261"/>
      <c r="N232" s="262"/>
      <c r="O232" s="262"/>
      <c r="P232" s="262"/>
      <c r="Q232" s="262"/>
      <c r="R232" s="262"/>
    </row>
    <row r="233" spans="1:18" s="222" customFormat="1" ht="15" customHeight="1" x14ac:dyDescent="0.3">
      <c r="A233" s="696" t="s">
        <v>2409</v>
      </c>
      <c r="B233" s="695">
        <v>32469</v>
      </c>
      <c r="C233" s="695">
        <v>27940</v>
      </c>
      <c r="D233" s="695">
        <v>4265</v>
      </c>
      <c r="E233" s="695">
        <v>173</v>
      </c>
      <c r="F233" s="695">
        <v>91</v>
      </c>
      <c r="G233" s="260"/>
      <c r="H233" s="261"/>
      <c r="I233" s="261"/>
      <c r="J233" s="261"/>
      <c r="K233" s="261"/>
      <c r="L233" s="261"/>
      <c r="N233" s="262"/>
      <c r="O233" s="262"/>
      <c r="P233" s="262"/>
      <c r="Q233" s="262"/>
      <c r="R233" s="262"/>
    </row>
    <row r="234" spans="1:18" s="222" customFormat="1" ht="15" customHeight="1" x14ac:dyDescent="0.3">
      <c r="A234" s="696" t="s">
        <v>2410</v>
      </c>
      <c r="B234" s="695">
        <v>32833</v>
      </c>
      <c r="C234" s="695">
        <v>28136</v>
      </c>
      <c r="D234" s="695">
        <v>4455</v>
      </c>
      <c r="E234" s="695">
        <v>168</v>
      </c>
      <c r="F234" s="695">
        <v>73</v>
      </c>
      <c r="G234" s="260"/>
      <c r="H234" s="261"/>
      <c r="I234" s="261"/>
      <c r="J234" s="261"/>
      <c r="K234" s="261"/>
      <c r="L234" s="261"/>
      <c r="N234" s="262"/>
      <c r="O234" s="262"/>
      <c r="P234" s="262"/>
      <c r="Q234" s="262"/>
      <c r="R234" s="262"/>
    </row>
    <row r="235" spans="1:18" s="222" customFormat="1" ht="15" customHeight="1" x14ac:dyDescent="0.3">
      <c r="A235" s="696" t="s">
        <v>2411</v>
      </c>
      <c r="B235" s="695">
        <v>33131</v>
      </c>
      <c r="C235" s="695">
        <v>28343</v>
      </c>
      <c r="D235" s="695">
        <v>4547</v>
      </c>
      <c r="E235" s="695">
        <v>166</v>
      </c>
      <c r="F235" s="695">
        <v>75</v>
      </c>
      <c r="G235" s="260"/>
      <c r="H235" s="261"/>
      <c r="I235" s="261"/>
      <c r="J235" s="261"/>
      <c r="K235" s="261"/>
      <c r="L235" s="261"/>
      <c r="M235" s="261"/>
      <c r="N235" s="262"/>
      <c r="O235" s="262"/>
      <c r="P235" s="262"/>
      <c r="Q235" s="262"/>
      <c r="R235" s="262"/>
    </row>
    <row r="236" spans="1:18" s="222" customFormat="1" ht="15" customHeight="1" x14ac:dyDescent="0.3">
      <c r="A236" s="696" t="s">
        <v>2412</v>
      </c>
      <c r="B236" s="695">
        <v>33449</v>
      </c>
      <c r="C236" s="695">
        <v>28664</v>
      </c>
      <c r="D236" s="695">
        <v>4541</v>
      </c>
      <c r="E236" s="695">
        <v>164</v>
      </c>
      <c r="F236" s="695">
        <v>81</v>
      </c>
      <c r="G236" s="260"/>
      <c r="H236" s="261"/>
      <c r="I236" s="261"/>
      <c r="J236" s="261"/>
      <c r="K236" s="261"/>
      <c r="L236" s="261"/>
      <c r="M236" s="261"/>
      <c r="N236" s="262"/>
      <c r="O236" s="262"/>
      <c r="P236" s="262"/>
      <c r="Q236" s="262"/>
      <c r="R236" s="262"/>
    </row>
    <row r="237" spans="1:18" s="222" customFormat="1" ht="15" customHeight="1" x14ac:dyDescent="0.3">
      <c r="A237" s="696" t="s">
        <v>2413</v>
      </c>
      <c r="B237" s="695">
        <v>33575</v>
      </c>
      <c r="C237" s="695">
        <v>28809</v>
      </c>
      <c r="D237" s="695">
        <v>4524</v>
      </c>
      <c r="E237" s="695">
        <v>163</v>
      </c>
      <c r="F237" s="695">
        <v>78</v>
      </c>
      <c r="G237" s="260"/>
      <c r="H237" s="261"/>
      <c r="I237" s="261"/>
      <c r="J237" s="261"/>
      <c r="K237" s="261"/>
      <c r="L237" s="261"/>
      <c r="M237" s="261"/>
      <c r="N237" s="262"/>
      <c r="O237" s="262"/>
      <c r="P237" s="262"/>
      <c r="Q237" s="262"/>
      <c r="R237" s="262"/>
    </row>
    <row r="238" spans="1:18" s="222" customFormat="1" ht="15" customHeight="1" x14ac:dyDescent="0.3">
      <c r="A238" s="696" t="s">
        <v>2414</v>
      </c>
      <c r="B238" s="695">
        <v>33685</v>
      </c>
      <c r="C238" s="695">
        <v>28972</v>
      </c>
      <c r="D238" s="695">
        <v>4484</v>
      </c>
      <c r="E238" s="695">
        <v>162</v>
      </c>
      <c r="F238" s="695">
        <v>67</v>
      </c>
      <c r="G238" s="260"/>
      <c r="H238" s="261"/>
      <c r="I238" s="261"/>
      <c r="J238" s="261"/>
      <c r="K238" s="261"/>
      <c r="L238" s="261"/>
      <c r="M238" s="261"/>
      <c r="N238" s="262"/>
      <c r="O238" s="262"/>
      <c r="P238" s="262"/>
      <c r="Q238" s="262"/>
      <c r="R238" s="262"/>
    </row>
    <row r="239" spans="1:18" s="222" customFormat="1" ht="15" customHeight="1" x14ac:dyDescent="0.3">
      <c r="A239" s="696" t="s">
        <v>2415</v>
      </c>
      <c r="B239" s="695">
        <v>33808</v>
      </c>
      <c r="C239" s="695">
        <v>29202</v>
      </c>
      <c r="D239" s="695">
        <v>4378</v>
      </c>
      <c r="E239" s="695">
        <v>160</v>
      </c>
      <c r="F239" s="695">
        <v>67</v>
      </c>
      <c r="G239" s="260"/>
      <c r="H239" s="261"/>
      <c r="I239" s="261"/>
      <c r="J239" s="261"/>
      <c r="K239" s="261"/>
      <c r="L239" s="261"/>
      <c r="M239" s="261"/>
      <c r="N239" s="262"/>
      <c r="O239" s="262"/>
      <c r="P239" s="262"/>
      <c r="Q239" s="262"/>
      <c r="R239" s="262"/>
    </row>
    <row r="240" spans="1:18" s="222" customFormat="1" ht="15" customHeight="1" x14ac:dyDescent="0.3">
      <c r="A240" s="696" t="s">
        <v>2416</v>
      </c>
      <c r="B240" s="695">
        <v>33896</v>
      </c>
      <c r="C240" s="695">
        <v>29283</v>
      </c>
      <c r="D240" s="695">
        <v>4382</v>
      </c>
      <c r="E240" s="695">
        <v>159</v>
      </c>
      <c r="F240" s="695">
        <v>73</v>
      </c>
      <c r="G240" s="260"/>
      <c r="H240" s="261"/>
      <c r="I240" s="261"/>
      <c r="J240" s="261"/>
      <c r="K240" s="261"/>
      <c r="L240" s="261"/>
      <c r="M240" s="261"/>
      <c r="N240" s="262"/>
      <c r="O240" s="262"/>
      <c r="P240" s="262"/>
      <c r="Q240" s="262"/>
      <c r="R240" s="262"/>
    </row>
    <row r="241" spans="1:18" s="222" customFormat="1" ht="15" customHeight="1" x14ac:dyDescent="0.3">
      <c r="A241" s="696" t="s">
        <v>2417</v>
      </c>
      <c r="B241" s="695">
        <v>34075</v>
      </c>
      <c r="C241" s="695">
        <v>29395</v>
      </c>
      <c r="D241" s="695">
        <v>4462</v>
      </c>
      <c r="E241" s="695">
        <v>159</v>
      </c>
      <c r="F241" s="695">
        <v>59</v>
      </c>
      <c r="G241" s="260"/>
      <c r="H241" s="261"/>
      <c r="I241" s="261"/>
      <c r="J241" s="261"/>
      <c r="K241" s="261"/>
      <c r="L241" s="261"/>
      <c r="M241" s="261"/>
      <c r="N241" s="262"/>
      <c r="O241" s="262"/>
      <c r="P241" s="262"/>
      <c r="Q241" s="262"/>
      <c r="R241" s="262"/>
    </row>
    <row r="242" spans="1:18" ht="15" customHeight="1" x14ac:dyDescent="0.3">
      <c r="A242" s="700" t="s">
        <v>2418</v>
      </c>
      <c r="B242" s="699">
        <v>34158</v>
      </c>
      <c r="C242" s="699">
        <v>29516</v>
      </c>
      <c r="D242" s="699">
        <v>4428</v>
      </c>
      <c r="E242" s="699">
        <v>159</v>
      </c>
      <c r="F242" s="699">
        <v>56</v>
      </c>
      <c r="G242" s="260"/>
    </row>
    <row r="243" spans="1:18" ht="15" customHeight="1" x14ac:dyDescent="0.3">
      <c r="A243" s="700" t="s">
        <v>2419</v>
      </c>
      <c r="B243" s="699">
        <v>34372</v>
      </c>
      <c r="C243" s="699">
        <v>29713</v>
      </c>
      <c r="D243" s="699">
        <v>4433</v>
      </c>
      <c r="E243" s="699">
        <v>158</v>
      </c>
      <c r="F243" s="699">
        <v>67</v>
      </c>
      <c r="G243" s="260"/>
    </row>
    <row r="244" spans="1:18" ht="15" customHeight="1" x14ac:dyDescent="0.3">
      <c r="A244" s="700" t="s">
        <v>2420</v>
      </c>
      <c r="B244" s="699">
        <v>34560</v>
      </c>
      <c r="C244" s="699">
        <v>29828</v>
      </c>
      <c r="D244" s="699">
        <v>4519</v>
      </c>
      <c r="E244" s="699">
        <v>158</v>
      </c>
      <c r="F244" s="699">
        <v>56</v>
      </c>
      <c r="G244" s="260"/>
    </row>
    <row r="245" spans="1:18" ht="15" customHeight="1" x14ac:dyDescent="0.3">
      <c r="A245" s="700" t="s">
        <v>2421</v>
      </c>
      <c r="B245" s="699">
        <v>34586</v>
      </c>
      <c r="C245" s="699">
        <v>29886</v>
      </c>
      <c r="D245" s="699">
        <v>4494</v>
      </c>
      <c r="E245" s="699">
        <v>158</v>
      </c>
      <c r="F245" s="699">
        <v>48</v>
      </c>
      <c r="G245" s="260"/>
    </row>
    <row r="246" spans="1:18" ht="15" customHeight="1" x14ac:dyDescent="0.3">
      <c r="A246" s="700" t="s">
        <v>2422</v>
      </c>
      <c r="B246" s="699">
        <v>34674</v>
      </c>
      <c r="C246" s="699">
        <v>29918</v>
      </c>
      <c r="D246" s="699">
        <v>4541</v>
      </c>
      <c r="E246" s="699">
        <v>158</v>
      </c>
      <c r="F246" s="699">
        <v>57</v>
      </c>
      <c r="G246" s="260"/>
    </row>
    <row r="247" spans="1:18" ht="15" customHeight="1" x14ac:dyDescent="0.3">
      <c r="A247" s="700" t="s">
        <v>2423</v>
      </c>
      <c r="B247" s="699">
        <v>34850</v>
      </c>
      <c r="C247" s="699">
        <v>30126</v>
      </c>
      <c r="D247" s="699">
        <v>4505</v>
      </c>
      <c r="E247" s="699">
        <v>157</v>
      </c>
      <c r="F247" s="699">
        <v>62</v>
      </c>
      <c r="G247" s="260"/>
    </row>
    <row r="248" spans="1:18" ht="15" customHeight="1" x14ac:dyDescent="0.3">
      <c r="A248" s="700" t="s">
        <v>2424</v>
      </c>
      <c r="B248" s="699">
        <v>34851</v>
      </c>
      <c r="C248" s="699">
        <v>30111</v>
      </c>
      <c r="D248" s="699">
        <v>4539</v>
      </c>
      <c r="E248" s="699">
        <v>156</v>
      </c>
      <c r="F248" s="699">
        <v>45</v>
      </c>
      <c r="G248" s="260"/>
    </row>
    <row r="249" spans="1:18" ht="15" customHeight="1" x14ac:dyDescent="0.3">
      <c r="A249" s="700" t="s">
        <v>2425</v>
      </c>
      <c r="B249" s="699">
        <v>34951</v>
      </c>
      <c r="C249" s="699">
        <v>30222</v>
      </c>
      <c r="D249" s="699">
        <v>4527</v>
      </c>
      <c r="E249" s="699">
        <v>156</v>
      </c>
      <c r="F249" s="699">
        <v>46</v>
      </c>
      <c r="G249" s="260"/>
    </row>
    <row r="250" spans="1:18" ht="15" customHeight="1" x14ac:dyDescent="0.3">
      <c r="A250" s="700" t="s">
        <v>2426</v>
      </c>
      <c r="B250" s="699">
        <v>34883</v>
      </c>
      <c r="C250" s="699">
        <v>30208</v>
      </c>
      <c r="D250" s="699">
        <v>4487</v>
      </c>
      <c r="E250" s="699">
        <v>156</v>
      </c>
      <c r="F250" s="699">
        <v>32</v>
      </c>
      <c r="G250" s="260"/>
    </row>
    <row r="251" spans="1:18" ht="15" customHeight="1" x14ac:dyDescent="0.3">
      <c r="A251" s="700" t="s">
        <v>2427</v>
      </c>
      <c r="B251" s="699">
        <v>34945</v>
      </c>
      <c r="C251" s="699">
        <v>30262</v>
      </c>
      <c r="D251" s="699">
        <v>4500</v>
      </c>
      <c r="E251" s="699">
        <v>155</v>
      </c>
      <c r="F251" s="699">
        <v>28</v>
      </c>
      <c r="G251" s="260"/>
    </row>
    <row r="252" spans="1:18" ht="15" customHeight="1" x14ac:dyDescent="0.3">
      <c r="A252" s="700" t="s">
        <v>2428</v>
      </c>
      <c r="B252" s="699">
        <v>34966</v>
      </c>
      <c r="C252" s="699">
        <v>30258</v>
      </c>
      <c r="D252" s="699">
        <v>4526</v>
      </c>
      <c r="E252" s="699">
        <v>154</v>
      </c>
      <c r="F252" s="699">
        <v>28</v>
      </c>
      <c r="G252" s="260"/>
    </row>
    <row r="253" spans="1:18" ht="15" customHeight="1" x14ac:dyDescent="0.3">
      <c r="A253" s="694" t="s">
        <v>2429</v>
      </c>
      <c r="B253" s="699">
        <v>35070</v>
      </c>
      <c r="C253" s="699">
        <v>30414</v>
      </c>
      <c r="D253" s="699">
        <v>4479</v>
      </c>
      <c r="E253" s="699">
        <v>153</v>
      </c>
      <c r="F253" s="699">
        <v>23</v>
      </c>
      <c r="G253" s="260"/>
    </row>
    <row r="254" spans="1:18" ht="15" customHeight="1" x14ac:dyDescent="0.3">
      <c r="A254" s="693" t="s">
        <v>2430</v>
      </c>
      <c r="B254" s="692">
        <v>35255</v>
      </c>
      <c r="C254" s="692">
        <v>30490</v>
      </c>
      <c r="D254" s="692">
        <v>4591</v>
      </c>
      <c r="E254" s="692">
        <v>152</v>
      </c>
      <c r="F254" s="692">
        <v>22</v>
      </c>
      <c r="G254" s="260"/>
    </row>
    <row r="255" spans="1:18" ht="15" customHeight="1" x14ac:dyDescent="0.3">
      <c r="A255" s="694" t="s">
        <v>2431</v>
      </c>
      <c r="B255" s="699">
        <v>35439</v>
      </c>
      <c r="C255" s="699">
        <v>30616</v>
      </c>
      <c r="D255" s="699">
        <v>4642</v>
      </c>
      <c r="E255" s="699">
        <v>153</v>
      </c>
      <c r="F255" s="699">
        <v>27</v>
      </c>
      <c r="G255" s="260"/>
    </row>
    <row r="256" spans="1:18" ht="15" customHeight="1" x14ac:dyDescent="0.3">
      <c r="A256" s="694" t="s">
        <v>2432</v>
      </c>
      <c r="B256" s="699">
        <v>35539</v>
      </c>
      <c r="C256" s="699">
        <v>30684</v>
      </c>
      <c r="D256" s="699">
        <v>4661</v>
      </c>
      <c r="E256" s="699">
        <v>153</v>
      </c>
      <c r="F256" s="699">
        <v>42</v>
      </c>
      <c r="G256" s="260"/>
    </row>
    <row r="257" spans="1:13" ht="15" customHeight="1" x14ac:dyDescent="0.3">
      <c r="A257" s="694" t="s">
        <v>2433</v>
      </c>
      <c r="B257" s="699">
        <v>35608</v>
      </c>
      <c r="C257" s="699">
        <v>30809</v>
      </c>
      <c r="D257" s="699">
        <v>4615</v>
      </c>
      <c r="E257" s="699">
        <v>154</v>
      </c>
      <c r="F257" s="699">
        <v>30</v>
      </c>
      <c r="G257" s="260"/>
    </row>
    <row r="258" spans="1:13" ht="15" customHeight="1" x14ac:dyDescent="0.3">
      <c r="A258" s="694" t="s">
        <v>2434</v>
      </c>
      <c r="B258" s="699">
        <v>35674</v>
      </c>
      <c r="C258" s="699">
        <v>30791</v>
      </c>
      <c r="D258" s="699">
        <v>4693</v>
      </c>
      <c r="E258" s="699">
        <v>154</v>
      </c>
      <c r="F258" s="699">
        <v>36</v>
      </c>
      <c r="G258" s="260"/>
    </row>
    <row r="259" spans="1:13" ht="15" customHeight="1" x14ac:dyDescent="0.3">
      <c r="A259" s="694" t="s">
        <v>2435</v>
      </c>
      <c r="B259" s="699">
        <v>35606</v>
      </c>
      <c r="C259" s="699">
        <v>30926</v>
      </c>
      <c r="D259" s="699">
        <v>4493</v>
      </c>
      <c r="E259" s="699">
        <v>155</v>
      </c>
      <c r="F259" s="699">
        <v>32</v>
      </c>
      <c r="G259" s="260"/>
    </row>
    <row r="260" spans="1:13" ht="15" customHeight="1" x14ac:dyDescent="0.3">
      <c r="A260" s="694" t="s">
        <v>2436</v>
      </c>
      <c r="B260" s="699">
        <v>35133</v>
      </c>
      <c r="C260" s="699">
        <v>30627</v>
      </c>
      <c r="D260" s="699">
        <v>4317</v>
      </c>
      <c r="E260" s="699">
        <v>157</v>
      </c>
      <c r="F260" s="699">
        <v>31</v>
      </c>
      <c r="G260" s="260"/>
    </row>
    <row r="261" spans="1:13" ht="15" customHeight="1" x14ac:dyDescent="0.3">
      <c r="A261" s="694" t="s">
        <v>2437</v>
      </c>
      <c r="B261" s="699">
        <v>34588</v>
      </c>
      <c r="C261" s="699">
        <v>30214</v>
      </c>
      <c r="D261" s="699">
        <v>4187</v>
      </c>
      <c r="E261" s="699">
        <v>157</v>
      </c>
      <c r="F261" s="699">
        <v>30</v>
      </c>
      <c r="G261" s="260"/>
    </row>
    <row r="262" spans="1:13" ht="15" customHeight="1" x14ac:dyDescent="0.3">
      <c r="A262" s="694" t="s">
        <v>2438</v>
      </c>
      <c r="B262" s="699">
        <v>34536</v>
      </c>
      <c r="C262" s="699">
        <v>30229</v>
      </c>
      <c r="D262" s="699">
        <v>4113</v>
      </c>
      <c r="E262" s="699">
        <v>158</v>
      </c>
      <c r="F262" s="699">
        <v>35</v>
      </c>
      <c r="G262" s="260"/>
    </row>
    <row r="263" spans="1:13" ht="15" customHeight="1" x14ac:dyDescent="0.3">
      <c r="A263" s="694" t="s">
        <v>2439</v>
      </c>
      <c r="B263" s="699">
        <v>34731</v>
      </c>
      <c r="C263" s="699">
        <v>30408</v>
      </c>
      <c r="D263" s="699">
        <v>4137</v>
      </c>
      <c r="E263" s="699">
        <v>160</v>
      </c>
      <c r="F263" s="699">
        <v>26</v>
      </c>
      <c r="G263" s="260"/>
    </row>
    <row r="264" spans="1:13" ht="15" customHeight="1" x14ac:dyDescent="0.3">
      <c r="A264" s="694" t="s">
        <v>2440</v>
      </c>
      <c r="B264" s="699">
        <v>35069</v>
      </c>
      <c r="C264" s="699">
        <v>30671</v>
      </c>
      <c r="D264" s="699">
        <v>4205</v>
      </c>
      <c r="E264" s="699">
        <v>160</v>
      </c>
      <c r="F264" s="699">
        <v>33</v>
      </c>
      <c r="G264" s="260"/>
    </row>
    <row r="265" spans="1:13" ht="15" customHeight="1" x14ac:dyDescent="0.3">
      <c r="A265" s="694" t="s">
        <v>2441</v>
      </c>
      <c r="B265" s="699">
        <v>35275</v>
      </c>
      <c r="C265" s="699">
        <v>30990</v>
      </c>
      <c r="D265" s="699">
        <v>4089</v>
      </c>
      <c r="E265" s="699">
        <v>160</v>
      </c>
      <c r="F265" s="699">
        <v>36</v>
      </c>
      <c r="G265" s="260"/>
    </row>
    <row r="266" spans="1:13" ht="15" customHeight="1" x14ac:dyDescent="0.3">
      <c r="A266" s="694" t="s">
        <v>2442</v>
      </c>
      <c r="B266" s="699">
        <v>35345</v>
      </c>
      <c r="C266" s="699">
        <v>31162</v>
      </c>
      <c r="D266" s="699">
        <v>3991</v>
      </c>
      <c r="E266" s="699">
        <v>159</v>
      </c>
      <c r="F266" s="699">
        <v>32</v>
      </c>
      <c r="G266" s="263"/>
      <c r="H266" s="264"/>
      <c r="I266" s="264"/>
      <c r="J266" s="264"/>
      <c r="K266" s="264"/>
      <c r="L266" s="264"/>
      <c r="M266" s="264"/>
    </row>
    <row r="267" spans="1:13" ht="15" customHeight="1" x14ac:dyDescent="0.3">
      <c r="A267" s="694" t="s">
        <v>2443</v>
      </c>
      <c r="B267" s="699">
        <v>35707</v>
      </c>
      <c r="C267" s="699">
        <v>31406</v>
      </c>
      <c r="D267" s="699">
        <v>4088</v>
      </c>
      <c r="E267" s="699">
        <v>158</v>
      </c>
      <c r="F267" s="699">
        <v>56</v>
      </c>
      <c r="G267" s="263"/>
      <c r="H267" s="264"/>
      <c r="I267" s="264"/>
      <c r="J267" s="264"/>
      <c r="K267" s="264"/>
      <c r="L267" s="264"/>
      <c r="M267" s="264"/>
    </row>
    <row r="268" spans="1:13" ht="15" customHeight="1" x14ac:dyDescent="0.3">
      <c r="A268" s="694" t="s">
        <v>2444</v>
      </c>
      <c r="B268" s="699">
        <v>35920</v>
      </c>
      <c r="C268" s="699">
        <v>31606</v>
      </c>
      <c r="D268" s="699">
        <v>4115</v>
      </c>
      <c r="E268" s="699">
        <v>157</v>
      </c>
      <c r="F268" s="699">
        <v>43</v>
      </c>
      <c r="G268" s="263"/>
      <c r="H268" s="264"/>
      <c r="I268" s="264"/>
      <c r="J268" s="264"/>
      <c r="K268" s="264"/>
      <c r="L268" s="264"/>
      <c r="M268" s="264"/>
    </row>
    <row r="269" spans="1:13" ht="15" customHeight="1" x14ac:dyDescent="0.3">
      <c r="A269" s="694" t="s">
        <v>2445</v>
      </c>
      <c r="B269" s="699">
        <v>35966</v>
      </c>
      <c r="C269" s="699">
        <v>31677</v>
      </c>
      <c r="D269" s="699">
        <v>4084</v>
      </c>
      <c r="E269" s="699">
        <v>156</v>
      </c>
      <c r="F269" s="699">
        <v>49</v>
      </c>
      <c r="G269" s="263"/>
      <c r="H269" s="264"/>
      <c r="I269" s="264"/>
      <c r="J269" s="264"/>
      <c r="K269" s="264"/>
      <c r="L269" s="264"/>
      <c r="M269" s="264"/>
    </row>
    <row r="270" spans="1:13" ht="15" customHeight="1" x14ac:dyDescent="0.3">
      <c r="A270" s="694" t="s">
        <v>2446</v>
      </c>
      <c r="B270" s="699">
        <v>36206</v>
      </c>
      <c r="C270" s="699">
        <v>31837</v>
      </c>
      <c r="D270" s="699">
        <v>4147</v>
      </c>
      <c r="E270" s="699">
        <v>154</v>
      </c>
      <c r="F270" s="699">
        <v>67</v>
      </c>
      <c r="G270" s="263"/>
      <c r="H270" s="264"/>
      <c r="I270" s="264"/>
      <c r="J270" s="264"/>
      <c r="K270" s="264"/>
      <c r="L270" s="264"/>
      <c r="M270" s="264"/>
    </row>
    <row r="271" spans="1:13" ht="15" customHeight="1" x14ac:dyDescent="0.3">
      <c r="A271" s="694" t="s">
        <v>2447</v>
      </c>
      <c r="B271" s="699">
        <v>36532</v>
      </c>
      <c r="C271" s="699">
        <v>32042</v>
      </c>
      <c r="D271" s="699">
        <v>4261</v>
      </c>
      <c r="E271" s="699">
        <v>153</v>
      </c>
      <c r="F271" s="699">
        <v>76</v>
      </c>
      <c r="G271" s="263"/>
      <c r="H271" s="264"/>
      <c r="I271" s="264"/>
      <c r="J271" s="264"/>
      <c r="K271" s="264"/>
      <c r="L271" s="264"/>
      <c r="M271" s="264"/>
    </row>
    <row r="272" spans="1:13" ht="15" customHeight="1" x14ac:dyDescent="0.3">
      <c r="A272" s="694" t="s">
        <v>2448</v>
      </c>
      <c r="B272" s="699">
        <v>36301</v>
      </c>
      <c r="C272" s="699">
        <v>32002</v>
      </c>
      <c r="D272" s="699">
        <v>4093</v>
      </c>
      <c r="E272" s="699">
        <v>153</v>
      </c>
      <c r="F272" s="699">
        <v>53</v>
      </c>
      <c r="G272" s="263"/>
      <c r="H272" s="264"/>
      <c r="I272" s="264"/>
      <c r="J272" s="264"/>
      <c r="K272" s="264"/>
      <c r="L272" s="264"/>
      <c r="M272" s="264"/>
    </row>
    <row r="273" spans="1:13" ht="15" customHeight="1" x14ac:dyDescent="0.3">
      <c r="A273" s="694" t="s">
        <v>2449</v>
      </c>
      <c r="B273" s="699">
        <v>36372</v>
      </c>
      <c r="C273" s="699">
        <v>32078</v>
      </c>
      <c r="D273" s="699">
        <v>4106</v>
      </c>
      <c r="E273" s="699">
        <v>151</v>
      </c>
      <c r="F273" s="699">
        <v>38</v>
      </c>
      <c r="G273" s="263"/>
      <c r="H273" s="264"/>
      <c r="I273" s="264"/>
      <c r="J273" s="264"/>
      <c r="K273" s="264"/>
      <c r="L273" s="264"/>
      <c r="M273" s="264"/>
    </row>
    <row r="274" spans="1:13" ht="15" customHeight="1" x14ac:dyDescent="0.3">
      <c r="A274" s="694" t="s">
        <v>2450</v>
      </c>
      <c r="B274" s="699">
        <v>36470</v>
      </c>
      <c r="C274" s="699">
        <v>32144</v>
      </c>
      <c r="D274" s="699">
        <v>4137</v>
      </c>
      <c r="E274" s="699">
        <v>151</v>
      </c>
      <c r="F274" s="699">
        <v>38</v>
      </c>
      <c r="G274" s="263"/>
      <c r="H274" s="264"/>
      <c r="I274" s="264"/>
      <c r="J274" s="264"/>
      <c r="K274" s="264"/>
      <c r="L274" s="264"/>
      <c r="M274" s="264"/>
    </row>
    <row r="275" spans="1:13" ht="15" customHeight="1" x14ac:dyDescent="0.3">
      <c r="A275" s="694" t="s">
        <v>2451</v>
      </c>
      <c r="B275" s="699">
        <v>36711</v>
      </c>
      <c r="C275" s="699">
        <v>32203</v>
      </c>
      <c r="D275" s="699">
        <v>4329</v>
      </c>
      <c r="E275" s="699">
        <v>148</v>
      </c>
      <c r="F275" s="699">
        <v>31</v>
      </c>
      <c r="G275" s="263">
        <v>1</v>
      </c>
      <c r="H275" s="264"/>
      <c r="I275" s="264"/>
      <c r="J275" s="264"/>
      <c r="K275" s="264"/>
      <c r="L275" s="264"/>
      <c r="M275" s="264"/>
    </row>
    <row r="276" spans="1:13" ht="15" customHeight="1" x14ac:dyDescent="0.3">
      <c r="A276" s="694" t="s">
        <v>2452</v>
      </c>
      <c r="B276" s="699">
        <v>36635</v>
      </c>
      <c r="C276" s="699">
        <v>32216</v>
      </c>
      <c r="D276" s="699">
        <v>4236</v>
      </c>
      <c r="E276" s="699">
        <v>149</v>
      </c>
      <c r="F276" s="699">
        <v>34</v>
      </c>
      <c r="G276" s="263">
        <v>1</v>
      </c>
      <c r="H276" s="264"/>
      <c r="I276" s="264"/>
      <c r="J276" s="264"/>
      <c r="K276" s="264"/>
      <c r="L276" s="264"/>
      <c r="M276" s="264"/>
    </row>
    <row r="277" spans="1:13" ht="15" customHeight="1" x14ac:dyDescent="0.3">
      <c r="A277" s="691" t="s">
        <v>2453</v>
      </c>
      <c r="B277" s="256">
        <v>36672</v>
      </c>
      <c r="C277" s="256">
        <v>32216</v>
      </c>
      <c r="D277" s="256">
        <v>4266</v>
      </c>
      <c r="E277" s="256">
        <v>148</v>
      </c>
      <c r="F277" s="256">
        <v>42</v>
      </c>
      <c r="G277" s="263"/>
      <c r="H277" s="284"/>
      <c r="I277" s="264"/>
      <c r="K277" s="264"/>
      <c r="L277" s="264"/>
      <c r="M277" s="264"/>
    </row>
    <row r="278" spans="1:13" ht="15" customHeight="1" x14ac:dyDescent="0.3">
      <c r="A278" s="691" t="s">
        <v>2454</v>
      </c>
      <c r="B278" s="256">
        <v>36829</v>
      </c>
      <c r="C278" s="256">
        <v>32348</v>
      </c>
      <c r="D278" s="256">
        <v>4279</v>
      </c>
      <c r="E278" s="256">
        <v>147</v>
      </c>
      <c r="F278" s="256">
        <v>55</v>
      </c>
      <c r="G278" s="263"/>
      <c r="H278" s="284"/>
      <c r="I278" s="264"/>
      <c r="J278" s="264"/>
      <c r="K278" s="264"/>
      <c r="L278" s="264"/>
      <c r="M278" s="264"/>
    </row>
    <row r="279" spans="1:13" ht="15" customHeight="1" x14ac:dyDescent="0.3">
      <c r="A279" s="691" t="s">
        <v>805</v>
      </c>
      <c r="B279" s="256">
        <v>36931</v>
      </c>
      <c r="C279" s="256">
        <v>32388</v>
      </c>
      <c r="D279" s="256">
        <v>4342</v>
      </c>
      <c r="E279" s="256">
        <v>148</v>
      </c>
      <c r="F279" s="256">
        <v>53</v>
      </c>
      <c r="G279" s="263"/>
      <c r="H279" s="284"/>
      <c r="I279" s="264"/>
      <c r="J279" s="264"/>
      <c r="K279" s="264"/>
      <c r="L279" s="264"/>
      <c r="M279" s="264"/>
    </row>
    <row r="280" spans="1:13" ht="15" customHeight="1" x14ac:dyDescent="0.3">
      <c r="A280" s="691" t="s">
        <v>2455</v>
      </c>
      <c r="B280" s="256">
        <v>36673</v>
      </c>
      <c r="C280" s="256">
        <v>32306</v>
      </c>
      <c r="D280" s="256">
        <v>4186</v>
      </c>
      <c r="E280" s="256">
        <v>147</v>
      </c>
      <c r="F280" s="256">
        <v>34</v>
      </c>
      <c r="G280" s="263"/>
      <c r="H280" s="284">
        <f>B280-B276</f>
        <v>38</v>
      </c>
      <c r="I280" s="264"/>
      <c r="J280" s="264"/>
      <c r="K280" s="264"/>
      <c r="L280" s="264"/>
      <c r="M280" s="264"/>
    </row>
    <row r="281" spans="1:13" ht="50.15" customHeight="1" x14ac:dyDescent="0.3">
      <c r="A281" s="690" t="s">
        <v>2456</v>
      </c>
      <c r="B281" s="692">
        <v>36557</v>
      </c>
      <c r="C281" s="692">
        <v>32291</v>
      </c>
      <c r="D281" s="692">
        <v>4066</v>
      </c>
      <c r="E281" s="692">
        <v>148</v>
      </c>
      <c r="F281" s="692">
        <v>52</v>
      </c>
      <c r="G281" s="258"/>
      <c r="H281" s="262"/>
      <c r="I281" s="262"/>
      <c r="J281" s="262"/>
      <c r="K281" s="262"/>
    </row>
    <row r="282" spans="1:13" ht="64" customHeight="1" x14ac:dyDescent="0.3">
      <c r="A282" s="833" t="s">
        <v>806</v>
      </c>
      <c r="B282" s="833"/>
      <c r="C282" s="833"/>
      <c r="D282" s="833"/>
      <c r="E282" s="833"/>
      <c r="F282" s="833"/>
      <c r="G282" s="594">
        <f>B280-B276</f>
        <v>38</v>
      </c>
    </row>
    <row r="283" spans="1:13" ht="50.15" customHeight="1" x14ac:dyDescent="0.3">
      <c r="A283" s="833" t="s">
        <v>807</v>
      </c>
      <c r="B283" s="833"/>
      <c r="C283" s="833"/>
      <c r="D283" s="833"/>
      <c r="E283" s="833"/>
      <c r="F283" s="833"/>
      <c r="G283" s="257"/>
    </row>
    <row r="284" spans="1:13" ht="50.15" customHeight="1" x14ac:dyDescent="0.3">
      <c r="A284" s="833" t="s">
        <v>808</v>
      </c>
      <c r="B284" s="833"/>
      <c r="C284" s="833"/>
      <c r="D284" s="833"/>
      <c r="E284" s="833"/>
      <c r="F284" s="833"/>
      <c r="G284" s="257"/>
    </row>
    <row r="285" spans="1:13" ht="57" customHeight="1" x14ac:dyDescent="0.3">
      <c r="A285" s="833" t="s">
        <v>809</v>
      </c>
      <c r="B285" s="833"/>
      <c r="C285" s="833"/>
      <c r="D285" s="833"/>
      <c r="E285" s="833"/>
      <c r="F285" s="833"/>
      <c r="G285" s="257"/>
    </row>
    <row r="286" spans="1:13" ht="50.15" customHeight="1" x14ac:dyDescent="0.3"/>
    <row r="287" spans="1:13" ht="50.15" customHeight="1" x14ac:dyDescent="0.3"/>
    <row r="288" spans="1:13" ht="50.15" customHeight="1" x14ac:dyDescent="0.3"/>
    <row r="289" spans="1:7" ht="50.15" customHeight="1" x14ac:dyDescent="0.3">
      <c r="A289" s="265"/>
      <c r="B289" s="265"/>
      <c r="C289" s="221"/>
      <c r="D289" s="266"/>
      <c r="E289" s="266"/>
      <c r="F289" s="223"/>
      <c r="G289" s="223"/>
    </row>
    <row r="290" spans="1:7" ht="50.15" customHeight="1" x14ac:dyDescent="0.3">
      <c r="A290" s="265"/>
      <c r="B290" s="265"/>
      <c r="C290" s="221"/>
      <c r="D290" s="266"/>
      <c r="E290" s="266"/>
      <c r="F290" s="223"/>
      <c r="G290" s="223"/>
    </row>
    <row r="291" spans="1:7" ht="15" customHeight="1" x14ac:dyDescent="0.3">
      <c r="A291" s="265"/>
      <c r="B291" s="265"/>
      <c r="C291" s="221"/>
      <c r="D291" s="266"/>
      <c r="E291" s="266"/>
      <c r="F291" s="223"/>
      <c r="G291" s="221"/>
    </row>
    <row r="292" spans="1:7" ht="15" customHeight="1" x14ac:dyDescent="0.3"/>
    <row r="293" spans="1:7" ht="15" customHeight="1" x14ac:dyDescent="0.3"/>
  </sheetData>
  <mergeCells count="6">
    <mergeCell ref="A12:F12"/>
    <mergeCell ref="A285:F285"/>
    <mergeCell ref="I13:J13"/>
    <mergeCell ref="A282:F282"/>
    <mergeCell ref="A283:F283"/>
    <mergeCell ref="A284:F284"/>
  </mergeCells>
  <hyperlinks>
    <hyperlink ref="C10" r:id="rId1" xr:uid="{D36FFDC5-B738-4871-9566-A46D927166B0}"/>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84E1-D748-43EB-89BF-35D6859FB97D}">
  <sheetPr codeName="Sheet316">
    <tabColor rgb="FF00B0F0"/>
  </sheetPr>
  <dimension ref="A1:R493"/>
  <sheetViews>
    <sheetView zoomScale="82" workbookViewId="0">
      <selection activeCell="L410" sqref="L410"/>
    </sheetView>
  </sheetViews>
  <sheetFormatPr defaultColWidth="9.453125" defaultRowHeight="13" x14ac:dyDescent="0.3"/>
  <cols>
    <col min="1" max="1" width="24.453125" style="20" customWidth="1"/>
    <col min="2" max="4" width="12.54296875" style="20" customWidth="1"/>
    <col min="5" max="5" width="12.54296875" style="152" customWidth="1"/>
    <col min="6" max="6" width="12.54296875" style="20" customWidth="1"/>
    <col min="7" max="7" width="14.54296875" style="152" customWidth="1"/>
    <col min="8" max="8" width="13.54296875" style="63" customWidth="1"/>
    <col min="9" max="9" width="12.54296875" style="63" customWidth="1"/>
    <col min="10" max="10" width="10.1796875" style="63" customWidth="1"/>
    <col min="11" max="13" width="5.54296875" style="63" customWidth="1"/>
    <col min="14" max="14" width="51" style="20" customWidth="1"/>
    <col min="15" max="256" width="9.453125" style="20"/>
    <col min="257" max="257" width="24.453125" style="20" customWidth="1"/>
    <col min="258" max="262" width="12.54296875" style="20" customWidth="1"/>
    <col min="263" max="263" width="14.54296875" style="20" customWidth="1"/>
    <col min="264" max="264" width="13.54296875" style="20" customWidth="1"/>
    <col min="265" max="265" width="12.54296875" style="20" customWidth="1"/>
    <col min="266" max="266" width="10.1796875" style="20" customWidth="1"/>
    <col min="267" max="269" width="5.54296875" style="20" customWidth="1"/>
    <col min="270" max="270" width="51" style="20" customWidth="1"/>
    <col min="271" max="512" width="9.453125" style="20"/>
    <col min="513" max="513" width="24.453125" style="20" customWidth="1"/>
    <col min="514" max="518" width="12.54296875" style="20" customWidth="1"/>
    <col min="519" max="519" width="14.54296875" style="20" customWidth="1"/>
    <col min="520" max="520" width="13.54296875" style="20" customWidth="1"/>
    <col min="521" max="521" width="12.54296875" style="20" customWidth="1"/>
    <col min="522" max="522" width="10.1796875" style="20" customWidth="1"/>
    <col min="523" max="525" width="5.54296875" style="20" customWidth="1"/>
    <col min="526" max="526" width="51" style="20" customWidth="1"/>
    <col min="527" max="768" width="9.453125" style="20"/>
    <col min="769" max="769" width="24.453125" style="20" customWidth="1"/>
    <col min="770" max="774" width="12.54296875" style="20" customWidth="1"/>
    <col min="775" max="775" width="14.54296875" style="20" customWidth="1"/>
    <col min="776" max="776" width="13.54296875" style="20" customWidth="1"/>
    <col min="777" max="777" width="12.54296875" style="20" customWidth="1"/>
    <col min="778" max="778" width="10.1796875" style="20" customWidth="1"/>
    <col min="779" max="781" width="5.54296875" style="20" customWidth="1"/>
    <col min="782" max="782" width="51" style="20" customWidth="1"/>
    <col min="783" max="1024" width="9.453125" style="20"/>
    <col min="1025" max="1025" width="24.453125" style="20" customWidth="1"/>
    <col min="1026" max="1030" width="12.54296875" style="20" customWidth="1"/>
    <col min="1031" max="1031" width="14.54296875" style="20" customWidth="1"/>
    <col min="1032" max="1032" width="13.54296875" style="20" customWidth="1"/>
    <col min="1033" max="1033" width="12.54296875" style="20" customWidth="1"/>
    <col min="1034" max="1034" width="10.1796875" style="20" customWidth="1"/>
    <col min="1035" max="1037" width="5.54296875" style="20" customWidth="1"/>
    <col min="1038" max="1038" width="51" style="20" customWidth="1"/>
    <col min="1039" max="1280" width="9.453125" style="20"/>
    <col min="1281" max="1281" width="24.453125" style="20" customWidth="1"/>
    <col min="1282" max="1286" width="12.54296875" style="20" customWidth="1"/>
    <col min="1287" max="1287" width="14.54296875" style="20" customWidth="1"/>
    <col min="1288" max="1288" width="13.54296875" style="20" customWidth="1"/>
    <col min="1289" max="1289" width="12.54296875" style="20" customWidth="1"/>
    <col min="1290" max="1290" width="10.1796875" style="20" customWidth="1"/>
    <col min="1291" max="1293" width="5.54296875" style="20" customWidth="1"/>
    <col min="1294" max="1294" width="51" style="20" customWidth="1"/>
    <col min="1295" max="1536" width="9.453125" style="20"/>
    <col min="1537" max="1537" width="24.453125" style="20" customWidth="1"/>
    <col min="1538" max="1542" width="12.54296875" style="20" customWidth="1"/>
    <col min="1543" max="1543" width="14.54296875" style="20" customWidth="1"/>
    <col min="1544" max="1544" width="13.54296875" style="20" customWidth="1"/>
    <col min="1545" max="1545" width="12.54296875" style="20" customWidth="1"/>
    <col min="1546" max="1546" width="10.1796875" style="20" customWidth="1"/>
    <col min="1547" max="1549" width="5.54296875" style="20" customWidth="1"/>
    <col min="1550" max="1550" width="51" style="20" customWidth="1"/>
    <col min="1551" max="1792" width="9.453125" style="20"/>
    <col min="1793" max="1793" width="24.453125" style="20" customWidth="1"/>
    <col min="1794" max="1798" width="12.54296875" style="20" customWidth="1"/>
    <col min="1799" max="1799" width="14.54296875" style="20" customWidth="1"/>
    <col min="1800" max="1800" width="13.54296875" style="20" customWidth="1"/>
    <col min="1801" max="1801" width="12.54296875" style="20" customWidth="1"/>
    <col min="1802" max="1802" width="10.1796875" style="20" customWidth="1"/>
    <col min="1803" max="1805" width="5.54296875" style="20" customWidth="1"/>
    <col min="1806" max="1806" width="51" style="20" customWidth="1"/>
    <col min="1807" max="2048" width="9.453125" style="20"/>
    <col min="2049" max="2049" width="24.453125" style="20" customWidth="1"/>
    <col min="2050" max="2054" width="12.54296875" style="20" customWidth="1"/>
    <col min="2055" max="2055" width="14.54296875" style="20" customWidth="1"/>
    <col min="2056" max="2056" width="13.54296875" style="20" customWidth="1"/>
    <col min="2057" max="2057" width="12.54296875" style="20" customWidth="1"/>
    <col min="2058" max="2058" width="10.1796875" style="20" customWidth="1"/>
    <col min="2059" max="2061" width="5.54296875" style="20" customWidth="1"/>
    <col min="2062" max="2062" width="51" style="20" customWidth="1"/>
    <col min="2063" max="2304" width="9.453125" style="20"/>
    <col min="2305" max="2305" width="24.453125" style="20" customWidth="1"/>
    <col min="2306" max="2310" width="12.54296875" style="20" customWidth="1"/>
    <col min="2311" max="2311" width="14.54296875" style="20" customWidth="1"/>
    <col min="2312" max="2312" width="13.54296875" style="20" customWidth="1"/>
    <col min="2313" max="2313" width="12.54296875" style="20" customWidth="1"/>
    <col min="2314" max="2314" width="10.1796875" style="20" customWidth="1"/>
    <col min="2315" max="2317" width="5.54296875" style="20" customWidth="1"/>
    <col min="2318" max="2318" width="51" style="20" customWidth="1"/>
    <col min="2319" max="2560" width="9.453125" style="20"/>
    <col min="2561" max="2561" width="24.453125" style="20" customWidth="1"/>
    <col min="2562" max="2566" width="12.54296875" style="20" customWidth="1"/>
    <col min="2567" max="2567" width="14.54296875" style="20" customWidth="1"/>
    <col min="2568" max="2568" width="13.54296875" style="20" customWidth="1"/>
    <col min="2569" max="2569" width="12.54296875" style="20" customWidth="1"/>
    <col min="2570" max="2570" width="10.1796875" style="20" customWidth="1"/>
    <col min="2571" max="2573" width="5.54296875" style="20" customWidth="1"/>
    <col min="2574" max="2574" width="51" style="20" customWidth="1"/>
    <col min="2575" max="2816" width="9.453125" style="20"/>
    <col min="2817" max="2817" width="24.453125" style="20" customWidth="1"/>
    <col min="2818" max="2822" width="12.54296875" style="20" customWidth="1"/>
    <col min="2823" max="2823" width="14.54296875" style="20" customWidth="1"/>
    <col min="2824" max="2824" width="13.54296875" style="20" customWidth="1"/>
    <col min="2825" max="2825" width="12.54296875" style="20" customWidth="1"/>
    <col min="2826" max="2826" width="10.1796875" style="20" customWidth="1"/>
    <col min="2827" max="2829" width="5.54296875" style="20" customWidth="1"/>
    <col min="2830" max="2830" width="51" style="20" customWidth="1"/>
    <col min="2831" max="3072" width="9.453125" style="20"/>
    <col min="3073" max="3073" width="24.453125" style="20" customWidth="1"/>
    <col min="3074" max="3078" width="12.54296875" style="20" customWidth="1"/>
    <col min="3079" max="3079" width="14.54296875" style="20" customWidth="1"/>
    <col min="3080" max="3080" width="13.54296875" style="20" customWidth="1"/>
    <col min="3081" max="3081" width="12.54296875" style="20" customWidth="1"/>
    <col min="3082" max="3082" width="10.1796875" style="20" customWidth="1"/>
    <col min="3083" max="3085" width="5.54296875" style="20" customWidth="1"/>
    <col min="3086" max="3086" width="51" style="20" customWidth="1"/>
    <col min="3087" max="3328" width="9.453125" style="20"/>
    <col min="3329" max="3329" width="24.453125" style="20" customWidth="1"/>
    <col min="3330" max="3334" width="12.54296875" style="20" customWidth="1"/>
    <col min="3335" max="3335" width="14.54296875" style="20" customWidth="1"/>
    <col min="3336" max="3336" width="13.54296875" style="20" customWidth="1"/>
    <col min="3337" max="3337" width="12.54296875" style="20" customWidth="1"/>
    <col min="3338" max="3338" width="10.1796875" style="20" customWidth="1"/>
    <col min="3339" max="3341" width="5.54296875" style="20" customWidth="1"/>
    <col min="3342" max="3342" width="51" style="20" customWidth="1"/>
    <col min="3343" max="3584" width="9.453125" style="20"/>
    <col min="3585" max="3585" width="24.453125" style="20" customWidth="1"/>
    <col min="3586" max="3590" width="12.54296875" style="20" customWidth="1"/>
    <col min="3591" max="3591" width="14.54296875" style="20" customWidth="1"/>
    <col min="3592" max="3592" width="13.54296875" style="20" customWidth="1"/>
    <col min="3593" max="3593" width="12.54296875" style="20" customWidth="1"/>
    <col min="3594" max="3594" width="10.1796875" style="20" customWidth="1"/>
    <col min="3595" max="3597" width="5.54296875" style="20" customWidth="1"/>
    <col min="3598" max="3598" width="51" style="20" customWidth="1"/>
    <col min="3599" max="3840" width="9.453125" style="20"/>
    <col min="3841" max="3841" width="24.453125" style="20" customWidth="1"/>
    <col min="3842" max="3846" width="12.54296875" style="20" customWidth="1"/>
    <col min="3847" max="3847" width="14.54296875" style="20" customWidth="1"/>
    <col min="3848" max="3848" width="13.54296875" style="20" customWidth="1"/>
    <col min="3849" max="3849" width="12.54296875" style="20" customWidth="1"/>
    <col min="3850" max="3850" width="10.1796875" style="20" customWidth="1"/>
    <col min="3851" max="3853" width="5.54296875" style="20" customWidth="1"/>
    <col min="3854" max="3854" width="51" style="20" customWidth="1"/>
    <col min="3855" max="4096" width="9.453125" style="20"/>
    <col min="4097" max="4097" width="24.453125" style="20" customWidth="1"/>
    <col min="4098" max="4102" width="12.54296875" style="20" customWidth="1"/>
    <col min="4103" max="4103" width="14.54296875" style="20" customWidth="1"/>
    <col min="4104" max="4104" width="13.54296875" style="20" customWidth="1"/>
    <col min="4105" max="4105" width="12.54296875" style="20" customWidth="1"/>
    <col min="4106" max="4106" width="10.1796875" style="20" customWidth="1"/>
    <col min="4107" max="4109" width="5.54296875" style="20" customWidth="1"/>
    <col min="4110" max="4110" width="51" style="20" customWidth="1"/>
    <col min="4111" max="4352" width="9.453125" style="20"/>
    <col min="4353" max="4353" width="24.453125" style="20" customWidth="1"/>
    <col min="4354" max="4358" width="12.54296875" style="20" customWidth="1"/>
    <col min="4359" max="4359" width="14.54296875" style="20" customWidth="1"/>
    <col min="4360" max="4360" width="13.54296875" style="20" customWidth="1"/>
    <col min="4361" max="4361" width="12.54296875" style="20" customWidth="1"/>
    <col min="4362" max="4362" width="10.1796875" style="20" customWidth="1"/>
    <col min="4363" max="4365" width="5.54296875" style="20" customWidth="1"/>
    <col min="4366" max="4366" width="51" style="20" customWidth="1"/>
    <col min="4367" max="4608" width="9.453125" style="20"/>
    <col min="4609" max="4609" width="24.453125" style="20" customWidth="1"/>
    <col min="4610" max="4614" width="12.54296875" style="20" customWidth="1"/>
    <col min="4615" max="4615" width="14.54296875" style="20" customWidth="1"/>
    <col min="4616" max="4616" width="13.54296875" style="20" customWidth="1"/>
    <col min="4617" max="4617" width="12.54296875" style="20" customWidth="1"/>
    <col min="4618" max="4618" width="10.1796875" style="20" customWidth="1"/>
    <col min="4619" max="4621" width="5.54296875" style="20" customWidth="1"/>
    <col min="4622" max="4622" width="51" style="20" customWidth="1"/>
    <col min="4623" max="4864" width="9.453125" style="20"/>
    <col min="4865" max="4865" width="24.453125" style="20" customWidth="1"/>
    <col min="4866" max="4870" width="12.54296875" style="20" customWidth="1"/>
    <col min="4871" max="4871" width="14.54296875" style="20" customWidth="1"/>
    <col min="4872" max="4872" width="13.54296875" style="20" customWidth="1"/>
    <col min="4873" max="4873" width="12.54296875" style="20" customWidth="1"/>
    <col min="4874" max="4874" width="10.1796875" style="20" customWidth="1"/>
    <col min="4875" max="4877" width="5.54296875" style="20" customWidth="1"/>
    <col min="4878" max="4878" width="51" style="20" customWidth="1"/>
    <col min="4879" max="5120" width="9.453125" style="20"/>
    <col min="5121" max="5121" width="24.453125" style="20" customWidth="1"/>
    <col min="5122" max="5126" width="12.54296875" style="20" customWidth="1"/>
    <col min="5127" max="5127" width="14.54296875" style="20" customWidth="1"/>
    <col min="5128" max="5128" width="13.54296875" style="20" customWidth="1"/>
    <col min="5129" max="5129" width="12.54296875" style="20" customWidth="1"/>
    <col min="5130" max="5130" width="10.1796875" style="20" customWidth="1"/>
    <col min="5131" max="5133" width="5.54296875" style="20" customWidth="1"/>
    <col min="5134" max="5134" width="51" style="20" customWidth="1"/>
    <col min="5135" max="5376" width="9.453125" style="20"/>
    <col min="5377" max="5377" width="24.453125" style="20" customWidth="1"/>
    <col min="5378" max="5382" width="12.54296875" style="20" customWidth="1"/>
    <col min="5383" max="5383" width="14.54296875" style="20" customWidth="1"/>
    <col min="5384" max="5384" width="13.54296875" style="20" customWidth="1"/>
    <col min="5385" max="5385" width="12.54296875" style="20" customWidth="1"/>
    <col min="5386" max="5386" width="10.1796875" style="20" customWidth="1"/>
    <col min="5387" max="5389" width="5.54296875" style="20" customWidth="1"/>
    <col min="5390" max="5390" width="51" style="20" customWidth="1"/>
    <col min="5391" max="5632" width="9.453125" style="20"/>
    <col min="5633" max="5633" width="24.453125" style="20" customWidth="1"/>
    <col min="5634" max="5638" width="12.54296875" style="20" customWidth="1"/>
    <col min="5639" max="5639" width="14.54296875" style="20" customWidth="1"/>
    <col min="5640" max="5640" width="13.54296875" style="20" customWidth="1"/>
    <col min="5641" max="5641" width="12.54296875" style="20" customWidth="1"/>
    <col min="5642" max="5642" width="10.1796875" style="20" customWidth="1"/>
    <col min="5643" max="5645" width="5.54296875" style="20" customWidth="1"/>
    <col min="5646" max="5646" width="51" style="20" customWidth="1"/>
    <col min="5647" max="5888" width="9.453125" style="20"/>
    <col min="5889" max="5889" width="24.453125" style="20" customWidth="1"/>
    <col min="5890" max="5894" width="12.54296875" style="20" customWidth="1"/>
    <col min="5895" max="5895" width="14.54296875" style="20" customWidth="1"/>
    <col min="5896" max="5896" width="13.54296875" style="20" customWidth="1"/>
    <col min="5897" max="5897" width="12.54296875" style="20" customWidth="1"/>
    <col min="5898" max="5898" width="10.1796875" style="20" customWidth="1"/>
    <col min="5899" max="5901" width="5.54296875" style="20" customWidth="1"/>
    <col min="5902" max="5902" width="51" style="20" customWidth="1"/>
    <col min="5903" max="6144" width="9.453125" style="20"/>
    <col min="6145" max="6145" width="24.453125" style="20" customWidth="1"/>
    <col min="6146" max="6150" width="12.54296875" style="20" customWidth="1"/>
    <col min="6151" max="6151" width="14.54296875" style="20" customWidth="1"/>
    <col min="6152" max="6152" width="13.54296875" style="20" customWidth="1"/>
    <col min="6153" max="6153" width="12.54296875" style="20" customWidth="1"/>
    <col min="6154" max="6154" width="10.1796875" style="20" customWidth="1"/>
    <col min="6155" max="6157" width="5.54296875" style="20" customWidth="1"/>
    <col min="6158" max="6158" width="51" style="20" customWidth="1"/>
    <col min="6159" max="6400" width="9.453125" style="20"/>
    <col min="6401" max="6401" width="24.453125" style="20" customWidth="1"/>
    <col min="6402" max="6406" width="12.54296875" style="20" customWidth="1"/>
    <col min="6407" max="6407" width="14.54296875" style="20" customWidth="1"/>
    <col min="6408" max="6408" width="13.54296875" style="20" customWidth="1"/>
    <col min="6409" max="6409" width="12.54296875" style="20" customWidth="1"/>
    <col min="6410" max="6410" width="10.1796875" style="20" customWidth="1"/>
    <col min="6411" max="6413" width="5.54296875" style="20" customWidth="1"/>
    <col min="6414" max="6414" width="51" style="20" customWidth="1"/>
    <col min="6415" max="6656" width="9.453125" style="20"/>
    <col min="6657" max="6657" width="24.453125" style="20" customWidth="1"/>
    <col min="6658" max="6662" width="12.54296875" style="20" customWidth="1"/>
    <col min="6663" max="6663" width="14.54296875" style="20" customWidth="1"/>
    <col min="6664" max="6664" width="13.54296875" style="20" customWidth="1"/>
    <col min="6665" max="6665" width="12.54296875" style="20" customWidth="1"/>
    <col min="6666" max="6666" width="10.1796875" style="20" customWidth="1"/>
    <col min="6667" max="6669" width="5.54296875" style="20" customWidth="1"/>
    <col min="6670" max="6670" width="51" style="20" customWidth="1"/>
    <col min="6671" max="6912" width="9.453125" style="20"/>
    <col min="6913" max="6913" width="24.453125" style="20" customWidth="1"/>
    <col min="6914" max="6918" width="12.54296875" style="20" customWidth="1"/>
    <col min="6919" max="6919" width="14.54296875" style="20" customWidth="1"/>
    <col min="6920" max="6920" width="13.54296875" style="20" customWidth="1"/>
    <col min="6921" max="6921" width="12.54296875" style="20" customWidth="1"/>
    <col min="6922" max="6922" width="10.1796875" style="20" customWidth="1"/>
    <col min="6923" max="6925" width="5.54296875" style="20" customWidth="1"/>
    <col min="6926" max="6926" width="51" style="20" customWidth="1"/>
    <col min="6927" max="7168" width="9.453125" style="20"/>
    <col min="7169" max="7169" width="24.453125" style="20" customWidth="1"/>
    <col min="7170" max="7174" width="12.54296875" style="20" customWidth="1"/>
    <col min="7175" max="7175" width="14.54296875" style="20" customWidth="1"/>
    <col min="7176" max="7176" width="13.54296875" style="20" customWidth="1"/>
    <col min="7177" max="7177" width="12.54296875" style="20" customWidth="1"/>
    <col min="7178" max="7178" width="10.1796875" style="20" customWidth="1"/>
    <col min="7179" max="7181" width="5.54296875" style="20" customWidth="1"/>
    <col min="7182" max="7182" width="51" style="20" customWidth="1"/>
    <col min="7183" max="7424" width="9.453125" style="20"/>
    <col min="7425" max="7425" width="24.453125" style="20" customWidth="1"/>
    <col min="7426" max="7430" width="12.54296875" style="20" customWidth="1"/>
    <col min="7431" max="7431" width="14.54296875" style="20" customWidth="1"/>
    <col min="7432" max="7432" width="13.54296875" style="20" customWidth="1"/>
    <col min="7433" max="7433" width="12.54296875" style="20" customWidth="1"/>
    <col min="7434" max="7434" width="10.1796875" style="20" customWidth="1"/>
    <col min="7435" max="7437" width="5.54296875" style="20" customWidth="1"/>
    <col min="7438" max="7438" width="51" style="20" customWidth="1"/>
    <col min="7439" max="7680" width="9.453125" style="20"/>
    <col min="7681" max="7681" width="24.453125" style="20" customWidth="1"/>
    <col min="7682" max="7686" width="12.54296875" style="20" customWidth="1"/>
    <col min="7687" max="7687" width="14.54296875" style="20" customWidth="1"/>
    <col min="7688" max="7688" width="13.54296875" style="20" customWidth="1"/>
    <col min="7689" max="7689" width="12.54296875" style="20" customWidth="1"/>
    <col min="7690" max="7690" width="10.1796875" style="20" customWidth="1"/>
    <col min="7691" max="7693" width="5.54296875" style="20" customWidth="1"/>
    <col min="7694" max="7694" width="51" style="20" customWidth="1"/>
    <col min="7695" max="7936" width="9.453125" style="20"/>
    <col min="7937" max="7937" width="24.453125" style="20" customWidth="1"/>
    <col min="7938" max="7942" width="12.54296875" style="20" customWidth="1"/>
    <col min="7943" max="7943" width="14.54296875" style="20" customWidth="1"/>
    <col min="7944" max="7944" width="13.54296875" style="20" customWidth="1"/>
    <col min="7945" max="7945" width="12.54296875" style="20" customWidth="1"/>
    <col min="7946" max="7946" width="10.1796875" style="20" customWidth="1"/>
    <col min="7947" max="7949" width="5.54296875" style="20" customWidth="1"/>
    <col min="7950" max="7950" width="51" style="20" customWidth="1"/>
    <col min="7951" max="8192" width="9.453125" style="20"/>
    <col min="8193" max="8193" width="24.453125" style="20" customWidth="1"/>
    <col min="8194" max="8198" width="12.54296875" style="20" customWidth="1"/>
    <col min="8199" max="8199" width="14.54296875" style="20" customWidth="1"/>
    <col min="8200" max="8200" width="13.54296875" style="20" customWidth="1"/>
    <col min="8201" max="8201" width="12.54296875" style="20" customWidth="1"/>
    <col min="8202" max="8202" width="10.1796875" style="20" customWidth="1"/>
    <col min="8203" max="8205" width="5.54296875" style="20" customWidth="1"/>
    <col min="8206" max="8206" width="51" style="20" customWidth="1"/>
    <col min="8207" max="8448" width="9.453125" style="20"/>
    <col min="8449" max="8449" width="24.453125" style="20" customWidth="1"/>
    <col min="8450" max="8454" width="12.54296875" style="20" customWidth="1"/>
    <col min="8455" max="8455" width="14.54296875" style="20" customWidth="1"/>
    <col min="8456" max="8456" width="13.54296875" style="20" customWidth="1"/>
    <col min="8457" max="8457" width="12.54296875" style="20" customWidth="1"/>
    <col min="8458" max="8458" width="10.1796875" style="20" customWidth="1"/>
    <col min="8459" max="8461" width="5.54296875" style="20" customWidth="1"/>
    <col min="8462" max="8462" width="51" style="20" customWidth="1"/>
    <col min="8463" max="8704" width="9.453125" style="20"/>
    <col min="8705" max="8705" width="24.453125" style="20" customWidth="1"/>
    <col min="8706" max="8710" width="12.54296875" style="20" customWidth="1"/>
    <col min="8711" max="8711" width="14.54296875" style="20" customWidth="1"/>
    <col min="8712" max="8712" width="13.54296875" style="20" customWidth="1"/>
    <col min="8713" max="8713" width="12.54296875" style="20" customWidth="1"/>
    <col min="8714" max="8714" width="10.1796875" style="20" customWidth="1"/>
    <col min="8715" max="8717" width="5.54296875" style="20" customWidth="1"/>
    <col min="8718" max="8718" width="51" style="20" customWidth="1"/>
    <col min="8719" max="8960" width="9.453125" style="20"/>
    <col min="8961" max="8961" width="24.453125" style="20" customWidth="1"/>
    <col min="8962" max="8966" width="12.54296875" style="20" customWidth="1"/>
    <col min="8967" max="8967" width="14.54296875" style="20" customWidth="1"/>
    <col min="8968" max="8968" width="13.54296875" style="20" customWidth="1"/>
    <col min="8969" max="8969" width="12.54296875" style="20" customWidth="1"/>
    <col min="8970" max="8970" width="10.1796875" style="20" customWidth="1"/>
    <col min="8971" max="8973" width="5.54296875" style="20" customWidth="1"/>
    <col min="8974" max="8974" width="51" style="20" customWidth="1"/>
    <col min="8975" max="9216" width="9.453125" style="20"/>
    <col min="9217" max="9217" width="24.453125" style="20" customWidth="1"/>
    <col min="9218" max="9222" width="12.54296875" style="20" customWidth="1"/>
    <col min="9223" max="9223" width="14.54296875" style="20" customWidth="1"/>
    <col min="9224" max="9224" width="13.54296875" style="20" customWidth="1"/>
    <col min="9225" max="9225" width="12.54296875" style="20" customWidth="1"/>
    <col min="9226" max="9226" width="10.1796875" style="20" customWidth="1"/>
    <col min="9227" max="9229" width="5.54296875" style="20" customWidth="1"/>
    <col min="9230" max="9230" width="51" style="20" customWidth="1"/>
    <col min="9231" max="9472" width="9.453125" style="20"/>
    <col min="9473" max="9473" width="24.453125" style="20" customWidth="1"/>
    <col min="9474" max="9478" width="12.54296875" style="20" customWidth="1"/>
    <col min="9479" max="9479" width="14.54296875" style="20" customWidth="1"/>
    <col min="9480" max="9480" width="13.54296875" style="20" customWidth="1"/>
    <col min="9481" max="9481" width="12.54296875" style="20" customWidth="1"/>
    <col min="9482" max="9482" width="10.1796875" style="20" customWidth="1"/>
    <col min="9483" max="9485" width="5.54296875" style="20" customWidth="1"/>
    <col min="9486" max="9486" width="51" style="20" customWidth="1"/>
    <col min="9487" max="9728" width="9.453125" style="20"/>
    <col min="9729" max="9729" width="24.453125" style="20" customWidth="1"/>
    <col min="9730" max="9734" width="12.54296875" style="20" customWidth="1"/>
    <col min="9735" max="9735" width="14.54296875" style="20" customWidth="1"/>
    <col min="9736" max="9736" width="13.54296875" style="20" customWidth="1"/>
    <col min="9737" max="9737" width="12.54296875" style="20" customWidth="1"/>
    <col min="9738" max="9738" width="10.1796875" style="20" customWidth="1"/>
    <col min="9739" max="9741" width="5.54296875" style="20" customWidth="1"/>
    <col min="9742" max="9742" width="51" style="20" customWidth="1"/>
    <col min="9743" max="9984" width="9.453125" style="20"/>
    <col min="9985" max="9985" width="24.453125" style="20" customWidth="1"/>
    <col min="9986" max="9990" width="12.54296875" style="20" customWidth="1"/>
    <col min="9991" max="9991" width="14.54296875" style="20" customWidth="1"/>
    <col min="9992" max="9992" width="13.54296875" style="20" customWidth="1"/>
    <col min="9993" max="9993" width="12.54296875" style="20" customWidth="1"/>
    <col min="9994" max="9994" width="10.1796875" style="20" customWidth="1"/>
    <col min="9995" max="9997" width="5.54296875" style="20" customWidth="1"/>
    <col min="9998" max="9998" width="51" style="20" customWidth="1"/>
    <col min="9999" max="10240" width="9.453125" style="20"/>
    <col min="10241" max="10241" width="24.453125" style="20" customWidth="1"/>
    <col min="10242" max="10246" width="12.54296875" style="20" customWidth="1"/>
    <col min="10247" max="10247" width="14.54296875" style="20" customWidth="1"/>
    <col min="10248" max="10248" width="13.54296875" style="20" customWidth="1"/>
    <col min="10249" max="10249" width="12.54296875" style="20" customWidth="1"/>
    <col min="10250" max="10250" width="10.1796875" style="20" customWidth="1"/>
    <col min="10251" max="10253" width="5.54296875" style="20" customWidth="1"/>
    <col min="10254" max="10254" width="51" style="20" customWidth="1"/>
    <col min="10255" max="10496" width="9.453125" style="20"/>
    <col min="10497" max="10497" width="24.453125" style="20" customWidth="1"/>
    <col min="10498" max="10502" width="12.54296875" style="20" customWidth="1"/>
    <col min="10503" max="10503" width="14.54296875" style="20" customWidth="1"/>
    <col min="10504" max="10504" width="13.54296875" style="20" customWidth="1"/>
    <col min="10505" max="10505" width="12.54296875" style="20" customWidth="1"/>
    <col min="10506" max="10506" width="10.1796875" style="20" customWidth="1"/>
    <col min="10507" max="10509" width="5.54296875" style="20" customWidth="1"/>
    <col min="10510" max="10510" width="51" style="20" customWidth="1"/>
    <col min="10511" max="10752" width="9.453125" style="20"/>
    <col min="10753" max="10753" width="24.453125" style="20" customWidth="1"/>
    <col min="10754" max="10758" width="12.54296875" style="20" customWidth="1"/>
    <col min="10759" max="10759" width="14.54296875" style="20" customWidth="1"/>
    <col min="10760" max="10760" width="13.54296875" style="20" customWidth="1"/>
    <col min="10761" max="10761" width="12.54296875" style="20" customWidth="1"/>
    <col min="10762" max="10762" width="10.1796875" style="20" customWidth="1"/>
    <col min="10763" max="10765" width="5.54296875" style="20" customWidth="1"/>
    <col min="10766" max="10766" width="51" style="20" customWidth="1"/>
    <col min="10767" max="11008" width="9.453125" style="20"/>
    <col min="11009" max="11009" width="24.453125" style="20" customWidth="1"/>
    <col min="11010" max="11014" width="12.54296875" style="20" customWidth="1"/>
    <col min="11015" max="11015" width="14.54296875" style="20" customWidth="1"/>
    <col min="11016" max="11016" width="13.54296875" style="20" customWidth="1"/>
    <col min="11017" max="11017" width="12.54296875" style="20" customWidth="1"/>
    <col min="11018" max="11018" width="10.1796875" style="20" customWidth="1"/>
    <col min="11019" max="11021" width="5.54296875" style="20" customWidth="1"/>
    <col min="11022" max="11022" width="51" style="20" customWidth="1"/>
    <col min="11023" max="11264" width="9.453125" style="20"/>
    <col min="11265" max="11265" width="24.453125" style="20" customWidth="1"/>
    <col min="11266" max="11270" width="12.54296875" style="20" customWidth="1"/>
    <col min="11271" max="11271" width="14.54296875" style="20" customWidth="1"/>
    <col min="11272" max="11272" width="13.54296875" style="20" customWidth="1"/>
    <col min="11273" max="11273" width="12.54296875" style="20" customWidth="1"/>
    <col min="11274" max="11274" width="10.1796875" style="20" customWidth="1"/>
    <col min="11275" max="11277" width="5.54296875" style="20" customWidth="1"/>
    <col min="11278" max="11278" width="51" style="20" customWidth="1"/>
    <col min="11279" max="11520" width="9.453125" style="20"/>
    <col min="11521" max="11521" width="24.453125" style="20" customWidth="1"/>
    <col min="11522" max="11526" width="12.54296875" style="20" customWidth="1"/>
    <col min="11527" max="11527" width="14.54296875" style="20" customWidth="1"/>
    <col min="11528" max="11528" width="13.54296875" style="20" customWidth="1"/>
    <col min="11529" max="11529" width="12.54296875" style="20" customWidth="1"/>
    <col min="11530" max="11530" width="10.1796875" style="20" customWidth="1"/>
    <col min="11531" max="11533" width="5.54296875" style="20" customWidth="1"/>
    <col min="11534" max="11534" width="51" style="20" customWidth="1"/>
    <col min="11535" max="11776" width="9.453125" style="20"/>
    <col min="11777" max="11777" width="24.453125" style="20" customWidth="1"/>
    <col min="11778" max="11782" width="12.54296875" style="20" customWidth="1"/>
    <col min="11783" max="11783" width="14.54296875" style="20" customWidth="1"/>
    <col min="11784" max="11784" width="13.54296875" style="20" customWidth="1"/>
    <col min="11785" max="11785" width="12.54296875" style="20" customWidth="1"/>
    <col min="11786" max="11786" width="10.1796875" style="20" customWidth="1"/>
    <col min="11787" max="11789" width="5.54296875" style="20" customWidth="1"/>
    <col min="11790" max="11790" width="51" style="20" customWidth="1"/>
    <col min="11791" max="12032" width="9.453125" style="20"/>
    <col min="12033" max="12033" width="24.453125" style="20" customWidth="1"/>
    <col min="12034" max="12038" width="12.54296875" style="20" customWidth="1"/>
    <col min="12039" max="12039" width="14.54296875" style="20" customWidth="1"/>
    <col min="12040" max="12040" width="13.54296875" style="20" customWidth="1"/>
    <col min="12041" max="12041" width="12.54296875" style="20" customWidth="1"/>
    <col min="12042" max="12042" width="10.1796875" style="20" customWidth="1"/>
    <col min="12043" max="12045" width="5.54296875" style="20" customWidth="1"/>
    <col min="12046" max="12046" width="51" style="20" customWidth="1"/>
    <col min="12047" max="12288" width="9.453125" style="20"/>
    <col min="12289" max="12289" width="24.453125" style="20" customWidth="1"/>
    <col min="12290" max="12294" width="12.54296875" style="20" customWidth="1"/>
    <col min="12295" max="12295" width="14.54296875" style="20" customWidth="1"/>
    <col min="12296" max="12296" width="13.54296875" style="20" customWidth="1"/>
    <col min="12297" max="12297" width="12.54296875" style="20" customWidth="1"/>
    <col min="12298" max="12298" width="10.1796875" style="20" customWidth="1"/>
    <col min="12299" max="12301" width="5.54296875" style="20" customWidth="1"/>
    <col min="12302" max="12302" width="51" style="20" customWidth="1"/>
    <col min="12303" max="12544" width="9.453125" style="20"/>
    <col min="12545" max="12545" width="24.453125" style="20" customWidth="1"/>
    <col min="12546" max="12550" width="12.54296875" style="20" customWidth="1"/>
    <col min="12551" max="12551" width="14.54296875" style="20" customWidth="1"/>
    <col min="12552" max="12552" width="13.54296875" style="20" customWidth="1"/>
    <col min="12553" max="12553" width="12.54296875" style="20" customWidth="1"/>
    <col min="12554" max="12554" width="10.1796875" style="20" customWidth="1"/>
    <col min="12555" max="12557" width="5.54296875" style="20" customWidth="1"/>
    <col min="12558" max="12558" width="51" style="20" customWidth="1"/>
    <col min="12559" max="12800" width="9.453125" style="20"/>
    <col min="12801" max="12801" width="24.453125" style="20" customWidth="1"/>
    <col min="12802" max="12806" width="12.54296875" style="20" customWidth="1"/>
    <col min="12807" max="12807" width="14.54296875" style="20" customWidth="1"/>
    <col min="12808" max="12808" width="13.54296875" style="20" customWidth="1"/>
    <col min="12809" max="12809" width="12.54296875" style="20" customWidth="1"/>
    <col min="12810" max="12810" width="10.1796875" style="20" customWidth="1"/>
    <col min="12811" max="12813" width="5.54296875" style="20" customWidth="1"/>
    <col min="12814" max="12814" width="51" style="20" customWidth="1"/>
    <col min="12815" max="13056" width="9.453125" style="20"/>
    <col min="13057" max="13057" width="24.453125" style="20" customWidth="1"/>
    <col min="13058" max="13062" width="12.54296875" style="20" customWidth="1"/>
    <col min="13063" max="13063" width="14.54296875" style="20" customWidth="1"/>
    <col min="13064" max="13064" width="13.54296875" style="20" customWidth="1"/>
    <col min="13065" max="13065" width="12.54296875" style="20" customWidth="1"/>
    <col min="13066" max="13066" width="10.1796875" style="20" customWidth="1"/>
    <col min="13067" max="13069" width="5.54296875" style="20" customWidth="1"/>
    <col min="13070" max="13070" width="51" style="20" customWidth="1"/>
    <col min="13071" max="13312" width="9.453125" style="20"/>
    <col min="13313" max="13313" width="24.453125" style="20" customWidth="1"/>
    <col min="13314" max="13318" width="12.54296875" style="20" customWidth="1"/>
    <col min="13319" max="13319" width="14.54296875" style="20" customWidth="1"/>
    <col min="13320" max="13320" width="13.54296875" style="20" customWidth="1"/>
    <col min="13321" max="13321" width="12.54296875" style="20" customWidth="1"/>
    <col min="13322" max="13322" width="10.1796875" style="20" customWidth="1"/>
    <col min="13323" max="13325" width="5.54296875" style="20" customWidth="1"/>
    <col min="13326" max="13326" width="51" style="20" customWidth="1"/>
    <col min="13327" max="13568" width="9.453125" style="20"/>
    <col min="13569" max="13569" width="24.453125" style="20" customWidth="1"/>
    <col min="13570" max="13574" width="12.54296875" style="20" customWidth="1"/>
    <col min="13575" max="13575" width="14.54296875" style="20" customWidth="1"/>
    <col min="13576" max="13576" width="13.54296875" style="20" customWidth="1"/>
    <col min="13577" max="13577" width="12.54296875" style="20" customWidth="1"/>
    <col min="13578" max="13578" width="10.1796875" style="20" customWidth="1"/>
    <col min="13579" max="13581" width="5.54296875" style="20" customWidth="1"/>
    <col min="13582" max="13582" width="51" style="20" customWidth="1"/>
    <col min="13583" max="13824" width="9.453125" style="20"/>
    <col min="13825" max="13825" width="24.453125" style="20" customWidth="1"/>
    <col min="13826" max="13830" width="12.54296875" style="20" customWidth="1"/>
    <col min="13831" max="13831" width="14.54296875" style="20" customWidth="1"/>
    <col min="13832" max="13832" width="13.54296875" style="20" customWidth="1"/>
    <col min="13833" max="13833" width="12.54296875" style="20" customWidth="1"/>
    <col min="13834" max="13834" width="10.1796875" style="20" customWidth="1"/>
    <col min="13835" max="13837" width="5.54296875" style="20" customWidth="1"/>
    <col min="13838" max="13838" width="51" style="20" customWidth="1"/>
    <col min="13839" max="14080" width="9.453125" style="20"/>
    <col min="14081" max="14081" width="24.453125" style="20" customWidth="1"/>
    <col min="14082" max="14086" width="12.54296875" style="20" customWidth="1"/>
    <col min="14087" max="14087" width="14.54296875" style="20" customWidth="1"/>
    <col min="14088" max="14088" width="13.54296875" style="20" customWidth="1"/>
    <col min="14089" max="14089" width="12.54296875" style="20" customWidth="1"/>
    <col min="14090" max="14090" width="10.1796875" style="20" customWidth="1"/>
    <col min="14091" max="14093" width="5.54296875" style="20" customWidth="1"/>
    <col min="14094" max="14094" width="51" style="20" customWidth="1"/>
    <col min="14095" max="14336" width="9.453125" style="20"/>
    <col min="14337" max="14337" width="24.453125" style="20" customWidth="1"/>
    <col min="14338" max="14342" width="12.54296875" style="20" customWidth="1"/>
    <col min="14343" max="14343" width="14.54296875" style="20" customWidth="1"/>
    <col min="14344" max="14344" width="13.54296875" style="20" customWidth="1"/>
    <col min="14345" max="14345" width="12.54296875" style="20" customWidth="1"/>
    <col min="14346" max="14346" width="10.1796875" style="20" customWidth="1"/>
    <col min="14347" max="14349" width="5.54296875" style="20" customWidth="1"/>
    <col min="14350" max="14350" width="51" style="20" customWidth="1"/>
    <col min="14351" max="14592" width="9.453125" style="20"/>
    <col min="14593" max="14593" width="24.453125" style="20" customWidth="1"/>
    <col min="14594" max="14598" width="12.54296875" style="20" customWidth="1"/>
    <col min="14599" max="14599" width="14.54296875" style="20" customWidth="1"/>
    <col min="14600" max="14600" width="13.54296875" style="20" customWidth="1"/>
    <col min="14601" max="14601" width="12.54296875" style="20" customWidth="1"/>
    <col min="14602" max="14602" width="10.1796875" style="20" customWidth="1"/>
    <col min="14603" max="14605" width="5.54296875" style="20" customWidth="1"/>
    <col min="14606" max="14606" width="51" style="20" customWidth="1"/>
    <col min="14607" max="14848" width="9.453125" style="20"/>
    <col min="14849" max="14849" width="24.453125" style="20" customWidth="1"/>
    <col min="14850" max="14854" width="12.54296875" style="20" customWidth="1"/>
    <col min="14855" max="14855" width="14.54296875" style="20" customWidth="1"/>
    <col min="14856" max="14856" width="13.54296875" style="20" customWidth="1"/>
    <col min="14857" max="14857" width="12.54296875" style="20" customWidth="1"/>
    <col min="14858" max="14858" width="10.1796875" style="20" customWidth="1"/>
    <col min="14859" max="14861" width="5.54296875" style="20" customWidth="1"/>
    <col min="14862" max="14862" width="51" style="20" customWidth="1"/>
    <col min="14863" max="15104" width="9.453125" style="20"/>
    <col min="15105" max="15105" width="24.453125" style="20" customWidth="1"/>
    <col min="15106" max="15110" width="12.54296875" style="20" customWidth="1"/>
    <col min="15111" max="15111" width="14.54296875" style="20" customWidth="1"/>
    <col min="15112" max="15112" width="13.54296875" style="20" customWidth="1"/>
    <col min="15113" max="15113" width="12.54296875" style="20" customWidth="1"/>
    <col min="15114" max="15114" width="10.1796875" style="20" customWidth="1"/>
    <col min="15115" max="15117" width="5.54296875" style="20" customWidth="1"/>
    <col min="15118" max="15118" width="51" style="20" customWidth="1"/>
    <col min="15119" max="15360" width="9.453125" style="20"/>
    <col min="15361" max="15361" width="24.453125" style="20" customWidth="1"/>
    <col min="15362" max="15366" width="12.54296875" style="20" customWidth="1"/>
    <col min="15367" max="15367" width="14.54296875" style="20" customWidth="1"/>
    <col min="15368" max="15368" width="13.54296875" style="20" customWidth="1"/>
    <col min="15369" max="15369" width="12.54296875" style="20" customWidth="1"/>
    <col min="15370" max="15370" width="10.1796875" style="20" customWidth="1"/>
    <col min="15371" max="15373" width="5.54296875" style="20" customWidth="1"/>
    <col min="15374" max="15374" width="51" style="20" customWidth="1"/>
    <col min="15375" max="15616" width="9.453125" style="20"/>
    <col min="15617" max="15617" width="24.453125" style="20" customWidth="1"/>
    <col min="15618" max="15622" width="12.54296875" style="20" customWidth="1"/>
    <col min="15623" max="15623" width="14.54296875" style="20" customWidth="1"/>
    <col min="15624" max="15624" width="13.54296875" style="20" customWidth="1"/>
    <col min="15625" max="15625" width="12.54296875" style="20" customWidth="1"/>
    <col min="15626" max="15626" width="10.1796875" style="20" customWidth="1"/>
    <col min="15627" max="15629" width="5.54296875" style="20" customWidth="1"/>
    <col min="15630" max="15630" width="51" style="20" customWidth="1"/>
    <col min="15631" max="15872" width="9.453125" style="20"/>
    <col min="15873" max="15873" width="24.453125" style="20" customWidth="1"/>
    <col min="15874" max="15878" width="12.54296875" style="20" customWidth="1"/>
    <col min="15879" max="15879" width="14.54296875" style="20" customWidth="1"/>
    <col min="15880" max="15880" width="13.54296875" style="20" customWidth="1"/>
    <col min="15881" max="15881" width="12.54296875" style="20" customWidth="1"/>
    <col min="15882" max="15882" width="10.1796875" style="20" customWidth="1"/>
    <col min="15883" max="15885" width="5.54296875" style="20" customWidth="1"/>
    <col min="15886" max="15886" width="51" style="20" customWidth="1"/>
    <col min="15887" max="16128" width="9.453125" style="20"/>
    <col min="16129" max="16129" width="24.453125" style="20" customWidth="1"/>
    <col min="16130" max="16134" width="12.54296875" style="20" customWidth="1"/>
    <col min="16135" max="16135" width="14.54296875" style="20" customWidth="1"/>
    <col min="16136" max="16136" width="13.54296875" style="20" customWidth="1"/>
    <col min="16137" max="16137" width="12.54296875" style="20" customWidth="1"/>
    <col min="16138" max="16138" width="10.1796875" style="20" customWidth="1"/>
    <col min="16139" max="16141" width="5.54296875" style="20" customWidth="1"/>
    <col min="16142" max="16142" width="51" style="20" customWidth="1"/>
    <col min="16143" max="16384" width="9.453125" style="20"/>
  </cols>
  <sheetData>
    <row r="1" spans="1:16" x14ac:dyDescent="0.25">
      <c r="B1" s="836" t="s">
        <v>810</v>
      </c>
      <c r="C1" s="837"/>
      <c r="D1" s="836" t="s">
        <v>811</v>
      </c>
      <c r="E1" s="837"/>
      <c r="F1" s="836" t="s">
        <v>812</v>
      </c>
      <c r="G1" s="837"/>
    </row>
    <row r="2" spans="1:16" ht="28.5" customHeight="1" thickBot="1" x14ac:dyDescent="0.3">
      <c r="B2" s="410" t="s">
        <v>813</v>
      </c>
      <c r="C2" s="504" t="s">
        <v>814</v>
      </c>
      <c r="D2" s="410" t="s">
        <v>813</v>
      </c>
      <c r="E2" s="411" t="s">
        <v>814</v>
      </c>
      <c r="F2" s="410" t="s">
        <v>813</v>
      </c>
      <c r="G2" s="411" t="s">
        <v>814</v>
      </c>
    </row>
    <row r="3" spans="1:16" ht="28.5" customHeight="1" thickBot="1" x14ac:dyDescent="0.35">
      <c r="A3" s="412" t="s">
        <v>40</v>
      </c>
      <c r="B3" s="502" cm="1">
        <f t="array" ref="B3">INDEX(B$18:B$1048576,COUNTA(B$18:B$1048576))</f>
        <v>156239</v>
      </c>
      <c r="C3" s="506" cm="1">
        <f t="array" ref="C3">INDEX(C$18:C$1048576,COUNTA(C$18:C$1048576))</f>
        <v>5.270093471804759</v>
      </c>
      <c r="D3" s="503" cm="1">
        <f t="array" ref="D3">INDEX(D$18:D$1048576,COUNTA(D$18:D$1048576))</f>
        <v>89850</v>
      </c>
      <c r="E3" s="413" cm="1">
        <f t="array" ref="E3">INDEX(E$18:E$1048576,COUNTA(E$18:E$1048576))</f>
        <v>6.0970633415905837</v>
      </c>
      <c r="F3" s="413" cm="1">
        <f t="array" ref="F3">INDEX(F$18:F$1048576,COUNTA(F$18:F$1048576))</f>
        <v>66389</v>
      </c>
      <c r="G3" s="413" cm="1">
        <f t="array" ref="G3">INDEX(G$18:G$1048576,COUNTA(G$18:G$1048576))</f>
        <v>4.4527267073445991</v>
      </c>
    </row>
    <row r="4" spans="1:16" ht="13.5" thickBot="1" x14ac:dyDescent="0.35">
      <c r="A4" s="412" t="s">
        <v>281</v>
      </c>
      <c r="B4" s="502" cm="1">
        <f t="array" ref="B4">INDEX(B$18:B$1048576,COUNTA(B$18:B$1048576))-INDEX(B$18:B$1048576,COUNTA(B$18:B$1048576)-3)</f>
        <v>51943</v>
      </c>
      <c r="C4" s="507" cm="1">
        <f t="array" ref="C4">INDEX(C$18:C$1048576,COUNTA(C$18:C$1048576))-INDEX(C$18:C$1048576,COUNTA(C$18:C$1048576)-3)</f>
        <v>1.7264943554058378</v>
      </c>
      <c r="D4" s="503" cm="1">
        <f t="array" ref="D4">INDEX(D$18:D$1048576,COUNTA(D$18:D$1048576))-INDEX(D$18:D$1048576,COUNTA(D$18:D$1048576)-3)</f>
        <v>33820</v>
      </c>
      <c r="E4" s="414" cm="1">
        <f t="array" ref="E4">INDEX(E$18:E$1048576,COUNTA(E$18:E$1048576))-INDEX(E$18:E$1048576,COUNTA(E$18:E$1048576)-3)</f>
        <v>2.2583539270644852</v>
      </c>
      <c r="F4" s="413" cm="1">
        <f t="array" ref="F4">INDEX(F$18:F$1048576,COUNTA(F$18:F$1048576))-INDEX(F$18:F$1048576,COUNTA(F$18:F$1048576)-3)</f>
        <v>18123</v>
      </c>
      <c r="G4" s="414" cm="1">
        <f t="array" ref="G4">INDEX(G$18:G$1048576,COUNTA(G$18:G$1048576))-INDEX(G$18:G$1048576,COUNTA(G$18:G$1048576)-3)</f>
        <v>1.1994615908503623</v>
      </c>
      <c r="N4" s="63"/>
    </row>
    <row r="5" spans="1:16" ht="13.5" thickBot="1" x14ac:dyDescent="0.35">
      <c r="A5" s="412" t="s">
        <v>815</v>
      </c>
      <c r="B5" s="502" cm="1">
        <f t="array" ref="B5">INDEX(B$18:B$1048576,COUNTA(B$18:B$1048576))-INDEX(B$18:B$1048576,COUNTA(B$18:B$1048576)-12)</f>
        <v>57485</v>
      </c>
      <c r="C5" s="507" cm="1">
        <f t="array" ref="C5">INDEX(C$18:C$1048576,COUNTA(C$18:C$1048576))-INDEX(C$18:C$1048576,COUNTA(C$18:C$1048576)-12)</f>
        <v>1.8796562825938703</v>
      </c>
      <c r="D5" s="503" cm="1">
        <f t="array" ref="D5">INDEX(D$18:D$1048576,COUNTA(D$18:D$1048576))-INDEX(D$18:D$1048576,COUNTA(D$18:D$1048576)-12)</f>
        <v>29398</v>
      </c>
      <c r="E5" s="414" cm="1">
        <f t="array" ref="E5">INDEX(E$18:E$1048576,COUNTA(E$18:E$1048576))-INDEX(E$18:E$1048576,COUNTA(E$18:E$1048576)-12)</f>
        <v>1.8999666427302992</v>
      </c>
      <c r="F5" s="413" cm="1">
        <f t="array" ref="F5">INDEX(F$18:F$1048576,COUNTA(F$18:F$1048576))-INDEX(F$18:F$1048576,COUNTA(F$18:F$1048576)-12)</f>
        <v>28087</v>
      </c>
      <c r="G5" s="414" cm="1">
        <f t="array" ref="G5">INDEX(G$18:G$1048576,COUNTA(G$18:G$1048576))-INDEX(G$18:G$1048576,COUNTA(G$18:G$1048576)-12)</f>
        <v>1.8513827023381029</v>
      </c>
    </row>
    <row r="6" spans="1:16" x14ac:dyDescent="0.3">
      <c r="A6" s="412" t="s">
        <v>816</v>
      </c>
      <c r="B6" s="413" cm="1">
        <f t="array" ref="B6">INDEX(B$18:B$1048576,COUNTA(B$18:B$1048576))-B$351</f>
        <v>49226</v>
      </c>
      <c r="C6" s="505" cm="1">
        <f t="array" ref="C6">INDEX(C$18:C$1048576,COUNTA(C$18:C$1048576))-C$351</f>
        <v>1.4237069384396088</v>
      </c>
      <c r="D6" s="413" cm="1">
        <f t="array" ref="D6">INDEX(D$18:D$1048576,COUNTA(D$18:D$1048576))-D$351</f>
        <v>31966</v>
      </c>
      <c r="E6" s="414" cm="1">
        <f t="array" ref="E6">INDEX(E$18:E$1048576,COUNTA(E$18:E$1048576))-E$351</f>
        <v>1.8926884379680464</v>
      </c>
      <c r="F6" s="413" cm="1">
        <f t="array" ref="F6">INDEX(F$18:F$1048576,COUNTA(F$18:F$1048576))-F$351</f>
        <v>17260</v>
      </c>
      <c r="G6" s="414" cm="1">
        <f t="array" ref="G6">INDEX(G$18:G$1048576,COUNTA(G$18:G$1048576))-G$351</f>
        <v>0.95702902579862137</v>
      </c>
    </row>
    <row r="7" spans="1:16" x14ac:dyDescent="0.3">
      <c r="A7" s="412" t="s">
        <v>817</v>
      </c>
      <c r="B7" s="413" cm="1">
        <f t="array" ref="B7">INDEX(B$18:B$1048576,COUNTA(B$18:B$1048576))-B$233</f>
        <v>-16419</v>
      </c>
      <c r="C7" s="414" cm="1">
        <f t="array" ref="C7">INDEX(C$18:C$1048576,COUNTA(C$18:C$1048576))-C$233</f>
        <v>-1.6509949282670302</v>
      </c>
      <c r="D7" s="413" cm="1">
        <f t="array" ref="D7">INDEX(D$18:D$1048576,COUNTA(D$18:D$1048576))-D$233</f>
        <v>-28786</v>
      </c>
      <c r="E7" s="414" cm="1">
        <f t="array" ref="E7">INDEX(E$18:E$1048576,COUNTA(E$18:E$1048576))-E$233</f>
        <v>-3.3650025622993773</v>
      </c>
      <c r="F7" s="413" cm="1">
        <f t="array" ref="F7">INDEX(F$18:F$1048576,COUNTA(F$18:F$1048576))-F$233</f>
        <v>12367</v>
      </c>
      <c r="G7" s="414" cm="1">
        <f t="array" ref="G7">INDEX(G$18:G$1048576,COUNTA(G$18:G$1048576))-G$233</f>
        <v>9.9129394381807678E-2</v>
      </c>
    </row>
    <row r="9" spans="1:16" s="11" customFormat="1" ht="19.5" customHeight="1" x14ac:dyDescent="0.35">
      <c r="A9" s="183" t="s">
        <v>818</v>
      </c>
      <c r="F9" s="12"/>
      <c r="G9" s="12"/>
      <c r="H9" s="181"/>
    </row>
    <row r="10" spans="1:16" s="11" customFormat="1" ht="19.5" customHeight="1" x14ac:dyDescent="0.35">
      <c r="A10" s="13" t="s">
        <v>285</v>
      </c>
      <c r="B10" s="816">
        <v>45643</v>
      </c>
      <c r="C10" s="816"/>
      <c r="D10" s="13"/>
      <c r="E10" s="13"/>
      <c r="F10" s="13"/>
      <c r="G10" s="13" t="s">
        <v>286</v>
      </c>
      <c r="H10" s="13"/>
      <c r="I10" s="816">
        <v>45678</v>
      </c>
      <c r="J10" s="817"/>
    </row>
    <row r="11" spans="1:16" s="176" customFormat="1" ht="19.5" customHeight="1" x14ac:dyDescent="0.35">
      <c r="A11" s="77" t="s">
        <v>288</v>
      </c>
      <c r="B11" s="178" t="s">
        <v>289</v>
      </c>
      <c r="C11" s="77"/>
      <c r="D11" s="16"/>
      <c r="E11" s="16"/>
      <c r="F11" s="17" t="s">
        <v>290</v>
      </c>
      <c r="G11" s="177"/>
      <c r="H11" s="13" t="s">
        <v>287</v>
      </c>
      <c r="I11" s="16"/>
    </row>
    <row r="12" spans="1:16" s="11" customFormat="1" ht="30" customHeight="1" thickBot="1" x14ac:dyDescent="0.4">
      <c r="A12" s="838" t="s">
        <v>819</v>
      </c>
      <c r="B12" s="838"/>
      <c r="C12" s="838"/>
      <c r="D12" s="838"/>
      <c r="E12" s="838"/>
      <c r="F12" s="838"/>
      <c r="G12" s="838"/>
      <c r="H12" s="13"/>
      <c r="I12" s="13"/>
      <c r="J12" s="13"/>
      <c r="K12" s="13"/>
      <c r="L12" s="13"/>
    </row>
    <row r="13" spans="1:16" ht="18" x14ac:dyDescent="0.4">
      <c r="A13" s="175"/>
      <c r="B13" s="839" t="s">
        <v>810</v>
      </c>
      <c r="C13" s="839"/>
      <c r="D13" s="839" t="s">
        <v>811</v>
      </c>
      <c r="E13" s="839"/>
      <c r="F13" s="839" t="s">
        <v>812</v>
      </c>
      <c r="G13" s="839"/>
      <c r="H13" s="184"/>
      <c r="I13" s="184"/>
      <c r="J13" s="184"/>
      <c r="K13" s="18"/>
      <c r="L13" s="18"/>
      <c r="M13" s="20"/>
      <c r="N13" s="63"/>
      <c r="O13" s="63"/>
      <c r="P13" s="63"/>
    </row>
    <row r="14" spans="1:16" s="136" customFormat="1" ht="10.5" customHeight="1" x14ac:dyDescent="0.25">
      <c r="A14" s="137"/>
      <c r="B14" s="137"/>
      <c r="C14" s="137"/>
      <c r="D14" s="137"/>
      <c r="E14" s="137"/>
      <c r="F14" s="137"/>
      <c r="G14" s="137"/>
      <c r="H14" s="137"/>
      <c r="I14" s="137"/>
      <c r="J14" s="137"/>
      <c r="K14" s="137"/>
      <c r="L14" s="137"/>
      <c r="N14" s="185"/>
      <c r="O14" s="185"/>
      <c r="P14" s="185"/>
    </row>
    <row r="15" spans="1:16" s="136" customFormat="1" ht="28.5" customHeight="1" x14ac:dyDescent="0.25">
      <c r="A15" s="137"/>
      <c r="B15" s="510" t="s">
        <v>820</v>
      </c>
      <c r="C15" s="511" t="s">
        <v>821</v>
      </c>
      <c r="D15" s="510" t="s">
        <v>820</v>
      </c>
      <c r="E15" s="511" t="s">
        <v>821</v>
      </c>
      <c r="F15" s="510" t="s">
        <v>820</v>
      </c>
      <c r="G15" s="511" t="s">
        <v>821</v>
      </c>
      <c r="H15" s="137"/>
      <c r="I15" s="137"/>
      <c r="J15" s="137"/>
      <c r="K15" s="137"/>
      <c r="L15" s="137"/>
      <c r="N15" s="185"/>
      <c r="O15" s="185"/>
      <c r="P15" s="185"/>
    </row>
    <row r="16" spans="1:16" s="163" customFormat="1" ht="14.25" customHeight="1" x14ac:dyDescent="0.3">
      <c r="A16" s="166" t="s">
        <v>822</v>
      </c>
      <c r="B16" s="164" t="s">
        <v>823</v>
      </c>
      <c r="C16" s="164" t="s">
        <v>824</v>
      </c>
      <c r="D16" s="164" t="s">
        <v>825</v>
      </c>
      <c r="E16" s="164" t="s">
        <v>826</v>
      </c>
      <c r="F16" s="164" t="s">
        <v>827</v>
      </c>
      <c r="G16" s="164" t="s">
        <v>828</v>
      </c>
      <c r="H16" s="158"/>
      <c r="I16" s="158"/>
      <c r="J16" s="158"/>
      <c r="K16" s="164"/>
      <c r="L16" s="164"/>
    </row>
    <row r="17" spans="1:13" ht="12.5" x14ac:dyDescent="0.25">
      <c r="A17" s="161"/>
      <c r="B17" s="161"/>
      <c r="C17" s="161"/>
      <c r="D17" s="161"/>
      <c r="E17" s="161"/>
      <c r="F17" s="22"/>
      <c r="G17" s="22"/>
      <c r="H17" s="21"/>
      <c r="I17" s="21"/>
      <c r="J17" s="21"/>
      <c r="K17" s="18"/>
      <c r="L17" s="18"/>
      <c r="M17" s="20"/>
    </row>
    <row r="18" spans="1:13" ht="16.399999999999999" customHeight="1" x14ac:dyDescent="0.25">
      <c r="A18" s="722" t="s">
        <v>292</v>
      </c>
      <c r="B18" s="689" t="s">
        <v>829</v>
      </c>
      <c r="C18" s="689" t="s">
        <v>829</v>
      </c>
      <c r="D18" s="689" t="s">
        <v>829</v>
      </c>
      <c r="E18" s="689" t="s">
        <v>829</v>
      </c>
      <c r="F18" s="689" t="s">
        <v>829</v>
      </c>
      <c r="G18" s="688" t="s">
        <v>829</v>
      </c>
      <c r="H18" s="21"/>
      <c r="I18" s="21"/>
      <c r="J18" s="21"/>
      <c r="K18" s="18"/>
      <c r="L18" s="18"/>
      <c r="M18" s="20"/>
    </row>
    <row r="19" spans="1:13" ht="16.399999999999999" customHeight="1" x14ac:dyDescent="0.25">
      <c r="A19" s="722" t="s">
        <v>293</v>
      </c>
      <c r="B19" s="689" t="s">
        <v>829</v>
      </c>
      <c r="C19" s="689" t="s">
        <v>829</v>
      </c>
      <c r="D19" s="689" t="s">
        <v>829</v>
      </c>
      <c r="E19" s="689" t="s">
        <v>829</v>
      </c>
      <c r="F19" s="689" t="s">
        <v>829</v>
      </c>
      <c r="G19" s="688" t="s">
        <v>829</v>
      </c>
      <c r="H19" s="21"/>
      <c r="I19" s="21"/>
      <c r="J19" s="21"/>
      <c r="K19" s="18"/>
      <c r="L19" s="18"/>
      <c r="M19" s="20"/>
    </row>
    <row r="20" spans="1:13" ht="16.399999999999999" customHeight="1" x14ac:dyDescent="0.25">
      <c r="A20" s="722" t="s">
        <v>294</v>
      </c>
      <c r="B20" s="689" t="s">
        <v>829</v>
      </c>
      <c r="C20" s="689" t="s">
        <v>829</v>
      </c>
      <c r="D20" s="689" t="s">
        <v>829</v>
      </c>
      <c r="E20" s="689" t="s">
        <v>829</v>
      </c>
      <c r="F20" s="689" t="s">
        <v>829</v>
      </c>
      <c r="G20" s="688" t="s">
        <v>829</v>
      </c>
      <c r="H20" s="21"/>
      <c r="I20" s="21"/>
      <c r="J20" s="21"/>
      <c r="K20" s="18"/>
      <c r="L20" s="18"/>
      <c r="M20" s="20"/>
    </row>
    <row r="21" spans="1:13" ht="16.399999999999999" customHeight="1" x14ac:dyDescent="0.25">
      <c r="A21" s="722" t="s">
        <v>295</v>
      </c>
      <c r="B21" s="689" t="s">
        <v>829</v>
      </c>
      <c r="C21" s="689" t="s">
        <v>829</v>
      </c>
      <c r="D21" s="689" t="s">
        <v>829</v>
      </c>
      <c r="E21" s="689" t="s">
        <v>829</v>
      </c>
      <c r="F21" s="689" t="s">
        <v>829</v>
      </c>
      <c r="G21" s="688" t="s">
        <v>829</v>
      </c>
      <c r="H21" s="21"/>
      <c r="I21" s="21"/>
      <c r="J21" s="21"/>
      <c r="K21" s="18"/>
      <c r="L21" s="18"/>
      <c r="M21" s="20"/>
    </row>
    <row r="22" spans="1:13" ht="16.399999999999999" customHeight="1" x14ac:dyDescent="0.25">
      <c r="A22" s="722" t="s">
        <v>296</v>
      </c>
      <c r="B22" s="689" t="s">
        <v>829</v>
      </c>
      <c r="C22" s="689" t="s">
        <v>829</v>
      </c>
      <c r="D22" s="689" t="s">
        <v>829</v>
      </c>
      <c r="E22" s="689" t="s">
        <v>829</v>
      </c>
      <c r="F22" s="689" t="s">
        <v>829</v>
      </c>
      <c r="G22" s="688" t="s">
        <v>829</v>
      </c>
      <c r="H22" s="21"/>
      <c r="I22" s="21"/>
      <c r="J22" s="21"/>
      <c r="K22" s="18"/>
      <c r="L22" s="18"/>
      <c r="M22" s="20"/>
    </row>
    <row r="23" spans="1:13" ht="16.399999999999999" customHeight="1" x14ac:dyDescent="0.25">
      <c r="A23" s="722" t="s">
        <v>297</v>
      </c>
      <c r="B23" s="689" t="s">
        <v>829</v>
      </c>
      <c r="C23" s="689" t="s">
        <v>829</v>
      </c>
      <c r="D23" s="689" t="s">
        <v>829</v>
      </c>
      <c r="E23" s="689" t="s">
        <v>829</v>
      </c>
      <c r="F23" s="689" t="s">
        <v>829</v>
      </c>
      <c r="G23" s="688" t="s">
        <v>829</v>
      </c>
      <c r="H23" s="21"/>
      <c r="I23" s="21"/>
      <c r="J23" s="21"/>
      <c r="K23" s="18"/>
      <c r="L23" s="18"/>
      <c r="M23" s="20"/>
    </row>
    <row r="24" spans="1:13" ht="16.399999999999999" customHeight="1" x14ac:dyDescent="0.25">
      <c r="A24" s="722" t="s">
        <v>298</v>
      </c>
      <c r="B24" s="689" t="s">
        <v>829</v>
      </c>
      <c r="C24" s="689" t="s">
        <v>829</v>
      </c>
      <c r="D24" s="689" t="s">
        <v>829</v>
      </c>
      <c r="E24" s="689" t="s">
        <v>829</v>
      </c>
      <c r="F24" s="689" t="s">
        <v>829</v>
      </c>
      <c r="G24" s="688" t="s">
        <v>829</v>
      </c>
      <c r="H24" s="21"/>
      <c r="I24" s="21"/>
      <c r="J24" s="21"/>
      <c r="K24" s="18"/>
      <c r="L24" s="18"/>
      <c r="M24" s="20"/>
    </row>
    <row r="25" spans="1:13" ht="16.399999999999999" customHeight="1" x14ac:dyDescent="0.25">
      <c r="A25" s="722" t="s">
        <v>299</v>
      </c>
      <c r="B25" s="689" t="s">
        <v>829</v>
      </c>
      <c r="C25" s="689" t="s">
        <v>829</v>
      </c>
      <c r="D25" s="689" t="s">
        <v>829</v>
      </c>
      <c r="E25" s="689" t="s">
        <v>829</v>
      </c>
      <c r="F25" s="689" t="s">
        <v>829</v>
      </c>
      <c r="G25" s="688" t="s">
        <v>829</v>
      </c>
      <c r="H25" s="21"/>
      <c r="I25" s="21"/>
      <c r="J25" s="21"/>
      <c r="K25" s="18"/>
      <c r="L25" s="18"/>
      <c r="M25" s="20"/>
    </row>
    <row r="26" spans="1:13" ht="16.399999999999999" customHeight="1" x14ac:dyDescent="0.25">
      <c r="A26" s="722" t="s">
        <v>300</v>
      </c>
      <c r="B26" s="689" t="s">
        <v>829</v>
      </c>
      <c r="C26" s="689" t="s">
        <v>829</v>
      </c>
      <c r="D26" s="689" t="s">
        <v>829</v>
      </c>
      <c r="E26" s="689" t="s">
        <v>829</v>
      </c>
      <c r="F26" s="689" t="s">
        <v>829</v>
      </c>
      <c r="G26" s="688" t="s">
        <v>829</v>
      </c>
      <c r="H26" s="21"/>
      <c r="I26" s="21"/>
      <c r="J26" s="21"/>
      <c r="K26" s="18"/>
      <c r="L26" s="18"/>
      <c r="M26" s="20"/>
    </row>
    <row r="27" spans="1:13" ht="16.399999999999999" customHeight="1" x14ac:dyDescent="0.25">
      <c r="A27" s="722" t="s">
        <v>301</v>
      </c>
      <c r="B27" s="689" t="s">
        <v>829</v>
      </c>
      <c r="C27" s="689" t="s">
        <v>829</v>
      </c>
      <c r="D27" s="689" t="s">
        <v>829</v>
      </c>
      <c r="E27" s="689" t="s">
        <v>829</v>
      </c>
      <c r="F27" s="689" t="s">
        <v>829</v>
      </c>
      <c r="G27" s="688" t="s">
        <v>829</v>
      </c>
      <c r="H27" s="21"/>
      <c r="I27" s="21"/>
      <c r="J27" s="21"/>
      <c r="K27" s="18"/>
      <c r="L27" s="18"/>
      <c r="M27" s="20"/>
    </row>
    <row r="28" spans="1:13" ht="16.399999999999999" customHeight="1" x14ac:dyDescent="0.25">
      <c r="A28" s="722" t="s">
        <v>302</v>
      </c>
      <c r="B28" s="689" t="s">
        <v>829</v>
      </c>
      <c r="C28" s="689" t="s">
        <v>829</v>
      </c>
      <c r="D28" s="689" t="s">
        <v>829</v>
      </c>
      <c r="E28" s="689" t="s">
        <v>829</v>
      </c>
      <c r="F28" s="689" t="s">
        <v>829</v>
      </c>
      <c r="G28" s="688" t="s">
        <v>829</v>
      </c>
      <c r="H28" s="21"/>
      <c r="I28" s="21"/>
      <c r="J28" s="21"/>
      <c r="K28" s="18"/>
      <c r="L28" s="18"/>
      <c r="M28" s="20"/>
    </row>
    <row r="29" spans="1:13" ht="16.399999999999999" customHeight="1" x14ac:dyDescent="0.25">
      <c r="A29" s="722" t="s">
        <v>303</v>
      </c>
      <c r="B29" s="689" t="s">
        <v>829</v>
      </c>
      <c r="C29" s="689" t="s">
        <v>829</v>
      </c>
      <c r="D29" s="689" t="s">
        <v>829</v>
      </c>
      <c r="E29" s="689" t="s">
        <v>829</v>
      </c>
      <c r="F29" s="689" t="s">
        <v>829</v>
      </c>
      <c r="G29" s="688" t="s">
        <v>829</v>
      </c>
      <c r="H29" s="21"/>
      <c r="I29" s="21"/>
      <c r="J29" s="21"/>
      <c r="K29" s="18"/>
      <c r="L29" s="18"/>
      <c r="M29" s="20"/>
    </row>
    <row r="30" spans="1:13" ht="16.399999999999999" customHeight="1" x14ac:dyDescent="0.25">
      <c r="A30" s="722" t="s">
        <v>304</v>
      </c>
      <c r="B30" s="689" t="s">
        <v>829</v>
      </c>
      <c r="C30" s="689" t="s">
        <v>829</v>
      </c>
      <c r="D30" s="689" t="s">
        <v>829</v>
      </c>
      <c r="E30" s="689" t="s">
        <v>829</v>
      </c>
      <c r="F30" s="689" t="s">
        <v>829</v>
      </c>
      <c r="G30" s="688" t="s">
        <v>829</v>
      </c>
      <c r="H30" s="21"/>
      <c r="I30" s="21"/>
      <c r="J30" s="21"/>
      <c r="K30" s="18"/>
      <c r="L30" s="18"/>
      <c r="M30" s="20"/>
    </row>
    <row r="31" spans="1:13" ht="16.399999999999999" customHeight="1" x14ac:dyDescent="0.25">
      <c r="A31" s="722" t="s">
        <v>305</v>
      </c>
      <c r="B31" s="689" t="s">
        <v>829</v>
      </c>
      <c r="C31" s="689" t="s">
        <v>829</v>
      </c>
      <c r="D31" s="689" t="s">
        <v>829</v>
      </c>
      <c r="E31" s="689" t="s">
        <v>829</v>
      </c>
      <c r="F31" s="689" t="s">
        <v>829</v>
      </c>
      <c r="G31" s="688" t="s">
        <v>829</v>
      </c>
      <c r="H31" s="21"/>
      <c r="I31" s="21"/>
      <c r="J31" s="21"/>
      <c r="K31" s="18"/>
      <c r="L31" s="18"/>
      <c r="M31" s="20"/>
    </row>
    <row r="32" spans="1:13" ht="16.399999999999999" customHeight="1" x14ac:dyDescent="0.25">
      <c r="A32" s="722" t="s">
        <v>306</v>
      </c>
      <c r="B32" s="689" t="s">
        <v>829</v>
      </c>
      <c r="C32" s="689" t="s">
        <v>829</v>
      </c>
      <c r="D32" s="689" t="s">
        <v>829</v>
      </c>
      <c r="E32" s="689" t="s">
        <v>829</v>
      </c>
      <c r="F32" s="689" t="s">
        <v>829</v>
      </c>
      <c r="G32" s="688" t="s">
        <v>829</v>
      </c>
      <c r="H32" s="21"/>
      <c r="I32" s="21"/>
      <c r="J32" s="21"/>
      <c r="K32" s="18"/>
      <c r="L32" s="18"/>
      <c r="M32" s="20"/>
    </row>
    <row r="33" spans="1:13" ht="16.399999999999999" customHeight="1" x14ac:dyDescent="0.25">
      <c r="A33" s="722" t="s">
        <v>307</v>
      </c>
      <c r="B33" s="689" t="s">
        <v>829</v>
      </c>
      <c r="C33" s="689" t="s">
        <v>829</v>
      </c>
      <c r="D33" s="689" t="s">
        <v>829</v>
      </c>
      <c r="E33" s="689" t="s">
        <v>829</v>
      </c>
      <c r="F33" s="689" t="s">
        <v>829</v>
      </c>
      <c r="G33" s="688" t="s">
        <v>829</v>
      </c>
      <c r="H33" s="21"/>
      <c r="I33" s="21"/>
      <c r="J33" s="21"/>
      <c r="K33" s="18"/>
      <c r="L33" s="18"/>
      <c r="M33" s="20"/>
    </row>
    <row r="34" spans="1:13" ht="16.399999999999999" customHeight="1" x14ac:dyDescent="0.25">
      <c r="A34" s="722" t="s">
        <v>308</v>
      </c>
      <c r="B34" s="689" t="s">
        <v>829</v>
      </c>
      <c r="C34" s="689" t="s">
        <v>829</v>
      </c>
      <c r="D34" s="689" t="s">
        <v>829</v>
      </c>
      <c r="E34" s="689" t="s">
        <v>829</v>
      </c>
      <c r="F34" s="689" t="s">
        <v>829</v>
      </c>
      <c r="G34" s="688" t="s">
        <v>829</v>
      </c>
      <c r="H34" s="21"/>
      <c r="I34" s="21"/>
      <c r="J34" s="21"/>
      <c r="K34" s="18"/>
      <c r="L34" s="18"/>
      <c r="M34" s="20"/>
    </row>
    <row r="35" spans="1:13" ht="16.399999999999999" customHeight="1" x14ac:dyDescent="0.25">
      <c r="A35" s="722" t="s">
        <v>309</v>
      </c>
      <c r="B35" s="689" t="s">
        <v>829</v>
      </c>
      <c r="C35" s="689" t="s">
        <v>829</v>
      </c>
      <c r="D35" s="689" t="s">
        <v>829</v>
      </c>
      <c r="E35" s="689" t="s">
        <v>829</v>
      </c>
      <c r="F35" s="689" t="s">
        <v>829</v>
      </c>
      <c r="G35" s="688" t="s">
        <v>829</v>
      </c>
      <c r="H35" s="21"/>
      <c r="I35" s="21"/>
      <c r="J35" s="21"/>
      <c r="K35" s="18"/>
      <c r="L35" s="18"/>
      <c r="M35" s="20"/>
    </row>
    <row r="36" spans="1:13" ht="16.399999999999999" customHeight="1" x14ac:dyDescent="0.25">
      <c r="A36" s="722" t="s">
        <v>310</v>
      </c>
      <c r="B36" s="689" t="s">
        <v>829</v>
      </c>
      <c r="C36" s="689" t="s">
        <v>829</v>
      </c>
      <c r="D36" s="689" t="s">
        <v>829</v>
      </c>
      <c r="E36" s="689" t="s">
        <v>829</v>
      </c>
      <c r="F36" s="689" t="s">
        <v>829</v>
      </c>
      <c r="G36" s="688" t="s">
        <v>829</v>
      </c>
      <c r="H36" s="21"/>
      <c r="I36" s="21"/>
      <c r="J36" s="21"/>
      <c r="K36" s="18"/>
      <c r="L36" s="18"/>
      <c r="M36" s="20"/>
    </row>
    <row r="37" spans="1:13" ht="16.399999999999999" customHeight="1" x14ac:dyDescent="0.25">
      <c r="A37" s="722" t="s">
        <v>311</v>
      </c>
      <c r="B37" s="689" t="s">
        <v>829</v>
      </c>
      <c r="C37" s="689" t="s">
        <v>829</v>
      </c>
      <c r="D37" s="689" t="s">
        <v>829</v>
      </c>
      <c r="E37" s="689" t="s">
        <v>829</v>
      </c>
      <c r="F37" s="689" t="s">
        <v>829</v>
      </c>
      <c r="G37" s="688" t="s">
        <v>829</v>
      </c>
      <c r="H37" s="21"/>
      <c r="I37" s="21"/>
      <c r="J37" s="21"/>
      <c r="K37" s="18"/>
      <c r="L37" s="18"/>
      <c r="M37" s="20"/>
    </row>
    <row r="38" spans="1:13" ht="16.399999999999999" customHeight="1" x14ac:dyDescent="0.25">
      <c r="A38" s="722" t="s">
        <v>312</v>
      </c>
      <c r="B38" s="689" t="s">
        <v>829</v>
      </c>
      <c r="C38" s="689" t="s">
        <v>829</v>
      </c>
      <c r="D38" s="689" t="s">
        <v>829</v>
      </c>
      <c r="E38" s="689" t="s">
        <v>829</v>
      </c>
      <c r="F38" s="689" t="s">
        <v>829</v>
      </c>
      <c r="G38" s="688" t="s">
        <v>829</v>
      </c>
      <c r="H38" s="21"/>
      <c r="I38" s="21"/>
      <c r="J38" s="21"/>
      <c r="K38" s="18"/>
      <c r="L38" s="18"/>
      <c r="M38" s="20"/>
    </row>
    <row r="39" spans="1:13" ht="16.399999999999999" customHeight="1" x14ac:dyDescent="0.25">
      <c r="A39" s="722" t="s">
        <v>313</v>
      </c>
      <c r="B39" s="689" t="s">
        <v>829</v>
      </c>
      <c r="C39" s="689" t="s">
        <v>829</v>
      </c>
      <c r="D39" s="689" t="s">
        <v>829</v>
      </c>
      <c r="E39" s="689" t="s">
        <v>829</v>
      </c>
      <c r="F39" s="689" t="s">
        <v>829</v>
      </c>
      <c r="G39" s="688" t="s">
        <v>829</v>
      </c>
      <c r="H39" s="21"/>
      <c r="I39" s="21"/>
      <c r="J39" s="21"/>
      <c r="K39" s="18"/>
      <c r="L39" s="18"/>
      <c r="M39" s="20"/>
    </row>
    <row r="40" spans="1:13" ht="16.399999999999999" customHeight="1" x14ac:dyDescent="0.25">
      <c r="A40" s="722" t="s">
        <v>314</v>
      </c>
      <c r="B40" s="689" t="s">
        <v>829</v>
      </c>
      <c r="C40" s="689" t="s">
        <v>829</v>
      </c>
      <c r="D40" s="689" t="s">
        <v>829</v>
      </c>
      <c r="E40" s="689" t="s">
        <v>829</v>
      </c>
      <c r="F40" s="689" t="s">
        <v>829</v>
      </c>
      <c r="G40" s="688" t="s">
        <v>829</v>
      </c>
      <c r="H40" s="21"/>
      <c r="I40" s="21"/>
      <c r="J40" s="21"/>
      <c r="K40" s="18"/>
      <c r="L40" s="18"/>
      <c r="M40" s="20"/>
    </row>
    <row r="41" spans="1:13" ht="16.399999999999999" customHeight="1" x14ac:dyDescent="0.25">
      <c r="A41" s="722" t="s">
        <v>315</v>
      </c>
      <c r="B41" s="689" t="s">
        <v>829</v>
      </c>
      <c r="C41" s="689" t="s">
        <v>829</v>
      </c>
      <c r="D41" s="689" t="s">
        <v>829</v>
      </c>
      <c r="E41" s="689" t="s">
        <v>829</v>
      </c>
      <c r="F41" s="689" t="s">
        <v>829</v>
      </c>
      <c r="G41" s="688" t="s">
        <v>829</v>
      </c>
      <c r="H41" s="21"/>
      <c r="I41" s="21"/>
      <c r="J41" s="21"/>
      <c r="K41" s="18"/>
      <c r="L41" s="18"/>
      <c r="M41" s="20"/>
    </row>
    <row r="42" spans="1:13" ht="16.399999999999999" customHeight="1" x14ac:dyDescent="0.25">
      <c r="A42" s="722" t="s">
        <v>316</v>
      </c>
      <c r="B42" s="689" t="s">
        <v>829</v>
      </c>
      <c r="C42" s="689" t="s">
        <v>829</v>
      </c>
      <c r="D42" s="689" t="s">
        <v>829</v>
      </c>
      <c r="E42" s="689" t="s">
        <v>829</v>
      </c>
      <c r="F42" s="689" t="s">
        <v>829</v>
      </c>
      <c r="G42" s="688" t="s">
        <v>829</v>
      </c>
      <c r="H42" s="21"/>
      <c r="I42" s="21"/>
      <c r="J42" s="21"/>
      <c r="K42" s="18"/>
      <c r="L42" s="18"/>
      <c r="M42" s="20"/>
    </row>
    <row r="43" spans="1:13" ht="16.399999999999999" customHeight="1" x14ac:dyDescent="0.25">
      <c r="A43" s="722" t="s">
        <v>317</v>
      </c>
      <c r="B43" s="689" t="s">
        <v>829</v>
      </c>
      <c r="C43" s="689" t="s">
        <v>829</v>
      </c>
      <c r="D43" s="689" t="s">
        <v>829</v>
      </c>
      <c r="E43" s="689" t="s">
        <v>829</v>
      </c>
      <c r="F43" s="689" t="s">
        <v>829</v>
      </c>
      <c r="G43" s="688" t="s">
        <v>829</v>
      </c>
      <c r="H43" s="21"/>
      <c r="I43" s="21"/>
      <c r="J43" s="21"/>
      <c r="K43" s="18"/>
      <c r="L43" s="18"/>
      <c r="M43" s="20"/>
    </row>
    <row r="44" spans="1:13" ht="16.399999999999999" customHeight="1" x14ac:dyDescent="0.25">
      <c r="A44" s="722" t="s">
        <v>318</v>
      </c>
      <c r="B44" s="689" t="s">
        <v>829</v>
      </c>
      <c r="C44" s="689" t="s">
        <v>829</v>
      </c>
      <c r="D44" s="689" t="s">
        <v>829</v>
      </c>
      <c r="E44" s="689" t="s">
        <v>829</v>
      </c>
      <c r="F44" s="689" t="s">
        <v>829</v>
      </c>
      <c r="G44" s="688" t="s">
        <v>829</v>
      </c>
      <c r="H44" s="21"/>
      <c r="I44" s="21"/>
      <c r="J44" s="21"/>
      <c r="K44" s="18"/>
      <c r="L44" s="18"/>
      <c r="M44" s="20"/>
    </row>
    <row r="45" spans="1:13" ht="16.399999999999999" customHeight="1" x14ac:dyDescent="0.25">
      <c r="A45" s="722" t="s">
        <v>319</v>
      </c>
      <c r="B45" s="689" t="s">
        <v>829</v>
      </c>
      <c r="C45" s="689" t="s">
        <v>829</v>
      </c>
      <c r="D45" s="689" t="s">
        <v>829</v>
      </c>
      <c r="E45" s="689" t="s">
        <v>829</v>
      </c>
      <c r="F45" s="689" t="s">
        <v>829</v>
      </c>
      <c r="G45" s="688" t="s">
        <v>829</v>
      </c>
      <c r="H45" s="21"/>
      <c r="I45" s="21"/>
      <c r="J45" s="21"/>
      <c r="K45" s="18"/>
      <c r="L45" s="18"/>
      <c r="M45" s="20"/>
    </row>
    <row r="46" spans="1:13" ht="16.399999999999999" customHeight="1" x14ac:dyDescent="0.25">
      <c r="A46" s="722" t="s">
        <v>320</v>
      </c>
      <c r="B46" s="689" t="s">
        <v>829</v>
      </c>
      <c r="C46" s="689" t="s">
        <v>829</v>
      </c>
      <c r="D46" s="689" t="s">
        <v>829</v>
      </c>
      <c r="E46" s="689" t="s">
        <v>829</v>
      </c>
      <c r="F46" s="689" t="s">
        <v>829</v>
      </c>
      <c r="G46" s="688" t="s">
        <v>829</v>
      </c>
      <c r="H46" s="21"/>
      <c r="I46" s="21"/>
      <c r="J46" s="21"/>
      <c r="K46" s="18"/>
      <c r="L46" s="18"/>
      <c r="M46" s="20"/>
    </row>
    <row r="47" spans="1:13" ht="16.399999999999999" customHeight="1" x14ac:dyDescent="0.25">
      <c r="A47" s="722" t="s">
        <v>321</v>
      </c>
      <c r="B47" s="689" t="s">
        <v>829</v>
      </c>
      <c r="C47" s="689" t="s">
        <v>829</v>
      </c>
      <c r="D47" s="689" t="s">
        <v>829</v>
      </c>
      <c r="E47" s="689" t="s">
        <v>829</v>
      </c>
      <c r="F47" s="689" t="s">
        <v>829</v>
      </c>
      <c r="G47" s="688" t="s">
        <v>829</v>
      </c>
      <c r="H47" s="21"/>
      <c r="I47" s="21"/>
      <c r="J47" s="21"/>
      <c r="K47" s="18"/>
      <c r="L47" s="18"/>
      <c r="M47" s="20"/>
    </row>
    <row r="48" spans="1:13" ht="16.399999999999999" customHeight="1" x14ac:dyDescent="0.25">
      <c r="A48" s="722" t="s">
        <v>322</v>
      </c>
      <c r="B48" s="689" t="s">
        <v>829</v>
      </c>
      <c r="C48" s="689" t="s">
        <v>829</v>
      </c>
      <c r="D48" s="689" t="s">
        <v>829</v>
      </c>
      <c r="E48" s="689" t="s">
        <v>829</v>
      </c>
      <c r="F48" s="689" t="s">
        <v>829</v>
      </c>
      <c r="G48" s="688" t="s">
        <v>829</v>
      </c>
      <c r="H48" s="21"/>
      <c r="I48" s="21"/>
      <c r="J48" s="21"/>
      <c r="K48" s="18"/>
      <c r="L48" s="18"/>
      <c r="M48" s="20"/>
    </row>
    <row r="49" spans="1:13" ht="16.399999999999999" customHeight="1" x14ac:dyDescent="0.25">
      <c r="A49" s="722" t="s">
        <v>323</v>
      </c>
      <c r="B49" s="689" t="s">
        <v>829</v>
      </c>
      <c r="C49" s="689" t="s">
        <v>829</v>
      </c>
      <c r="D49" s="689" t="s">
        <v>829</v>
      </c>
      <c r="E49" s="689" t="s">
        <v>829</v>
      </c>
      <c r="F49" s="689" t="s">
        <v>829</v>
      </c>
      <c r="G49" s="688" t="s">
        <v>829</v>
      </c>
      <c r="H49" s="21"/>
      <c r="I49" s="21"/>
      <c r="J49" s="21"/>
      <c r="K49" s="18"/>
      <c r="L49" s="18"/>
      <c r="M49" s="20"/>
    </row>
    <row r="50" spans="1:13" ht="16.399999999999999" customHeight="1" x14ac:dyDescent="0.25">
      <c r="A50" s="722" t="s">
        <v>324</v>
      </c>
      <c r="B50" s="689" t="s">
        <v>829</v>
      </c>
      <c r="C50" s="689" t="s">
        <v>829</v>
      </c>
      <c r="D50" s="689" t="s">
        <v>829</v>
      </c>
      <c r="E50" s="689" t="s">
        <v>829</v>
      </c>
      <c r="F50" s="689" t="s">
        <v>829</v>
      </c>
      <c r="G50" s="688" t="s">
        <v>829</v>
      </c>
      <c r="H50" s="21"/>
      <c r="I50" s="21"/>
      <c r="J50" s="21"/>
      <c r="K50" s="18"/>
      <c r="L50" s="18"/>
      <c r="M50" s="20"/>
    </row>
    <row r="51" spans="1:13" ht="16.399999999999999" customHeight="1" x14ac:dyDescent="0.25">
      <c r="A51" s="722" t="s">
        <v>325</v>
      </c>
      <c r="B51" s="689" t="s">
        <v>829</v>
      </c>
      <c r="C51" s="689" t="s">
        <v>829</v>
      </c>
      <c r="D51" s="689" t="s">
        <v>829</v>
      </c>
      <c r="E51" s="689" t="s">
        <v>829</v>
      </c>
      <c r="F51" s="689" t="s">
        <v>829</v>
      </c>
      <c r="G51" s="688" t="s">
        <v>829</v>
      </c>
      <c r="H51" s="21"/>
      <c r="I51" s="21"/>
      <c r="J51" s="21"/>
      <c r="K51" s="18"/>
      <c r="L51" s="18"/>
      <c r="M51" s="20"/>
    </row>
    <row r="52" spans="1:13" ht="16.399999999999999" customHeight="1" x14ac:dyDescent="0.25">
      <c r="A52" s="722" t="s">
        <v>326</v>
      </c>
      <c r="B52" s="689" t="s">
        <v>829</v>
      </c>
      <c r="C52" s="689" t="s">
        <v>829</v>
      </c>
      <c r="D52" s="689" t="s">
        <v>829</v>
      </c>
      <c r="E52" s="689" t="s">
        <v>829</v>
      </c>
      <c r="F52" s="689" t="s">
        <v>829</v>
      </c>
      <c r="G52" s="688" t="s">
        <v>829</v>
      </c>
      <c r="H52" s="21"/>
      <c r="I52" s="21"/>
      <c r="J52" s="21"/>
      <c r="K52" s="18"/>
      <c r="L52" s="18"/>
      <c r="M52" s="20"/>
    </row>
    <row r="53" spans="1:13" ht="16.399999999999999" customHeight="1" x14ac:dyDescent="0.25">
      <c r="A53" s="722" t="s">
        <v>327</v>
      </c>
      <c r="B53" s="689" t="s">
        <v>829</v>
      </c>
      <c r="C53" s="689" t="s">
        <v>829</v>
      </c>
      <c r="D53" s="689" t="s">
        <v>829</v>
      </c>
      <c r="E53" s="689" t="s">
        <v>829</v>
      </c>
      <c r="F53" s="689" t="s">
        <v>829</v>
      </c>
      <c r="G53" s="688" t="s">
        <v>829</v>
      </c>
      <c r="H53" s="21"/>
      <c r="I53" s="21"/>
      <c r="J53" s="21"/>
      <c r="K53" s="18"/>
      <c r="L53" s="18"/>
      <c r="M53" s="20"/>
    </row>
    <row r="54" spans="1:13" ht="16.399999999999999" customHeight="1" x14ac:dyDescent="0.25">
      <c r="A54" s="722" t="s">
        <v>328</v>
      </c>
      <c r="B54" s="689">
        <v>178580</v>
      </c>
      <c r="C54" s="716">
        <v>8.2515440081490645</v>
      </c>
      <c r="D54" s="689">
        <v>110631</v>
      </c>
      <c r="E54" s="716">
        <v>9.9189782092289942</v>
      </c>
      <c r="F54" s="689">
        <v>67949</v>
      </c>
      <c r="G54" s="666">
        <v>6.4784022823665</v>
      </c>
      <c r="H54" s="21"/>
      <c r="I54" s="21"/>
      <c r="J54" s="21"/>
      <c r="K54" s="18"/>
      <c r="L54" s="18"/>
      <c r="M54" s="20"/>
    </row>
    <row r="55" spans="1:13" ht="16.399999999999999" customHeight="1" x14ac:dyDescent="0.25">
      <c r="A55" s="722" t="s">
        <v>329</v>
      </c>
      <c r="B55" s="689">
        <v>178249</v>
      </c>
      <c r="C55" s="716">
        <v>8.2250898842435305</v>
      </c>
      <c r="D55" s="689">
        <v>109540</v>
      </c>
      <c r="E55" s="716">
        <v>9.8141912785656729</v>
      </c>
      <c r="F55" s="689">
        <v>68709</v>
      </c>
      <c r="G55" s="666">
        <v>6.5374969491823274</v>
      </c>
      <c r="H55" s="21"/>
      <c r="I55" s="21"/>
      <c r="J55" s="21"/>
      <c r="K55" s="18"/>
      <c r="L55" s="18"/>
      <c r="M55" s="20"/>
    </row>
    <row r="56" spans="1:13" ht="16.399999999999999" customHeight="1" x14ac:dyDescent="0.25">
      <c r="A56" s="722" t="s">
        <v>330</v>
      </c>
      <c r="B56" s="689">
        <v>168000</v>
      </c>
      <c r="C56" s="716">
        <v>7.7329072886923802</v>
      </c>
      <c r="D56" s="689">
        <v>103867</v>
      </c>
      <c r="E56" s="716">
        <v>9.2790908424739644</v>
      </c>
      <c r="F56" s="689">
        <v>64133</v>
      </c>
      <c r="G56" s="666">
        <v>6.089535515935788</v>
      </c>
      <c r="H56" s="21"/>
      <c r="I56" s="21"/>
      <c r="J56" s="21"/>
      <c r="K56" s="18"/>
      <c r="L56" s="18"/>
      <c r="M56" s="20"/>
    </row>
    <row r="57" spans="1:13" ht="16.399999999999999" customHeight="1" x14ac:dyDescent="0.25">
      <c r="A57" s="722" t="s">
        <v>331</v>
      </c>
      <c r="B57" s="689">
        <v>163905</v>
      </c>
      <c r="C57" s="716">
        <v>7.5347453611081248</v>
      </c>
      <c r="D57" s="689">
        <v>104365</v>
      </c>
      <c r="E57" s="716">
        <v>9.2990437201322038</v>
      </c>
      <c r="F57" s="689">
        <v>59540</v>
      </c>
      <c r="G57" s="666">
        <v>5.654306771738371</v>
      </c>
      <c r="H57" s="21"/>
      <c r="I57" s="21"/>
      <c r="J57" s="21"/>
      <c r="K57" s="18"/>
      <c r="L57" s="18"/>
      <c r="M57" s="20"/>
    </row>
    <row r="58" spans="1:13" ht="16.399999999999999" customHeight="1" x14ac:dyDescent="0.25">
      <c r="A58" s="722" t="s">
        <v>332</v>
      </c>
      <c r="B58" s="689">
        <v>164420</v>
      </c>
      <c r="C58" s="716">
        <v>7.5466264465600021</v>
      </c>
      <c r="D58" s="689">
        <v>105296</v>
      </c>
      <c r="E58" s="716">
        <v>9.3726495340838358</v>
      </c>
      <c r="F58" s="689">
        <v>59124</v>
      </c>
      <c r="G58" s="666">
        <v>5.6026684583019897</v>
      </c>
      <c r="H58" s="21"/>
      <c r="I58" s="21"/>
      <c r="J58" s="21"/>
      <c r="K58" s="18"/>
      <c r="L58" s="18"/>
      <c r="M58" s="20"/>
    </row>
    <row r="59" spans="1:13" ht="16.399999999999999" customHeight="1" x14ac:dyDescent="0.25">
      <c r="A59" s="722" t="s">
        <v>333</v>
      </c>
      <c r="B59" s="689">
        <v>166301</v>
      </c>
      <c r="C59" s="716">
        <v>7.6143520367828383</v>
      </c>
      <c r="D59" s="689">
        <v>109483</v>
      </c>
      <c r="E59" s="716">
        <v>9.7290984946929786</v>
      </c>
      <c r="F59" s="689">
        <v>56818</v>
      </c>
      <c r="G59" s="666">
        <v>5.3666099243502421</v>
      </c>
      <c r="H59" s="21"/>
      <c r="I59" s="21"/>
      <c r="J59" s="21"/>
      <c r="K59" s="18"/>
      <c r="L59" s="18"/>
      <c r="M59" s="20"/>
    </row>
    <row r="60" spans="1:13" ht="16.399999999999999" customHeight="1" x14ac:dyDescent="0.25">
      <c r="A60" s="722" t="s">
        <v>334</v>
      </c>
      <c r="B60" s="689">
        <v>172777</v>
      </c>
      <c r="C60" s="716">
        <v>7.8856048494584732</v>
      </c>
      <c r="D60" s="689">
        <v>110607</v>
      </c>
      <c r="E60" s="716">
        <v>9.7931998632310027</v>
      </c>
      <c r="F60" s="689">
        <v>62170</v>
      </c>
      <c r="G60" s="666">
        <v>5.8561635170696151</v>
      </c>
      <c r="H60" s="21"/>
      <c r="I60" s="21"/>
      <c r="J60" s="21"/>
      <c r="K60" s="18"/>
      <c r="L60" s="18"/>
      <c r="M60" s="20"/>
    </row>
    <row r="61" spans="1:13" ht="16.399999999999999" customHeight="1" x14ac:dyDescent="0.25">
      <c r="A61" s="722" t="s">
        <v>335</v>
      </c>
      <c r="B61" s="689">
        <v>162067</v>
      </c>
      <c r="C61" s="716">
        <v>7.3918844512442794</v>
      </c>
      <c r="D61" s="689">
        <v>105156</v>
      </c>
      <c r="E61" s="716">
        <v>9.3096925448976382</v>
      </c>
      <c r="F61" s="689">
        <v>56911</v>
      </c>
      <c r="G61" s="666">
        <v>5.353978041711863</v>
      </c>
      <c r="H61" s="21"/>
      <c r="I61" s="21"/>
      <c r="J61" s="21"/>
      <c r="K61" s="18"/>
      <c r="L61" s="18"/>
      <c r="M61" s="20"/>
    </row>
    <row r="62" spans="1:13" ht="16.399999999999999" customHeight="1" x14ac:dyDescent="0.25">
      <c r="A62" s="722" t="s">
        <v>336</v>
      </c>
      <c r="B62" s="689">
        <v>179069</v>
      </c>
      <c r="C62" s="716">
        <v>8.1652749348091227</v>
      </c>
      <c r="D62" s="689">
        <v>118724</v>
      </c>
      <c r="E62" s="716">
        <v>10.525961198464348</v>
      </c>
      <c r="F62" s="689">
        <v>60345</v>
      </c>
      <c r="G62" s="666">
        <v>5.6654557821214935</v>
      </c>
      <c r="H62" s="21"/>
      <c r="I62" s="21"/>
      <c r="J62" s="21"/>
      <c r="K62" s="18"/>
      <c r="L62" s="18"/>
      <c r="M62" s="20"/>
    </row>
    <row r="63" spans="1:13" ht="16.399999999999999" customHeight="1" x14ac:dyDescent="0.25">
      <c r="A63" s="722" t="s">
        <v>337</v>
      </c>
      <c r="B63" s="689">
        <v>181867</v>
      </c>
      <c r="C63" s="716">
        <v>8.2774116310016925</v>
      </c>
      <c r="D63" s="689">
        <v>119522</v>
      </c>
      <c r="E63" s="716">
        <v>10.572535989578931</v>
      </c>
      <c r="F63" s="689">
        <v>62345</v>
      </c>
      <c r="G63" s="666">
        <v>5.8449180657661648</v>
      </c>
      <c r="H63" s="21"/>
      <c r="I63" s="21"/>
      <c r="J63" s="21"/>
      <c r="K63" s="18"/>
      <c r="L63" s="18"/>
      <c r="M63" s="20"/>
    </row>
    <row r="64" spans="1:13" ht="16.399999999999999" customHeight="1" x14ac:dyDescent="0.25">
      <c r="A64" s="722" t="s">
        <v>338</v>
      </c>
      <c r="B64" s="689">
        <v>195674</v>
      </c>
      <c r="C64" s="716">
        <v>8.8661010176024977</v>
      </c>
      <c r="D64" s="689">
        <v>130879</v>
      </c>
      <c r="E64" s="716">
        <v>11.520212945178438</v>
      </c>
      <c r="F64" s="689">
        <v>64795</v>
      </c>
      <c r="G64" s="666">
        <v>6.0504674702770247</v>
      </c>
      <c r="H64" s="21"/>
      <c r="I64" s="21"/>
      <c r="J64" s="21"/>
      <c r="K64" s="18"/>
      <c r="L64" s="18"/>
      <c r="M64" s="20"/>
    </row>
    <row r="65" spans="1:13" ht="16.399999999999999" customHeight="1" x14ac:dyDescent="0.25">
      <c r="A65" s="722" t="s">
        <v>339</v>
      </c>
      <c r="B65" s="689">
        <v>180895</v>
      </c>
      <c r="C65" s="716">
        <v>8.1844071390139739</v>
      </c>
      <c r="D65" s="689">
        <v>118927</v>
      </c>
      <c r="E65" s="716">
        <v>10.471298794179571</v>
      </c>
      <c r="F65" s="689">
        <v>61968</v>
      </c>
      <c r="G65" s="666">
        <v>5.7671640511223643</v>
      </c>
      <c r="H65" s="21"/>
      <c r="I65" s="21"/>
      <c r="J65" s="21"/>
      <c r="K65" s="18"/>
      <c r="L65" s="18"/>
      <c r="M65" s="20"/>
    </row>
    <row r="66" spans="1:13" ht="16.399999999999999" customHeight="1" x14ac:dyDescent="0.25">
      <c r="A66" s="722" t="s">
        <v>340</v>
      </c>
      <c r="B66" s="689">
        <v>167226</v>
      </c>
      <c r="C66" s="716">
        <v>7.5599789556304255</v>
      </c>
      <c r="D66" s="689">
        <v>115973</v>
      </c>
      <c r="E66" s="716">
        <v>10.200437433486165</v>
      </c>
      <c r="F66" s="689">
        <v>51253</v>
      </c>
      <c r="G66" s="666">
        <v>4.7675043003282696</v>
      </c>
      <c r="H66" s="21"/>
      <c r="I66" s="21"/>
      <c r="J66" s="21"/>
      <c r="K66" s="18"/>
      <c r="L66" s="18"/>
      <c r="M66" s="20"/>
    </row>
    <row r="67" spans="1:13" ht="16.399999999999999" customHeight="1" x14ac:dyDescent="0.25">
      <c r="A67" s="722" t="s">
        <v>341</v>
      </c>
      <c r="B67" s="689">
        <v>159758</v>
      </c>
      <c r="C67" s="716">
        <v>7.2256978016311395</v>
      </c>
      <c r="D67" s="689">
        <v>111607</v>
      </c>
      <c r="E67" s="716">
        <v>9.8147189650044417</v>
      </c>
      <c r="F67" s="689">
        <v>48151</v>
      </c>
      <c r="G67" s="666">
        <v>4.4840396635431974</v>
      </c>
      <c r="H67" s="21"/>
      <c r="I67" s="21"/>
      <c r="J67" s="21"/>
      <c r="K67" s="18"/>
      <c r="L67" s="18"/>
      <c r="M67" s="20"/>
    </row>
    <row r="68" spans="1:13" ht="16.399999999999999" customHeight="1" x14ac:dyDescent="0.25">
      <c r="A68" s="722" t="s">
        <v>342</v>
      </c>
      <c r="B68" s="689">
        <v>165359</v>
      </c>
      <c r="C68" s="716">
        <v>7.4794663118337876</v>
      </c>
      <c r="D68" s="689">
        <v>112345</v>
      </c>
      <c r="E68" s="716">
        <v>9.8773879075525901</v>
      </c>
      <c r="F68" s="689">
        <v>53014</v>
      </c>
      <c r="G68" s="666">
        <v>4.9386846740987931</v>
      </c>
      <c r="H68" s="21"/>
      <c r="I68" s="21"/>
      <c r="J68" s="21"/>
      <c r="K68" s="18"/>
      <c r="L68" s="18"/>
      <c r="M68" s="20"/>
    </row>
    <row r="69" spans="1:13" ht="16.399999999999999" customHeight="1" x14ac:dyDescent="0.25">
      <c r="A69" s="722" t="s">
        <v>343</v>
      </c>
      <c r="B69" s="689">
        <v>167632</v>
      </c>
      <c r="C69" s="716">
        <v>7.5653093626063583</v>
      </c>
      <c r="D69" s="689">
        <v>109081</v>
      </c>
      <c r="E69" s="716">
        <v>9.5599417110582952</v>
      </c>
      <c r="F69" s="689">
        <v>58551</v>
      </c>
      <c r="G69" s="666">
        <v>5.4477360153771146</v>
      </c>
      <c r="H69" s="21"/>
      <c r="I69" s="21"/>
      <c r="J69" s="21"/>
      <c r="K69" s="18"/>
      <c r="L69" s="18"/>
      <c r="M69" s="20"/>
    </row>
    <row r="70" spans="1:13" ht="16.399999999999999" customHeight="1" x14ac:dyDescent="0.25">
      <c r="A70" s="722" t="s">
        <v>344</v>
      </c>
      <c r="B70" s="689">
        <v>164135</v>
      </c>
      <c r="C70" s="716">
        <v>7.4105819083485551</v>
      </c>
      <c r="D70" s="689">
        <v>102638</v>
      </c>
      <c r="E70" s="716">
        <v>9.0088444066984259</v>
      </c>
      <c r="F70" s="689">
        <v>61497</v>
      </c>
      <c r="G70" s="666">
        <v>5.7176158633855847</v>
      </c>
      <c r="H70" s="21"/>
      <c r="I70" s="21"/>
      <c r="J70" s="21"/>
      <c r="K70" s="18"/>
      <c r="L70" s="18"/>
      <c r="M70" s="20"/>
    </row>
    <row r="71" spans="1:13" ht="16.399999999999999" customHeight="1" x14ac:dyDescent="0.25">
      <c r="A71" s="722" t="s">
        <v>345</v>
      </c>
      <c r="B71" s="689">
        <v>161366</v>
      </c>
      <c r="C71" s="716">
        <v>7.2853767110126562</v>
      </c>
      <c r="D71" s="689">
        <v>102972</v>
      </c>
      <c r="E71" s="716">
        <v>9.0345752873845449</v>
      </c>
      <c r="F71" s="689">
        <v>58394</v>
      </c>
      <c r="G71" s="666">
        <v>5.4311141579007085</v>
      </c>
      <c r="H71" s="21"/>
      <c r="I71" s="21"/>
      <c r="J71" s="21"/>
      <c r="K71" s="18"/>
      <c r="L71" s="18"/>
      <c r="M71" s="20"/>
    </row>
    <row r="72" spans="1:13" ht="16.399999999999999" customHeight="1" x14ac:dyDescent="0.25">
      <c r="A72" s="722" t="s">
        <v>346</v>
      </c>
      <c r="B72" s="689">
        <v>153506</v>
      </c>
      <c r="C72" s="716">
        <v>6.9234251438393928</v>
      </c>
      <c r="D72" s="689">
        <v>97532</v>
      </c>
      <c r="E72" s="716">
        <v>8.5526247152568189</v>
      </c>
      <c r="F72" s="689">
        <v>55974</v>
      </c>
      <c r="G72" s="666">
        <v>5.1980721519036726</v>
      </c>
      <c r="H72" s="21"/>
      <c r="I72" s="21"/>
      <c r="J72" s="21"/>
      <c r="K72" s="18"/>
      <c r="L72" s="18"/>
      <c r="M72" s="20"/>
    </row>
    <row r="73" spans="1:13" ht="16.399999999999999" customHeight="1" x14ac:dyDescent="0.25">
      <c r="A73" s="722" t="s">
        <v>347</v>
      </c>
      <c r="B73" s="689">
        <v>149060</v>
      </c>
      <c r="C73" s="716">
        <v>6.7194048998326448</v>
      </c>
      <c r="D73" s="689">
        <v>95904</v>
      </c>
      <c r="E73" s="716">
        <v>8.4167285012713613</v>
      </c>
      <c r="F73" s="689">
        <v>53156</v>
      </c>
      <c r="G73" s="666">
        <v>4.9268420253149223</v>
      </c>
      <c r="H73" s="21"/>
      <c r="I73" s="21"/>
      <c r="J73" s="21"/>
      <c r="K73" s="18"/>
      <c r="L73" s="18"/>
      <c r="M73" s="20"/>
    </row>
    <row r="74" spans="1:13" ht="16.399999999999999" customHeight="1" x14ac:dyDescent="0.25">
      <c r="A74" s="722" t="s">
        <v>348</v>
      </c>
      <c r="B74" s="689">
        <v>141207</v>
      </c>
      <c r="C74" s="716">
        <v>6.3466121882118625</v>
      </c>
      <c r="D74" s="689">
        <v>91035</v>
      </c>
      <c r="E74" s="716">
        <v>7.96299805130979</v>
      </c>
      <c r="F74" s="689">
        <v>50172</v>
      </c>
      <c r="G74" s="666">
        <v>4.6382798410394406</v>
      </c>
      <c r="H74" s="21"/>
      <c r="I74" s="21"/>
      <c r="J74" s="21"/>
      <c r="K74" s="18"/>
      <c r="L74" s="18"/>
      <c r="M74" s="20"/>
    </row>
    <row r="75" spans="1:13" ht="16.399999999999999" customHeight="1" x14ac:dyDescent="0.25">
      <c r="A75" s="722" t="s">
        <v>349</v>
      </c>
      <c r="B75" s="689">
        <v>149537</v>
      </c>
      <c r="C75" s="716">
        <v>6.7004051187878595</v>
      </c>
      <c r="D75" s="689">
        <v>98833</v>
      </c>
      <c r="E75" s="716">
        <v>8.6084569789332708</v>
      </c>
      <c r="F75" s="689">
        <v>50704</v>
      </c>
      <c r="G75" s="666">
        <v>4.6789210122450653</v>
      </c>
      <c r="H75" s="21"/>
      <c r="I75" s="21"/>
      <c r="J75" s="21"/>
      <c r="K75" s="18"/>
      <c r="L75" s="18"/>
      <c r="M75" s="20"/>
    </row>
    <row r="76" spans="1:13" ht="16.399999999999999" customHeight="1" x14ac:dyDescent="0.25">
      <c r="A76" s="722" t="s">
        <v>350</v>
      </c>
      <c r="B76" s="689">
        <v>156900</v>
      </c>
      <c r="C76" s="716">
        <v>7.0225189004891932</v>
      </c>
      <c r="D76" s="689">
        <v>104126</v>
      </c>
      <c r="E76" s="716">
        <v>9.065345028310908</v>
      </c>
      <c r="F76" s="689">
        <v>52774</v>
      </c>
      <c r="G76" s="666">
        <v>4.8611625314607316</v>
      </c>
      <c r="H76" s="21"/>
      <c r="I76" s="21"/>
      <c r="J76" s="21"/>
      <c r="K76" s="18"/>
      <c r="L76" s="18"/>
      <c r="M76" s="20"/>
    </row>
    <row r="77" spans="1:13" ht="16.399999999999999" customHeight="1" x14ac:dyDescent="0.25">
      <c r="A77" s="722" t="s">
        <v>351</v>
      </c>
      <c r="B77" s="689">
        <v>166455</v>
      </c>
      <c r="C77" s="716">
        <v>7.4274691061456188</v>
      </c>
      <c r="D77" s="689">
        <v>112431</v>
      </c>
      <c r="E77" s="716">
        <v>9.7390642708046702</v>
      </c>
      <c r="F77" s="689">
        <v>54024</v>
      </c>
      <c r="G77" s="666">
        <v>4.9716573601963034</v>
      </c>
      <c r="H77" s="21"/>
      <c r="I77" s="21"/>
      <c r="J77" s="21"/>
      <c r="K77" s="18"/>
      <c r="L77" s="18"/>
      <c r="M77" s="20"/>
    </row>
    <row r="78" spans="1:13" ht="16.399999999999999" customHeight="1" x14ac:dyDescent="0.25">
      <c r="A78" s="722" t="s">
        <v>352</v>
      </c>
      <c r="B78" s="689">
        <v>165330</v>
      </c>
      <c r="C78" s="716">
        <v>7.3447617912400283</v>
      </c>
      <c r="D78" s="689">
        <v>110682</v>
      </c>
      <c r="E78" s="716">
        <v>9.5446175431802516</v>
      </c>
      <c r="F78" s="689">
        <v>54648</v>
      </c>
      <c r="G78" s="666">
        <v>5.0073092069729332</v>
      </c>
      <c r="H78" s="21"/>
      <c r="I78" s="21"/>
      <c r="J78" s="21"/>
      <c r="K78" s="18"/>
      <c r="L78" s="18"/>
      <c r="M78" s="20"/>
    </row>
    <row r="79" spans="1:13" ht="16.399999999999999" customHeight="1" x14ac:dyDescent="0.25">
      <c r="A79" s="722" t="s">
        <v>353</v>
      </c>
      <c r="B79" s="689">
        <v>169389</v>
      </c>
      <c r="C79" s="716">
        <v>7.5074434457396437</v>
      </c>
      <c r="D79" s="689">
        <v>108628</v>
      </c>
      <c r="E79" s="716">
        <v>9.3192886381257978</v>
      </c>
      <c r="F79" s="689">
        <v>60761</v>
      </c>
      <c r="G79" s="666">
        <v>5.5710544731821008</v>
      </c>
      <c r="H79" s="21"/>
      <c r="I79" s="21"/>
      <c r="J79" s="21"/>
      <c r="K79" s="18"/>
      <c r="L79" s="18"/>
      <c r="M79" s="20"/>
    </row>
    <row r="80" spans="1:13" ht="16.399999999999999" customHeight="1" x14ac:dyDescent="0.25">
      <c r="A80" s="722" t="s">
        <v>354</v>
      </c>
      <c r="B80" s="689">
        <v>167908</v>
      </c>
      <c r="C80" s="716">
        <v>7.4237023956078501</v>
      </c>
      <c r="D80" s="689">
        <v>106707</v>
      </c>
      <c r="E80" s="716">
        <v>9.1214982789246477</v>
      </c>
      <c r="F80" s="689">
        <v>61201</v>
      </c>
      <c r="G80" s="666">
        <v>5.6047860476624587</v>
      </c>
      <c r="H80" s="21"/>
      <c r="I80" s="21"/>
      <c r="J80" s="21"/>
      <c r="K80" s="18"/>
      <c r="L80" s="18"/>
      <c r="M80" s="20"/>
    </row>
    <row r="81" spans="1:13" ht="16.399999999999999" customHeight="1" x14ac:dyDescent="0.25">
      <c r="A81" s="722" t="s">
        <v>355</v>
      </c>
      <c r="B81" s="689">
        <v>157790</v>
      </c>
      <c r="C81" s="716">
        <v>6.9688565495052623</v>
      </c>
      <c r="D81" s="689">
        <v>97994</v>
      </c>
      <c r="E81" s="716">
        <v>8.3835504494382374</v>
      </c>
      <c r="F81" s="689">
        <v>59796</v>
      </c>
      <c r="G81" s="666">
        <v>5.4591654148200401</v>
      </c>
      <c r="H81" s="21"/>
      <c r="I81" s="21"/>
      <c r="J81" s="21"/>
      <c r="K81" s="18"/>
      <c r="L81" s="18"/>
      <c r="M81" s="20"/>
    </row>
    <row r="82" spans="1:13" ht="16.399999999999999" customHeight="1" x14ac:dyDescent="0.25">
      <c r="A82" s="722" t="s">
        <v>356</v>
      </c>
      <c r="B82" s="689">
        <v>152450</v>
      </c>
      <c r="C82" s="716">
        <v>6.7108084472372571</v>
      </c>
      <c r="D82" s="689">
        <v>99074</v>
      </c>
      <c r="E82" s="716">
        <v>8.4387302945239142</v>
      </c>
      <c r="F82" s="689">
        <v>53376</v>
      </c>
      <c r="G82" s="666">
        <v>4.8626670474180944</v>
      </c>
      <c r="H82" s="21"/>
      <c r="I82" s="21"/>
      <c r="J82" s="21"/>
      <c r="K82" s="18"/>
      <c r="L82" s="18"/>
      <c r="M82" s="20"/>
    </row>
    <row r="83" spans="1:13" ht="16.399999999999999" customHeight="1" x14ac:dyDescent="0.25">
      <c r="A83" s="722" t="s">
        <v>357</v>
      </c>
      <c r="B83" s="689">
        <v>149405</v>
      </c>
      <c r="C83" s="716">
        <v>6.5820544787819051</v>
      </c>
      <c r="D83" s="689">
        <v>92795</v>
      </c>
      <c r="E83" s="716">
        <v>7.9077971784839249</v>
      </c>
      <c r="F83" s="689">
        <v>56610</v>
      </c>
      <c r="G83" s="666">
        <v>5.1631583895192739</v>
      </c>
      <c r="H83" s="21"/>
      <c r="I83" s="21"/>
      <c r="J83" s="21"/>
      <c r="K83" s="18"/>
      <c r="L83" s="18"/>
      <c r="M83" s="20"/>
    </row>
    <row r="84" spans="1:13" ht="16.399999999999999" customHeight="1" x14ac:dyDescent="0.25">
      <c r="A84" s="722" t="s">
        <v>358</v>
      </c>
      <c r="B84" s="689">
        <v>138984</v>
      </c>
      <c r="C84" s="716">
        <v>6.1174623614448009</v>
      </c>
      <c r="D84" s="689">
        <v>87961</v>
      </c>
      <c r="E84" s="716">
        <v>7.4702731159529208</v>
      </c>
      <c r="F84" s="689">
        <v>51023</v>
      </c>
      <c r="G84" s="666">
        <v>4.6620101517965891</v>
      </c>
      <c r="H84" s="21"/>
      <c r="I84" s="21"/>
      <c r="J84" s="21"/>
      <c r="K84" s="18"/>
      <c r="L84" s="18"/>
      <c r="M84" s="20"/>
    </row>
    <row r="85" spans="1:13" ht="16.399999999999999" customHeight="1" x14ac:dyDescent="0.25">
      <c r="A85" s="722" t="s">
        <v>359</v>
      </c>
      <c r="B85" s="689">
        <v>143039</v>
      </c>
      <c r="C85" s="716">
        <v>6.2768958277337505</v>
      </c>
      <c r="D85" s="689">
        <v>93361</v>
      </c>
      <c r="E85" s="716">
        <v>7.9058714931325298</v>
      </c>
      <c r="F85" s="689">
        <v>49678</v>
      </c>
      <c r="G85" s="666">
        <v>4.5247774033735286</v>
      </c>
      <c r="H85" s="21"/>
      <c r="I85" s="21"/>
      <c r="J85" s="21"/>
      <c r="K85" s="18"/>
      <c r="L85" s="18"/>
      <c r="M85" s="20"/>
    </row>
    <row r="86" spans="1:13" ht="16.399999999999999" customHeight="1" x14ac:dyDescent="0.25">
      <c r="A86" s="722" t="s">
        <v>360</v>
      </c>
      <c r="B86" s="689">
        <v>141644</v>
      </c>
      <c r="C86" s="716">
        <v>6.2062519675461241</v>
      </c>
      <c r="D86" s="689">
        <v>98482</v>
      </c>
      <c r="E86" s="716">
        <v>8.315835413334483</v>
      </c>
      <c r="F86" s="689">
        <v>43162</v>
      </c>
      <c r="G86" s="666">
        <v>3.9309347340675198</v>
      </c>
      <c r="H86" s="21"/>
      <c r="I86" s="21"/>
      <c r="J86" s="21"/>
      <c r="K86" s="18"/>
      <c r="L86" s="18"/>
      <c r="M86" s="20"/>
    </row>
    <row r="87" spans="1:13" ht="16.399999999999999" customHeight="1" x14ac:dyDescent="0.25">
      <c r="A87" s="722" t="s">
        <v>361</v>
      </c>
      <c r="B87" s="689">
        <v>164973</v>
      </c>
      <c r="C87" s="716">
        <v>7.2150400258234333</v>
      </c>
      <c r="D87" s="689">
        <v>120829</v>
      </c>
      <c r="E87" s="716">
        <v>10.189541770921382</v>
      </c>
      <c r="F87" s="689">
        <v>44144</v>
      </c>
      <c r="G87" s="666">
        <v>4.0105332532949163</v>
      </c>
      <c r="H87" s="21"/>
      <c r="I87" s="21"/>
      <c r="J87" s="21"/>
      <c r="K87" s="18"/>
      <c r="L87" s="18"/>
      <c r="M87" s="20"/>
    </row>
    <row r="88" spans="1:13" ht="16.399999999999999" customHeight="1" x14ac:dyDescent="0.25">
      <c r="A88" s="722" t="s">
        <v>362</v>
      </c>
      <c r="B88" s="689">
        <v>168861</v>
      </c>
      <c r="C88" s="716">
        <v>7.3728390144821017</v>
      </c>
      <c r="D88" s="689">
        <v>119341</v>
      </c>
      <c r="E88" s="716">
        <v>10.042196338927774</v>
      </c>
      <c r="F88" s="689">
        <v>49520</v>
      </c>
      <c r="G88" s="666">
        <v>4.4939889700590472</v>
      </c>
      <c r="H88" s="21"/>
      <c r="I88" s="21"/>
      <c r="J88" s="21"/>
      <c r="K88" s="18"/>
      <c r="L88" s="18"/>
      <c r="M88" s="20"/>
    </row>
    <row r="89" spans="1:13" ht="16.399999999999999" customHeight="1" x14ac:dyDescent="0.25">
      <c r="A89" s="722" t="s">
        <v>363</v>
      </c>
      <c r="B89" s="689">
        <v>177241</v>
      </c>
      <c r="C89" s="716">
        <v>7.7353379154922806</v>
      </c>
      <c r="D89" s="689">
        <v>119680</v>
      </c>
      <c r="E89" s="716">
        <v>10.056073227947765</v>
      </c>
      <c r="F89" s="689">
        <v>57561</v>
      </c>
      <c r="G89" s="666">
        <v>5.2271682431540194</v>
      </c>
      <c r="H89" s="21"/>
      <c r="I89" s="21"/>
      <c r="J89" s="21"/>
      <c r="K89" s="18"/>
      <c r="L89" s="18"/>
      <c r="M89" s="20"/>
    </row>
    <row r="90" spans="1:13" ht="16.399999999999999" customHeight="1" x14ac:dyDescent="0.25">
      <c r="A90" s="722" t="s">
        <v>364</v>
      </c>
      <c r="B90" s="689">
        <v>166326</v>
      </c>
      <c r="C90" s="716">
        <v>7.2528536253816034</v>
      </c>
      <c r="D90" s="689">
        <v>103219</v>
      </c>
      <c r="E90" s="716">
        <v>8.6633630488814042</v>
      </c>
      <c r="F90" s="689">
        <v>63107</v>
      </c>
      <c r="G90" s="666">
        <v>5.7275938866161535</v>
      </c>
      <c r="H90" s="21"/>
      <c r="I90" s="21"/>
      <c r="J90" s="21"/>
      <c r="K90" s="18"/>
      <c r="L90" s="18"/>
      <c r="M90" s="20"/>
    </row>
    <row r="91" spans="1:13" ht="16.399999999999999" customHeight="1" x14ac:dyDescent="0.25">
      <c r="A91" s="722" t="s">
        <v>365</v>
      </c>
      <c r="B91" s="689">
        <v>168490</v>
      </c>
      <c r="C91" s="716">
        <v>7.3344838252604445</v>
      </c>
      <c r="D91" s="689">
        <v>104785</v>
      </c>
      <c r="E91" s="716">
        <v>8.7950002101994862</v>
      </c>
      <c r="F91" s="689">
        <v>63705</v>
      </c>
      <c r="G91" s="666">
        <v>5.7609095885391302</v>
      </c>
      <c r="H91" s="21"/>
      <c r="I91" s="21"/>
      <c r="J91" s="21"/>
      <c r="K91" s="18"/>
      <c r="L91" s="18"/>
      <c r="M91" s="20"/>
    </row>
    <row r="92" spans="1:13" ht="16.399999999999999" customHeight="1" x14ac:dyDescent="0.25">
      <c r="A92" s="722" t="s">
        <v>366</v>
      </c>
      <c r="B92" s="689">
        <v>161577</v>
      </c>
      <c r="C92" s="716">
        <v>7.0189350985778667</v>
      </c>
      <c r="D92" s="689">
        <v>103877</v>
      </c>
      <c r="E92" s="716">
        <v>8.6999095077125261</v>
      </c>
      <c r="F92" s="689">
        <v>57700</v>
      </c>
      <c r="G92" s="666">
        <v>5.2075109789206744</v>
      </c>
      <c r="H92" s="21"/>
      <c r="I92" s="21"/>
      <c r="J92" s="21"/>
      <c r="K92" s="18"/>
      <c r="L92" s="18"/>
      <c r="M92" s="20"/>
    </row>
    <row r="93" spans="1:13" ht="16.399999999999999" customHeight="1" x14ac:dyDescent="0.25">
      <c r="A93" s="722" t="s">
        <v>367</v>
      </c>
      <c r="B93" s="689">
        <v>162955</v>
      </c>
      <c r="C93" s="716">
        <v>7.0680399155684794</v>
      </c>
      <c r="D93" s="689">
        <v>107168</v>
      </c>
      <c r="E93" s="716">
        <v>8.9540780943995379</v>
      </c>
      <c r="F93" s="689">
        <v>55787</v>
      </c>
      <c r="G93" s="666">
        <v>5.0319463798415169</v>
      </c>
      <c r="H93" s="21"/>
      <c r="I93" s="21"/>
      <c r="J93" s="21"/>
      <c r="K93" s="18"/>
      <c r="L93" s="18"/>
      <c r="M93" s="20"/>
    </row>
    <row r="94" spans="1:13" ht="16.399999999999999" customHeight="1" x14ac:dyDescent="0.25">
      <c r="A94" s="722" t="s">
        <v>368</v>
      </c>
      <c r="B94" s="689">
        <v>158053</v>
      </c>
      <c r="C94" s="716">
        <v>6.8450533508851867</v>
      </c>
      <c r="D94" s="689">
        <v>101772</v>
      </c>
      <c r="E94" s="716">
        <v>8.4903936114088872</v>
      </c>
      <c r="F94" s="689">
        <v>56281</v>
      </c>
      <c r="G94" s="666">
        <v>5.068816204539667</v>
      </c>
      <c r="H94" s="21"/>
      <c r="I94" s="21"/>
      <c r="J94" s="21"/>
      <c r="K94" s="18"/>
      <c r="L94" s="18"/>
      <c r="M94" s="20"/>
    </row>
    <row r="95" spans="1:13" ht="16.399999999999999" customHeight="1" x14ac:dyDescent="0.25">
      <c r="A95" s="722" t="s">
        <v>369</v>
      </c>
      <c r="B95" s="689">
        <v>158676</v>
      </c>
      <c r="C95" s="716">
        <v>6.8454931455904582</v>
      </c>
      <c r="D95" s="689">
        <v>102279</v>
      </c>
      <c r="E95" s="716">
        <v>8.4982167866052016</v>
      </c>
      <c r="F95" s="689">
        <v>56397</v>
      </c>
      <c r="G95" s="666">
        <v>5.06062219802436</v>
      </c>
      <c r="H95" s="21"/>
      <c r="I95" s="21"/>
      <c r="J95" s="21"/>
      <c r="K95" s="18"/>
      <c r="L95" s="18"/>
      <c r="M95" s="20"/>
    </row>
    <row r="96" spans="1:13" ht="16.399999999999999" customHeight="1" x14ac:dyDescent="0.25">
      <c r="A96" s="722" t="s">
        <v>370</v>
      </c>
      <c r="B96" s="689">
        <v>174953</v>
      </c>
      <c r="C96" s="716">
        <v>7.5181706824357795</v>
      </c>
      <c r="D96" s="689">
        <v>110923</v>
      </c>
      <c r="E96" s="716">
        <v>9.1765070857210311</v>
      </c>
      <c r="F96" s="689">
        <v>64030</v>
      </c>
      <c r="G96" s="666">
        <v>5.7256689966097776</v>
      </c>
      <c r="H96" s="21"/>
      <c r="I96" s="21"/>
      <c r="J96" s="21"/>
      <c r="K96" s="18"/>
      <c r="L96" s="18"/>
      <c r="M96" s="20"/>
    </row>
    <row r="97" spans="1:13" ht="16.399999999999999" customHeight="1" x14ac:dyDescent="0.25">
      <c r="A97" s="722" t="s">
        <v>371</v>
      </c>
      <c r="B97" s="689">
        <v>183284</v>
      </c>
      <c r="C97" s="716">
        <v>7.8763741397411424</v>
      </c>
      <c r="D97" s="689">
        <v>117770</v>
      </c>
      <c r="E97" s="716">
        <v>9.7545944495755101</v>
      </c>
      <c r="F97" s="689">
        <v>65514</v>
      </c>
      <c r="G97" s="666">
        <v>5.8511291821236666</v>
      </c>
      <c r="H97" s="21"/>
      <c r="I97" s="21"/>
      <c r="J97" s="21"/>
      <c r="K97" s="18"/>
      <c r="L97" s="18"/>
      <c r="M97" s="20"/>
    </row>
    <row r="98" spans="1:13" ht="16.399999999999999" customHeight="1" x14ac:dyDescent="0.25">
      <c r="A98" s="722" t="s">
        <v>372</v>
      </c>
      <c r="B98" s="689">
        <v>201422</v>
      </c>
      <c r="C98" s="716">
        <v>8.6410138203425504</v>
      </c>
      <c r="D98" s="689">
        <v>126835</v>
      </c>
      <c r="E98" s="716">
        <v>10.507663634807001</v>
      </c>
      <c r="F98" s="689">
        <v>74587</v>
      </c>
      <c r="G98" s="666">
        <v>6.6362777035948293</v>
      </c>
      <c r="H98" s="21"/>
      <c r="I98" s="21"/>
      <c r="J98" s="21"/>
      <c r="K98" s="18"/>
      <c r="L98" s="18"/>
      <c r="M98" s="20"/>
    </row>
    <row r="99" spans="1:13" ht="16.399999999999999" customHeight="1" x14ac:dyDescent="0.25">
      <c r="A99" s="722" t="s">
        <v>373</v>
      </c>
      <c r="B99" s="689">
        <v>206662</v>
      </c>
      <c r="C99" s="716">
        <v>8.8430957608206349</v>
      </c>
      <c r="D99" s="689">
        <v>138853</v>
      </c>
      <c r="E99" s="716">
        <v>11.474856443670578</v>
      </c>
      <c r="F99" s="689">
        <v>67809</v>
      </c>
      <c r="G99" s="666">
        <v>6.017176223967815</v>
      </c>
      <c r="H99" s="21"/>
      <c r="I99" s="21"/>
      <c r="J99" s="21"/>
      <c r="K99" s="18"/>
      <c r="L99" s="18"/>
      <c r="M99" s="20"/>
    </row>
    <row r="100" spans="1:13" ht="16.399999999999999" customHeight="1" x14ac:dyDescent="0.25">
      <c r="A100" s="722" t="s">
        <v>374</v>
      </c>
      <c r="B100" s="689">
        <v>205625</v>
      </c>
      <c r="C100" s="716">
        <v>8.7886617196047485</v>
      </c>
      <c r="D100" s="689">
        <v>143708</v>
      </c>
      <c r="E100" s="716">
        <v>11.867116728660491</v>
      </c>
      <c r="F100" s="689">
        <v>61917</v>
      </c>
      <c r="G100" s="666">
        <v>5.4857610040335638</v>
      </c>
      <c r="H100" s="21"/>
      <c r="I100" s="21"/>
      <c r="J100" s="21"/>
      <c r="K100" s="18"/>
      <c r="L100" s="18"/>
      <c r="M100" s="20"/>
    </row>
    <row r="101" spans="1:13" ht="16.399999999999999" customHeight="1" x14ac:dyDescent="0.25">
      <c r="A101" s="722" t="s">
        <v>375</v>
      </c>
      <c r="B101" s="689">
        <v>190807</v>
      </c>
      <c r="C101" s="716">
        <v>8.1458019465388301</v>
      </c>
      <c r="D101" s="689">
        <v>138636</v>
      </c>
      <c r="E101" s="716">
        <v>11.463512404633926</v>
      </c>
      <c r="F101" s="689">
        <v>52171</v>
      </c>
      <c r="G101" s="666">
        <v>4.6045592107466433</v>
      </c>
      <c r="H101" s="21"/>
      <c r="I101" s="21"/>
      <c r="J101" s="21"/>
      <c r="K101" s="18"/>
      <c r="L101" s="18"/>
      <c r="M101" s="20"/>
    </row>
    <row r="102" spans="1:13" ht="16.399999999999999" customHeight="1" x14ac:dyDescent="0.25">
      <c r="A102" s="722" t="s">
        <v>376</v>
      </c>
      <c r="B102" s="689">
        <v>182830</v>
      </c>
      <c r="C102" s="716">
        <v>7.7975888964089588</v>
      </c>
      <c r="D102" s="689">
        <v>123488</v>
      </c>
      <c r="E102" s="716">
        <v>10.184150864332885</v>
      </c>
      <c r="F102" s="689">
        <v>59342</v>
      </c>
      <c r="G102" s="666">
        <v>5.2415391460072449</v>
      </c>
      <c r="H102" s="21"/>
      <c r="I102" s="21"/>
      <c r="J102" s="21"/>
      <c r="K102" s="18"/>
      <c r="L102" s="18"/>
      <c r="M102" s="20"/>
    </row>
    <row r="103" spans="1:13" ht="16.399999999999999" customHeight="1" x14ac:dyDescent="0.25">
      <c r="A103" s="722" t="s">
        <v>377</v>
      </c>
      <c r="B103" s="689">
        <v>181227</v>
      </c>
      <c r="C103" s="716">
        <v>7.7206129320171426</v>
      </c>
      <c r="D103" s="689">
        <v>118910</v>
      </c>
      <c r="E103" s="716">
        <v>9.7962998379238133</v>
      </c>
      <c r="F103" s="689">
        <v>62317</v>
      </c>
      <c r="G103" s="666">
        <v>5.4978086017228733</v>
      </c>
      <c r="H103" s="21"/>
      <c r="I103" s="21"/>
      <c r="J103" s="21"/>
      <c r="K103" s="18"/>
      <c r="L103" s="18"/>
      <c r="M103" s="20"/>
    </row>
    <row r="104" spans="1:13" ht="16.399999999999999" customHeight="1" x14ac:dyDescent="0.25">
      <c r="A104" s="722" t="s">
        <v>378</v>
      </c>
      <c r="B104" s="689">
        <v>177007</v>
      </c>
      <c r="C104" s="716">
        <v>7.53712547468899</v>
      </c>
      <c r="D104" s="689">
        <v>109094</v>
      </c>
      <c r="E104" s="716">
        <v>8.9968936784409692</v>
      </c>
      <c r="F104" s="689">
        <v>67913</v>
      </c>
      <c r="G104" s="666">
        <v>5.9788138976678908</v>
      </c>
      <c r="H104" s="21"/>
      <c r="I104" s="21"/>
      <c r="J104" s="21"/>
      <c r="K104" s="18"/>
      <c r="L104" s="18"/>
      <c r="M104" s="20"/>
    </row>
    <row r="105" spans="1:13" ht="16.399999999999999" customHeight="1" x14ac:dyDescent="0.25">
      <c r="A105" s="722" t="s">
        <v>379</v>
      </c>
      <c r="B105" s="689">
        <v>167728</v>
      </c>
      <c r="C105" s="716">
        <v>7.1379361681767435</v>
      </c>
      <c r="D105" s="689">
        <v>105624</v>
      </c>
      <c r="E105" s="716">
        <v>8.7025240588357704</v>
      </c>
      <c r="F105" s="689">
        <v>62104</v>
      </c>
      <c r="G105" s="666">
        <v>5.4664489325063474</v>
      </c>
      <c r="H105" s="21"/>
      <c r="I105" s="21"/>
      <c r="J105" s="21"/>
      <c r="K105" s="18"/>
      <c r="L105" s="18"/>
      <c r="M105" s="20"/>
    </row>
    <row r="106" spans="1:13" ht="16.399999999999999" customHeight="1" x14ac:dyDescent="0.25">
      <c r="A106" s="722" t="s">
        <v>380</v>
      </c>
      <c r="B106" s="689">
        <v>166660</v>
      </c>
      <c r="C106" s="716">
        <v>7.0874603194382386</v>
      </c>
      <c r="D106" s="689">
        <v>103367</v>
      </c>
      <c r="E106" s="716">
        <v>8.5014623329084298</v>
      </c>
      <c r="F106" s="689">
        <v>63293</v>
      </c>
      <c r="G106" s="666">
        <v>5.573510590602015</v>
      </c>
      <c r="H106" s="21"/>
      <c r="I106" s="21"/>
      <c r="J106" s="21"/>
      <c r="K106" s="18"/>
      <c r="L106" s="18"/>
      <c r="M106" s="20"/>
    </row>
    <row r="107" spans="1:13" ht="16.399999999999999" customHeight="1" x14ac:dyDescent="0.25">
      <c r="A107" s="722" t="s">
        <v>381</v>
      </c>
      <c r="B107" s="689">
        <v>165928</v>
      </c>
      <c r="C107" s="716">
        <v>7.0496698721868745</v>
      </c>
      <c r="D107" s="689">
        <v>103768</v>
      </c>
      <c r="E107" s="716">
        <v>8.5198893358804728</v>
      </c>
      <c r="F107" s="689">
        <v>62160</v>
      </c>
      <c r="G107" s="666">
        <v>5.4730413357730807</v>
      </c>
      <c r="H107" s="21"/>
      <c r="I107" s="21"/>
      <c r="J107" s="21"/>
      <c r="K107" s="18"/>
      <c r="L107" s="18"/>
      <c r="M107" s="20"/>
    </row>
    <row r="108" spans="1:13" ht="16.399999999999999" customHeight="1" x14ac:dyDescent="0.25">
      <c r="A108" s="722" t="s">
        <v>382</v>
      </c>
      <c r="B108" s="689">
        <v>164191</v>
      </c>
      <c r="C108" s="716">
        <v>6.9614776498303979</v>
      </c>
      <c r="D108" s="689">
        <v>103520</v>
      </c>
      <c r="E108" s="716">
        <v>8.4752037207689472</v>
      </c>
      <c r="F108" s="689">
        <v>60671</v>
      </c>
      <c r="G108" s="666">
        <v>5.3354976833234344</v>
      </c>
      <c r="H108" s="21"/>
      <c r="I108" s="21"/>
      <c r="J108" s="21"/>
      <c r="K108" s="18"/>
      <c r="L108" s="18"/>
      <c r="M108" s="20"/>
    </row>
    <row r="109" spans="1:13" ht="16.399999999999999" customHeight="1" x14ac:dyDescent="0.25">
      <c r="A109" s="722" t="s">
        <v>383</v>
      </c>
      <c r="B109" s="689">
        <v>160468</v>
      </c>
      <c r="C109" s="716">
        <v>6.7824626549930187</v>
      </c>
      <c r="D109" s="689">
        <v>98891</v>
      </c>
      <c r="E109" s="716">
        <v>8.0745664285393843</v>
      </c>
      <c r="F109" s="689">
        <v>61577</v>
      </c>
      <c r="G109" s="666">
        <v>5.3957963182017137</v>
      </c>
      <c r="H109" s="21"/>
      <c r="I109" s="21"/>
      <c r="J109" s="21"/>
      <c r="K109" s="18"/>
      <c r="L109" s="18"/>
      <c r="M109" s="20"/>
    </row>
    <row r="110" spans="1:13" ht="16.399999999999999" customHeight="1" x14ac:dyDescent="0.25">
      <c r="A110" s="722" t="s">
        <v>384</v>
      </c>
      <c r="B110" s="689">
        <v>172145</v>
      </c>
      <c r="C110" s="716">
        <v>7.2714605231528342</v>
      </c>
      <c r="D110" s="689">
        <v>108862</v>
      </c>
      <c r="E110" s="716">
        <v>8.8691710036311253</v>
      </c>
      <c r="F110" s="689">
        <v>63283</v>
      </c>
      <c r="G110" s="666">
        <v>5.5512092032609077</v>
      </c>
      <c r="H110" s="21"/>
      <c r="I110" s="21"/>
      <c r="J110" s="21"/>
      <c r="K110" s="18"/>
      <c r="L110" s="18"/>
      <c r="M110" s="20"/>
    </row>
    <row r="111" spans="1:13" ht="16.399999999999999" customHeight="1" x14ac:dyDescent="0.25">
      <c r="A111" s="722" t="s">
        <v>385</v>
      </c>
      <c r="B111" s="689">
        <v>188991</v>
      </c>
      <c r="C111" s="716">
        <v>7.9716047765161155</v>
      </c>
      <c r="D111" s="689">
        <v>117681</v>
      </c>
      <c r="E111" s="716">
        <v>9.5706176471395423</v>
      </c>
      <c r="F111" s="689">
        <v>71310</v>
      </c>
      <c r="G111" s="666">
        <v>6.2487114853029082</v>
      </c>
      <c r="H111" s="21"/>
      <c r="I111" s="21"/>
      <c r="J111" s="21"/>
      <c r="K111" s="18"/>
      <c r="L111" s="18"/>
      <c r="M111" s="20"/>
    </row>
    <row r="112" spans="1:13" ht="16.399999999999999" customHeight="1" x14ac:dyDescent="0.25">
      <c r="A112" s="722" t="s">
        <v>386</v>
      </c>
      <c r="B112" s="689">
        <v>185854</v>
      </c>
      <c r="C112" s="716">
        <v>7.8188214891256864</v>
      </c>
      <c r="D112" s="689">
        <v>116182</v>
      </c>
      <c r="E112" s="716">
        <v>9.4307714453871068</v>
      </c>
      <c r="F112" s="689">
        <v>69672</v>
      </c>
      <c r="G112" s="666">
        <v>6.0845615429988174</v>
      </c>
      <c r="H112" s="21"/>
      <c r="I112" s="21"/>
      <c r="J112" s="21"/>
      <c r="K112" s="18"/>
      <c r="L112" s="18"/>
      <c r="M112" s="20"/>
    </row>
    <row r="113" spans="1:13" ht="16.399999999999999" customHeight="1" x14ac:dyDescent="0.25">
      <c r="A113" s="722" t="s">
        <v>387</v>
      </c>
      <c r="B113" s="689">
        <v>180351</v>
      </c>
      <c r="C113" s="716">
        <v>7.5830961723517127</v>
      </c>
      <c r="D113" s="689">
        <v>116658</v>
      </c>
      <c r="E113" s="716">
        <v>9.4505482666382346</v>
      </c>
      <c r="F113" s="689">
        <v>63693</v>
      </c>
      <c r="G113" s="666">
        <v>5.5679361697136542</v>
      </c>
      <c r="H113" s="21"/>
      <c r="I113" s="21"/>
      <c r="J113" s="21"/>
      <c r="K113" s="18"/>
      <c r="L113" s="18"/>
      <c r="M113" s="20"/>
    </row>
    <row r="114" spans="1:13" ht="16.399999999999999" customHeight="1" x14ac:dyDescent="0.25">
      <c r="A114" s="722" t="s">
        <v>388</v>
      </c>
      <c r="B114" s="689">
        <v>176216</v>
      </c>
      <c r="C114" s="716">
        <v>7.4118401363574797</v>
      </c>
      <c r="D114" s="689">
        <v>112134</v>
      </c>
      <c r="E114" s="716">
        <v>9.0928090495863305</v>
      </c>
      <c r="F114" s="689">
        <v>64082</v>
      </c>
      <c r="G114" s="666">
        <v>5.6002174256684176</v>
      </c>
      <c r="H114" s="21"/>
      <c r="I114" s="21"/>
      <c r="J114" s="21"/>
      <c r="K114" s="18"/>
      <c r="L114" s="18"/>
      <c r="M114" s="20"/>
    </row>
    <row r="115" spans="1:13" ht="16.399999999999999" customHeight="1" x14ac:dyDescent="0.25">
      <c r="A115" s="722" t="s">
        <v>389</v>
      </c>
      <c r="B115" s="689">
        <v>179062</v>
      </c>
      <c r="C115" s="716">
        <v>7.5131334693535443</v>
      </c>
      <c r="D115" s="689">
        <v>116094</v>
      </c>
      <c r="E115" s="716">
        <v>9.3747253341779899</v>
      </c>
      <c r="F115" s="689">
        <v>62968</v>
      </c>
      <c r="G115" s="666">
        <v>5.4996405690902304</v>
      </c>
      <c r="H115" s="21"/>
      <c r="I115" s="21"/>
      <c r="J115" s="21"/>
      <c r="K115" s="18"/>
      <c r="L115" s="18"/>
      <c r="M115" s="20"/>
    </row>
    <row r="116" spans="1:13" ht="16.399999999999999" customHeight="1" x14ac:dyDescent="0.25">
      <c r="A116" s="722" t="s">
        <v>390</v>
      </c>
      <c r="B116" s="689">
        <v>166040</v>
      </c>
      <c r="C116" s="716">
        <v>6.9541299645130632</v>
      </c>
      <c r="D116" s="689">
        <v>100712</v>
      </c>
      <c r="E116" s="716">
        <v>8.1078935010769175</v>
      </c>
      <c r="F116" s="689">
        <v>65328</v>
      </c>
      <c r="G116" s="666">
        <v>5.7030198973551167</v>
      </c>
      <c r="H116" s="21"/>
      <c r="I116" s="21"/>
      <c r="J116" s="21"/>
      <c r="K116" s="18"/>
      <c r="L116" s="18"/>
      <c r="M116" s="20"/>
    </row>
    <row r="117" spans="1:13" ht="16.399999999999999" customHeight="1" x14ac:dyDescent="0.25">
      <c r="A117" s="722" t="s">
        <v>391</v>
      </c>
      <c r="B117" s="689">
        <v>154847</v>
      </c>
      <c r="C117" s="716">
        <v>6.4692319767066211</v>
      </c>
      <c r="D117" s="689">
        <v>95353</v>
      </c>
      <c r="E117" s="716">
        <v>7.6648372444282087</v>
      </c>
      <c r="F117" s="689">
        <v>59494</v>
      </c>
      <c r="G117" s="666">
        <v>5.1753711239501268</v>
      </c>
      <c r="H117" s="21"/>
      <c r="I117" s="21"/>
      <c r="J117" s="21"/>
      <c r="K117" s="18"/>
      <c r="L117" s="18"/>
      <c r="M117" s="20"/>
    </row>
    <row r="118" spans="1:13" ht="16.399999999999999" customHeight="1" x14ac:dyDescent="0.25">
      <c r="A118" s="722" t="s">
        <v>392</v>
      </c>
      <c r="B118" s="689">
        <v>155012</v>
      </c>
      <c r="C118" s="716">
        <v>6.4707722140020527</v>
      </c>
      <c r="D118" s="689">
        <v>91801</v>
      </c>
      <c r="E118" s="716">
        <v>7.3915124385636961</v>
      </c>
      <c r="F118" s="689">
        <v>63211</v>
      </c>
      <c r="G118" s="666">
        <v>5.479487331808941</v>
      </c>
      <c r="H118" s="21"/>
      <c r="I118" s="21"/>
      <c r="J118" s="21"/>
      <c r="K118" s="18"/>
      <c r="L118" s="18"/>
      <c r="M118" s="20"/>
    </row>
    <row r="119" spans="1:13" ht="16.399999999999999" customHeight="1" x14ac:dyDescent="0.25">
      <c r="A119" s="722" t="s">
        <v>393</v>
      </c>
      <c r="B119" s="689">
        <v>155490</v>
      </c>
      <c r="C119" s="716">
        <v>6.4842739619470615</v>
      </c>
      <c r="D119" s="689">
        <v>93809</v>
      </c>
      <c r="E119" s="716">
        <v>7.5519494842192225</v>
      </c>
      <c r="F119" s="689">
        <v>61681</v>
      </c>
      <c r="G119" s="666">
        <v>5.3367752129346684</v>
      </c>
      <c r="H119" s="21"/>
      <c r="I119" s="21"/>
      <c r="J119" s="21"/>
      <c r="K119" s="18"/>
      <c r="L119" s="18"/>
      <c r="M119" s="20"/>
    </row>
    <row r="120" spans="1:13" ht="16.399999999999999" customHeight="1" x14ac:dyDescent="0.25">
      <c r="A120" s="722" t="s">
        <v>394</v>
      </c>
      <c r="B120" s="689">
        <v>160253</v>
      </c>
      <c r="C120" s="716">
        <v>6.6669243881675966</v>
      </c>
      <c r="D120" s="689">
        <v>101657</v>
      </c>
      <c r="E120" s="716">
        <v>8.1719267274968601</v>
      </c>
      <c r="F120" s="689">
        <v>58596</v>
      </c>
      <c r="G120" s="666">
        <v>5.0525827040666593</v>
      </c>
      <c r="H120" s="21"/>
      <c r="I120" s="21"/>
      <c r="J120" s="21"/>
      <c r="K120" s="18"/>
      <c r="L120" s="18"/>
      <c r="M120" s="20"/>
    </row>
    <row r="121" spans="1:13" ht="16.399999999999999" customHeight="1" x14ac:dyDescent="0.25">
      <c r="A121" s="722" t="s">
        <v>395</v>
      </c>
      <c r="B121" s="689">
        <v>157139</v>
      </c>
      <c r="C121" s="716">
        <v>6.5393774866362859</v>
      </c>
      <c r="D121" s="689">
        <v>102500</v>
      </c>
      <c r="E121" s="716">
        <v>8.2398764286743393</v>
      </c>
      <c r="F121" s="689">
        <v>54639</v>
      </c>
      <c r="G121" s="666">
        <v>4.7142615291821786</v>
      </c>
      <c r="H121" s="21"/>
      <c r="I121" s="21"/>
      <c r="J121" s="21"/>
      <c r="K121" s="18"/>
      <c r="L121" s="18"/>
      <c r="M121" s="20"/>
    </row>
    <row r="122" spans="1:13" ht="16.399999999999999" customHeight="1" x14ac:dyDescent="0.25">
      <c r="A122" s="722" t="s">
        <v>396</v>
      </c>
      <c r="B122" s="689">
        <v>160101</v>
      </c>
      <c r="C122" s="716">
        <v>6.6644187202890359</v>
      </c>
      <c r="D122" s="689">
        <v>107816</v>
      </c>
      <c r="E122" s="716">
        <v>8.6626605248415771</v>
      </c>
      <c r="F122" s="689">
        <v>52285</v>
      </c>
      <c r="G122" s="666">
        <v>4.5162083211015371</v>
      </c>
      <c r="H122" s="21"/>
      <c r="I122" s="21"/>
      <c r="J122" s="21"/>
      <c r="K122" s="18"/>
      <c r="L122" s="18"/>
      <c r="M122" s="20"/>
    </row>
    <row r="123" spans="1:13" ht="16.399999999999999" customHeight="1" x14ac:dyDescent="0.25">
      <c r="A123" s="722" t="s">
        <v>397</v>
      </c>
      <c r="B123" s="689">
        <v>163088</v>
      </c>
      <c r="C123" s="716">
        <v>6.7880485234485066</v>
      </c>
      <c r="D123" s="689">
        <v>106125</v>
      </c>
      <c r="E123" s="716">
        <v>8.5320595827835533</v>
      </c>
      <c r="F123" s="689">
        <v>56963</v>
      </c>
      <c r="G123" s="666">
        <v>4.9159532440771025</v>
      </c>
      <c r="H123" s="21"/>
      <c r="I123" s="21"/>
      <c r="J123" s="21"/>
      <c r="K123" s="18"/>
      <c r="L123" s="18"/>
      <c r="M123" s="20"/>
    </row>
    <row r="124" spans="1:13" ht="16.399999999999999" customHeight="1" x14ac:dyDescent="0.25">
      <c r="A124" s="722" t="s">
        <v>398</v>
      </c>
      <c r="B124" s="689">
        <v>158036</v>
      </c>
      <c r="C124" s="716">
        <v>6.5607913632369632</v>
      </c>
      <c r="D124" s="689">
        <v>100745</v>
      </c>
      <c r="E124" s="716">
        <v>8.0777777490352189</v>
      </c>
      <c r="F124" s="689">
        <v>57291</v>
      </c>
      <c r="G124" s="666">
        <v>4.9320437223501807</v>
      </c>
      <c r="H124" s="21"/>
      <c r="I124" s="21"/>
      <c r="J124" s="21"/>
      <c r="K124" s="18"/>
      <c r="L124" s="18"/>
      <c r="M124" s="20"/>
    </row>
    <row r="125" spans="1:13" ht="16.399999999999999" customHeight="1" x14ac:dyDescent="0.25">
      <c r="A125" s="722" t="s">
        <v>399</v>
      </c>
      <c r="B125" s="689">
        <v>160058</v>
      </c>
      <c r="C125" s="716">
        <v>6.6286519630959191</v>
      </c>
      <c r="D125" s="689">
        <v>103784</v>
      </c>
      <c r="E125" s="716">
        <v>8.3195117366163913</v>
      </c>
      <c r="F125" s="689">
        <v>56274</v>
      </c>
      <c r="G125" s="666">
        <v>4.8214398606644346</v>
      </c>
      <c r="H125" s="21"/>
      <c r="I125" s="21"/>
      <c r="J125" s="21"/>
      <c r="K125" s="18"/>
      <c r="L125" s="18"/>
      <c r="M125" s="20"/>
    </row>
    <row r="126" spans="1:13" ht="16.399999999999999" customHeight="1" x14ac:dyDescent="0.25">
      <c r="A126" s="722" t="s">
        <v>400</v>
      </c>
      <c r="B126" s="689">
        <v>165906</v>
      </c>
      <c r="C126" s="716">
        <v>6.8812372145394223</v>
      </c>
      <c r="D126" s="689">
        <v>108028</v>
      </c>
      <c r="E126" s="716">
        <v>8.6811345997195435</v>
      </c>
      <c r="F126" s="689">
        <v>57878</v>
      </c>
      <c r="G126" s="666">
        <v>4.9612919090884766</v>
      </c>
      <c r="H126" s="21"/>
      <c r="I126" s="21"/>
      <c r="J126" s="21"/>
      <c r="K126" s="18"/>
      <c r="L126" s="18"/>
      <c r="M126" s="20"/>
    </row>
    <row r="127" spans="1:13" ht="16.399999999999999" customHeight="1" x14ac:dyDescent="0.25">
      <c r="A127" s="722" t="s">
        <v>401</v>
      </c>
      <c r="B127" s="689">
        <v>169016</v>
      </c>
      <c r="C127" s="716">
        <v>7.0126653298798667</v>
      </c>
      <c r="D127" s="689">
        <v>110053</v>
      </c>
      <c r="E127" s="716">
        <v>8.8268554999707298</v>
      </c>
      <c r="F127" s="689">
        <v>58963</v>
      </c>
      <c r="G127" s="666">
        <v>5.0683532238600257</v>
      </c>
      <c r="H127" s="21"/>
      <c r="I127" s="21"/>
      <c r="J127" s="21"/>
      <c r="K127" s="18"/>
      <c r="L127" s="18"/>
      <c r="M127" s="20"/>
    </row>
    <row r="128" spans="1:13" ht="16.399999999999999" customHeight="1" x14ac:dyDescent="0.25">
      <c r="A128" s="722" t="s">
        <v>402</v>
      </c>
      <c r="B128" s="689">
        <v>173714</v>
      </c>
      <c r="C128" s="716">
        <v>7.1979873931390514</v>
      </c>
      <c r="D128" s="689">
        <v>110048</v>
      </c>
      <c r="E128" s="716">
        <v>8.8279887367583125</v>
      </c>
      <c r="F128" s="689">
        <v>63666</v>
      </c>
      <c r="G128" s="666">
        <v>5.4565163967822263</v>
      </c>
      <c r="H128" s="21"/>
      <c r="I128" s="21"/>
      <c r="J128" s="21"/>
      <c r="K128" s="18"/>
      <c r="L128" s="18"/>
      <c r="M128" s="20"/>
    </row>
    <row r="129" spans="1:13" ht="16.399999999999999" customHeight="1" x14ac:dyDescent="0.25">
      <c r="A129" s="722" t="s">
        <v>403</v>
      </c>
      <c r="B129" s="689">
        <v>176209</v>
      </c>
      <c r="C129" s="716">
        <v>7.289976240462047</v>
      </c>
      <c r="D129" s="689">
        <v>112585</v>
      </c>
      <c r="E129" s="716">
        <v>9.0166682104167517</v>
      </c>
      <c r="F129" s="689">
        <v>63624</v>
      </c>
      <c r="G129" s="666">
        <v>5.4448875148851936</v>
      </c>
      <c r="H129" s="21"/>
      <c r="I129" s="21"/>
      <c r="J129" s="21"/>
      <c r="K129" s="18"/>
      <c r="L129" s="18"/>
      <c r="M129" s="20"/>
    </row>
    <row r="130" spans="1:13" ht="16.399999999999999" customHeight="1" x14ac:dyDescent="0.25">
      <c r="A130" s="722" t="s">
        <v>404</v>
      </c>
      <c r="B130" s="689">
        <v>190696</v>
      </c>
      <c r="C130" s="716">
        <v>7.8839737159965528</v>
      </c>
      <c r="D130" s="689">
        <v>125651</v>
      </c>
      <c r="E130" s="716">
        <v>10.077045175893169</v>
      </c>
      <c r="F130" s="689">
        <v>65045</v>
      </c>
      <c r="G130" s="666">
        <v>5.5504969645064346</v>
      </c>
      <c r="H130" s="21"/>
      <c r="I130" s="21"/>
      <c r="J130" s="21"/>
      <c r="K130" s="18"/>
      <c r="L130" s="18"/>
      <c r="M130" s="20"/>
    </row>
    <row r="131" spans="1:13" ht="16.399999999999999" customHeight="1" x14ac:dyDescent="0.25">
      <c r="A131" s="722" t="s">
        <v>405</v>
      </c>
      <c r="B131" s="689">
        <v>187469</v>
      </c>
      <c r="C131" s="716">
        <v>7.7560038086436327</v>
      </c>
      <c r="D131" s="689">
        <v>122867</v>
      </c>
      <c r="E131" s="716">
        <v>9.8562070731419809</v>
      </c>
      <c r="F131" s="689">
        <v>64602</v>
      </c>
      <c r="G131" s="666">
        <v>5.5192401712650705</v>
      </c>
      <c r="H131" s="21"/>
      <c r="I131" s="21"/>
      <c r="J131" s="21"/>
      <c r="K131" s="18"/>
      <c r="L131" s="18"/>
      <c r="M131" s="20"/>
    </row>
    <row r="132" spans="1:13" ht="16.399999999999999" customHeight="1" x14ac:dyDescent="0.25">
      <c r="A132" s="722" t="s">
        <v>406</v>
      </c>
      <c r="B132" s="689">
        <v>189132</v>
      </c>
      <c r="C132" s="716">
        <v>7.8192439963630358</v>
      </c>
      <c r="D132" s="689">
        <v>121094</v>
      </c>
      <c r="E132" s="716">
        <v>9.6935623566120785</v>
      </c>
      <c r="F132" s="689">
        <v>68038</v>
      </c>
      <c r="G132" s="666">
        <v>5.8172980305508801</v>
      </c>
      <c r="H132" s="21"/>
      <c r="I132" s="21"/>
      <c r="J132" s="21"/>
      <c r="K132" s="18"/>
      <c r="L132" s="18"/>
      <c r="M132" s="20"/>
    </row>
    <row r="133" spans="1:13" ht="16.399999999999999" customHeight="1" x14ac:dyDescent="0.25">
      <c r="A133" s="722" t="s">
        <v>407</v>
      </c>
      <c r="B133" s="689">
        <v>192842</v>
      </c>
      <c r="C133" s="716">
        <v>7.9750137559080994</v>
      </c>
      <c r="D133" s="689">
        <v>124246</v>
      </c>
      <c r="E133" s="716">
        <v>9.944005441431079</v>
      </c>
      <c r="F133" s="689">
        <v>68596</v>
      </c>
      <c r="G133" s="666">
        <v>5.8698240544205795</v>
      </c>
      <c r="H133" s="21"/>
      <c r="I133" s="21"/>
      <c r="J133" s="21"/>
      <c r="K133" s="18"/>
      <c r="L133" s="18"/>
      <c r="M133" s="20"/>
    </row>
    <row r="134" spans="1:13" ht="16.399999999999999" customHeight="1" x14ac:dyDescent="0.25">
      <c r="A134" s="722" t="s">
        <v>408</v>
      </c>
      <c r="B134" s="689">
        <v>204331</v>
      </c>
      <c r="C134" s="716">
        <v>8.4362989685366756</v>
      </c>
      <c r="D134" s="689">
        <v>130029</v>
      </c>
      <c r="E134" s="716">
        <v>10.400009445024223</v>
      </c>
      <c r="F134" s="689">
        <v>74302</v>
      </c>
      <c r="G134" s="666">
        <v>6.3410174206102363</v>
      </c>
      <c r="H134" s="21"/>
      <c r="I134" s="21"/>
      <c r="J134" s="21"/>
      <c r="K134" s="18"/>
      <c r="L134" s="18"/>
      <c r="M134" s="20"/>
    </row>
    <row r="135" spans="1:13" ht="16.399999999999999" customHeight="1" x14ac:dyDescent="0.25">
      <c r="A135" s="722" t="s">
        <v>409</v>
      </c>
      <c r="B135" s="689">
        <v>210922</v>
      </c>
      <c r="C135" s="716">
        <v>8.6943921267986415</v>
      </c>
      <c r="D135" s="689">
        <v>137282</v>
      </c>
      <c r="E135" s="716">
        <v>10.972580676291054</v>
      </c>
      <c r="F135" s="689">
        <v>73640</v>
      </c>
      <c r="G135" s="666">
        <v>6.2682066222052333</v>
      </c>
      <c r="H135" s="21"/>
      <c r="I135" s="21"/>
      <c r="J135" s="21"/>
      <c r="K135" s="18"/>
      <c r="L135" s="18"/>
      <c r="M135" s="20"/>
    </row>
    <row r="136" spans="1:13" ht="16.399999999999999" customHeight="1" x14ac:dyDescent="0.25">
      <c r="A136" s="722" t="s">
        <v>410</v>
      </c>
      <c r="B136" s="689">
        <v>203415</v>
      </c>
      <c r="C136" s="716">
        <v>8.3799864837703772</v>
      </c>
      <c r="D136" s="689">
        <v>130132</v>
      </c>
      <c r="E136" s="716">
        <v>10.405358233517505</v>
      </c>
      <c r="F136" s="689">
        <v>73283</v>
      </c>
      <c r="G136" s="666">
        <v>6.2274930780588198</v>
      </c>
      <c r="H136" s="21"/>
      <c r="I136" s="21"/>
      <c r="J136" s="21"/>
      <c r="K136" s="18"/>
      <c r="L136" s="18"/>
      <c r="M136" s="20"/>
    </row>
    <row r="137" spans="1:13" ht="16.399999999999999" customHeight="1" x14ac:dyDescent="0.25">
      <c r="A137" s="722" t="s">
        <v>411</v>
      </c>
      <c r="B137" s="689">
        <v>199074</v>
      </c>
      <c r="C137" s="716">
        <v>8.2110397379399647</v>
      </c>
      <c r="D137" s="689">
        <v>131091</v>
      </c>
      <c r="E137" s="716">
        <v>10.499691167808372</v>
      </c>
      <c r="F137" s="689">
        <v>67983</v>
      </c>
      <c r="G137" s="666">
        <v>5.7811368042138875</v>
      </c>
      <c r="H137" s="21"/>
      <c r="I137" s="21"/>
      <c r="J137" s="21"/>
      <c r="K137" s="18"/>
      <c r="L137" s="18"/>
      <c r="M137" s="20"/>
    </row>
    <row r="138" spans="1:13" ht="16.399999999999999" customHeight="1" x14ac:dyDescent="0.25">
      <c r="A138" s="722" t="s">
        <v>412</v>
      </c>
      <c r="B138" s="689">
        <v>196275</v>
      </c>
      <c r="C138" s="716">
        <v>8.0867925180536204</v>
      </c>
      <c r="D138" s="689">
        <v>129583</v>
      </c>
      <c r="E138" s="716">
        <v>10.369248475654052</v>
      </c>
      <c r="F138" s="689">
        <v>66692</v>
      </c>
      <c r="G138" s="666">
        <v>5.6642483648023232</v>
      </c>
      <c r="H138" s="21"/>
      <c r="I138" s="21"/>
      <c r="J138" s="21"/>
      <c r="K138" s="18"/>
      <c r="L138" s="18"/>
      <c r="M138" s="20"/>
    </row>
    <row r="139" spans="1:13" ht="16.399999999999999" customHeight="1" x14ac:dyDescent="0.25">
      <c r="A139" s="722" t="s">
        <v>413</v>
      </c>
      <c r="B139" s="689">
        <v>193920</v>
      </c>
      <c r="C139" s="716">
        <v>7.989722103391073</v>
      </c>
      <c r="D139" s="689">
        <v>126821</v>
      </c>
      <c r="E139" s="716">
        <v>10.165603927342962</v>
      </c>
      <c r="F139" s="689">
        <v>67099</v>
      </c>
      <c r="G139" s="666">
        <v>5.6884378616872091</v>
      </c>
      <c r="H139" s="21"/>
      <c r="I139" s="21"/>
      <c r="J139" s="21"/>
      <c r="K139" s="18"/>
      <c r="L139" s="18"/>
      <c r="M139" s="20"/>
    </row>
    <row r="140" spans="1:13" ht="16.399999999999999" customHeight="1" x14ac:dyDescent="0.25">
      <c r="A140" s="722" t="s">
        <v>414</v>
      </c>
      <c r="B140" s="689">
        <v>189607</v>
      </c>
      <c r="C140" s="716">
        <v>7.7862056238745865</v>
      </c>
      <c r="D140" s="689">
        <v>123332</v>
      </c>
      <c r="E140" s="716">
        <v>9.8498978118880256</v>
      </c>
      <c r="F140" s="689">
        <v>66275</v>
      </c>
      <c r="G140" s="666">
        <v>5.6020404667085408</v>
      </c>
      <c r="H140" s="21"/>
      <c r="I140" s="21"/>
      <c r="J140" s="21"/>
      <c r="K140" s="18"/>
      <c r="L140" s="18"/>
      <c r="M140" s="20"/>
    </row>
    <row r="141" spans="1:13" ht="16.399999999999999" customHeight="1" x14ac:dyDescent="0.25">
      <c r="A141" s="722" t="s">
        <v>415</v>
      </c>
      <c r="B141" s="689">
        <v>174771</v>
      </c>
      <c r="C141" s="716">
        <v>7.1779730225376586</v>
      </c>
      <c r="D141" s="689">
        <v>115201</v>
      </c>
      <c r="E141" s="716">
        <v>9.2017069392780755</v>
      </c>
      <c r="F141" s="689">
        <v>59570</v>
      </c>
      <c r="G141" s="666">
        <v>5.0360505671504647</v>
      </c>
      <c r="H141" s="21"/>
      <c r="I141" s="21"/>
      <c r="J141" s="21"/>
      <c r="K141" s="18"/>
      <c r="L141" s="18"/>
      <c r="M141" s="20"/>
    </row>
    <row r="142" spans="1:13" ht="16.399999999999999" customHeight="1" x14ac:dyDescent="0.25">
      <c r="A142" s="722" t="s">
        <v>416</v>
      </c>
      <c r="B142" s="689">
        <v>172440</v>
      </c>
      <c r="C142" s="716">
        <v>7.0687309619946701</v>
      </c>
      <c r="D142" s="689">
        <v>116512</v>
      </c>
      <c r="E142" s="716">
        <v>9.2843765304039003</v>
      </c>
      <c r="F142" s="689">
        <v>55928</v>
      </c>
      <c r="G142" s="666">
        <v>4.721452779283938</v>
      </c>
      <c r="H142" s="21"/>
      <c r="I142" s="21"/>
      <c r="J142" s="21"/>
      <c r="K142" s="18"/>
      <c r="L142" s="18"/>
      <c r="M142" s="20"/>
    </row>
    <row r="143" spans="1:13" ht="16.399999999999999" customHeight="1" x14ac:dyDescent="0.25">
      <c r="A143" s="722" t="s">
        <v>417</v>
      </c>
      <c r="B143" s="689">
        <v>174632</v>
      </c>
      <c r="C143" s="716">
        <v>7.1666451213738362</v>
      </c>
      <c r="D143" s="689">
        <v>118960</v>
      </c>
      <c r="E143" s="716">
        <v>9.4866158456387755</v>
      </c>
      <c r="F143" s="689">
        <v>55672</v>
      </c>
      <c r="G143" s="666">
        <v>4.7069737048748292</v>
      </c>
      <c r="H143" s="21"/>
      <c r="I143" s="21"/>
      <c r="J143" s="21"/>
      <c r="K143" s="18"/>
      <c r="L143" s="18"/>
      <c r="M143" s="20"/>
    </row>
    <row r="144" spans="1:13" ht="16.399999999999999" customHeight="1" x14ac:dyDescent="0.25">
      <c r="A144" s="722" t="s">
        <v>418</v>
      </c>
      <c r="B144" s="689">
        <v>167957</v>
      </c>
      <c r="C144" s="716">
        <v>6.8857644380560803</v>
      </c>
      <c r="D144" s="689">
        <v>108773</v>
      </c>
      <c r="E144" s="716">
        <v>8.6671109425710995</v>
      </c>
      <c r="F144" s="689">
        <v>59184</v>
      </c>
      <c r="G144" s="666">
        <v>4.9978760220850624</v>
      </c>
      <c r="H144" s="21"/>
      <c r="I144" s="21"/>
      <c r="J144" s="21"/>
      <c r="K144" s="18"/>
      <c r="L144" s="18"/>
      <c r="M144" s="20"/>
    </row>
    <row r="145" spans="1:13" ht="16.399999999999999" customHeight="1" x14ac:dyDescent="0.25">
      <c r="A145" s="722" t="s">
        <v>419</v>
      </c>
      <c r="B145" s="689">
        <v>172577</v>
      </c>
      <c r="C145" s="716">
        <v>7.0769629653407131</v>
      </c>
      <c r="D145" s="689">
        <v>111488</v>
      </c>
      <c r="E145" s="716">
        <v>8.8957765008084895</v>
      </c>
      <c r="F145" s="689">
        <v>61089</v>
      </c>
      <c r="G145" s="666">
        <v>5.1538616035350433</v>
      </c>
      <c r="H145" s="21"/>
      <c r="I145" s="21"/>
      <c r="J145" s="21"/>
      <c r="K145" s="18"/>
      <c r="L145" s="18"/>
      <c r="M145" s="20"/>
    </row>
    <row r="146" spans="1:13" ht="16.399999999999999" customHeight="1" x14ac:dyDescent="0.25">
      <c r="A146" s="722" t="s">
        <v>420</v>
      </c>
      <c r="B146" s="689">
        <v>173629</v>
      </c>
      <c r="C146" s="716">
        <v>7.0988785002633188</v>
      </c>
      <c r="D146" s="689">
        <v>112084</v>
      </c>
      <c r="E146" s="716">
        <v>8.8971908122203267</v>
      </c>
      <c r="F146" s="689">
        <v>61545</v>
      </c>
      <c r="G146" s="666">
        <v>5.188868236688899</v>
      </c>
      <c r="H146" s="21"/>
      <c r="I146" s="21"/>
      <c r="J146" s="21"/>
      <c r="K146" s="18"/>
      <c r="L146" s="18"/>
      <c r="M146" s="20"/>
    </row>
    <row r="147" spans="1:13" ht="16.399999999999999" customHeight="1" x14ac:dyDescent="0.25">
      <c r="A147" s="722" t="s">
        <v>421</v>
      </c>
      <c r="B147" s="689">
        <v>185204</v>
      </c>
      <c r="C147" s="716">
        <v>7.5494925067136291</v>
      </c>
      <c r="D147" s="689">
        <v>122977</v>
      </c>
      <c r="E147" s="716">
        <v>9.7304125351474209</v>
      </c>
      <c r="F147" s="689">
        <v>62227</v>
      </c>
      <c r="G147" s="666">
        <v>5.2319892207444525</v>
      </c>
      <c r="H147" s="21"/>
      <c r="I147" s="21"/>
      <c r="J147" s="21"/>
      <c r="K147" s="18"/>
      <c r="L147" s="18"/>
      <c r="M147" s="20"/>
    </row>
    <row r="148" spans="1:13" ht="16.399999999999999" customHeight="1" x14ac:dyDescent="0.25">
      <c r="A148" s="722" t="s">
        <v>422</v>
      </c>
      <c r="B148" s="689">
        <v>179137</v>
      </c>
      <c r="C148" s="716">
        <v>7.2892230391949093</v>
      </c>
      <c r="D148" s="689">
        <v>120247</v>
      </c>
      <c r="E148" s="716">
        <v>9.4721130747101885</v>
      </c>
      <c r="F148" s="689">
        <v>58890</v>
      </c>
      <c r="G148" s="666">
        <v>4.9567570737841633</v>
      </c>
      <c r="H148" s="21"/>
      <c r="I148" s="21"/>
      <c r="J148" s="21"/>
      <c r="K148" s="18"/>
      <c r="L148" s="18"/>
      <c r="M148" s="20"/>
    </row>
    <row r="149" spans="1:13" ht="16.399999999999999" customHeight="1" x14ac:dyDescent="0.25">
      <c r="A149" s="722" t="s">
        <v>423</v>
      </c>
      <c r="B149" s="689">
        <v>176542</v>
      </c>
      <c r="C149" s="716">
        <v>7.2037533025074731</v>
      </c>
      <c r="D149" s="689">
        <v>113410</v>
      </c>
      <c r="E149" s="716">
        <v>8.9676948686260101</v>
      </c>
      <c r="F149" s="689">
        <v>63132</v>
      </c>
      <c r="G149" s="666">
        <v>5.3229046164808533</v>
      </c>
      <c r="H149" s="21"/>
      <c r="I149" s="21"/>
      <c r="J149" s="21"/>
      <c r="K149" s="18"/>
      <c r="L149" s="18"/>
      <c r="M149" s="20"/>
    </row>
    <row r="150" spans="1:13" ht="16.399999999999999" customHeight="1" x14ac:dyDescent="0.25">
      <c r="A150" s="722" t="s">
        <v>424</v>
      </c>
      <c r="B150" s="689">
        <v>157316</v>
      </c>
      <c r="C150" s="716">
        <v>6.4309598897373057</v>
      </c>
      <c r="D150" s="689">
        <v>104137</v>
      </c>
      <c r="E150" s="716">
        <v>8.2679111598134334</v>
      </c>
      <c r="F150" s="689">
        <v>53179</v>
      </c>
      <c r="G150" s="666">
        <v>4.4812627994000618</v>
      </c>
      <c r="H150" s="21"/>
      <c r="I150" s="21"/>
      <c r="J150" s="21"/>
      <c r="K150" s="18"/>
      <c r="L150" s="18"/>
      <c r="M150" s="20"/>
    </row>
    <row r="151" spans="1:13" ht="16.399999999999999" customHeight="1" x14ac:dyDescent="0.25">
      <c r="A151" s="722" t="s">
        <v>425</v>
      </c>
      <c r="B151" s="689">
        <v>155985</v>
      </c>
      <c r="C151" s="716">
        <v>6.3680243722887866</v>
      </c>
      <c r="D151" s="689">
        <v>104519</v>
      </c>
      <c r="E151" s="716">
        <v>8.2858789279505149</v>
      </c>
      <c r="F151" s="689">
        <v>51466</v>
      </c>
      <c r="G151" s="666">
        <v>4.3318169637105814</v>
      </c>
      <c r="H151" s="21"/>
      <c r="I151" s="21"/>
      <c r="J151" s="21"/>
      <c r="K151" s="18"/>
      <c r="L151" s="18"/>
      <c r="M151" s="20"/>
    </row>
    <row r="152" spans="1:13" ht="16.399999999999999" customHeight="1" x14ac:dyDescent="0.25">
      <c r="A152" s="722" t="s">
        <v>426</v>
      </c>
      <c r="B152" s="689">
        <v>145499</v>
      </c>
      <c r="C152" s="716">
        <v>5.942762432664261</v>
      </c>
      <c r="D152" s="689">
        <v>99256</v>
      </c>
      <c r="E152" s="716">
        <v>7.8723257274808596</v>
      </c>
      <c r="F152" s="689">
        <v>46243</v>
      </c>
      <c r="G152" s="666">
        <v>3.8940893718465617</v>
      </c>
      <c r="H152" s="21"/>
      <c r="I152" s="21"/>
      <c r="J152" s="21"/>
      <c r="K152" s="18"/>
      <c r="L152" s="18"/>
      <c r="M152" s="20"/>
    </row>
    <row r="153" spans="1:13" ht="16.399999999999999" customHeight="1" x14ac:dyDescent="0.25">
      <c r="A153" s="722" t="s">
        <v>427</v>
      </c>
      <c r="B153" s="689">
        <v>155213</v>
      </c>
      <c r="C153" s="716">
        <v>6.3378649589348308</v>
      </c>
      <c r="D153" s="689">
        <v>103656</v>
      </c>
      <c r="E153" s="716">
        <v>8.2152750514232036</v>
      </c>
      <c r="F153" s="689">
        <v>51557</v>
      </c>
      <c r="G153" s="666">
        <v>4.3426217224277854</v>
      </c>
      <c r="H153" s="21"/>
      <c r="I153" s="21"/>
      <c r="J153" s="21"/>
      <c r="K153" s="18"/>
      <c r="L153" s="18"/>
      <c r="M153" s="20"/>
    </row>
    <row r="154" spans="1:13" ht="16.399999999999999" customHeight="1" x14ac:dyDescent="0.25">
      <c r="A154" s="722" t="s">
        <v>428</v>
      </c>
      <c r="B154" s="689">
        <v>154724</v>
      </c>
      <c r="C154" s="716">
        <v>6.317290243930624</v>
      </c>
      <c r="D154" s="689">
        <v>98523</v>
      </c>
      <c r="E154" s="716">
        <v>7.8043927653599177</v>
      </c>
      <c r="F154" s="689">
        <v>56201</v>
      </c>
      <c r="G154" s="666">
        <v>4.7354663495425857</v>
      </c>
      <c r="H154" s="21"/>
      <c r="I154" s="21"/>
      <c r="J154" s="21"/>
      <c r="K154" s="18"/>
      <c r="L154" s="18"/>
      <c r="M154" s="20"/>
    </row>
    <row r="155" spans="1:13" ht="16.399999999999999" customHeight="1" x14ac:dyDescent="0.25">
      <c r="A155" s="722" t="s">
        <v>429</v>
      </c>
      <c r="B155" s="689">
        <v>157373</v>
      </c>
      <c r="C155" s="716">
        <v>6.429805047390869</v>
      </c>
      <c r="D155" s="689">
        <v>100782</v>
      </c>
      <c r="E155" s="716">
        <v>8.0002036850727389</v>
      </c>
      <c r="F155" s="689">
        <v>56591</v>
      </c>
      <c r="G155" s="666">
        <v>4.7643067709679778</v>
      </c>
      <c r="H155" s="21"/>
      <c r="I155" s="21"/>
      <c r="J155" s="21"/>
      <c r="K155" s="18"/>
      <c r="L155" s="18"/>
      <c r="M155" s="20"/>
    </row>
    <row r="156" spans="1:13" ht="16.399999999999999" customHeight="1" x14ac:dyDescent="0.25">
      <c r="A156" s="722" t="s">
        <v>430</v>
      </c>
      <c r="B156" s="689">
        <v>150740</v>
      </c>
      <c r="C156" s="716">
        <v>6.1748078174436252</v>
      </c>
      <c r="D156" s="689">
        <v>95265</v>
      </c>
      <c r="E156" s="716">
        <v>7.5818032200975152</v>
      </c>
      <c r="F156" s="689">
        <v>55475</v>
      </c>
      <c r="G156" s="666">
        <v>4.6825635713863747</v>
      </c>
      <c r="H156" s="21"/>
      <c r="I156" s="21"/>
      <c r="J156" s="21"/>
      <c r="K156" s="18"/>
      <c r="L156" s="18"/>
      <c r="M156" s="20"/>
    </row>
    <row r="157" spans="1:13" ht="16.399999999999999" customHeight="1" x14ac:dyDescent="0.25">
      <c r="A157" s="722" t="s">
        <v>431</v>
      </c>
      <c r="B157" s="689">
        <v>140753</v>
      </c>
      <c r="C157" s="716">
        <v>5.7707391917984703</v>
      </c>
      <c r="D157" s="689">
        <v>92597</v>
      </c>
      <c r="E157" s="716">
        <v>7.3869356623178151</v>
      </c>
      <c r="F157" s="689">
        <v>48156</v>
      </c>
      <c r="G157" s="666">
        <v>4.0618878703459682</v>
      </c>
      <c r="H157" s="21"/>
      <c r="I157" s="21"/>
      <c r="J157" s="21"/>
      <c r="K157" s="18"/>
      <c r="L157" s="18"/>
      <c r="M157" s="20"/>
    </row>
    <row r="158" spans="1:13" ht="16.399999999999999" customHeight="1" x14ac:dyDescent="0.25">
      <c r="A158" s="722" t="s">
        <v>432</v>
      </c>
      <c r="B158" s="689">
        <v>143283</v>
      </c>
      <c r="C158" s="716">
        <v>5.8673138298843224</v>
      </c>
      <c r="D158" s="689">
        <v>93808</v>
      </c>
      <c r="E158" s="716">
        <v>7.4882203665120315</v>
      </c>
      <c r="F158" s="689">
        <v>49475</v>
      </c>
      <c r="G158" s="666">
        <v>4.1599626404635979</v>
      </c>
      <c r="H158" s="21"/>
      <c r="I158" s="21"/>
      <c r="J158" s="21"/>
      <c r="K158" s="18"/>
      <c r="L158" s="18"/>
      <c r="M158" s="20"/>
    </row>
    <row r="159" spans="1:13" ht="16.399999999999999" customHeight="1" x14ac:dyDescent="0.25">
      <c r="A159" s="722" t="s">
        <v>433</v>
      </c>
      <c r="B159" s="689">
        <v>138693</v>
      </c>
      <c r="C159" s="716">
        <v>5.6729752389134385</v>
      </c>
      <c r="D159" s="689">
        <v>88004</v>
      </c>
      <c r="E159" s="716">
        <v>7.028264687255608</v>
      </c>
      <c r="F159" s="689">
        <v>50689</v>
      </c>
      <c r="G159" s="666">
        <v>4.2500878155857293</v>
      </c>
      <c r="H159" s="21"/>
      <c r="I159" s="21"/>
      <c r="J159" s="21"/>
      <c r="K159" s="18"/>
      <c r="L159" s="18"/>
      <c r="M159" s="20"/>
    </row>
    <row r="160" spans="1:13" ht="16.399999999999999" customHeight="1" x14ac:dyDescent="0.25">
      <c r="A160" s="722" t="s">
        <v>434</v>
      </c>
      <c r="B160" s="689">
        <v>143603</v>
      </c>
      <c r="C160" s="716">
        <v>5.8715719501936752</v>
      </c>
      <c r="D160" s="689">
        <v>94138</v>
      </c>
      <c r="E160" s="716">
        <v>7.5238878937085962</v>
      </c>
      <c r="F160" s="689">
        <v>49465</v>
      </c>
      <c r="G160" s="666">
        <v>4.140906409910543</v>
      </c>
      <c r="H160" s="21"/>
      <c r="I160" s="21"/>
      <c r="J160" s="21"/>
      <c r="K160" s="18"/>
      <c r="L160" s="18"/>
      <c r="M160" s="20"/>
    </row>
    <row r="161" spans="1:13" ht="16.399999999999999" customHeight="1" x14ac:dyDescent="0.25">
      <c r="A161" s="722" t="s">
        <v>435</v>
      </c>
      <c r="B161" s="689">
        <v>143605</v>
      </c>
      <c r="C161" s="716">
        <v>5.8486164599319315</v>
      </c>
      <c r="D161" s="689">
        <v>95078</v>
      </c>
      <c r="E161" s="716">
        <v>7.5715841492553846</v>
      </c>
      <c r="F161" s="689">
        <v>48527</v>
      </c>
      <c r="G161" s="666">
        <v>4.0451111266914834</v>
      </c>
      <c r="H161" s="21"/>
      <c r="I161" s="21"/>
      <c r="J161" s="21"/>
      <c r="K161" s="18"/>
      <c r="L161" s="18"/>
      <c r="M161" s="20"/>
    </row>
    <row r="162" spans="1:13" ht="16.399999999999999" customHeight="1" x14ac:dyDescent="0.25">
      <c r="A162" s="722" t="s">
        <v>436</v>
      </c>
      <c r="B162" s="689">
        <v>145042</v>
      </c>
      <c r="C162" s="716">
        <v>5.8959109663179694</v>
      </c>
      <c r="D162" s="689">
        <v>92360</v>
      </c>
      <c r="E162" s="716">
        <v>7.343669276740374</v>
      </c>
      <c r="F162" s="689">
        <v>52682</v>
      </c>
      <c r="G162" s="666">
        <v>4.3815422472092251</v>
      </c>
      <c r="H162" s="21"/>
      <c r="I162" s="21"/>
      <c r="J162" s="21"/>
      <c r="K162" s="18"/>
      <c r="L162" s="18"/>
      <c r="M162" s="20"/>
    </row>
    <row r="163" spans="1:13" ht="16.399999999999999" customHeight="1" x14ac:dyDescent="0.25">
      <c r="A163" s="722" t="s">
        <v>437</v>
      </c>
      <c r="B163" s="689">
        <v>146650</v>
      </c>
      <c r="C163" s="716">
        <v>5.9560748379198802</v>
      </c>
      <c r="D163" s="689">
        <v>89765</v>
      </c>
      <c r="E163" s="716">
        <v>7.1161917510461823</v>
      </c>
      <c r="F163" s="689">
        <v>56885</v>
      </c>
      <c r="G163" s="666">
        <v>4.7373651799895065</v>
      </c>
      <c r="H163" s="21"/>
      <c r="I163" s="21"/>
      <c r="J163" s="21"/>
      <c r="K163" s="18"/>
      <c r="L163" s="18"/>
      <c r="M163" s="20"/>
    </row>
    <row r="164" spans="1:13" ht="16.399999999999999" customHeight="1" x14ac:dyDescent="0.25">
      <c r="A164" s="722" t="s">
        <v>438</v>
      </c>
      <c r="B164" s="689">
        <v>136905</v>
      </c>
      <c r="C164" s="716">
        <v>5.5663414881403286</v>
      </c>
      <c r="D164" s="689">
        <v>77247</v>
      </c>
      <c r="E164" s="716">
        <v>6.1344786607039419</v>
      </c>
      <c r="F164" s="689">
        <v>59658</v>
      </c>
      <c r="G164" s="666">
        <v>4.9703066294964424</v>
      </c>
      <c r="H164" s="21"/>
      <c r="I164" s="21"/>
      <c r="J164" s="21"/>
      <c r="K164" s="18"/>
      <c r="L164" s="18"/>
      <c r="M164" s="20"/>
    </row>
    <row r="165" spans="1:13" ht="16.399999999999999" customHeight="1" x14ac:dyDescent="0.25">
      <c r="A165" s="722" t="s">
        <v>439</v>
      </c>
      <c r="B165" s="689">
        <v>137612</v>
      </c>
      <c r="C165" s="716">
        <v>5.5907253971252411</v>
      </c>
      <c r="D165" s="689">
        <v>81580</v>
      </c>
      <c r="E165" s="716">
        <v>6.467475943028556</v>
      </c>
      <c r="F165" s="689">
        <v>56032</v>
      </c>
      <c r="G165" s="666">
        <v>4.6691575253087478</v>
      </c>
      <c r="H165" s="21"/>
      <c r="I165" s="21"/>
      <c r="J165" s="21"/>
      <c r="K165" s="18"/>
      <c r="L165" s="18"/>
      <c r="M165" s="20"/>
    </row>
    <row r="166" spans="1:13" ht="16.399999999999999" customHeight="1" x14ac:dyDescent="0.25">
      <c r="A166" s="722" t="s">
        <v>440</v>
      </c>
      <c r="B166" s="689">
        <v>130243</v>
      </c>
      <c r="C166" s="716">
        <v>5.2985337171116749</v>
      </c>
      <c r="D166" s="689">
        <v>76244</v>
      </c>
      <c r="E166" s="716">
        <v>6.0633545041415866</v>
      </c>
      <c r="F166" s="689">
        <v>53999</v>
      </c>
      <c r="G166" s="666">
        <v>4.4975202696363281</v>
      </c>
      <c r="H166" s="21"/>
      <c r="I166" s="21"/>
      <c r="J166" s="21"/>
      <c r="K166" s="18"/>
      <c r="L166" s="18"/>
      <c r="M166" s="20"/>
    </row>
    <row r="167" spans="1:13" ht="16.399999999999999" customHeight="1" x14ac:dyDescent="0.25">
      <c r="A167" s="722" t="s">
        <v>441</v>
      </c>
      <c r="B167" s="689">
        <v>136093</v>
      </c>
      <c r="C167" s="716">
        <v>5.5307532371155705</v>
      </c>
      <c r="D167" s="689">
        <v>83778</v>
      </c>
      <c r="E167" s="716">
        <v>6.6472823181301743</v>
      </c>
      <c r="F167" s="689">
        <v>52315</v>
      </c>
      <c r="G167" s="666">
        <v>4.3584036744584527</v>
      </c>
      <c r="H167" s="21"/>
      <c r="I167" s="21"/>
      <c r="J167" s="21"/>
      <c r="K167" s="18"/>
      <c r="L167" s="18"/>
      <c r="M167" s="20"/>
    </row>
    <row r="168" spans="1:13" ht="16.399999999999999" customHeight="1" x14ac:dyDescent="0.25">
      <c r="A168" s="722" t="s">
        <v>442</v>
      </c>
      <c r="B168" s="689">
        <v>138520</v>
      </c>
      <c r="C168" s="716">
        <v>5.6237346426553101</v>
      </c>
      <c r="D168" s="689">
        <v>89220</v>
      </c>
      <c r="E168" s="716">
        <v>7.0689735029767311</v>
      </c>
      <c r="F168" s="689">
        <v>49300</v>
      </c>
      <c r="G168" s="666">
        <v>4.1049238325195283</v>
      </c>
      <c r="H168" s="21"/>
      <c r="I168" s="21"/>
      <c r="J168" s="21"/>
      <c r="K168" s="18"/>
      <c r="L168" s="18"/>
      <c r="M168" s="20"/>
    </row>
    <row r="169" spans="1:13" ht="16.399999999999999" customHeight="1" x14ac:dyDescent="0.25">
      <c r="A169" s="722" t="s">
        <v>443</v>
      </c>
      <c r="B169" s="689">
        <v>142598</v>
      </c>
      <c r="C169" s="716">
        <v>5.7698953351721487</v>
      </c>
      <c r="D169" s="689">
        <v>90988</v>
      </c>
      <c r="E169" s="716">
        <v>7.1849351896281526</v>
      </c>
      <c r="F169" s="689">
        <v>51610</v>
      </c>
      <c r="G169" s="666">
        <v>4.2828379732028248</v>
      </c>
      <c r="H169" s="21"/>
      <c r="I169" s="21"/>
      <c r="J169" s="21"/>
      <c r="K169" s="18"/>
      <c r="L169" s="18"/>
      <c r="M169" s="20"/>
    </row>
    <row r="170" spans="1:13" ht="16.399999999999999" customHeight="1" x14ac:dyDescent="0.25">
      <c r="A170" s="722" t="s">
        <v>444</v>
      </c>
      <c r="B170" s="689">
        <v>139955</v>
      </c>
      <c r="C170" s="716">
        <v>5.6660272460889791</v>
      </c>
      <c r="D170" s="689">
        <v>89753</v>
      </c>
      <c r="E170" s="716">
        <v>7.0993602305160044</v>
      </c>
      <c r="F170" s="689">
        <v>50202</v>
      </c>
      <c r="G170" s="666">
        <v>4.1632659765140829</v>
      </c>
      <c r="H170" s="21"/>
      <c r="I170" s="21"/>
      <c r="J170" s="21"/>
      <c r="K170" s="18"/>
      <c r="L170" s="18"/>
      <c r="M170" s="20"/>
    </row>
    <row r="171" spans="1:13" ht="16.399999999999999" customHeight="1" x14ac:dyDescent="0.25">
      <c r="A171" s="722" t="s">
        <v>445</v>
      </c>
      <c r="B171" s="689">
        <v>142717</v>
      </c>
      <c r="C171" s="716">
        <v>5.7615877449163335</v>
      </c>
      <c r="D171" s="689">
        <v>89257</v>
      </c>
      <c r="E171" s="716">
        <v>7.0463110662052042</v>
      </c>
      <c r="F171" s="689">
        <v>53460</v>
      </c>
      <c r="G171" s="666">
        <v>4.4170014758176279</v>
      </c>
      <c r="H171" s="21"/>
      <c r="I171" s="21"/>
      <c r="J171" s="21"/>
      <c r="K171" s="18"/>
      <c r="L171" s="18"/>
      <c r="M171" s="20"/>
    </row>
    <row r="172" spans="1:13" ht="16.399999999999999" customHeight="1" x14ac:dyDescent="0.25">
      <c r="A172" s="722" t="s">
        <v>446</v>
      </c>
      <c r="B172" s="689">
        <v>139128</v>
      </c>
      <c r="C172" s="716">
        <v>5.603178650797437</v>
      </c>
      <c r="D172" s="689">
        <v>85000</v>
      </c>
      <c r="E172" s="716">
        <v>6.6929944451006138</v>
      </c>
      <c r="F172" s="689">
        <v>54128</v>
      </c>
      <c r="G172" s="666">
        <v>4.462197715307501</v>
      </c>
      <c r="H172" s="21"/>
      <c r="I172" s="21"/>
      <c r="J172" s="21"/>
      <c r="K172" s="18"/>
      <c r="L172" s="18"/>
      <c r="M172" s="20"/>
    </row>
    <row r="173" spans="1:13" ht="16.399999999999999" customHeight="1" x14ac:dyDescent="0.25">
      <c r="A173" s="722" t="s">
        <v>447</v>
      </c>
      <c r="B173" s="689">
        <v>132879</v>
      </c>
      <c r="C173" s="716">
        <v>5.3359097689122672</v>
      </c>
      <c r="D173" s="689">
        <v>82828</v>
      </c>
      <c r="E173" s="716">
        <v>6.5013115959546148</v>
      </c>
      <c r="F173" s="689">
        <v>50051</v>
      </c>
      <c r="G173" s="666">
        <v>4.1151617260151339</v>
      </c>
      <c r="H173" s="21"/>
      <c r="I173" s="21"/>
      <c r="J173" s="21"/>
      <c r="K173" s="18"/>
      <c r="L173" s="18"/>
      <c r="M173" s="20"/>
    </row>
    <row r="174" spans="1:13" ht="16.399999999999999" customHeight="1" x14ac:dyDescent="0.25">
      <c r="A174" s="722" t="s">
        <v>448</v>
      </c>
      <c r="B174" s="689">
        <v>127933</v>
      </c>
      <c r="C174" s="716">
        <v>5.1287240267227991</v>
      </c>
      <c r="D174" s="689">
        <v>76870</v>
      </c>
      <c r="E174" s="716">
        <v>6.0283230425667638</v>
      </c>
      <c r="F174" s="689">
        <v>51063</v>
      </c>
      <c r="G174" s="666">
        <v>4.1879160753801807</v>
      </c>
      <c r="H174" s="21"/>
      <c r="I174" s="21"/>
      <c r="J174" s="21"/>
      <c r="K174" s="18"/>
      <c r="L174" s="18"/>
      <c r="M174" s="20"/>
    </row>
    <row r="175" spans="1:13" ht="16.399999999999999" customHeight="1" x14ac:dyDescent="0.25">
      <c r="A175" s="722" t="s">
        <v>449</v>
      </c>
      <c r="B175" s="689">
        <v>128651</v>
      </c>
      <c r="C175" s="716">
        <v>5.1566011227341004</v>
      </c>
      <c r="D175" s="689">
        <v>82193</v>
      </c>
      <c r="E175" s="716">
        <v>6.4370074409592952</v>
      </c>
      <c r="F175" s="689">
        <v>46458</v>
      </c>
      <c r="G175" s="666">
        <v>3.8142931083231462</v>
      </c>
      <c r="H175" s="21"/>
      <c r="I175" s="21"/>
      <c r="J175" s="21"/>
      <c r="K175" s="18"/>
      <c r="L175" s="18"/>
      <c r="M175" s="20"/>
    </row>
    <row r="176" spans="1:13" ht="16.399999999999999" customHeight="1" x14ac:dyDescent="0.25">
      <c r="A176" s="722" t="s">
        <v>450</v>
      </c>
      <c r="B176" s="689">
        <v>140206</v>
      </c>
      <c r="C176" s="716">
        <v>5.6248714266444546</v>
      </c>
      <c r="D176" s="689">
        <v>88886</v>
      </c>
      <c r="E176" s="716">
        <v>6.9720636186239009</v>
      </c>
      <c r="F176" s="689">
        <v>51320</v>
      </c>
      <c r="G176" s="666">
        <v>4.2144331139126896</v>
      </c>
      <c r="H176" s="21"/>
      <c r="I176" s="21"/>
      <c r="J176" s="21"/>
      <c r="K176" s="18"/>
      <c r="L176" s="18"/>
      <c r="M176" s="20"/>
    </row>
    <row r="177" spans="1:13" ht="16.399999999999999" customHeight="1" x14ac:dyDescent="0.25">
      <c r="A177" s="722" t="s">
        <v>451</v>
      </c>
      <c r="B177" s="689">
        <v>152465</v>
      </c>
      <c r="C177" s="716">
        <v>6.1166728339037775</v>
      </c>
      <c r="D177" s="689">
        <v>101684</v>
      </c>
      <c r="E177" s="716">
        <v>7.9902653962515977</v>
      </c>
      <c r="F177" s="689">
        <v>50781</v>
      </c>
      <c r="G177" s="666">
        <v>4.1623266908598708</v>
      </c>
      <c r="H177" s="21"/>
      <c r="I177" s="21"/>
      <c r="J177" s="21"/>
      <c r="K177" s="18"/>
      <c r="L177" s="18"/>
      <c r="M177" s="20"/>
    </row>
    <row r="178" spans="1:13" ht="16.399999999999999" customHeight="1" x14ac:dyDescent="0.25">
      <c r="A178" s="722" t="s">
        <v>452</v>
      </c>
      <c r="B178" s="689">
        <v>155921</v>
      </c>
      <c r="C178" s="716">
        <v>6.2433676377778751</v>
      </c>
      <c r="D178" s="689">
        <v>99170</v>
      </c>
      <c r="E178" s="716">
        <v>7.7706812595349479</v>
      </c>
      <c r="F178" s="689">
        <v>56751</v>
      </c>
      <c r="G178" s="666">
        <v>4.6472306758030006</v>
      </c>
      <c r="H178" s="21"/>
      <c r="I178" s="21"/>
      <c r="J178" s="21"/>
      <c r="K178" s="18"/>
      <c r="L178" s="18"/>
      <c r="M178" s="20"/>
    </row>
    <row r="179" spans="1:13" ht="16.399999999999999" customHeight="1" x14ac:dyDescent="0.25">
      <c r="A179" s="722" t="s">
        <v>453</v>
      </c>
      <c r="B179" s="689">
        <v>143333</v>
      </c>
      <c r="C179" s="716">
        <v>5.7281426252149767</v>
      </c>
      <c r="D179" s="689">
        <v>89737</v>
      </c>
      <c r="E179" s="716">
        <v>7.0238689906233649</v>
      </c>
      <c r="F179" s="689">
        <v>53596</v>
      </c>
      <c r="G179" s="666">
        <v>4.3764022306519967</v>
      </c>
      <c r="H179" s="21"/>
      <c r="I179" s="21"/>
      <c r="J179" s="21"/>
      <c r="K179" s="18"/>
      <c r="L179" s="18"/>
      <c r="M179" s="20"/>
    </row>
    <row r="180" spans="1:13" ht="16.399999999999999" customHeight="1" x14ac:dyDescent="0.25">
      <c r="A180" s="722" t="s">
        <v>454</v>
      </c>
      <c r="B180" s="689">
        <v>138637</v>
      </c>
      <c r="C180" s="716">
        <v>5.5283959062876864</v>
      </c>
      <c r="D180" s="689">
        <v>87874</v>
      </c>
      <c r="E180" s="716">
        <v>6.8664124697258915</v>
      </c>
      <c r="F180" s="689">
        <v>50763</v>
      </c>
      <c r="G180" s="666">
        <v>4.1339301562029487</v>
      </c>
      <c r="H180" s="21"/>
      <c r="I180" s="21"/>
      <c r="J180" s="21"/>
      <c r="K180" s="18"/>
      <c r="L180" s="18"/>
      <c r="M180" s="20"/>
    </row>
    <row r="181" spans="1:13" ht="16.399999999999999" customHeight="1" x14ac:dyDescent="0.25">
      <c r="A181" s="722" t="s">
        <v>455</v>
      </c>
      <c r="B181" s="689">
        <v>144793</v>
      </c>
      <c r="C181" s="716">
        <v>5.7763905602895402</v>
      </c>
      <c r="D181" s="689">
        <v>98115</v>
      </c>
      <c r="E181" s="716">
        <v>7.665674170616068</v>
      </c>
      <c r="F181" s="689">
        <v>46678</v>
      </c>
      <c r="G181" s="666">
        <v>3.805143646987653</v>
      </c>
      <c r="H181" s="21"/>
      <c r="I181" s="21"/>
      <c r="J181" s="21"/>
      <c r="K181" s="18"/>
      <c r="L181" s="18"/>
      <c r="M181" s="20"/>
    </row>
    <row r="182" spans="1:13" ht="16.399999999999999" customHeight="1" x14ac:dyDescent="0.25">
      <c r="A182" s="722" t="s">
        <v>456</v>
      </c>
      <c r="B182" s="689">
        <v>147757</v>
      </c>
      <c r="C182" s="716">
        <v>5.8929685058388594</v>
      </c>
      <c r="D182" s="689">
        <v>103618</v>
      </c>
      <c r="E182" s="716">
        <v>8.0893290547881787</v>
      </c>
      <c r="F182" s="689">
        <v>44139</v>
      </c>
      <c r="G182" s="666">
        <v>3.59900566559004</v>
      </c>
      <c r="H182" s="21"/>
      <c r="I182" s="21"/>
      <c r="J182" s="21"/>
      <c r="K182" s="18"/>
      <c r="L182" s="18"/>
      <c r="M182" s="20"/>
    </row>
    <row r="183" spans="1:13" ht="16.399999999999999" customHeight="1" x14ac:dyDescent="0.25">
      <c r="A183" s="722" t="s">
        <v>457</v>
      </c>
      <c r="B183" s="689">
        <v>149206</v>
      </c>
      <c r="C183" s="716">
        <v>5.9667157103984341</v>
      </c>
      <c r="D183" s="689">
        <v>103536</v>
      </c>
      <c r="E183" s="716">
        <v>8.0964478483820468</v>
      </c>
      <c r="F183" s="689">
        <v>45670</v>
      </c>
      <c r="G183" s="666">
        <v>3.7377574100288173</v>
      </c>
      <c r="H183" s="21"/>
      <c r="I183" s="21"/>
      <c r="J183" s="21"/>
      <c r="K183" s="18"/>
      <c r="L183" s="18"/>
      <c r="M183" s="20"/>
    </row>
    <row r="184" spans="1:13" ht="16.399999999999999" customHeight="1" x14ac:dyDescent="0.25">
      <c r="A184" s="722" t="s">
        <v>458</v>
      </c>
      <c r="B184" s="689">
        <v>147647</v>
      </c>
      <c r="C184" s="716">
        <v>5.9061934319287168</v>
      </c>
      <c r="D184" s="689">
        <v>101641</v>
      </c>
      <c r="E184" s="716">
        <v>7.9547111864686526</v>
      </c>
      <c r="F184" s="689">
        <v>46006</v>
      </c>
      <c r="G184" s="666">
        <v>3.7644378681618464</v>
      </c>
      <c r="H184" s="21"/>
      <c r="I184" s="21"/>
      <c r="J184" s="21"/>
      <c r="K184" s="18"/>
      <c r="L184" s="18"/>
      <c r="M184" s="20"/>
    </row>
    <row r="185" spans="1:13" ht="16.399999999999999" customHeight="1" x14ac:dyDescent="0.25">
      <c r="A185" s="722" t="s">
        <v>459</v>
      </c>
      <c r="B185" s="689">
        <v>153152</v>
      </c>
      <c r="C185" s="716">
        <v>6.1147988874725581</v>
      </c>
      <c r="D185" s="689">
        <v>107622</v>
      </c>
      <c r="E185" s="716">
        <v>8.4098346533663939</v>
      </c>
      <c r="F185" s="689">
        <v>45530</v>
      </c>
      <c r="G185" s="666">
        <v>3.7170496176470516</v>
      </c>
      <c r="H185" s="21"/>
      <c r="I185" s="21"/>
      <c r="J185" s="21"/>
      <c r="K185" s="18"/>
      <c r="L185" s="18"/>
      <c r="M185" s="20"/>
    </row>
    <row r="186" spans="1:13" ht="16.399999999999999" customHeight="1" x14ac:dyDescent="0.25">
      <c r="A186" s="722" t="s">
        <v>460</v>
      </c>
      <c r="B186" s="689">
        <v>145610</v>
      </c>
      <c r="C186" s="716">
        <v>5.8031256757977392</v>
      </c>
      <c r="D186" s="689">
        <v>99037</v>
      </c>
      <c r="E186" s="716">
        <v>7.7317363016701766</v>
      </c>
      <c r="F186" s="689">
        <v>46573</v>
      </c>
      <c r="G186" s="666">
        <v>3.7918187355448039</v>
      </c>
      <c r="H186" s="21"/>
      <c r="I186" s="21"/>
      <c r="J186" s="21"/>
      <c r="K186" s="18"/>
      <c r="L186" s="18"/>
      <c r="M186" s="20"/>
    </row>
    <row r="187" spans="1:13" ht="16.399999999999999" customHeight="1" x14ac:dyDescent="0.25">
      <c r="A187" s="722" t="s">
        <v>461</v>
      </c>
      <c r="B187" s="689">
        <v>136501</v>
      </c>
      <c r="C187" s="716">
        <v>5.4290480359827491</v>
      </c>
      <c r="D187" s="689">
        <v>93185</v>
      </c>
      <c r="E187" s="716">
        <v>7.2685955217609743</v>
      </c>
      <c r="F187" s="689">
        <v>43316</v>
      </c>
      <c r="G187" s="666">
        <v>3.5151978480077051</v>
      </c>
      <c r="H187" s="21"/>
      <c r="I187" s="21"/>
      <c r="J187" s="21"/>
      <c r="K187" s="18"/>
      <c r="L187" s="18"/>
      <c r="M187" s="20"/>
    </row>
    <row r="188" spans="1:13" ht="16.399999999999999" customHeight="1" x14ac:dyDescent="0.25">
      <c r="A188" s="722" t="s">
        <v>462</v>
      </c>
      <c r="B188" s="689">
        <v>135464</v>
      </c>
      <c r="C188" s="716">
        <v>5.382003464139963</v>
      </c>
      <c r="D188" s="689">
        <v>86750</v>
      </c>
      <c r="E188" s="716">
        <v>6.7461195520631536</v>
      </c>
      <c r="F188" s="689">
        <v>48714</v>
      </c>
      <c r="G188" s="666">
        <v>3.9570889698814966</v>
      </c>
      <c r="H188" s="21"/>
      <c r="I188" s="21"/>
      <c r="J188" s="21"/>
      <c r="K188" s="18"/>
      <c r="L188" s="18"/>
      <c r="M188" s="20"/>
    </row>
    <row r="189" spans="1:13" ht="16.399999999999999" customHeight="1" x14ac:dyDescent="0.25">
      <c r="A189" s="722" t="s">
        <v>463</v>
      </c>
      <c r="B189" s="689">
        <v>132288</v>
      </c>
      <c r="C189" s="716">
        <v>5.253833318708895</v>
      </c>
      <c r="D189" s="689">
        <v>82417</v>
      </c>
      <c r="E189" s="716">
        <v>6.4121163248674682</v>
      </c>
      <c r="F189" s="689">
        <v>49871</v>
      </c>
      <c r="G189" s="666">
        <v>4.0459980932366282</v>
      </c>
      <c r="H189" s="21"/>
      <c r="I189" s="21"/>
      <c r="J189" s="21"/>
      <c r="K189" s="18"/>
      <c r="L189" s="18"/>
      <c r="M189" s="20"/>
    </row>
    <row r="190" spans="1:13" ht="16.399999999999999" customHeight="1" x14ac:dyDescent="0.25">
      <c r="A190" s="722" t="s">
        <v>464</v>
      </c>
      <c r="B190" s="689">
        <v>136673</v>
      </c>
      <c r="C190" s="716">
        <v>5.4213149347028029</v>
      </c>
      <c r="D190" s="689">
        <v>79797</v>
      </c>
      <c r="E190" s="716">
        <v>6.2030639887064982</v>
      </c>
      <c r="F190" s="689">
        <v>56876</v>
      </c>
      <c r="G190" s="666">
        <v>4.60676983355666</v>
      </c>
      <c r="H190" s="21"/>
      <c r="I190" s="21"/>
      <c r="J190" s="21"/>
      <c r="K190" s="18"/>
      <c r="L190" s="18"/>
      <c r="M190" s="20"/>
    </row>
    <row r="191" spans="1:13" ht="16.399999999999999" customHeight="1" x14ac:dyDescent="0.25">
      <c r="A191" s="722" t="s">
        <v>465</v>
      </c>
      <c r="B191" s="689">
        <v>137173</v>
      </c>
      <c r="C191" s="716">
        <v>5.4378656090737501</v>
      </c>
      <c r="D191" s="689">
        <v>82903</v>
      </c>
      <c r="E191" s="716">
        <v>6.4294954855061928</v>
      </c>
      <c r="F191" s="689">
        <v>54270</v>
      </c>
      <c r="G191" s="666">
        <v>4.4009767532590391</v>
      </c>
      <c r="H191" s="21"/>
      <c r="I191" s="21"/>
      <c r="J191" s="21"/>
      <c r="K191" s="18"/>
      <c r="L191" s="18"/>
      <c r="M191" s="20"/>
    </row>
    <row r="192" spans="1:13" ht="16.399999999999999" customHeight="1" x14ac:dyDescent="0.25">
      <c r="A192" s="722" t="s">
        <v>466</v>
      </c>
      <c r="B192" s="689">
        <v>136155</v>
      </c>
      <c r="C192" s="716">
        <v>5.3852580926049045</v>
      </c>
      <c r="D192" s="689">
        <v>88615</v>
      </c>
      <c r="E192" s="716">
        <v>6.8578368286192495</v>
      </c>
      <c r="F192" s="689">
        <v>47540</v>
      </c>
      <c r="G192" s="666">
        <v>3.8459056439904513</v>
      </c>
      <c r="H192" s="21"/>
      <c r="I192" s="21"/>
      <c r="J192" s="21"/>
      <c r="K192" s="18"/>
      <c r="L192" s="18"/>
      <c r="M192" s="20"/>
    </row>
    <row r="193" spans="1:13" ht="16.399999999999999" customHeight="1" x14ac:dyDescent="0.25">
      <c r="A193" s="722" t="s">
        <v>467</v>
      </c>
      <c r="B193" s="689">
        <v>132287</v>
      </c>
      <c r="C193" s="716">
        <v>5.2472834893385301</v>
      </c>
      <c r="D193" s="689">
        <v>87205</v>
      </c>
      <c r="E193" s="716">
        <v>6.7553092335199274</v>
      </c>
      <c r="F193" s="689">
        <v>45082</v>
      </c>
      <c r="G193" s="666">
        <v>3.6647673630829218</v>
      </c>
      <c r="H193" s="21"/>
      <c r="I193" s="21"/>
      <c r="J193" s="21"/>
      <c r="K193" s="18"/>
      <c r="L193" s="18"/>
      <c r="M193" s="20"/>
    </row>
    <row r="194" spans="1:13" ht="16.399999999999999" customHeight="1" x14ac:dyDescent="0.25">
      <c r="A194" s="722" t="s">
        <v>468</v>
      </c>
      <c r="B194" s="689">
        <v>141944</v>
      </c>
      <c r="C194" s="716">
        <v>5.6337474263533496</v>
      </c>
      <c r="D194" s="689">
        <v>93626</v>
      </c>
      <c r="E194" s="716">
        <v>7.2613714296124643</v>
      </c>
      <c r="F194" s="689">
        <v>48318</v>
      </c>
      <c r="G194" s="666">
        <v>3.9277817155066255</v>
      </c>
      <c r="H194" s="21"/>
      <c r="I194" s="21"/>
      <c r="J194" s="21"/>
      <c r="K194" s="18"/>
      <c r="L194" s="18"/>
      <c r="M194" s="20"/>
    </row>
    <row r="195" spans="1:13" ht="16.399999999999999" customHeight="1" x14ac:dyDescent="0.25">
      <c r="A195" s="722" t="s">
        <v>469</v>
      </c>
      <c r="B195" s="689">
        <v>152837</v>
      </c>
      <c r="C195" s="716">
        <v>6.0650338254931331</v>
      </c>
      <c r="D195" s="689">
        <v>95100</v>
      </c>
      <c r="E195" s="716">
        <v>7.3833696563278393</v>
      </c>
      <c r="F195" s="689">
        <v>57737</v>
      </c>
      <c r="G195" s="666">
        <v>4.6866742815273401</v>
      </c>
      <c r="H195" s="21"/>
      <c r="I195" s="21"/>
      <c r="J195" s="21"/>
      <c r="K195" s="18"/>
      <c r="L195" s="18"/>
      <c r="M195" s="20"/>
    </row>
    <row r="196" spans="1:13" ht="16.399999999999999" customHeight="1" x14ac:dyDescent="0.25">
      <c r="A196" s="722" t="s">
        <v>470</v>
      </c>
      <c r="B196" s="689">
        <v>153188</v>
      </c>
      <c r="C196" s="716">
        <v>6.074671852529276</v>
      </c>
      <c r="D196" s="689">
        <v>101348</v>
      </c>
      <c r="E196" s="716">
        <v>7.8549371773459553</v>
      </c>
      <c r="F196" s="689">
        <v>51840</v>
      </c>
      <c r="G196" s="666">
        <v>4.2094884889815933</v>
      </c>
      <c r="H196" s="21"/>
      <c r="I196" s="21"/>
      <c r="J196" s="21"/>
      <c r="K196" s="18"/>
      <c r="L196" s="18"/>
      <c r="M196" s="20"/>
    </row>
    <row r="197" spans="1:13" ht="16.399999999999999" customHeight="1" x14ac:dyDescent="0.25">
      <c r="A197" s="722" t="s">
        <v>471</v>
      </c>
      <c r="B197" s="689">
        <v>135605</v>
      </c>
      <c r="C197" s="716">
        <v>5.3842356133796603</v>
      </c>
      <c r="D197" s="689">
        <v>89237</v>
      </c>
      <c r="E197" s="716">
        <v>6.9249131065366596</v>
      </c>
      <c r="F197" s="689">
        <v>46368</v>
      </c>
      <c r="G197" s="666">
        <v>3.7700040769103262</v>
      </c>
      <c r="H197" s="21"/>
      <c r="I197" s="21"/>
      <c r="J197" s="21"/>
      <c r="K197" s="18"/>
      <c r="L197" s="18"/>
      <c r="M197" s="20"/>
    </row>
    <row r="198" spans="1:13" ht="16.399999999999999" customHeight="1" x14ac:dyDescent="0.25">
      <c r="A198" s="722" t="s">
        <v>472</v>
      </c>
      <c r="B198" s="689">
        <v>124096</v>
      </c>
      <c r="C198" s="716">
        <v>4.9333333725422008</v>
      </c>
      <c r="D198" s="689">
        <v>83925</v>
      </c>
      <c r="E198" s="716">
        <v>6.5132035779533881</v>
      </c>
      <c r="F198" s="689">
        <v>40171</v>
      </c>
      <c r="G198" s="666">
        <v>3.2741255365426585</v>
      </c>
      <c r="H198" s="21"/>
      <c r="I198" s="21"/>
      <c r="J198" s="21"/>
      <c r="K198" s="18"/>
      <c r="L198" s="18"/>
      <c r="M198" s="20"/>
    </row>
    <row r="199" spans="1:13" ht="16.399999999999999" customHeight="1" x14ac:dyDescent="0.25">
      <c r="A199" s="722" t="s">
        <v>473</v>
      </c>
      <c r="B199" s="689">
        <v>116666</v>
      </c>
      <c r="C199" s="716">
        <v>4.6353084075218236</v>
      </c>
      <c r="D199" s="689">
        <v>68881</v>
      </c>
      <c r="E199" s="716">
        <v>5.3459492247233955</v>
      </c>
      <c r="F199" s="689">
        <v>47785</v>
      </c>
      <c r="G199" s="666">
        <v>3.8899326637846068</v>
      </c>
      <c r="H199" s="21"/>
      <c r="I199" s="21"/>
      <c r="J199" s="21"/>
      <c r="K199" s="18"/>
      <c r="L199" s="18"/>
      <c r="M199" s="20"/>
    </row>
    <row r="200" spans="1:13" ht="16.399999999999999" customHeight="1" x14ac:dyDescent="0.25">
      <c r="A200" s="722" t="s">
        <v>474</v>
      </c>
      <c r="B200" s="689">
        <v>115146</v>
      </c>
      <c r="C200" s="716">
        <v>4.5673114996911268</v>
      </c>
      <c r="D200" s="689">
        <v>66304</v>
      </c>
      <c r="E200" s="716">
        <v>5.1345886735639255</v>
      </c>
      <c r="F200" s="689">
        <v>48842</v>
      </c>
      <c r="G200" s="666">
        <v>3.9716411987541718</v>
      </c>
      <c r="H200" s="21"/>
      <c r="I200" s="21"/>
      <c r="J200" s="21"/>
      <c r="K200" s="18"/>
      <c r="L200" s="18"/>
      <c r="M200" s="20"/>
    </row>
    <row r="201" spans="1:13" ht="16.399999999999999" customHeight="1" x14ac:dyDescent="0.25">
      <c r="A201" s="722" t="s">
        <v>475</v>
      </c>
      <c r="B201" s="689">
        <v>113069</v>
      </c>
      <c r="C201" s="716">
        <v>4.467358478211306</v>
      </c>
      <c r="D201" s="689">
        <v>62211</v>
      </c>
      <c r="E201" s="716">
        <v>4.7933445296329324</v>
      </c>
      <c r="F201" s="689">
        <v>50858</v>
      </c>
      <c r="G201" s="666">
        <v>4.1242632667111723</v>
      </c>
      <c r="H201" s="21"/>
      <c r="I201" s="21"/>
      <c r="J201" s="21"/>
      <c r="K201" s="18"/>
      <c r="L201" s="18"/>
      <c r="M201" s="20"/>
    </row>
    <row r="202" spans="1:13" ht="16.399999999999999" customHeight="1" x14ac:dyDescent="0.25">
      <c r="A202" s="722" t="s">
        <v>476</v>
      </c>
      <c r="B202" s="689">
        <v>128820</v>
      </c>
      <c r="C202" s="716">
        <v>5.0897684941349572</v>
      </c>
      <c r="D202" s="689">
        <v>74858</v>
      </c>
      <c r="E202" s="716">
        <v>5.7737154358950855</v>
      </c>
      <c r="F202" s="689">
        <v>53962</v>
      </c>
      <c r="G202" s="666">
        <v>4.371413510659135</v>
      </c>
      <c r="H202" s="21"/>
      <c r="I202" s="21"/>
      <c r="J202" s="21"/>
      <c r="K202" s="18"/>
      <c r="L202" s="18"/>
      <c r="M202" s="20"/>
    </row>
    <row r="203" spans="1:13" ht="16.399999999999999" customHeight="1" x14ac:dyDescent="0.25">
      <c r="A203" s="722" t="s">
        <v>477</v>
      </c>
      <c r="B203" s="689">
        <v>128341</v>
      </c>
      <c r="C203" s="716">
        <v>5.0689082743832543</v>
      </c>
      <c r="D203" s="689">
        <v>72770</v>
      </c>
      <c r="E203" s="716">
        <v>5.6110018536887249</v>
      </c>
      <c r="F203" s="689">
        <v>55571</v>
      </c>
      <c r="G203" s="666">
        <v>4.4996413939986741</v>
      </c>
      <c r="H203" s="21"/>
      <c r="I203" s="21"/>
      <c r="J203" s="21"/>
      <c r="K203" s="18"/>
      <c r="L203" s="18"/>
      <c r="M203" s="20"/>
    </row>
    <row r="204" spans="1:13" ht="16.399999999999999" customHeight="1" x14ac:dyDescent="0.25">
      <c r="A204" s="722" t="s">
        <v>478</v>
      </c>
      <c r="B204" s="689">
        <v>123808</v>
      </c>
      <c r="C204" s="716">
        <v>4.8877661419105918</v>
      </c>
      <c r="D204" s="689">
        <v>70667</v>
      </c>
      <c r="E204" s="716">
        <v>5.439485148899494</v>
      </c>
      <c r="F204" s="689">
        <v>53141</v>
      </c>
      <c r="G204" s="666">
        <v>4.3068577971283473</v>
      </c>
      <c r="H204" s="21"/>
      <c r="I204" s="21"/>
      <c r="J204" s="21"/>
      <c r="K204" s="18"/>
      <c r="L204" s="18"/>
      <c r="M204" s="20"/>
    </row>
    <row r="205" spans="1:13" ht="16.399999999999999" customHeight="1" x14ac:dyDescent="0.25">
      <c r="A205" s="722" t="s">
        <v>479</v>
      </c>
      <c r="B205" s="689">
        <v>110180</v>
      </c>
      <c r="C205" s="716">
        <v>4.3412302566053249</v>
      </c>
      <c r="D205" s="689">
        <v>65692</v>
      </c>
      <c r="E205" s="716">
        <v>5.0428938594898369</v>
      </c>
      <c r="F205" s="689">
        <v>44488</v>
      </c>
      <c r="G205" s="666">
        <v>3.6013180365978328</v>
      </c>
      <c r="H205" s="21"/>
      <c r="I205" s="21"/>
      <c r="J205" s="21"/>
      <c r="K205" s="18"/>
      <c r="L205" s="18"/>
      <c r="M205" s="20"/>
    </row>
    <row r="206" spans="1:13" ht="16.399999999999999" customHeight="1" x14ac:dyDescent="0.25">
      <c r="A206" s="722" t="s">
        <v>480</v>
      </c>
      <c r="B206" s="689">
        <v>115913</v>
      </c>
      <c r="C206" s="716">
        <v>4.5595988101646947</v>
      </c>
      <c r="D206" s="689">
        <v>74348</v>
      </c>
      <c r="E206" s="716">
        <v>5.7034268222952527</v>
      </c>
      <c r="F206" s="689">
        <v>41565</v>
      </c>
      <c r="G206" s="666">
        <v>3.3557826191182194</v>
      </c>
      <c r="H206" s="21"/>
      <c r="I206" s="21"/>
      <c r="J206" s="21"/>
      <c r="K206" s="18"/>
      <c r="L206" s="18"/>
      <c r="M206" s="20"/>
    </row>
    <row r="207" spans="1:13" ht="16.399999999999999" customHeight="1" x14ac:dyDescent="0.25">
      <c r="A207" s="722" t="s">
        <v>481</v>
      </c>
      <c r="B207" s="689">
        <v>115129</v>
      </c>
      <c r="C207" s="716">
        <v>4.5199979596858642</v>
      </c>
      <c r="D207" s="689">
        <v>77246</v>
      </c>
      <c r="E207" s="716">
        <v>5.9140496505727427</v>
      </c>
      <c r="F207" s="689">
        <v>37883</v>
      </c>
      <c r="G207" s="666">
        <v>3.0527197145798302</v>
      </c>
      <c r="H207" s="21"/>
      <c r="I207" s="21"/>
      <c r="J207" s="21"/>
      <c r="K207" s="18"/>
      <c r="L207" s="18"/>
      <c r="M207" s="20"/>
    </row>
    <row r="208" spans="1:13" ht="16.399999999999999" customHeight="1" x14ac:dyDescent="0.25">
      <c r="A208" s="722" t="s">
        <v>482</v>
      </c>
      <c r="B208" s="689">
        <v>120049</v>
      </c>
      <c r="C208" s="716">
        <v>4.7038383517561639</v>
      </c>
      <c r="D208" s="689">
        <v>83709</v>
      </c>
      <c r="E208" s="716">
        <v>6.4107996317615825</v>
      </c>
      <c r="F208" s="689">
        <v>36340</v>
      </c>
      <c r="G208" s="666">
        <v>2.9155968501955805</v>
      </c>
      <c r="H208" s="21"/>
      <c r="I208" s="21"/>
      <c r="J208" s="21"/>
      <c r="K208" s="18"/>
      <c r="L208" s="18"/>
      <c r="M208" s="20"/>
    </row>
    <row r="209" spans="1:18" ht="16.399999999999999" customHeight="1" x14ac:dyDescent="0.25">
      <c r="A209" s="722" t="s">
        <v>483</v>
      </c>
      <c r="B209" s="689">
        <v>115983</v>
      </c>
      <c r="C209" s="716">
        <v>4.5401666299386063</v>
      </c>
      <c r="D209" s="689">
        <v>74160</v>
      </c>
      <c r="E209" s="716">
        <v>5.6724037692301863</v>
      </c>
      <c r="F209" s="689">
        <v>41823</v>
      </c>
      <c r="G209" s="666">
        <v>3.3533095104099839</v>
      </c>
      <c r="H209" s="21"/>
      <c r="I209" s="21"/>
      <c r="J209" s="21"/>
      <c r="K209" s="18"/>
      <c r="L209" s="18"/>
      <c r="M209" s="20"/>
    </row>
    <row r="210" spans="1:18" ht="16.399999999999999" customHeight="1" x14ac:dyDescent="0.25">
      <c r="A210" s="722" t="s">
        <v>484</v>
      </c>
      <c r="B210" s="689">
        <v>121472</v>
      </c>
      <c r="C210" s="716">
        <v>4.7530233399973971</v>
      </c>
      <c r="D210" s="689">
        <v>75406</v>
      </c>
      <c r="E210" s="716">
        <v>5.7765302948601827</v>
      </c>
      <c r="F210" s="689">
        <v>46066</v>
      </c>
      <c r="G210" s="666">
        <v>3.6844166676971128</v>
      </c>
      <c r="H210" s="21"/>
      <c r="I210" s="21"/>
      <c r="J210" s="21"/>
      <c r="K210" s="18"/>
      <c r="L210" s="18"/>
      <c r="M210" s="20"/>
    </row>
    <row r="211" spans="1:18" ht="16.399999999999999" customHeight="1" x14ac:dyDescent="0.25">
      <c r="A211" s="722" t="s">
        <v>485</v>
      </c>
      <c r="B211" s="689">
        <v>122116</v>
      </c>
      <c r="C211" s="716">
        <v>4.7735356301517644</v>
      </c>
      <c r="D211" s="689">
        <v>70170</v>
      </c>
      <c r="E211" s="716">
        <v>5.3685921662317355</v>
      </c>
      <c r="F211" s="689">
        <v>51946</v>
      </c>
      <c r="G211" s="666">
        <v>4.1518898312750556</v>
      </c>
      <c r="H211" s="21"/>
      <c r="I211" s="21"/>
      <c r="J211" s="21"/>
      <c r="K211" s="18"/>
      <c r="L211" s="18"/>
      <c r="M211" s="20"/>
    </row>
    <row r="212" spans="1:18" ht="16.399999999999999" customHeight="1" x14ac:dyDescent="0.25">
      <c r="A212" s="722" t="s">
        <v>486</v>
      </c>
      <c r="B212" s="689">
        <v>133735</v>
      </c>
      <c r="C212" s="716">
        <v>5.2192802945419752</v>
      </c>
      <c r="D212" s="689">
        <v>75809</v>
      </c>
      <c r="E212" s="716">
        <v>5.7841637420232566</v>
      </c>
      <c r="F212" s="689">
        <v>57926</v>
      </c>
      <c r="G212" s="666">
        <v>4.6278002421746534</v>
      </c>
      <c r="H212" s="21"/>
      <c r="I212" s="21"/>
      <c r="J212" s="21"/>
      <c r="K212" s="18"/>
      <c r="L212" s="18"/>
      <c r="M212" s="20"/>
    </row>
    <row r="213" spans="1:18" ht="16.399999999999999" customHeight="1" x14ac:dyDescent="0.25">
      <c r="A213" s="722" t="s">
        <v>487</v>
      </c>
      <c r="B213" s="689">
        <v>139536</v>
      </c>
      <c r="C213" s="716">
        <v>5.4385147137273551</v>
      </c>
      <c r="D213" s="689">
        <v>81092</v>
      </c>
      <c r="E213" s="716">
        <v>6.1898675706806268</v>
      </c>
      <c r="F213" s="689">
        <v>58444</v>
      </c>
      <c r="G213" s="666">
        <v>4.6545780423371692</v>
      </c>
      <c r="H213" s="21"/>
      <c r="I213" s="21"/>
      <c r="J213" s="21"/>
      <c r="K213" s="18"/>
      <c r="L213" s="18"/>
      <c r="M213" s="20"/>
    </row>
    <row r="214" spans="1:18" ht="16.399999999999999" customHeight="1" x14ac:dyDescent="0.25">
      <c r="A214" s="722" t="s">
        <v>488</v>
      </c>
      <c r="B214" s="689">
        <v>155203</v>
      </c>
      <c r="C214" s="716">
        <v>6.0528857616912211</v>
      </c>
      <c r="D214" s="689">
        <v>89618</v>
      </c>
      <c r="E214" s="716">
        <v>6.8423845301454014</v>
      </c>
      <c r="F214" s="689">
        <v>65585</v>
      </c>
      <c r="G214" s="666">
        <v>5.2285306050952602</v>
      </c>
      <c r="H214" s="21"/>
      <c r="I214" s="21"/>
      <c r="J214" s="21"/>
      <c r="K214" s="18"/>
      <c r="L214" s="18"/>
      <c r="M214" s="20"/>
    </row>
    <row r="215" spans="1:18" ht="16.399999999999999" customHeight="1" x14ac:dyDescent="0.25">
      <c r="A215" s="722" t="s">
        <v>489</v>
      </c>
      <c r="B215" s="689">
        <v>177463</v>
      </c>
      <c r="C215" s="716">
        <v>6.9243027873320022</v>
      </c>
      <c r="D215" s="689">
        <v>111817</v>
      </c>
      <c r="E215" s="716">
        <v>8.5430188052467599</v>
      </c>
      <c r="F215" s="689">
        <v>65646</v>
      </c>
      <c r="G215" s="666">
        <v>5.2347998506190043</v>
      </c>
      <c r="H215" s="21"/>
      <c r="I215" s="21"/>
      <c r="J215" s="21"/>
      <c r="K215" s="18"/>
      <c r="L215" s="18"/>
      <c r="M215" s="20"/>
    </row>
    <row r="216" spans="1:18" ht="16.399999999999999" customHeight="1" x14ac:dyDescent="0.25">
      <c r="A216" s="722" t="s">
        <v>490</v>
      </c>
      <c r="B216" s="689">
        <v>227511</v>
      </c>
      <c r="C216" s="716">
        <v>8.8904285229691418</v>
      </c>
      <c r="D216" s="689">
        <v>151177</v>
      </c>
      <c r="E216" s="716">
        <v>11.576754569127115</v>
      </c>
      <c r="F216" s="689">
        <v>76334</v>
      </c>
      <c r="G216" s="666">
        <v>6.091181877858042</v>
      </c>
      <c r="H216" s="21"/>
      <c r="I216" s="21"/>
      <c r="J216" s="21"/>
      <c r="K216" s="18"/>
      <c r="L216" s="18"/>
      <c r="M216" s="20"/>
    </row>
    <row r="217" spans="1:18" ht="16.399999999999999" customHeight="1" x14ac:dyDescent="0.25">
      <c r="A217" s="722" t="s">
        <v>491</v>
      </c>
      <c r="B217" s="689">
        <v>262843</v>
      </c>
      <c r="C217" s="716">
        <v>10.280869762715657</v>
      </c>
      <c r="D217" s="689">
        <v>180286</v>
      </c>
      <c r="E217" s="716">
        <v>13.816556130946434</v>
      </c>
      <c r="F217" s="689">
        <v>82557</v>
      </c>
      <c r="G217" s="666">
        <v>6.5952349567549353</v>
      </c>
      <c r="H217" s="21"/>
      <c r="I217" s="21"/>
      <c r="J217" s="21"/>
      <c r="K217" s="18"/>
      <c r="L217" s="18"/>
      <c r="M217" s="20"/>
    </row>
    <row r="218" spans="1:18" s="26" customFormat="1" ht="16.399999999999999" customHeight="1" x14ac:dyDescent="0.3">
      <c r="A218" s="687" t="s">
        <v>492</v>
      </c>
      <c r="B218" s="687">
        <v>276841</v>
      </c>
      <c r="C218" s="687">
        <v>10.837568890066272</v>
      </c>
      <c r="D218" s="687">
        <v>184409</v>
      </c>
      <c r="E218" s="687">
        <v>14.153550628612448</v>
      </c>
      <c r="F218" s="687">
        <v>92432</v>
      </c>
      <c r="G218" s="687">
        <v>7.3854624153604984</v>
      </c>
      <c r="H218" s="21"/>
      <c r="I218" s="21"/>
      <c r="J218" s="21"/>
      <c r="K218" s="18"/>
      <c r="L218" s="18"/>
    </row>
    <row r="219" spans="1:18" ht="16.399999999999999" customHeight="1" x14ac:dyDescent="0.25">
      <c r="A219" s="722" t="s">
        <v>493</v>
      </c>
      <c r="B219" s="689">
        <v>283416</v>
      </c>
      <c r="C219" s="716">
        <v>11.100330917742019</v>
      </c>
      <c r="D219" s="689">
        <v>186618</v>
      </c>
      <c r="E219" s="716">
        <v>14.336836249079637</v>
      </c>
      <c r="F219" s="689">
        <v>96798</v>
      </c>
      <c r="G219" s="666">
        <v>7.734229464731408</v>
      </c>
      <c r="H219" s="21"/>
      <c r="I219" s="21"/>
      <c r="J219" s="21"/>
      <c r="K219" s="18"/>
      <c r="L219" s="18"/>
      <c r="M219" s="186"/>
      <c r="N219" s="186"/>
      <c r="O219" s="185"/>
      <c r="P219" s="185"/>
      <c r="Q219" s="185"/>
      <c r="R219" s="185"/>
    </row>
    <row r="220" spans="1:18" ht="16.399999999999999" customHeight="1" x14ac:dyDescent="0.25">
      <c r="A220" s="722" t="s">
        <v>494</v>
      </c>
      <c r="B220" s="689">
        <v>300056</v>
      </c>
      <c r="C220" s="716">
        <v>11.763900501540368</v>
      </c>
      <c r="D220" s="689">
        <v>196053</v>
      </c>
      <c r="E220" s="716">
        <v>15.091321289521758</v>
      </c>
      <c r="F220" s="689">
        <v>104003</v>
      </c>
      <c r="G220" s="666">
        <v>8.3100040051235471</v>
      </c>
      <c r="H220" s="21"/>
      <c r="I220" s="21"/>
      <c r="J220" s="21"/>
      <c r="K220" s="18"/>
      <c r="L220" s="18"/>
      <c r="M220" s="186"/>
      <c r="N220" s="186"/>
      <c r="O220" s="185"/>
      <c r="P220" s="185"/>
      <c r="Q220" s="185"/>
      <c r="R220" s="185"/>
    </row>
    <row r="221" spans="1:18" ht="16.399999999999999" customHeight="1" x14ac:dyDescent="0.25">
      <c r="A221" s="722" t="s">
        <v>495</v>
      </c>
      <c r="B221" s="689">
        <v>311494</v>
      </c>
      <c r="C221" s="716">
        <v>12.211823371788434</v>
      </c>
      <c r="D221" s="689">
        <v>210125</v>
      </c>
      <c r="E221" s="716">
        <v>16.191517736939552</v>
      </c>
      <c r="F221" s="689">
        <v>101369</v>
      </c>
      <c r="G221" s="666">
        <v>8.0900385506719967</v>
      </c>
      <c r="H221" s="21"/>
      <c r="I221" s="21"/>
      <c r="J221" s="21"/>
      <c r="K221" s="18"/>
      <c r="L221" s="18"/>
      <c r="M221" s="20"/>
    </row>
    <row r="222" spans="1:18" ht="16.399999999999999" customHeight="1" x14ac:dyDescent="0.25">
      <c r="A222" s="722" t="s">
        <v>496</v>
      </c>
      <c r="B222" s="689">
        <v>305734</v>
      </c>
      <c r="C222" s="716">
        <v>12.029073580882891</v>
      </c>
      <c r="D222" s="689">
        <v>202295</v>
      </c>
      <c r="E222" s="716">
        <v>15.656112766505172</v>
      </c>
      <c r="F222" s="689">
        <v>103439</v>
      </c>
      <c r="G222" s="666">
        <v>8.2783626756248072</v>
      </c>
      <c r="H222" s="21"/>
      <c r="I222" s="21"/>
      <c r="J222" s="21"/>
      <c r="K222" s="18"/>
      <c r="L222" s="18"/>
    </row>
    <row r="223" spans="1:18" ht="16.399999999999999" customHeight="1" x14ac:dyDescent="0.25">
      <c r="A223" s="722" t="s">
        <v>497</v>
      </c>
      <c r="B223" s="689">
        <v>268763</v>
      </c>
      <c r="C223" s="716">
        <v>10.608551265388583</v>
      </c>
      <c r="D223" s="689">
        <v>180387</v>
      </c>
      <c r="E223" s="716">
        <v>14.009284292069188</v>
      </c>
      <c r="F223" s="689">
        <v>88376</v>
      </c>
      <c r="G223" s="666">
        <v>7.0937359821062911</v>
      </c>
      <c r="H223" s="21"/>
      <c r="I223" s="21"/>
      <c r="J223" s="21"/>
      <c r="K223" s="18"/>
      <c r="L223" s="18"/>
    </row>
    <row r="224" spans="1:18" ht="16.399999999999999" customHeight="1" x14ac:dyDescent="0.25">
      <c r="A224" s="722" t="s">
        <v>498</v>
      </c>
      <c r="B224" s="689">
        <v>233446</v>
      </c>
      <c r="C224" s="716">
        <v>9.2562386258595382</v>
      </c>
      <c r="D224" s="689">
        <v>155327</v>
      </c>
      <c r="E224" s="716">
        <v>12.128057278387541</v>
      </c>
      <c r="F224" s="689">
        <v>78119</v>
      </c>
      <c r="G224" s="666">
        <v>6.2932451212978</v>
      </c>
      <c r="H224" s="21"/>
      <c r="I224" s="21"/>
      <c r="J224" s="21"/>
      <c r="K224" s="18"/>
      <c r="L224" s="18"/>
    </row>
    <row r="225" spans="1:12" ht="16.399999999999999" customHeight="1" x14ac:dyDescent="0.25">
      <c r="A225" s="722" t="s">
        <v>499</v>
      </c>
      <c r="B225" s="689">
        <v>213549</v>
      </c>
      <c r="C225" s="716">
        <v>8.5091307696130869</v>
      </c>
      <c r="D225" s="689">
        <v>142708</v>
      </c>
      <c r="E225" s="716">
        <v>11.227295243773925</v>
      </c>
      <c r="F225" s="689">
        <v>70841</v>
      </c>
      <c r="G225" s="666">
        <v>5.7196054983478151</v>
      </c>
      <c r="H225" s="21"/>
      <c r="I225" s="21"/>
      <c r="J225" s="21"/>
      <c r="K225" s="18"/>
      <c r="L225" s="18"/>
    </row>
    <row r="226" spans="1:12" ht="16.399999999999999" customHeight="1" x14ac:dyDescent="0.25">
      <c r="A226" s="722" t="s">
        <v>500</v>
      </c>
      <c r="B226" s="689">
        <v>204956</v>
      </c>
      <c r="C226" s="716">
        <v>8.1841418826015602</v>
      </c>
      <c r="D226" s="689">
        <v>134871</v>
      </c>
      <c r="E226" s="716">
        <v>10.654897664298028</v>
      </c>
      <c r="F226" s="689">
        <v>70085</v>
      </c>
      <c r="G226" s="666">
        <v>5.6588876447103376</v>
      </c>
      <c r="H226" s="21"/>
      <c r="I226" s="21"/>
      <c r="J226" s="21"/>
      <c r="K226" s="18"/>
      <c r="L226" s="18"/>
    </row>
    <row r="227" spans="1:12" ht="16.399999999999999" customHeight="1" x14ac:dyDescent="0.25">
      <c r="A227" s="722" t="s">
        <v>501</v>
      </c>
      <c r="B227" s="689">
        <v>191088</v>
      </c>
      <c r="C227" s="716">
        <v>7.6550347386015609</v>
      </c>
      <c r="D227" s="689">
        <v>125787</v>
      </c>
      <c r="E227" s="716">
        <v>9.977411467040211</v>
      </c>
      <c r="F227" s="689">
        <v>65301</v>
      </c>
      <c r="G227" s="666">
        <v>5.2852976494333488</v>
      </c>
      <c r="H227" s="21"/>
      <c r="I227" s="21"/>
      <c r="J227" s="21"/>
      <c r="K227" s="18"/>
      <c r="L227" s="18"/>
    </row>
    <row r="228" spans="1:12" ht="16.399999999999999" customHeight="1" x14ac:dyDescent="0.25">
      <c r="A228" s="722" t="s">
        <v>502</v>
      </c>
      <c r="B228" s="689">
        <v>182148</v>
      </c>
      <c r="C228" s="716">
        <v>7.2896509443431725</v>
      </c>
      <c r="D228" s="689">
        <v>123742</v>
      </c>
      <c r="E228" s="716">
        <v>9.8146064420426455</v>
      </c>
      <c r="F228" s="689">
        <v>58406</v>
      </c>
      <c r="G228" s="666">
        <v>4.7180520383618205</v>
      </c>
      <c r="H228" s="21"/>
      <c r="I228" s="21"/>
      <c r="J228" s="21"/>
      <c r="K228" s="18"/>
      <c r="L228" s="18"/>
    </row>
    <row r="229" spans="1:12" ht="16.399999999999999" customHeight="1" x14ac:dyDescent="0.25">
      <c r="A229" s="722" t="s">
        <v>503</v>
      </c>
      <c r="B229" s="689">
        <v>166750</v>
      </c>
      <c r="C229" s="716">
        <v>6.6695220827762922</v>
      </c>
      <c r="D229" s="689">
        <v>114225</v>
      </c>
      <c r="E229" s="716">
        <v>9.0597932830766723</v>
      </c>
      <c r="F229" s="689">
        <v>52525</v>
      </c>
      <c r="G229" s="666">
        <v>4.2379760564119318</v>
      </c>
      <c r="H229" s="21"/>
      <c r="I229" s="21"/>
      <c r="J229" s="21"/>
      <c r="K229" s="18"/>
      <c r="L229" s="18"/>
    </row>
    <row r="230" spans="1:12" ht="16.399999999999999" customHeight="1" x14ac:dyDescent="0.25">
      <c r="A230" s="722" t="s">
        <v>504</v>
      </c>
      <c r="B230" s="689">
        <v>165880</v>
      </c>
      <c r="C230" s="716">
        <v>6.6302083108631011</v>
      </c>
      <c r="D230" s="689">
        <v>112658</v>
      </c>
      <c r="E230" s="716">
        <v>8.9493885745742272</v>
      </c>
      <c r="F230" s="689">
        <v>53222</v>
      </c>
      <c r="G230" s="666">
        <v>4.2815738566238233</v>
      </c>
      <c r="H230" s="21"/>
      <c r="I230" s="21"/>
      <c r="J230" s="21"/>
      <c r="K230" s="18"/>
      <c r="L230" s="18"/>
    </row>
    <row r="231" spans="1:12" ht="16.399999999999999" customHeight="1" x14ac:dyDescent="0.25">
      <c r="A231" s="722" t="s">
        <v>505</v>
      </c>
      <c r="B231" s="689">
        <v>161004</v>
      </c>
      <c r="C231" s="716">
        <v>6.4368350508191972</v>
      </c>
      <c r="D231" s="689">
        <v>105704</v>
      </c>
      <c r="E231" s="716">
        <v>8.3938981112923177</v>
      </c>
      <c r="F231" s="689">
        <v>55300</v>
      </c>
      <c r="G231" s="666">
        <v>4.452511562685304</v>
      </c>
      <c r="H231" s="21"/>
      <c r="I231" s="21"/>
      <c r="J231" s="21"/>
      <c r="K231" s="18"/>
      <c r="L231" s="18"/>
    </row>
    <row r="232" spans="1:12" ht="16.399999999999999" customHeight="1" x14ac:dyDescent="0.25">
      <c r="A232" s="722" t="s">
        <v>506</v>
      </c>
      <c r="B232" s="689">
        <v>176598</v>
      </c>
      <c r="C232" s="716">
        <v>7.0674122464296429</v>
      </c>
      <c r="D232" s="689">
        <v>116658</v>
      </c>
      <c r="E232" s="716">
        <v>9.280794529324714</v>
      </c>
      <c r="F232" s="689">
        <v>59940</v>
      </c>
      <c r="G232" s="666">
        <v>4.8269350974303462</v>
      </c>
      <c r="H232" s="21"/>
      <c r="I232" s="21"/>
      <c r="J232" s="21"/>
      <c r="K232" s="18"/>
      <c r="L232" s="18"/>
    </row>
    <row r="233" spans="1:12" ht="16.399999999999999" customHeight="1" x14ac:dyDescent="0.25">
      <c r="A233" s="722" t="s">
        <v>507</v>
      </c>
      <c r="B233" s="689">
        <v>172658</v>
      </c>
      <c r="C233" s="716">
        <v>6.9210884000717892</v>
      </c>
      <c r="D233" s="689">
        <v>118636</v>
      </c>
      <c r="E233" s="716">
        <v>9.462065903889961</v>
      </c>
      <c r="F233" s="689">
        <v>54022</v>
      </c>
      <c r="G233" s="666">
        <v>4.3535973129627914</v>
      </c>
      <c r="H233" s="21"/>
      <c r="I233" s="21"/>
      <c r="J233" s="21"/>
      <c r="K233" s="18"/>
      <c r="L233" s="18"/>
    </row>
    <row r="234" spans="1:12" ht="16.399999999999999" customHeight="1" x14ac:dyDescent="0.25">
      <c r="A234" s="722" t="s">
        <v>508</v>
      </c>
      <c r="B234" s="689">
        <v>159921</v>
      </c>
      <c r="C234" s="716">
        <v>6.4219205022642125</v>
      </c>
      <c r="D234" s="689">
        <v>109075</v>
      </c>
      <c r="E234" s="716">
        <v>8.6991854183817736</v>
      </c>
      <c r="F234" s="689">
        <v>50846</v>
      </c>
      <c r="G234" s="666">
        <v>4.1124785798072727</v>
      </c>
      <c r="H234" s="21"/>
      <c r="I234" s="21"/>
      <c r="J234" s="21"/>
      <c r="K234" s="18"/>
      <c r="L234" s="18"/>
    </row>
    <row r="235" spans="1:12" ht="16.399999999999999" customHeight="1" x14ac:dyDescent="0.25">
      <c r="A235" s="722" t="s">
        <v>509</v>
      </c>
      <c r="B235" s="689">
        <v>150822</v>
      </c>
      <c r="C235" s="716">
        <v>6.0706987758779878</v>
      </c>
      <c r="D235" s="689">
        <v>101784</v>
      </c>
      <c r="E235" s="716">
        <v>8.1325489206479613</v>
      </c>
      <c r="F235" s="689">
        <v>49038</v>
      </c>
      <c r="G235" s="666">
        <v>3.9775729649073299</v>
      </c>
      <c r="H235" s="21"/>
      <c r="I235" s="21"/>
      <c r="J235" s="21"/>
      <c r="K235" s="18"/>
      <c r="L235" s="18"/>
    </row>
    <row r="236" spans="1:12" ht="16.399999999999999" customHeight="1" x14ac:dyDescent="0.25">
      <c r="A236" s="722" t="s">
        <v>510</v>
      </c>
      <c r="B236" s="689">
        <v>141318</v>
      </c>
      <c r="C236" s="716">
        <v>5.6853308553949429</v>
      </c>
      <c r="D236" s="689">
        <v>88091</v>
      </c>
      <c r="E236" s="716">
        <v>7.0318981830606617</v>
      </c>
      <c r="F236" s="689">
        <v>53227</v>
      </c>
      <c r="G236" s="666">
        <v>4.3171292368236696</v>
      </c>
      <c r="H236" s="21"/>
      <c r="I236" s="21"/>
      <c r="J236" s="21"/>
      <c r="K236" s="18"/>
      <c r="L236" s="18"/>
    </row>
    <row r="237" spans="1:12" ht="16.399999999999999" customHeight="1" x14ac:dyDescent="0.25">
      <c r="A237" s="722" t="s">
        <v>511</v>
      </c>
      <c r="B237" s="689">
        <v>142686</v>
      </c>
      <c r="C237" s="716">
        <v>5.7164984056258765</v>
      </c>
      <c r="D237" s="689">
        <v>94100</v>
      </c>
      <c r="E237" s="716">
        <v>7.4722368481285599</v>
      </c>
      <c r="F237" s="689">
        <v>48586</v>
      </c>
      <c r="G237" s="666">
        <v>3.9286491098364613</v>
      </c>
      <c r="H237" s="21"/>
      <c r="I237" s="21"/>
      <c r="J237" s="21"/>
      <c r="K237" s="18"/>
      <c r="L237" s="18"/>
    </row>
    <row r="238" spans="1:12" ht="16.399999999999999" customHeight="1" x14ac:dyDescent="0.25">
      <c r="A238" s="722" t="s">
        <v>512</v>
      </c>
      <c r="B238" s="689">
        <v>145135</v>
      </c>
      <c r="C238" s="716">
        <v>5.8009780165469174</v>
      </c>
      <c r="D238" s="689">
        <v>88794</v>
      </c>
      <c r="E238" s="716">
        <v>7.0289857884164304</v>
      </c>
      <c r="F238" s="689">
        <v>56341</v>
      </c>
      <c r="G238" s="666">
        <v>4.5485777705165678</v>
      </c>
      <c r="H238" s="21"/>
      <c r="I238" s="21"/>
      <c r="J238" s="21"/>
      <c r="K238" s="18"/>
      <c r="L238" s="18"/>
    </row>
    <row r="239" spans="1:12" ht="16.399999999999999" customHeight="1" x14ac:dyDescent="0.25">
      <c r="A239" s="722" t="s">
        <v>513</v>
      </c>
      <c r="B239" s="689">
        <v>159561</v>
      </c>
      <c r="C239" s="716">
        <v>6.3584655325903547</v>
      </c>
      <c r="D239" s="689">
        <v>99135</v>
      </c>
      <c r="E239" s="716">
        <v>7.8156360101842708</v>
      </c>
      <c r="F239" s="689">
        <v>60426</v>
      </c>
      <c r="G239" s="666">
        <v>4.8691089335554532</v>
      </c>
      <c r="H239" s="21"/>
      <c r="I239" s="21"/>
      <c r="J239" s="21"/>
      <c r="K239" s="18"/>
      <c r="L239" s="18"/>
    </row>
    <row r="240" spans="1:12" ht="16.399999999999999" customHeight="1" x14ac:dyDescent="0.25">
      <c r="A240" s="722" t="s">
        <v>514</v>
      </c>
      <c r="B240" s="689">
        <v>159653</v>
      </c>
      <c r="C240" s="716">
        <v>6.3593869486085319</v>
      </c>
      <c r="D240" s="689">
        <v>96695</v>
      </c>
      <c r="E240" s="716">
        <v>7.6198142863897322</v>
      </c>
      <c r="F240" s="689">
        <v>62958</v>
      </c>
      <c r="G240" s="666">
        <v>5.0710619401333163</v>
      </c>
      <c r="H240" s="21"/>
      <c r="I240" s="21"/>
      <c r="J240" s="21"/>
      <c r="K240" s="18"/>
      <c r="L240" s="18"/>
    </row>
    <row r="241" spans="1:12" ht="16.399999999999999" customHeight="1" x14ac:dyDescent="0.25">
      <c r="A241" s="722" t="s">
        <v>515</v>
      </c>
      <c r="B241" s="689">
        <v>148243</v>
      </c>
      <c r="C241" s="716">
        <v>5.9046607083140277</v>
      </c>
      <c r="D241" s="689">
        <v>91948</v>
      </c>
      <c r="E241" s="716">
        <v>7.236317943904063</v>
      </c>
      <c r="F241" s="689">
        <v>56295</v>
      </c>
      <c r="G241" s="666">
        <v>4.540052083948936</v>
      </c>
      <c r="H241" s="21"/>
      <c r="I241" s="21"/>
      <c r="J241" s="21"/>
      <c r="K241" s="18"/>
      <c r="L241" s="18"/>
    </row>
    <row r="242" spans="1:12" ht="16.399999999999999" customHeight="1" x14ac:dyDescent="0.25">
      <c r="A242" s="722" t="s">
        <v>516</v>
      </c>
      <c r="B242" s="689">
        <v>142974</v>
      </c>
      <c r="C242" s="716">
        <v>5.6959504069833811</v>
      </c>
      <c r="D242" s="689">
        <v>90808</v>
      </c>
      <c r="E242" s="716">
        <v>7.1353703194331359</v>
      </c>
      <c r="F242" s="689">
        <v>52166</v>
      </c>
      <c r="G242" s="666">
        <v>4.2155938677495834</v>
      </c>
      <c r="H242" s="21"/>
      <c r="I242" s="21"/>
      <c r="J242" s="21"/>
      <c r="K242" s="18"/>
      <c r="L242" s="18"/>
    </row>
    <row r="243" spans="1:12" ht="16.399999999999999" customHeight="1" x14ac:dyDescent="0.25">
      <c r="A243" s="722" t="s">
        <v>517</v>
      </c>
      <c r="B243" s="689">
        <v>127262</v>
      </c>
      <c r="C243" s="716">
        <v>5.0791084379215636</v>
      </c>
      <c r="D243" s="689">
        <v>79001</v>
      </c>
      <c r="E243" s="716">
        <v>6.2187395825655525</v>
      </c>
      <c r="F243" s="689">
        <v>48261</v>
      </c>
      <c r="G243" s="666">
        <v>3.9070543299732519</v>
      </c>
      <c r="H243" s="21"/>
      <c r="I243" s="21"/>
      <c r="J243" s="21"/>
      <c r="K243" s="18"/>
      <c r="L243" s="18"/>
    </row>
    <row r="244" spans="1:12" ht="16.399999999999999" customHeight="1" x14ac:dyDescent="0.25">
      <c r="A244" s="722" t="s">
        <v>518</v>
      </c>
      <c r="B244" s="689">
        <v>122656</v>
      </c>
      <c r="C244" s="716">
        <v>4.8871128331145686</v>
      </c>
      <c r="D244" s="689">
        <v>78212</v>
      </c>
      <c r="E244" s="716">
        <v>6.1409756716481194</v>
      </c>
      <c r="F244" s="689">
        <v>44444</v>
      </c>
      <c r="G244" s="666">
        <v>3.5952815154989874</v>
      </c>
      <c r="H244" s="21"/>
      <c r="I244" s="21"/>
      <c r="J244" s="21"/>
      <c r="K244" s="18"/>
      <c r="L244" s="18"/>
    </row>
    <row r="245" spans="1:12" ht="16.399999999999999" customHeight="1" x14ac:dyDescent="0.25">
      <c r="A245" s="722" t="s">
        <v>519</v>
      </c>
      <c r="B245" s="689">
        <v>116740</v>
      </c>
      <c r="C245" s="716">
        <v>4.6439539721589753</v>
      </c>
      <c r="D245" s="689">
        <v>72867</v>
      </c>
      <c r="E245" s="716">
        <v>5.7044190002863528</v>
      </c>
      <c r="F245" s="689">
        <v>43873</v>
      </c>
      <c r="G245" s="666">
        <v>3.5483666858151084</v>
      </c>
      <c r="H245" s="21"/>
      <c r="I245" s="21"/>
      <c r="J245" s="21"/>
      <c r="K245" s="18"/>
      <c r="L245" s="18"/>
    </row>
    <row r="246" spans="1:12" ht="16.399999999999999" customHeight="1" x14ac:dyDescent="0.25">
      <c r="A246" s="722" t="s">
        <v>520</v>
      </c>
      <c r="B246" s="689">
        <v>144804</v>
      </c>
      <c r="C246" s="716">
        <v>5.7479864024671912</v>
      </c>
      <c r="D246" s="689">
        <v>82957</v>
      </c>
      <c r="E246" s="716">
        <v>6.4881639051579789</v>
      </c>
      <c r="F246" s="689">
        <v>61847</v>
      </c>
      <c r="G246" s="666">
        <v>4.9851571762213593</v>
      </c>
      <c r="H246" s="21"/>
      <c r="I246" s="21"/>
      <c r="J246" s="21"/>
      <c r="K246" s="18"/>
      <c r="L246" s="18"/>
    </row>
    <row r="247" spans="1:12" ht="16.399999999999999" customHeight="1" x14ac:dyDescent="0.25">
      <c r="A247" s="722" t="s">
        <v>521</v>
      </c>
      <c r="B247" s="689">
        <v>155731</v>
      </c>
      <c r="C247" s="716">
        <v>6.1712759384215863</v>
      </c>
      <c r="D247" s="689">
        <v>86195</v>
      </c>
      <c r="E247" s="716">
        <v>6.7387820084956083</v>
      </c>
      <c r="F247" s="689">
        <v>69536</v>
      </c>
      <c r="G247" s="666">
        <v>5.5879467212726874</v>
      </c>
      <c r="H247" s="21"/>
      <c r="I247" s="21"/>
      <c r="J247" s="21"/>
      <c r="K247" s="18"/>
      <c r="L247" s="18"/>
    </row>
    <row r="248" spans="1:12" ht="16.399999999999999" customHeight="1" x14ac:dyDescent="0.25">
      <c r="A248" s="722" t="s">
        <v>522</v>
      </c>
      <c r="B248" s="689">
        <v>163876</v>
      </c>
      <c r="C248" s="716">
        <v>6.4985668293381877</v>
      </c>
      <c r="D248" s="689">
        <v>88536</v>
      </c>
      <c r="E248" s="716">
        <v>6.9077144791047118</v>
      </c>
      <c r="F248" s="689">
        <v>75340</v>
      </c>
      <c r="G248" s="666">
        <v>6.0756702624721743</v>
      </c>
      <c r="H248" s="21"/>
      <c r="I248" s="21"/>
      <c r="J248" s="21"/>
      <c r="K248" s="18"/>
      <c r="L248" s="18"/>
    </row>
    <row r="249" spans="1:12" ht="16.399999999999999" customHeight="1" x14ac:dyDescent="0.25">
      <c r="A249" s="722" t="s">
        <v>830</v>
      </c>
      <c r="B249" s="689">
        <v>150923</v>
      </c>
      <c r="C249" s="716">
        <v>5.9772711320540974</v>
      </c>
      <c r="D249" s="689">
        <v>86440</v>
      </c>
      <c r="E249" s="716">
        <v>6.7449549496170187</v>
      </c>
      <c r="F249" s="689">
        <v>64483</v>
      </c>
      <c r="G249" s="666">
        <v>5.1860315402116441</v>
      </c>
      <c r="H249" s="21"/>
      <c r="I249" s="21"/>
      <c r="J249" s="21"/>
      <c r="K249" s="18"/>
      <c r="L249" s="18"/>
    </row>
    <row r="250" spans="1:12" ht="16.399999999999999" customHeight="1" x14ac:dyDescent="0.25">
      <c r="A250" s="722" t="s">
        <v>524</v>
      </c>
      <c r="B250" s="689">
        <v>148340</v>
      </c>
      <c r="C250" s="716">
        <v>5.8755447488974601</v>
      </c>
      <c r="D250" s="689">
        <v>82561</v>
      </c>
      <c r="E250" s="716">
        <v>6.4523998843984165</v>
      </c>
      <c r="F250" s="689">
        <v>65779</v>
      </c>
      <c r="G250" s="666">
        <v>5.2827636504167126</v>
      </c>
      <c r="H250" s="21"/>
      <c r="I250" s="21"/>
      <c r="J250" s="21"/>
      <c r="K250" s="18"/>
      <c r="L250" s="18"/>
    </row>
    <row r="251" spans="1:12" ht="16.399999999999999" customHeight="1" x14ac:dyDescent="0.25">
      <c r="A251" s="722" t="s">
        <v>525</v>
      </c>
      <c r="B251" s="689">
        <v>162613</v>
      </c>
      <c r="C251" s="716">
        <v>6.4625868158751212</v>
      </c>
      <c r="D251" s="689">
        <v>84543</v>
      </c>
      <c r="E251" s="716">
        <v>6.6406659309294271</v>
      </c>
      <c r="F251" s="689">
        <v>78070</v>
      </c>
      <c r="G251" s="666">
        <v>6.2802102578312882</v>
      </c>
      <c r="H251" s="21"/>
      <c r="I251" s="21"/>
      <c r="J251" s="21"/>
      <c r="K251" s="18"/>
      <c r="L251" s="18"/>
    </row>
    <row r="252" spans="1:12" ht="16.399999999999999" customHeight="1" x14ac:dyDescent="0.25">
      <c r="A252" s="722" t="s">
        <v>526</v>
      </c>
      <c r="B252" s="689">
        <v>165302</v>
      </c>
      <c r="C252" s="716">
        <v>6.5939514051984744</v>
      </c>
      <c r="D252" s="689">
        <v>85919</v>
      </c>
      <c r="E252" s="716">
        <v>6.7718414046914193</v>
      </c>
      <c r="F252" s="689">
        <v>79383</v>
      </c>
      <c r="G252" s="666">
        <v>6.4116556111475278</v>
      </c>
      <c r="H252" s="21"/>
      <c r="I252" s="21"/>
      <c r="J252" s="21"/>
      <c r="K252" s="18"/>
      <c r="L252" s="18"/>
    </row>
    <row r="253" spans="1:12" ht="16.399999999999999" customHeight="1" x14ac:dyDescent="0.25">
      <c r="A253" s="722" t="s">
        <v>527</v>
      </c>
      <c r="B253" s="689">
        <v>164780</v>
      </c>
      <c r="C253" s="716">
        <v>6.5985876501136014</v>
      </c>
      <c r="D253" s="689">
        <v>92005</v>
      </c>
      <c r="E253" s="716">
        <v>7.2953740814605155</v>
      </c>
      <c r="F253" s="689">
        <v>72775</v>
      </c>
      <c r="G253" s="666">
        <v>5.8876619696108285</v>
      </c>
      <c r="H253" s="21"/>
      <c r="I253" s="21"/>
      <c r="J253" s="21"/>
      <c r="K253" s="18"/>
      <c r="L253" s="18"/>
    </row>
    <row r="254" spans="1:12" ht="16.399999999999999" customHeight="1" x14ac:dyDescent="0.25">
      <c r="A254" s="722" t="s">
        <v>528</v>
      </c>
      <c r="B254" s="689">
        <v>173413</v>
      </c>
      <c r="C254" s="716">
        <v>6.9509699344004536</v>
      </c>
      <c r="D254" s="689">
        <v>102641</v>
      </c>
      <c r="E254" s="716">
        <v>8.1413469765327697</v>
      </c>
      <c r="F254" s="689">
        <v>70772</v>
      </c>
      <c r="G254" s="666">
        <v>5.7348653879045441</v>
      </c>
      <c r="H254" s="21"/>
      <c r="I254" s="21"/>
      <c r="J254" s="21"/>
      <c r="K254" s="18"/>
      <c r="L254" s="18"/>
    </row>
    <row r="255" spans="1:12" ht="16.399999999999999" customHeight="1" x14ac:dyDescent="0.25">
      <c r="A255" s="722" t="s">
        <v>529</v>
      </c>
      <c r="B255" s="689">
        <v>175018</v>
      </c>
      <c r="C255" s="716">
        <v>7.0106307622723376</v>
      </c>
      <c r="D255" s="689">
        <v>110156</v>
      </c>
      <c r="E255" s="716">
        <v>8.7353194188921677</v>
      </c>
      <c r="F255" s="689">
        <v>64862</v>
      </c>
      <c r="G255" s="666">
        <v>5.2501798522211347</v>
      </c>
      <c r="H255" s="21"/>
      <c r="I255" s="21"/>
      <c r="J255" s="21"/>
      <c r="K255" s="18"/>
      <c r="L255" s="18"/>
    </row>
    <row r="256" spans="1:12" ht="16.399999999999999" customHeight="1" x14ac:dyDescent="0.25">
      <c r="A256" s="722" t="s">
        <v>530</v>
      </c>
      <c r="B256" s="689">
        <v>172740</v>
      </c>
      <c r="C256" s="716">
        <v>6.9052355088127539</v>
      </c>
      <c r="D256" s="689">
        <v>108772</v>
      </c>
      <c r="E256" s="716">
        <v>8.5998708259806182</v>
      </c>
      <c r="F256" s="689">
        <v>63968</v>
      </c>
      <c r="G256" s="666">
        <v>5.1721805256085851</v>
      </c>
      <c r="H256" s="21"/>
      <c r="I256" s="21"/>
      <c r="J256" s="21"/>
      <c r="K256" s="18"/>
      <c r="L256" s="18"/>
    </row>
    <row r="257" spans="1:12" ht="16.399999999999999" customHeight="1" x14ac:dyDescent="0.25">
      <c r="A257" s="722" t="s">
        <v>531</v>
      </c>
      <c r="B257" s="689">
        <v>155731</v>
      </c>
      <c r="C257" s="716">
        <v>6.2286004687924219</v>
      </c>
      <c r="D257" s="689">
        <v>98669</v>
      </c>
      <c r="E257" s="716">
        <v>7.8052313712682713</v>
      </c>
      <c r="F257" s="689">
        <v>57062</v>
      </c>
      <c r="G257" s="666">
        <v>4.6162283648979017</v>
      </c>
      <c r="H257" s="21"/>
      <c r="I257" s="21"/>
      <c r="J257" s="21"/>
      <c r="K257" s="18"/>
      <c r="L257" s="18"/>
    </row>
    <row r="258" spans="1:12" ht="16.399999999999999" customHeight="1" x14ac:dyDescent="0.25">
      <c r="A258" s="722" t="s">
        <v>532</v>
      </c>
      <c r="B258" s="689">
        <v>148215</v>
      </c>
      <c r="C258" s="716">
        <v>5.9270457178042042</v>
      </c>
      <c r="D258" s="689">
        <v>87451</v>
      </c>
      <c r="E258" s="716">
        <v>6.8981392272207804</v>
      </c>
      <c r="F258" s="689">
        <v>60764</v>
      </c>
      <c r="G258" s="666">
        <v>4.9285108440665901</v>
      </c>
      <c r="H258" s="21"/>
      <c r="I258" s="21"/>
      <c r="J258" s="21"/>
      <c r="K258" s="18"/>
      <c r="L258" s="18"/>
    </row>
    <row r="259" spans="1:12" ht="16.399999999999999" customHeight="1" x14ac:dyDescent="0.25">
      <c r="A259" s="722" t="s">
        <v>533</v>
      </c>
      <c r="B259" s="689">
        <v>150726</v>
      </c>
      <c r="C259" s="716">
        <v>6.0188249320957778</v>
      </c>
      <c r="D259" s="689">
        <v>85927</v>
      </c>
      <c r="E259" s="716">
        <v>6.7725500693548861</v>
      </c>
      <c r="F259" s="689">
        <v>64799</v>
      </c>
      <c r="G259" s="666">
        <v>5.2448060527804854</v>
      </c>
      <c r="H259" s="21"/>
      <c r="I259" s="21"/>
      <c r="J259" s="21"/>
      <c r="K259" s="18"/>
      <c r="L259" s="18"/>
    </row>
    <row r="260" spans="1:12" ht="16.399999999999999" customHeight="1" x14ac:dyDescent="0.25">
      <c r="A260" s="722" t="s">
        <v>534</v>
      </c>
      <c r="B260" s="689">
        <v>142688</v>
      </c>
      <c r="C260" s="716">
        <v>5.6928494606977846</v>
      </c>
      <c r="D260" s="689">
        <v>80726</v>
      </c>
      <c r="E260" s="716">
        <v>6.3560281588224949</v>
      </c>
      <c r="F260" s="689">
        <v>61962</v>
      </c>
      <c r="G260" s="666">
        <v>5.0115958702968815</v>
      </c>
      <c r="H260" s="21"/>
      <c r="I260" s="21"/>
      <c r="J260" s="21"/>
      <c r="K260" s="18"/>
      <c r="L260" s="18"/>
    </row>
    <row r="261" spans="1:12" ht="16.399999999999999" customHeight="1" x14ac:dyDescent="0.25">
      <c r="A261" s="722" t="s">
        <v>535</v>
      </c>
      <c r="B261" s="689">
        <v>130851</v>
      </c>
      <c r="C261" s="716">
        <v>5.2090767381109151</v>
      </c>
      <c r="D261" s="689">
        <v>75523</v>
      </c>
      <c r="E261" s="716">
        <v>5.9407610729012648</v>
      </c>
      <c r="F261" s="689">
        <v>55328</v>
      </c>
      <c r="G261" s="666">
        <v>4.4593729171538872</v>
      </c>
      <c r="H261" s="21"/>
      <c r="I261" s="21"/>
      <c r="J261" s="21"/>
      <c r="K261" s="18"/>
      <c r="L261" s="18"/>
    </row>
    <row r="262" spans="1:12" ht="16.399999999999999" customHeight="1" x14ac:dyDescent="0.25">
      <c r="A262" s="722" t="s">
        <v>536</v>
      </c>
      <c r="B262" s="689">
        <v>128801</v>
      </c>
      <c r="C262" s="716">
        <v>5.1138263827620056</v>
      </c>
      <c r="D262" s="689">
        <v>76568</v>
      </c>
      <c r="E262" s="716">
        <v>6.000057072534327</v>
      </c>
      <c r="F262" s="689">
        <v>52233</v>
      </c>
      <c r="G262" s="666">
        <v>4.2036590895650505</v>
      </c>
      <c r="H262" s="21"/>
      <c r="I262" s="21"/>
      <c r="J262" s="21"/>
      <c r="K262" s="18"/>
      <c r="L262" s="18"/>
    </row>
    <row r="263" spans="1:12" ht="16.399999999999999" customHeight="1" x14ac:dyDescent="0.25">
      <c r="A263" s="722" t="s">
        <v>537</v>
      </c>
      <c r="B263" s="689">
        <v>147076</v>
      </c>
      <c r="C263" s="716">
        <v>5.8312925658527739</v>
      </c>
      <c r="D263" s="689">
        <v>91717</v>
      </c>
      <c r="E263" s="716">
        <v>7.1913723012211443</v>
      </c>
      <c r="F263" s="689">
        <v>55359</v>
      </c>
      <c r="G263" s="666">
        <v>4.4400519383608046</v>
      </c>
      <c r="H263" s="21"/>
      <c r="I263" s="21"/>
      <c r="J263" s="21"/>
      <c r="K263" s="18"/>
      <c r="L263" s="18"/>
    </row>
    <row r="264" spans="1:12" ht="16.399999999999999" customHeight="1" x14ac:dyDescent="0.25">
      <c r="A264" s="722" t="s">
        <v>538</v>
      </c>
      <c r="B264" s="689">
        <v>158865</v>
      </c>
      <c r="C264" s="716">
        <v>6.2842693592679888</v>
      </c>
      <c r="D264" s="689">
        <v>101080</v>
      </c>
      <c r="E264" s="716">
        <v>7.9063827524489421</v>
      </c>
      <c r="F264" s="689">
        <v>57785</v>
      </c>
      <c r="G264" s="666">
        <v>4.6245828746457649</v>
      </c>
      <c r="H264" s="21"/>
      <c r="I264" s="21"/>
      <c r="J264" s="21"/>
      <c r="K264" s="18"/>
      <c r="L264" s="18"/>
    </row>
    <row r="265" spans="1:12" s="18" customFormat="1" ht="16.399999999999999" customHeight="1" x14ac:dyDescent="0.25">
      <c r="A265" s="722" t="s">
        <v>539</v>
      </c>
      <c r="B265" s="689">
        <v>146011</v>
      </c>
      <c r="C265" s="716">
        <v>5.7813900377780252</v>
      </c>
      <c r="D265" s="689">
        <v>95033</v>
      </c>
      <c r="E265" s="716">
        <v>7.4438429851519246</v>
      </c>
      <c r="F265" s="689">
        <v>50978</v>
      </c>
      <c r="G265" s="666">
        <v>4.081934418413967</v>
      </c>
      <c r="H265" s="21"/>
      <c r="I265" s="21"/>
      <c r="J265" s="21"/>
    </row>
    <row r="266" spans="1:12" s="18" customFormat="1" ht="16.399999999999999" customHeight="1" x14ac:dyDescent="0.25">
      <c r="A266" s="722" t="s">
        <v>540</v>
      </c>
      <c r="B266" s="689">
        <v>133414</v>
      </c>
      <c r="C266" s="716">
        <v>5.2849715731496874</v>
      </c>
      <c r="D266" s="689">
        <v>91927</v>
      </c>
      <c r="E266" s="716">
        <v>7.1977341129486909</v>
      </c>
      <c r="F266" s="689">
        <v>41487</v>
      </c>
      <c r="G266" s="666">
        <v>3.3263110428431011</v>
      </c>
      <c r="H266" s="21"/>
      <c r="I266" s="21"/>
      <c r="J266" s="21"/>
    </row>
    <row r="267" spans="1:12" s="18" customFormat="1" ht="16.399999999999999" customHeight="1" x14ac:dyDescent="0.25">
      <c r="A267" s="722" t="s">
        <v>541</v>
      </c>
      <c r="B267" s="689">
        <v>137766</v>
      </c>
      <c r="C267" s="716">
        <v>5.4376106411756862</v>
      </c>
      <c r="D267" s="689">
        <v>94341</v>
      </c>
      <c r="E267" s="716">
        <v>7.3515730602430356</v>
      </c>
      <c r="F267" s="689">
        <v>43425</v>
      </c>
      <c r="G267" s="666">
        <v>3.4731673783753449</v>
      </c>
      <c r="H267" s="21"/>
      <c r="I267" s="21"/>
      <c r="J267" s="21"/>
    </row>
    <row r="268" spans="1:12" s="18" customFormat="1" ht="16.399999999999999" customHeight="1" x14ac:dyDescent="0.25">
      <c r="A268" s="722" t="s">
        <v>542</v>
      </c>
      <c r="B268" s="689">
        <v>141327</v>
      </c>
      <c r="C268" s="716">
        <v>5.5709394406908324</v>
      </c>
      <c r="D268" s="689">
        <v>91473</v>
      </c>
      <c r="E268" s="716">
        <v>7.1264792764383662</v>
      </c>
      <c r="F268" s="689">
        <v>49854</v>
      </c>
      <c r="G268" s="666">
        <v>3.9778309645656114</v>
      </c>
      <c r="H268" s="21"/>
      <c r="I268" s="21"/>
      <c r="J268" s="21"/>
    </row>
    <row r="269" spans="1:12" s="18" customFormat="1" ht="16.399999999999999" customHeight="1" x14ac:dyDescent="0.25">
      <c r="A269" s="722" t="s">
        <v>543</v>
      </c>
      <c r="B269" s="689">
        <v>141970</v>
      </c>
      <c r="C269" s="716">
        <v>5.5862491728623693</v>
      </c>
      <c r="D269" s="689">
        <v>84261</v>
      </c>
      <c r="E269" s="716">
        <v>6.5588849466419452</v>
      </c>
      <c r="F269" s="689">
        <v>57709</v>
      </c>
      <c r="G269" s="666">
        <v>4.5919813175405535</v>
      </c>
      <c r="H269" s="21"/>
      <c r="I269" s="21"/>
      <c r="J269" s="21"/>
    </row>
    <row r="270" spans="1:12" s="18" customFormat="1" ht="16.399999999999999" customHeight="1" x14ac:dyDescent="0.25">
      <c r="A270" s="722" t="s">
        <v>544</v>
      </c>
      <c r="B270" s="689">
        <v>119005</v>
      </c>
      <c r="C270" s="716">
        <v>4.6965599713133388</v>
      </c>
      <c r="D270" s="689">
        <v>67786</v>
      </c>
      <c r="E270" s="716">
        <v>5.3016341435671785</v>
      </c>
      <c r="F270" s="689">
        <v>51219</v>
      </c>
      <c r="G270" s="666">
        <v>4.0802557301088402</v>
      </c>
      <c r="H270" s="21"/>
      <c r="I270" s="21"/>
      <c r="J270" s="21"/>
    </row>
    <row r="271" spans="1:12" s="18" customFormat="1" ht="16.399999999999999" customHeight="1" x14ac:dyDescent="0.25">
      <c r="A271" s="722" t="s">
        <v>545</v>
      </c>
      <c r="B271" s="689">
        <v>123651</v>
      </c>
      <c r="C271" s="716">
        <v>4.868604878138008</v>
      </c>
      <c r="D271" s="689">
        <v>71072</v>
      </c>
      <c r="E271" s="716">
        <v>5.5500251500810824</v>
      </c>
      <c r="F271" s="689">
        <v>52579</v>
      </c>
      <c r="G271" s="666">
        <v>4.1756151766579519</v>
      </c>
      <c r="H271" s="21"/>
      <c r="I271" s="21"/>
      <c r="J271" s="21"/>
    </row>
    <row r="272" spans="1:12" s="18" customFormat="1" ht="16.399999999999999" customHeight="1" x14ac:dyDescent="0.25">
      <c r="A272" s="722" t="s">
        <v>546</v>
      </c>
      <c r="B272" s="689">
        <v>122207</v>
      </c>
      <c r="C272" s="716">
        <v>4.8112944392224177</v>
      </c>
      <c r="D272" s="689">
        <v>73307</v>
      </c>
      <c r="E272" s="716">
        <v>5.7219981471396739</v>
      </c>
      <c r="F272" s="689">
        <v>48900</v>
      </c>
      <c r="G272" s="666">
        <v>3.88446952726453</v>
      </c>
      <c r="H272" s="21"/>
      <c r="I272" s="21"/>
      <c r="J272" s="21"/>
    </row>
    <row r="273" spans="1:10" s="18" customFormat="1" ht="16.399999999999999" customHeight="1" x14ac:dyDescent="0.25">
      <c r="A273" s="722" t="s">
        <v>547</v>
      </c>
      <c r="B273" s="689">
        <v>133114</v>
      </c>
      <c r="C273" s="716">
        <v>5.2384206566141236</v>
      </c>
      <c r="D273" s="689">
        <v>75895</v>
      </c>
      <c r="E273" s="716">
        <v>5.9147949013452763</v>
      </c>
      <c r="F273" s="689">
        <v>57219</v>
      </c>
      <c r="G273" s="666">
        <v>4.548514724917041</v>
      </c>
      <c r="H273" s="21"/>
      <c r="I273" s="21"/>
      <c r="J273" s="21"/>
    </row>
    <row r="274" spans="1:10" s="18" customFormat="1" ht="16.399999999999999" customHeight="1" x14ac:dyDescent="0.25">
      <c r="A274" s="722" t="s">
        <v>548</v>
      </c>
      <c r="B274" s="689">
        <v>124710</v>
      </c>
      <c r="C274" s="716">
        <v>4.8978407029627382</v>
      </c>
      <c r="D274" s="689">
        <v>70393</v>
      </c>
      <c r="E274" s="716">
        <v>5.4729526104657564</v>
      </c>
      <c r="F274" s="689">
        <v>54317</v>
      </c>
      <c r="G274" s="666">
        <v>4.3107833074821018</v>
      </c>
      <c r="H274" s="21"/>
      <c r="I274" s="21"/>
      <c r="J274" s="21"/>
    </row>
    <row r="275" spans="1:10" s="18" customFormat="1" ht="16.399999999999999" customHeight="1" x14ac:dyDescent="0.25">
      <c r="A275" s="722" t="s">
        <v>549</v>
      </c>
      <c r="B275" s="689">
        <v>120084</v>
      </c>
      <c r="C275" s="716">
        <v>4.7056577466193881</v>
      </c>
      <c r="D275" s="689">
        <v>67369</v>
      </c>
      <c r="E275" s="716">
        <v>5.2246159791679805</v>
      </c>
      <c r="F275" s="689">
        <v>52715</v>
      </c>
      <c r="G275" s="666">
        <v>4.1756004067170345</v>
      </c>
      <c r="H275" s="21"/>
      <c r="I275" s="21"/>
      <c r="J275" s="21"/>
    </row>
    <row r="276" spans="1:10" s="18" customFormat="1" ht="16.399999999999999" customHeight="1" x14ac:dyDescent="0.25">
      <c r="A276" s="722" t="s">
        <v>550</v>
      </c>
      <c r="B276" s="689">
        <v>111115</v>
      </c>
      <c r="C276" s="716">
        <v>4.3573591275875234</v>
      </c>
      <c r="D276" s="689">
        <v>59989</v>
      </c>
      <c r="E276" s="716">
        <v>4.6502746520813245</v>
      </c>
      <c r="F276" s="689">
        <v>51126</v>
      </c>
      <c r="G276" s="666">
        <v>4.0574775940073105</v>
      </c>
      <c r="H276" s="21"/>
      <c r="I276" s="21"/>
      <c r="J276" s="21"/>
    </row>
    <row r="277" spans="1:10" s="18" customFormat="1" ht="16.399999999999999" customHeight="1" x14ac:dyDescent="0.25">
      <c r="A277" s="722" t="s">
        <v>551</v>
      </c>
      <c r="B277" s="689">
        <v>111184</v>
      </c>
      <c r="C277" s="716">
        <v>4.3466436599627514</v>
      </c>
      <c r="D277" s="689">
        <v>64555</v>
      </c>
      <c r="E277" s="716">
        <v>4.9795160886685483</v>
      </c>
      <c r="F277" s="689">
        <v>46629</v>
      </c>
      <c r="G277" s="666">
        <v>3.6962654624832489</v>
      </c>
      <c r="H277" s="21"/>
      <c r="I277" s="21"/>
      <c r="J277" s="21"/>
    </row>
    <row r="278" spans="1:10" s="18" customFormat="1" ht="16.399999999999999" customHeight="1" x14ac:dyDescent="0.25">
      <c r="A278" s="722" t="s">
        <v>552</v>
      </c>
      <c r="B278" s="689">
        <v>116978</v>
      </c>
      <c r="C278" s="716">
        <v>4.5627657294827157</v>
      </c>
      <c r="D278" s="689">
        <v>70104</v>
      </c>
      <c r="E278" s="716">
        <v>5.4053368623392988</v>
      </c>
      <c r="F278" s="689">
        <v>46874</v>
      </c>
      <c r="G278" s="666">
        <v>3.7001555547198772</v>
      </c>
      <c r="H278" s="21"/>
      <c r="I278" s="21"/>
      <c r="J278" s="21"/>
    </row>
    <row r="279" spans="1:10" s="18" customFormat="1" ht="16.399999999999999" customHeight="1" x14ac:dyDescent="0.25">
      <c r="A279" s="722" t="s">
        <v>553</v>
      </c>
      <c r="B279" s="689">
        <v>116393</v>
      </c>
      <c r="C279" s="716">
        <v>4.5411370321085247</v>
      </c>
      <c r="D279" s="689">
        <v>78650</v>
      </c>
      <c r="E279" s="716">
        <v>6.0618555005008865</v>
      </c>
      <c r="F279" s="689">
        <v>37743</v>
      </c>
      <c r="G279" s="666">
        <v>2.9821676041492871</v>
      </c>
      <c r="H279" s="21"/>
      <c r="I279" s="21"/>
      <c r="J279" s="21"/>
    </row>
    <row r="280" spans="1:10" s="18" customFormat="1" ht="16.399999999999999" customHeight="1" x14ac:dyDescent="0.25">
      <c r="A280" s="722" t="s">
        <v>554</v>
      </c>
      <c r="B280" s="689">
        <v>125593</v>
      </c>
      <c r="C280" s="716">
        <v>4.9031757442453268</v>
      </c>
      <c r="D280" s="689">
        <v>82914</v>
      </c>
      <c r="E280" s="716">
        <v>6.4024024782510374</v>
      </c>
      <c r="F280" s="689">
        <v>42679</v>
      </c>
      <c r="G280" s="666">
        <v>3.3700583804266984</v>
      </c>
      <c r="H280" s="21"/>
      <c r="I280" s="21"/>
      <c r="J280" s="21"/>
    </row>
    <row r="281" spans="1:10" s="18" customFormat="1" ht="16.399999999999999" customHeight="1" x14ac:dyDescent="0.25">
      <c r="A281" s="722" t="s">
        <v>555</v>
      </c>
      <c r="B281" s="689">
        <v>120567</v>
      </c>
      <c r="C281" s="716">
        <v>4.7122917568017941</v>
      </c>
      <c r="D281" s="689">
        <v>72108</v>
      </c>
      <c r="E281" s="716">
        <v>5.5750026292830501</v>
      </c>
      <c r="F281" s="689">
        <v>48459</v>
      </c>
      <c r="G281" s="666">
        <v>3.8303041906207089</v>
      </c>
      <c r="H281" s="21"/>
      <c r="I281" s="21"/>
      <c r="J281" s="21"/>
    </row>
    <row r="282" spans="1:10" s="18" customFormat="1" ht="16.399999999999999" customHeight="1" x14ac:dyDescent="0.25">
      <c r="A282" s="722" t="s">
        <v>556</v>
      </c>
      <c r="B282" s="689">
        <v>117536</v>
      </c>
      <c r="C282" s="716">
        <v>4.5717830664956072</v>
      </c>
      <c r="D282" s="689">
        <v>65374</v>
      </c>
      <c r="E282" s="716">
        <v>5.0357362965665571</v>
      </c>
      <c r="F282" s="689">
        <v>52162</v>
      </c>
      <c r="G282" s="666">
        <v>4.0985331958354019</v>
      </c>
      <c r="H282" s="21"/>
      <c r="I282" s="21"/>
      <c r="J282" s="21"/>
    </row>
    <row r="283" spans="1:10" s="18" customFormat="1" ht="16.399999999999999" customHeight="1" x14ac:dyDescent="0.25">
      <c r="A283" s="722" t="s">
        <v>557</v>
      </c>
      <c r="B283" s="689">
        <v>112069</v>
      </c>
      <c r="C283" s="716">
        <v>4.3595735469962396</v>
      </c>
      <c r="D283" s="689">
        <v>60124</v>
      </c>
      <c r="E283" s="716">
        <v>4.6289991570148494</v>
      </c>
      <c r="F283" s="689">
        <v>51945</v>
      </c>
      <c r="G283" s="666">
        <v>4.0844133713772059</v>
      </c>
      <c r="H283" s="21"/>
      <c r="I283" s="21"/>
      <c r="J283" s="21"/>
    </row>
    <row r="284" spans="1:10" s="18" customFormat="1" ht="16.399999999999999" customHeight="1" x14ac:dyDescent="0.25">
      <c r="A284" s="722" t="s">
        <v>558</v>
      </c>
      <c r="B284" s="689">
        <v>92269</v>
      </c>
      <c r="C284" s="716">
        <v>3.5734253493477905</v>
      </c>
      <c r="D284" s="689">
        <v>52397</v>
      </c>
      <c r="E284" s="716">
        <v>4.0163223618082489</v>
      </c>
      <c r="F284" s="689">
        <v>39872</v>
      </c>
      <c r="G284" s="666">
        <v>3.1211278852633852</v>
      </c>
      <c r="H284" s="21"/>
      <c r="I284" s="21"/>
      <c r="J284" s="21"/>
    </row>
    <row r="285" spans="1:10" s="18" customFormat="1" ht="16.399999999999999" customHeight="1" x14ac:dyDescent="0.25">
      <c r="A285" s="722" t="s">
        <v>559</v>
      </c>
      <c r="B285" s="689">
        <v>94891</v>
      </c>
      <c r="C285" s="716">
        <v>3.6628789103629527</v>
      </c>
      <c r="D285" s="689">
        <v>50885</v>
      </c>
      <c r="E285" s="716">
        <v>3.8859327510852277</v>
      </c>
      <c r="F285" s="689">
        <v>44006</v>
      </c>
      <c r="G285" s="666">
        <v>3.4348942236729125</v>
      </c>
      <c r="H285" s="21"/>
      <c r="I285" s="21"/>
      <c r="J285" s="21"/>
    </row>
    <row r="286" spans="1:10" s="18" customFormat="1" ht="16.399999999999999" customHeight="1" x14ac:dyDescent="0.25">
      <c r="A286" s="722" t="s">
        <v>560</v>
      </c>
      <c r="B286" s="689">
        <v>90786</v>
      </c>
      <c r="C286" s="716">
        <v>3.5110091238654437</v>
      </c>
      <c r="D286" s="689">
        <v>45376</v>
      </c>
      <c r="E286" s="716">
        <v>3.4722672566517541</v>
      </c>
      <c r="F286" s="689">
        <v>45410</v>
      </c>
      <c r="G286" s="666">
        <v>3.5505952752720575</v>
      </c>
      <c r="H286" s="21"/>
      <c r="I286" s="21"/>
      <c r="J286" s="21"/>
    </row>
    <row r="287" spans="1:10" s="18" customFormat="1" ht="16.399999999999999" customHeight="1" x14ac:dyDescent="0.25">
      <c r="A287" s="722" t="s">
        <v>561</v>
      </c>
      <c r="B287" s="689">
        <v>101785</v>
      </c>
      <c r="C287" s="716">
        <v>3.9320531090580504</v>
      </c>
      <c r="D287" s="689">
        <v>48075</v>
      </c>
      <c r="E287" s="716">
        <v>3.6799470279576867</v>
      </c>
      <c r="F287" s="689">
        <v>53710</v>
      </c>
      <c r="G287" s="666">
        <v>4.1889198941646253</v>
      </c>
      <c r="H287" s="21"/>
      <c r="I287" s="21"/>
      <c r="J287" s="21"/>
    </row>
    <row r="288" spans="1:10" s="18" customFormat="1" ht="16.399999999999999" customHeight="1" x14ac:dyDescent="0.25">
      <c r="A288" s="722" t="s">
        <v>562</v>
      </c>
      <c r="B288" s="689">
        <v>102664</v>
      </c>
      <c r="C288" s="716">
        <v>3.947997983699417</v>
      </c>
      <c r="D288" s="689">
        <v>54226</v>
      </c>
      <c r="E288" s="716">
        <v>4.1289038765267341</v>
      </c>
      <c r="F288" s="689">
        <v>48438</v>
      </c>
      <c r="G288" s="666">
        <v>3.7634029432638614</v>
      </c>
      <c r="H288" s="21"/>
      <c r="I288" s="21"/>
      <c r="J288" s="21"/>
    </row>
    <row r="289" spans="1:10" s="18" customFormat="1" ht="16.399999999999999" customHeight="1" x14ac:dyDescent="0.25">
      <c r="A289" s="722" t="s">
        <v>563</v>
      </c>
      <c r="B289" s="689">
        <v>106619</v>
      </c>
      <c r="C289" s="716">
        <v>4.0915774230552726</v>
      </c>
      <c r="D289" s="689">
        <v>60424</v>
      </c>
      <c r="E289" s="716">
        <v>4.589210287484029</v>
      </c>
      <c r="F289" s="689">
        <v>46195</v>
      </c>
      <c r="G289" s="666">
        <v>3.5833328532604884</v>
      </c>
      <c r="H289" s="21"/>
      <c r="I289" s="21"/>
      <c r="J289" s="21"/>
    </row>
    <row r="290" spans="1:10" s="18" customFormat="1" ht="16.399999999999999" customHeight="1" x14ac:dyDescent="0.25">
      <c r="A290" s="722" t="s">
        <v>564</v>
      </c>
      <c r="B290" s="689">
        <v>114107</v>
      </c>
      <c r="C290" s="716">
        <v>4.3775790269800998</v>
      </c>
      <c r="D290" s="689">
        <v>67661</v>
      </c>
      <c r="E290" s="716">
        <v>5.1333667446452225</v>
      </c>
      <c r="F290" s="689">
        <v>46446</v>
      </c>
      <c r="G290" s="666">
        <v>3.6044871456535352</v>
      </c>
      <c r="H290" s="21"/>
      <c r="I290" s="21"/>
      <c r="J290" s="21"/>
    </row>
    <row r="291" spans="1:10" s="18" customFormat="1" ht="16.399999999999999" customHeight="1" x14ac:dyDescent="0.25">
      <c r="A291" s="722" t="s">
        <v>565</v>
      </c>
      <c r="B291" s="689">
        <v>107605</v>
      </c>
      <c r="C291" s="716">
        <v>4.1236852413687366</v>
      </c>
      <c r="D291" s="689">
        <v>62923</v>
      </c>
      <c r="E291" s="716">
        <v>4.766599514629247</v>
      </c>
      <c r="F291" s="689">
        <v>44682</v>
      </c>
      <c r="G291" s="666">
        <v>3.4654503487550086</v>
      </c>
      <c r="H291" s="21"/>
      <c r="I291" s="21"/>
      <c r="J291" s="21"/>
    </row>
    <row r="292" spans="1:10" s="18" customFormat="1" ht="16.399999999999999" customHeight="1" x14ac:dyDescent="0.25">
      <c r="A292" s="722" t="s">
        <v>566</v>
      </c>
      <c r="B292" s="689">
        <v>110248</v>
      </c>
      <c r="C292" s="716">
        <v>4.2053942609831845</v>
      </c>
      <c r="D292" s="689">
        <v>67136</v>
      </c>
      <c r="E292" s="716">
        <v>5.059638800294266</v>
      </c>
      <c r="F292" s="689">
        <v>43112</v>
      </c>
      <c r="G292" s="666">
        <v>3.3299033897082904</v>
      </c>
      <c r="H292" s="21"/>
      <c r="I292" s="21"/>
      <c r="J292" s="21"/>
    </row>
    <row r="293" spans="1:10" s="18" customFormat="1" ht="16.399999999999999" customHeight="1" x14ac:dyDescent="0.25">
      <c r="A293" s="722" t="s">
        <v>567</v>
      </c>
      <c r="B293" s="689">
        <v>110148</v>
      </c>
      <c r="C293" s="716">
        <v>4.1970059370149952</v>
      </c>
      <c r="D293" s="689">
        <v>67600</v>
      </c>
      <c r="E293" s="716">
        <v>5.088051748500412</v>
      </c>
      <c r="F293" s="689">
        <v>42548</v>
      </c>
      <c r="G293" s="666">
        <v>3.2834313681558287</v>
      </c>
      <c r="H293" s="21"/>
      <c r="I293" s="21"/>
      <c r="J293" s="21"/>
    </row>
    <row r="294" spans="1:10" s="18" customFormat="1" ht="16.399999999999999" customHeight="1" x14ac:dyDescent="0.25">
      <c r="A294" s="722" t="s">
        <v>568</v>
      </c>
      <c r="B294" s="689">
        <v>118731</v>
      </c>
      <c r="C294" s="716">
        <v>4.5051104562485245</v>
      </c>
      <c r="D294" s="689">
        <v>70712</v>
      </c>
      <c r="E294" s="716">
        <v>5.3002635139160956</v>
      </c>
      <c r="F294" s="689">
        <v>48019</v>
      </c>
      <c r="G294" s="666">
        <v>3.6899336143678299</v>
      </c>
      <c r="H294" s="21"/>
      <c r="I294" s="21"/>
      <c r="J294" s="21"/>
    </row>
    <row r="295" spans="1:10" s="18" customFormat="1" ht="16.399999999999999" customHeight="1" x14ac:dyDescent="0.25">
      <c r="A295" s="722" t="s">
        <v>569</v>
      </c>
      <c r="B295" s="689">
        <v>112712</v>
      </c>
      <c r="C295" s="716">
        <v>4.2679199282259788</v>
      </c>
      <c r="D295" s="689">
        <v>66357</v>
      </c>
      <c r="E295" s="716">
        <v>4.9558622393725056</v>
      </c>
      <c r="F295" s="689">
        <v>46355</v>
      </c>
      <c r="G295" s="666">
        <v>3.5604230098960024</v>
      </c>
      <c r="H295" s="21"/>
      <c r="I295" s="21"/>
      <c r="J295" s="21"/>
    </row>
    <row r="296" spans="1:10" s="18" customFormat="1" ht="16.399999999999999" customHeight="1" x14ac:dyDescent="0.25">
      <c r="A296" s="722" t="s">
        <v>570</v>
      </c>
      <c r="B296" s="689">
        <v>107251</v>
      </c>
      <c r="C296" s="716">
        <v>4.0594073381588931</v>
      </c>
      <c r="D296" s="689">
        <v>66989</v>
      </c>
      <c r="E296" s="716">
        <v>5.0125971380663925</v>
      </c>
      <c r="F296" s="689">
        <v>40262</v>
      </c>
      <c r="G296" s="666">
        <v>3.0837387673016146</v>
      </c>
      <c r="H296" s="21"/>
      <c r="I296" s="21"/>
      <c r="J296" s="21"/>
    </row>
    <row r="297" spans="1:10" s="18" customFormat="1" ht="16.399999999999999" customHeight="1" x14ac:dyDescent="0.25">
      <c r="A297" s="722" t="s">
        <v>571</v>
      </c>
      <c r="B297" s="689">
        <v>106173</v>
      </c>
      <c r="C297" s="716">
        <v>4.0241537528389619</v>
      </c>
      <c r="D297" s="689">
        <v>63318</v>
      </c>
      <c r="E297" s="716">
        <v>4.7446826726541556</v>
      </c>
      <c r="F297" s="689">
        <v>42855</v>
      </c>
      <c r="G297" s="666">
        <v>3.2867066448364612</v>
      </c>
      <c r="H297" s="21"/>
      <c r="I297" s="21"/>
      <c r="J297" s="21"/>
    </row>
    <row r="298" spans="1:10" s="18" customFormat="1" ht="16.399999999999999" customHeight="1" x14ac:dyDescent="0.25">
      <c r="A298" s="722" t="s">
        <v>572</v>
      </c>
      <c r="B298" s="689">
        <v>111534</v>
      </c>
      <c r="C298" s="716">
        <v>4.2271181097123556</v>
      </c>
      <c r="D298" s="689">
        <v>67851</v>
      </c>
      <c r="E298" s="716">
        <v>5.0856293211562313</v>
      </c>
      <c r="F298" s="689">
        <v>43683</v>
      </c>
      <c r="G298" s="666">
        <v>3.3489883402961813</v>
      </c>
      <c r="H298" s="21"/>
      <c r="I298" s="21"/>
      <c r="J298" s="21"/>
    </row>
    <row r="299" spans="1:10" s="18" customFormat="1" ht="16.399999999999999" customHeight="1" x14ac:dyDescent="0.25">
      <c r="A299" s="722" t="s">
        <v>573</v>
      </c>
      <c r="B299" s="689">
        <v>105027</v>
      </c>
      <c r="C299" s="716">
        <v>3.9712950127333739</v>
      </c>
      <c r="D299" s="689">
        <v>58995</v>
      </c>
      <c r="E299" s="716">
        <v>4.4058204419087463</v>
      </c>
      <c r="F299" s="689">
        <v>46032</v>
      </c>
      <c r="G299" s="666">
        <v>3.5256555474534785</v>
      </c>
      <c r="H299" s="21"/>
      <c r="I299" s="21"/>
      <c r="J299" s="21"/>
    </row>
    <row r="300" spans="1:10" s="18" customFormat="1" ht="16.399999999999999" customHeight="1" x14ac:dyDescent="0.25">
      <c r="A300" s="722" t="s">
        <v>574</v>
      </c>
      <c r="B300" s="689">
        <v>102274</v>
      </c>
      <c r="C300" s="716">
        <v>3.8589345597735134</v>
      </c>
      <c r="D300" s="689">
        <v>63367</v>
      </c>
      <c r="E300" s="716">
        <v>4.7074271108018086</v>
      </c>
      <c r="F300" s="689">
        <v>38907</v>
      </c>
      <c r="G300" s="666">
        <v>2.9831848589458043</v>
      </c>
      <c r="H300" s="21"/>
      <c r="I300" s="21"/>
      <c r="J300" s="21"/>
    </row>
    <row r="301" spans="1:10" s="18" customFormat="1" ht="16.399999999999999" customHeight="1" x14ac:dyDescent="0.25">
      <c r="A301" s="722" t="s">
        <v>575</v>
      </c>
      <c r="B301" s="689">
        <v>97823</v>
      </c>
      <c r="C301" s="716">
        <v>3.6839805665673873</v>
      </c>
      <c r="D301" s="689">
        <v>57558</v>
      </c>
      <c r="E301" s="716">
        <v>4.2788165227298389</v>
      </c>
      <c r="F301" s="689">
        <v>40265</v>
      </c>
      <c r="G301" s="666">
        <v>3.0732502657759819</v>
      </c>
      <c r="H301" s="21"/>
      <c r="I301" s="21"/>
      <c r="J301" s="21"/>
    </row>
    <row r="302" spans="1:10" s="18" customFormat="1" ht="16.399999999999999" customHeight="1" x14ac:dyDescent="0.25">
      <c r="A302" s="722" t="s">
        <v>576</v>
      </c>
      <c r="B302" s="689">
        <v>111303</v>
      </c>
      <c r="C302" s="716">
        <v>4.1817466053167225</v>
      </c>
      <c r="D302" s="689">
        <v>67481</v>
      </c>
      <c r="E302" s="716">
        <v>4.9895362212666239</v>
      </c>
      <c r="F302" s="689">
        <v>43822</v>
      </c>
      <c r="G302" s="666">
        <v>3.3472638769825407</v>
      </c>
      <c r="H302" s="21"/>
      <c r="I302" s="21"/>
      <c r="J302" s="21"/>
    </row>
    <row r="303" spans="1:10" s="18" customFormat="1" ht="16.399999999999999" customHeight="1" x14ac:dyDescent="0.25">
      <c r="A303" s="722" t="s">
        <v>577</v>
      </c>
      <c r="B303" s="689">
        <v>111935</v>
      </c>
      <c r="C303" s="716">
        <v>4.1966175625904025</v>
      </c>
      <c r="D303" s="689">
        <v>69850</v>
      </c>
      <c r="E303" s="716">
        <v>5.153990000867771</v>
      </c>
      <c r="F303" s="689">
        <v>42085</v>
      </c>
      <c r="G303" s="666">
        <v>3.2076824521404146</v>
      </c>
      <c r="H303" s="21"/>
      <c r="I303" s="21"/>
      <c r="J303" s="21"/>
    </row>
    <row r="304" spans="1:10" s="18" customFormat="1" ht="16.399999999999999" customHeight="1" x14ac:dyDescent="0.25">
      <c r="A304" s="722" t="s">
        <v>578</v>
      </c>
      <c r="B304" s="689">
        <v>110945</v>
      </c>
      <c r="C304" s="716">
        <v>4.1604972633504085</v>
      </c>
      <c r="D304" s="689">
        <v>70395</v>
      </c>
      <c r="E304" s="716">
        <v>5.1897124754475454</v>
      </c>
      <c r="F304" s="689">
        <v>40550</v>
      </c>
      <c r="G304" s="666">
        <v>3.094959539752363</v>
      </c>
      <c r="H304" s="21"/>
      <c r="I304" s="21"/>
      <c r="J304" s="21"/>
    </row>
    <row r="305" spans="1:13" s="18" customFormat="1" ht="16.399999999999999" customHeight="1" x14ac:dyDescent="0.25">
      <c r="A305" s="722" t="s">
        <v>579</v>
      </c>
      <c r="B305" s="689">
        <v>102182</v>
      </c>
      <c r="C305" s="716">
        <v>3.8286156687704302</v>
      </c>
      <c r="D305" s="689">
        <v>63628</v>
      </c>
      <c r="E305" s="716">
        <v>4.6914270359612242</v>
      </c>
      <c r="F305" s="689">
        <v>38554</v>
      </c>
      <c r="G305" s="666">
        <v>2.9371323236681932</v>
      </c>
      <c r="H305" s="21"/>
      <c r="I305" s="21"/>
      <c r="J305" s="21"/>
    </row>
    <row r="306" spans="1:13" s="18" customFormat="1" ht="16.399999999999999" customHeight="1" x14ac:dyDescent="0.25">
      <c r="A306" s="722" t="s">
        <v>580</v>
      </c>
      <c r="B306" s="689">
        <v>104155</v>
      </c>
      <c r="C306" s="716">
        <v>3.9056885532689267</v>
      </c>
      <c r="D306" s="689">
        <v>63024</v>
      </c>
      <c r="E306" s="716">
        <v>4.6537324278798922</v>
      </c>
      <c r="F306" s="689">
        <v>41131</v>
      </c>
      <c r="G306" s="666">
        <v>3.1338299011634523</v>
      </c>
      <c r="H306" s="21"/>
      <c r="I306" s="21"/>
      <c r="J306" s="21"/>
    </row>
    <row r="307" spans="1:13" ht="16.399999999999999" customHeight="1" x14ac:dyDescent="0.25">
      <c r="A307" s="722" t="s">
        <v>581</v>
      </c>
      <c r="B307" s="689">
        <v>111757</v>
      </c>
      <c r="C307" s="716">
        <v>4.1912027659159277</v>
      </c>
      <c r="D307" s="689">
        <v>67761</v>
      </c>
      <c r="E307" s="716">
        <v>5.0051616285512228</v>
      </c>
      <c r="F307" s="689">
        <v>43996</v>
      </c>
      <c r="G307" s="666">
        <v>3.3517093197363867</v>
      </c>
      <c r="H307" s="21"/>
      <c r="I307" s="21"/>
      <c r="J307" s="21"/>
      <c r="K307" s="18"/>
      <c r="L307" s="18"/>
    </row>
    <row r="308" spans="1:13" ht="16.399999999999999" customHeight="1" x14ac:dyDescent="0.25">
      <c r="A308" s="722" t="s">
        <v>582</v>
      </c>
      <c r="B308" s="689">
        <v>121780</v>
      </c>
      <c r="C308" s="716">
        <v>4.5622326327729654</v>
      </c>
      <c r="D308" s="689">
        <v>72399</v>
      </c>
      <c r="E308" s="716">
        <v>5.3499829993332026</v>
      </c>
      <c r="F308" s="689">
        <v>49381</v>
      </c>
      <c r="G308" s="666">
        <v>3.7522117149218923</v>
      </c>
      <c r="H308" s="21"/>
      <c r="I308" s="21"/>
      <c r="J308" s="21"/>
      <c r="K308" s="18"/>
      <c r="L308" s="18"/>
    </row>
    <row r="309" spans="1:13" ht="16.399999999999999" customHeight="1" x14ac:dyDescent="0.25">
      <c r="A309" s="722" t="s">
        <v>583</v>
      </c>
      <c r="B309" s="689">
        <v>119062</v>
      </c>
      <c r="C309" s="716">
        <v>4.454987368643299</v>
      </c>
      <c r="D309" s="689">
        <v>73788</v>
      </c>
      <c r="E309" s="716">
        <v>5.456212648933449</v>
      </c>
      <c r="F309" s="689">
        <v>45274</v>
      </c>
      <c r="G309" s="666">
        <v>3.4293584223872697</v>
      </c>
      <c r="H309" s="21"/>
      <c r="I309" s="21"/>
      <c r="J309" s="21"/>
      <c r="K309" s="18"/>
      <c r="L309" s="18"/>
    </row>
    <row r="310" spans="1:13" ht="16.399999999999999" customHeight="1" x14ac:dyDescent="0.25">
      <c r="A310" s="722" t="s">
        <v>584</v>
      </c>
      <c r="B310" s="689">
        <v>114328</v>
      </c>
      <c r="C310" s="716">
        <v>4.2729010275068999</v>
      </c>
      <c r="D310" s="689">
        <v>67904</v>
      </c>
      <c r="E310" s="716">
        <v>5.0111441467918718</v>
      </c>
      <c r="F310" s="689">
        <v>46424</v>
      </c>
      <c r="G310" s="666">
        <v>3.5153901920346069</v>
      </c>
      <c r="H310" s="21"/>
      <c r="I310" s="21"/>
      <c r="J310" s="21"/>
      <c r="K310" s="18"/>
      <c r="L310" s="18"/>
    </row>
    <row r="311" spans="1:13" ht="16.399999999999999" customHeight="1" x14ac:dyDescent="0.25">
      <c r="A311" s="722" t="s">
        <v>585</v>
      </c>
      <c r="B311" s="689">
        <v>118424</v>
      </c>
      <c r="C311" s="716">
        <v>4.4131992236002491</v>
      </c>
      <c r="D311" s="689">
        <v>64494</v>
      </c>
      <c r="E311" s="716">
        <v>4.7389651753736688</v>
      </c>
      <c r="F311" s="689">
        <v>53930</v>
      </c>
      <c r="G311" s="666">
        <v>4.0779605691441771</v>
      </c>
      <c r="H311" s="21"/>
      <c r="I311" s="21"/>
      <c r="J311" s="21"/>
      <c r="K311" s="18"/>
      <c r="L311" s="18"/>
    </row>
    <row r="312" spans="1:13" ht="16.399999999999999" customHeight="1" x14ac:dyDescent="0.25">
      <c r="A312" s="722" t="s">
        <v>586</v>
      </c>
      <c r="B312" s="689">
        <v>122719</v>
      </c>
      <c r="C312" s="716">
        <v>4.57404484417094</v>
      </c>
      <c r="D312" s="689">
        <v>66474</v>
      </c>
      <c r="E312" s="716">
        <v>4.882798969030163</v>
      </c>
      <c r="F312" s="689">
        <v>56245</v>
      </c>
      <c r="G312" s="666">
        <v>4.2559829130376787</v>
      </c>
      <c r="H312" s="21"/>
      <c r="I312" s="21"/>
      <c r="J312" s="21"/>
      <c r="K312" s="18"/>
      <c r="L312" s="18"/>
    </row>
    <row r="313" spans="1:13" ht="16.399999999999999" customHeight="1" x14ac:dyDescent="0.25">
      <c r="A313" s="722" t="s">
        <v>587</v>
      </c>
      <c r="B313" s="689">
        <v>121327</v>
      </c>
      <c r="C313" s="716">
        <v>4.5227190838000322</v>
      </c>
      <c r="D313" s="689">
        <v>66169</v>
      </c>
      <c r="E313" s="716">
        <v>4.8613986278919548</v>
      </c>
      <c r="F313" s="689">
        <v>55158</v>
      </c>
      <c r="G313" s="666">
        <v>4.1738884394670306</v>
      </c>
      <c r="H313" s="21"/>
      <c r="I313" s="21"/>
      <c r="J313" s="21"/>
      <c r="K313" s="18"/>
      <c r="L313" s="18"/>
    </row>
    <row r="314" spans="1:13" ht="16.399999999999999" customHeight="1" x14ac:dyDescent="0.25">
      <c r="A314" s="722" t="s">
        <v>588</v>
      </c>
      <c r="B314" s="689">
        <v>116697</v>
      </c>
      <c r="C314" s="716">
        <v>4.3490092245285767</v>
      </c>
      <c r="D314" s="689">
        <v>75143</v>
      </c>
      <c r="E314" s="716">
        <v>5.5222227679944451</v>
      </c>
      <c r="F314" s="689">
        <v>41554</v>
      </c>
      <c r="G314" s="666">
        <v>3.141930863889308</v>
      </c>
      <c r="H314" s="21"/>
      <c r="I314" s="21"/>
      <c r="J314" s="21"/>
      <c r="K314" s="18"/>
      <c r="L314" s="18"/>
    </row>
    <row r="315" spans="1:13" ht="16.399999999999999" customHeight="1" x14ac:dyDescent="0.25">
      <c r="A315" s="722" t="s">
        <v>589</v>
      </c>
      <c r="B315" s="689">
        <v>105878</v>
      </c>
      <c r="C315" s="716">
        <v>3.9474529481473657</v>
      </c>
      <c r="D315" s="689">
        <v>65587</v>
      </c>
      <c r="E315" s="716">
        <v>4.8309848341906099</v>
      </c>
      <c r="F315" s="689">
        <v>40291</v>
      </c>
      <c r="G315" s="666">
        <v>3.0418560418619376</v>
      </c>
      <c r="H315" s="21"/>
      <c r="I315" s="21"/>
      <c r="J315" s="21"/>
      <c r="K315" s="18"/>
      <c r="L315" s="18"/>
    </row>
    <row r="316" spans="1:13" ht="16.399999999999999" customHeight="1" x14ac:dyDescent="0.25">
      <c r="A316" s="722" t="s">
        <v>590</v>
      </c>
      <c r="B316" s="689">
        <v>94967</v>
      </c>
      <c r="C316" s="716">
        <v>3.5388358130682165</v>
      </c>
      <c r="D316" s="689">
        <v>60045</v>
      </c>
      <c r="E316" s="716">
        <v>4.4252469315784762</v>
      </c>
      <c r="F316" s="689">
        <v>34922</v>
      </c>
      <c r="G316" s="666">
        <v>2.6322598718261432</v>
      </c>
      <c r="H316" s="21"/>
      <c r="I316" s="21"/>
      <c r="J316" s="21"/>
      <c r="K316" s="18"/>
      <c r="L316" s="18"/>
    </row>
    <row r="317" spans="1:13" ht="16.399999999999999" customHeight="1" x14ac:dyDescent="0.25">
      <c r="A317" s="722" t="s">
        <v>591</v>
      </c>
      <c r="B317" s="689">
        <v>88962</v>
      </c>
      <c r="C317" s="716">
        <v>3.3161458733502611</v>
      </c>
      <c r="D317" s="689">
        <v>53319</v>
      </c>
      <c r="E317" s="716">
        <v>3.9245720042923273</v>
      </c>
      <c r="F317" s="689">
        <v>35643</v>
      </c>
      <c r="G317" s="666">
        <v>2.6918690279342519</v>
      </c>
      <c r="H317" s="21"/>
      <c r="I317" s="21"/>
      <c r="J317" s="21"/>
      <c r="K317" s="18"/>
      <c r="L317" s="18"/>
    </row>
    <row r="318" spans="1:13" ht="16.399999999999999" customHeight="1" x14ac:dyDescent="0.25">
      <c r="A318" s="722" t="s">
        <v>592</v>
      </c>
      <c r="B318" s="689">
        <v>96411</v>
      </c>
      <c r="C318" s="716">
        <v>3.5903770085323727</v>
      </c>
      <c r="D318" s="689">
        <v>60159</v>
      </c>
      <c r="E318" s="716">
        <v>4.4230091672933671</v>
      </c>
      <c r="F318" s="689">
        <v>36252</v>
      </c>
      <c r="G318" s="666">
        <v>2.7357443431247859</v>
      </c>
      <c r="H318" s="21"/>
      <c r="I318" s="21"/>
      <c r="J318" s="21"/>
      <c r="K318" s="18"/>
      <c r="L318" s="18"/>
      <c r="M318" s="20"/>
    </row>
    <row r="319" spans="1:13" ht="16.399999999999999" customHeight="1" x14ac:dyDescent="0.25">
      <c r="A319" s="722" t="s">
        <v>593</v>
      </c>
      <c r="B319" s="689">
        <v>111645</v>
      </c>
      <c r="C319" s="716">
        <v>4.1446658833006129</v>
      </c>
      <c r="D319" s="689">
        <v>68994</v>
      </c>
      <c r="E319" s="716">
        <v>5.0598421981166943</v>
      </c>
      <c r="F319" s="689">
        <v>42651</v>
      </c>
      <c r="G319" s="666">
        <v>3.2064974697089927</v>
      </c>
      <c r="H319" s="21"/>
      <c r="I319" s="21"/>
      <c r="J319" s="21"/>
      <c r="K319" s="18"/>
      <c r="L319" s="18"/>
      <c r="M319" s="20"/>
    </row>
    <row r="320" spans="1:13" ht="16.399999999999999" customHeight="1" x14ac:dyDescent="0.25">
      <c r="A320" s="722" t="s">
        <v>594</v>
      </c>
      <c r="B320" s="689">
        <v>110343</v>
      </c>
      <c r="C320" s="716">
        <v>4.0947346277544954</v>
      </c>
      <c r="D320" s="689">
        <v>67254</v>
      </c>
      <c r="E320" s="716">
        <v>4.9279268988740146</v>
      </c>
      <c r="F320" s="689">
        <v>43089</v>
      </c>
      <c r="G320" s="666">
        <v>3.2397720052300318</v>
      </c>
      <c r="H320" s="21"/>
      <c r="I320" s="21"/>
      <c r="J320" s="21"/>
      <c r="K320" s="18"/>
      <c r="L320" s="18"/>
    </row>
    <row r="321" spans="1:12" ht="16.399999999999999" customHeight="1" x14ac:dyDescent="0.25">
      <c r="A321" s="722" t="s">
        <v>595</v>
      </c>
      <c r="B321" s="689">
        <v>107369</v>
      </c>
      <c r="C321" s="716">
        <v>3.9716368487694416</v>
      </c>
      <c r="D321" s="689">
        <v>62100</v>
      </c>
      <c r="E321" s="716">
        <v>4.5397166141885563</v>
      </c>
      <c r="F321" s="689">
        <v>45269</v>
      </c>
      <c r="G321" s="666">
        <v>3.3897495383849368</v>
      </c>
      <c r="H321" s="21"/>
      <c r="I321" s="21"/>
      <c r="J321" s="21"/>
      <c r="K321" s="18"/>
      <c r="L321" s="18"/>
    </row>
    <row r="322" spans="1:12" ht="16.399999999999999" customHeight="1" x14ac:dyDescent="0.25">
      <c r="A322" s="722" t="s">
        <v>596</v>
      </c>
      <c r="B322" s="689">
        <v>102020</v>
      </c>
      <c r="C322" s="716">
        <v>3.7680460760156609</v>
      </c>
      <c r="D322" s="689">
        <v>56716</v>
      </c>
      <c r="E322" s="716">
        <v>4.1409042565404297</v>
      </c>
      <c r="F322" s="689">
        <v>45304</v>
      </c>
      <c r="G322" s="666">
        <v>3.3863249766531354</v>
      </c>
      <c r="H322" s="21"/>
      <c r="I322" s="21"/>
      <c r="J322" s="21"/>
      <c r="K322" s="18"/>
      <c r="L322" s="18"/>
    </row>
    <row r="323" spans="1:12" ht="16.399999999999999" customHeight="1" x14ac:dyDescent="0.25">
      <c r="A323" s="722" t="s">
        <v>597</v>
      </c>
      <c r="B323" s="689">
        <v>100326</v>
      </c>
      <c r="C323" s="716">
        <v>3.7013434152193039</v>
      </c>
      <c r="D323" s="689">
        <v>52037</v>
      </c>
      <c r="E323" s="716">
        <v>3.8016638224001835</v>
      </c>
      <c r="F323" s="689">
        <v>48289</v>
      </c>
      <c r="G323" s="666">
        <v>3.5989996433094822</v>
      </c>
      <c r="H323" s="21"/>
      <c r="I323" s="21"/>
      <c r="J323" s="21"/>
      <c r="K323" s="18"/>
      <c r="L323" s="18"/>
    </row>
    <row r="324" spans="1:12" ht="16.399999999999999" customHeight="1" x14ac:dyDescent="0.25">
      <c r="A324" s="722" t="s">
        <v>598</v>
      </c>
      <c r="B324" s="689">
        <v>109483</v>
      </c>
      <c r="C324" s="716">
        <v>4.0450171764062208</v>
      </c>
      <c r="D324" s="689">
        <v>59717</v>
      </c>
      <c r="E324" s="716">
        <v>4.3649458924511215</v>
      </c>
      <c r="F324" s="689">
        <v>49766</v>
      </c>
      <c r="G324" s="666">
        <v>3.7180149310542565</v>
      </c>
      <c r="H324" s="21"/>
      <c r="I324" s="21"/>
      <c r="J324" s="21"/>
      <c r="K324" s="18"/>
      <c r="L324" s="18"/>
    </row>
    <row r="325" spans="1:12" ht="16.399999999999999" customHeight="1" x14ac:dyDescent="0.25">
      <c r="A325" s="722" t="s">
        <v>599</v>
      </c>
      <c r="B325" s="689">
        <v>106798</v>
      </c>
      <c r="C325" s="716">
        <v>3.9447324790146139</v>
      </c>
      <c r="D325" s="689">
        <v>59359</v>
      </c>
      <c r="E325" s="716">
        <v>4.3421480669599646</v>
      </c>
      <c r="F325" s="689">
        <v>47439</v>
      </c>
      <c r="G325" s="666">
        <v>3.5393919936424196</v>
      </c>
      <c r="H325" s="21"/>
      <c r="I325" s="21"/>
      <c r="J325" s="21"/>
      <c r="K325" s="18"/>
      <c r="L325" s="18"/>
    </row>
    <row r="326" spans="1:12" ht="16.399999999999999" customHeight="1" x14ac:dyDescent="0.25">
      <c r="A326" s="722" t="s">
        <v>600</v>
      </c>
      <c r="B326" s="689">
        <v>102187</v>
      </c>
      <c r="C326" s="716">
        <v>3.7710172345991895</v>
      </c>
      <c r="D326" s="689">
        <v>60966</v>
      </c>
      <c r="E326" s="716">
        <v>4.4612749216155798</v>
      </c>
      <c r="F326" s="689">
        <v>41221</v>
      </c>
      <c r="G326" s="666">
        <v>3.0687755983885383</v>
      </c>
      <c r="H326" s="21"/>
      <c r="I326" s="21"/>
      <c r="J326" s="21"/>
      <c r="K326" s="18"/>
      <c r="L326" s="18"/>
    </row>
    <row r="327" spans="1:12" ht="16.399999999999999" customHeight="1" x14ac:dyDescent="0.25">
      <c r="A327" s="722" t="s">
        <v>601</v>
      </c>
      <c r="B327" s="689">
        <v>97302</v>
      </c>
      <c r="C327" s="716">
        <v>3.5717327286816736</v>
      </c>
      <c r="D327" s="689">
        <v>55387</v>
      </c>
      <c r="E327" s="716">
        <v>4.0125536919321645</v>
      </c>
      <c r="F327" s="689">
        <v>41915</v>
      </c>
      <c r="G327" s="666">
        <v>3.118951534297004</v>
      </c>
      <c r="H327" s="21"/>
      <c r="I327" s="21"/>
      <c r="J327" s="21"/>
      <c r="K327" s="18"/>
      <c r="L327" s="18"/>
    </row>
    <row r="328" spans="1:12" ht="16.399999999999999" customHeight="1" x14ac:dyDescent="0.25">
      <c r="A328" s="722" t="s">
        <v>602</v>
      </c>
      <c r="B328" s="689">
        <v>95378</v>
      </c>
      <c r="C328" s="716">
        <v>3.5098449918543659</v>
      </c>
      <c r="D328" s="689">
        <v>54873</v>
      </c>
      <c r="E328" s="716">
        <v>3.9863886186289568</v>
      </c>
      <c r="F328" s="689">
        <v>40505</v>
      </c>
      <c r="G328" s="666">
        <v>3.0206582360560037</v>
      </c>
      <c r="H328" s="21"/>
      <c r="I328" s="21"/>
      <c r="J328" s="21"/>
      <c r="K328" s="18"/>
      <c r="L328" s="18"/>
    </row>
    <row r="329" spans="1:12" ht="16.399999999999999" customHeight="1" x14ac:dyDescent="0.25">
      <c r="A329" s="722" t="s">
        <v>603</v>
      </c>
      <c r="B329" s="689">
        <v>107777</v>
      </c>
      <c r="C329" s="716">
        <v>3.9509141034961281</v>
      </c>
      <c r="D329" s="689">
        <v>58379</v>
      </c>
      <c r="E329" s="716">
        <v>4.2217588045880259</v>
      </c>
      <c r="F329" s="689">
        <v>49398</v>
      </c>
      <c r="G329" s="666">
        <v>3.6724733119768311</v>
      </c>
      <c r="H329" s="21"/>
      <c r="I329" s="21"/>
      <c r="J329" s="21"/>
      <c r="K329" s="18"/>
      <c r="L329" s="18"/>
    </row>
    <row r="330" spans="1:12" ht="16.399999999999999" customHeight="1" x14ac:dyDescent="0.25">
      <c r="A330" s="722" t="s">
        <v>604</v>
      </c>
      <c r="B330" s="689">
        <v>95241</v>
      </c>
      <c r="C330" s="716">
        <v>3.4832700421944045</v>
      </c>
      <c r="D330" s="689">
        <v>49473</v>
      </c>
      <c r="E330" s="716">
        <v>3.5649723962281823</v>
      </c>
      <c r="F330" s="689">
        <v>45768</v>
      </c>
      <c r="G330" s="666">
        <v>3.3990638493074377</v>
      </c>
      <c r="H330" s="21"/>
      <c r="I330" s="21"/>
      <c r="J330" s="21"/>
      <c r="K330" s="18"/>
      <c r="L330" s="18"/>
    </row>
    <row r="331" spans="1:12" ht="16.399999999999999" customHeight="1" x14ac:dyDescent="0.25">
      <c r="A331" s="722" t="s">
        <v>605</v>
      </c>
      <c r="B331" s="689">
        <v>98071</v>
      </c>
      <c r="C331" s="716">
        <v>3.5759301035438544</v>
      </c>
      <c r="D331" s="689">
        <v>50954</v>
      </c>
      <c r="E331" s="716">
        <v>3.6608351795662708</v>
      </c>
      <c r="F331" s="689">
        <v>47117</v>
      </c>
      <c r="G331" s="666">
        <v>3.4884348001530143</v>
      </c>
      <c r="H331" s="21"/>
      <c r="I331" s="21"/>
      <c r="J331" s="21"/>
      <c r="K331" s="18"/>
      <c r="L331" s="18"/>
    </row>
    <row r="332" spans="1:12" ht="16.399999999999999" customHeight="1" x14ac:dyDescent="0.25">
      <c r="A332" s="722" t="s">
        <v>606</v>
      </c>
      <c r="B332" s="689">
        <v>87110</v>
      </c>
      <c r="C332" s="716">
        <v>3.1764822199399823</v>
      </c>
      <c r="D332" s="689">
        <v>42945</v>
      </c>
      <c r="E332" s="716">
        <v>3.0930274194228149</v>
      </c>
      <c r="F332" s="689">
        <v>44165</v>
      </c>
      <c r="G332" s="666">
        <v>3.2620666485891059</v>
      </c>
      <c r="H332" s="21"/>
      <c r="I332" s="21"/>
      <c r="J332" s="21"/>
      <c r="K332" s="18"/>
      <c r="L332" s="18"/>
    </row>
    <row r="333" spans="1:12" ht="16.399999999999999" customHeight="1" x14ac:dyDescent="0.25">
      <c r="A333" s="722" t="s">
        <v>607</v>
      </c>
      <c r="B333" s="689">
        <v>89622</v>
      </c>
      <c r="C333" s="716">
        <v>3.2663003227299963</v>
      </c>
      <c r="D333" s="689">
        <v>49228</v>
      </c>
      <c r="E333" s="716">
        <v>3.5464106966692621</v>
      </c>
      <c r="F333" s="689">
        <v>40394</v>
      </c>
      <c r="G333" s="666">
        <v>2.9795004518362771</v>
      </c>
      <c r="H333" s="21"/>
      <c r="I333" s="21"/>
      <c r="J333" s="21"/>
      <c r="K333" s="18"/>
      <c r="L333" s="18"/>
    </row>
    <row r="334" spans="1:12" ht="16.399999999999999" customHeight="1" x14ac:dyDescent="0.25">
      <c r="A334" s="722" t="s">
        <v>608</v>
      </c>
      <c r="B334" s="689">
        <v>84375</v>
      </c>
      <c r="C334" s="716">
        <v>3.0735021433612126</v>
      </c>
      <c r="D334" s="689">
        <v>44215</v>
      </c>
      <c r="E334" s="716">
        <v>3.1791922567637183</v>
      </c>
      <c r="F334" s="689">
        <v>40160</v>
      </c>
      <c r="G334" s="666">
        <v>2.9649807466441924</v>
      </c>
      <c r="H334" s="21"/>
      <c r="I334" s="21"/>
      <c r="J334" s="21"/>
      <c r="K334" s="18"/>
      <c r="L334" s="18"/>
    </row>
    <row r="335" spans="1:12" ht="16.399999999999999" customHeight="1" x14ac:dyDescent="0.25">
      <c r="A335" s="722" t="s">
        <v>609</v>
      </c>
      <c r="B335" s="689">
        <v>82990</v>
      </c>
      <c r="C335" s="716">
        <v>3.0249243129989813</v>
      </c>
      <c r="D335" s="689">
        <v>45856</v>
      </c>
      <c r="E335" s="716">
        <v>3.3003197574147474</v>
      </c>
      <c r="F335" s="689">
        <v>37134</v>
      </c>
      <c r="G335" s="666">
        <v>2.7423409336578146</v>
      </c>
      <c r="H335" s="21"/>
      <c r="I335" s="21"/>
      <c r="J335" s="21"/>
      <c r="K335" s="18"/>
      <c r="L335" s="18"/>
    </row>
    <row r="336" spans="1:12" ht="16.399999999999999" customHeight="1" x14ac:dyDescent="0.25">
      <c r="A336" s="722" t="s">
        <v>610</v>
      </c>
      <c r="B336" s="689">
        <v>91029</v>
      </c>
      <c r="C336" s="716">
        <v>3.3126435499519165</v>
      </c>
      <c r="D336" s="689">
        <v>45530</v>
      </c>
      <c r="E336" s="716">
        <v>3.2718410290066218</v>
      </c>
      <c r="F336" s="689">
        <v>45499</v>
      </c>
      <c r="G336" s="666">
        <v>3.3545054662318785</v>
      </c>
      <c r="H336" s="21"/>
      <c r="I336" s="21"/>
      <c r="J336" s="21"/>
      <c r="K336" s="18"/>
      <c r="L336" s="18"/>
    </row>
    <row r="337" spans="1:12" ht="16.399999999999999" customHeight="1" x14ac:dyDescent="0.25">
      <c r="A337" s="722" t="s">
        <v>611</v>
      </c>
      <c r="B337" s="689">
        <v>91399</v>
      </c>
      <c r="C337" s="716">
        <v>3.3223743863649542</v>
      </c>
      <c r="D337" s="689">
        <v>47899</v>
      </c>
      <c r="E337" s="716">
        <v>3.436936225892067</v>
      </c>
      <c r="F337" s="689">
        <v>43500</v>
      </c>
      <c r="G337" s="666">
        <v>3.2047493521015871</v>
      </c>
      <c r="H337" s="22"/>
      <c r="I337" s="22"/>
      <c r="J337" s="161"/>
      <c r="K337" s="18"/>
      <c r="L337" s="18"/>
    </row>
    <row r="338" spans="1:12" ht="16.399999999999999" customHeight="1" x14ac:dyDescent="0.25">
      <c r="A338" s="722" t="s">
        <v>612</v>
      </c>
      <c r="B338" s="689">
        <v>91081</v>
      </c>
      <c r="C338" s="716">
        <v>3.3059695971707823</v>
      </c>
      <c r="D338" s="689">
        <v>53084</v>
      </c>
      <c r="E338" s="716">
        <v>3.8043587539737431</v>
      </c>
      <c r="F338" s="689">
        <v>37997</v>
      </c>
      <c r="G338" s="666">
        <v>2.794514192976536</v>
      </c>
      <c r="H338" s="22"/>
      <c r="I338" s="22"/>
      <c r="J338" s="161"/>
      <c r="K338" s="18"/>
      <c r="L338" s="18"/>
    </row>
    <row r="339" spans="1:12" ht="16.399999999999999" customHeight="1" x14ac:dyDescent="0.25">
      <c r="A339" s="714" t="s">
        <v>613</v>
      </c>
      <c r="B339" s="686">
        <v>87658</v>
      </c>
      <c r="C339" s="708">
        <v>3.1838322396613847</v>
      </c>
      <c r="D339" s="686">
        <v>55636</v>
      </c>
      <c r="E339" s="708">
        <v>3.9846026057881465</v>
      </c>
      <c r="F339" s="686">
        <v>32022</v>
      </c>
      <c r="G339" s="685">
        <v>2.3598542591200475</v>
      </c>
      <c r="H339" s="22"/>
      <c r="I339" s="22"/>
      <c r="J339" s="161"/>
      <c r="K339" s="18"/>
      <c r="L339" s="18"/>
    </row>
    <row r="340" spans="1:12" ht="16.399999999999999" customHeight="1" x14ac:dyDescent="0.25">
      <c r="A340" s="722" t="s">
        <v>831</v>
      </c>
      <c r="B340" s="689">
        <v>92307</v>
      </c>
      <c r="C340" s="716">
        <v>3.3456958411020494</v>
      </c>
      <c r="D340" s="689">
        <v>56000</v>
      </c>
      <c r="E340" s="716">
        <v>4.0073967325828832</v>
      </c>
      <c r="F340" s="689">
        <v>36307</v>
      </c>
      <c r="G340" s="666">
        <v>2.666570280807798</v>
      </c>
      <c r="H340" s="22"/>
      <c r="I340" s="22"/>
      <c r="J340" s="161"/>
      <c r="K340" s="18"/>
      <c r="L340" s="18"/>
    </row>
    <row r="341" spans="1:12" ht="16.399999999999999" customHeight="1" x14ac:dyDescent="0.25">
      <c r="A341" s="722" t="s">
        <v>615</v>
      </c>
      <c r="B341" s="689">
        <v>108200</v>
      </c>
      <c r="C341" s="716">
        <v>3.9057463367170016</v>
      </c>
      <c r="D341" s="689">
        <v>63079</v>
      </c>
      <c r="E341" s="716">
        <v>4.5072739957978065</v>
      </c>
      <c r="F341" s="689">
        <v>45121</v>
      </c>
      <c r="G341" s="666">
        <v>3.2916203626387164</v>
      </c>
      <c r="H341" s="22"/>
      <c r="I341" s="22"/>
      <c r="J341" s="161"/>
      <c r="K341" s="18"/>
      <c r="L341" s="18"/>
    </row>
    <row r="342" spans="1:12" ht="16.399999999999999" customHeight="1" x14ac:dyDescent="0.25">
      <c r="A342" s="722" t="s">
        <v>616</v>
      </c>
      <c r="B342" s="689">
        <v>100728</v>
      </c>
      <c r="C342" s="716">
        <v>3.6349527155985921</v>
      </c>
      <c r="D342" s="689">
        <v>54491</v>
      </c>
      <c r="E342" s="716">
        <v>3.9009054120617717</v>
      </c>
      <c r="F342" s="689">
        <v>46237</v>
      </c>
      <c r="G342" s="666">
        <v>3.3646133605730366</v>
      </c>
      <c r="H342" s="22"/>
      <c r="I342" s="22"/>
      <c r="J342" s="161"/>
      <c r="K342" s="18"/>
      <c r="L342" s="18"/>
    </row>
    <row r="343" spans="1:12" ht="16.399999999999999" customHeight="1" x14ac:dyDescent="0.25">
      <c r="A343" s="722" t="s">
        <v>617</v>
      </c>
      <c r="B343" s="689">
        <v>103372</v>
      </c>
      <c r="C343" s="716">
        <v>3.732460883143057</v>
      </c>
      <c r="D343" s="689">
        <v>57700</v>
      </c>
      <c r="E343" s="716">
        <v>4.1927747608890593</v>
      </c>
      <c r="F343" s="689">
        <v>45672</v>
      </c>
      <c r="G343" s="666">
        <v>3.2778246579733095</v>
      </c>
      <c r="H343" s="22"/>
      <c r="I343" s="22"/>
      <c r="J343" s="161"/>
      <c r="K343" s="18"/>
      <c r="L343" s="18"/>
    </row>
    <row r="344" spans="1:12" ht="16.399999999999999" customHeight="1" x14ac:dyDescent="0.25">
      <c r="A344" s="722" t="s">
        <v>618</v>
      </c>
      <c r="B344" s="689">
        <v>97897</v>
      </c>
      <c r="C344" s="716">
        <v>3.5255072038018023</v>
      </c>
      <c r="D344" s="689">
        <v>50550</v>
      </c>
      <c r="E344" s="716">
        <v>3.6614647510263367</v>
      </c>
      <c r="F344" s="689">
        <v>47347</v>
      </c>
      <c r="G344" s="666">
        <v>3.3910716552282061</v>
      </c>
      <c r="H344" s="22"/>
      <c r="I344" s="22"/>
      <c r="J344" s="161"/>
      <c r="K344" s="18"/>
      <c r="L344" s="18"/>
    </row>
    <row r="345" spans="1:12" ht="16.399999999999999" customHeight="1" x14ac:dyDescent="0.25">
      <c r="A345" s="722" t="s">
        <v>619</v>
      </c>
      <c r="B345" s="689">
        <v>114928</v>
      </c>
      <c r="C345" s="716">
        <v>4.140055705410334</v>
      </c>
      <c r="D345" s="689">
        <v>57563</v>
      </c>
      <c r="E345" s="716">
        <v>4.1791631240965366</v>
      </c>
      <c r="F345" s="689">
        <v>57365</v>
      </c>
      <c r="G345" s="666">
        <v>4.1015421661611988</v>
      </c>
      <c r="H345" s="22"/>
      <c r="I345" s="22"/>
      <c r="J345" s="161"/>
      <c r="K345" s="18"/>
      <c r="L345" s="18"/>
    </row>
    <row r="346" spans="1:12" ht="16.399999999999999" customHeight="1" x14ac:dyDescent="0.25">
      <c r="A346" s="722" t="s">
        <v>620</v>
      </c>
      <c r="B346" s="689">
        <v>118721</v>
      </c>
      <c r="C346" s="716">
        <v>4.2691028819901113</v>
      </c>
      <c r="D346" s="689">
        <v>58682</v>
      </c>
      <c r="E346" s="716">
        <v>4.2656428173871852</v>
      </c>
      <c r="F346" s="689">
        <v>60039</v>
      </c>
      <c r="G346" s="666">
        <v>4.2724901709741827</v>
      </c>
      <c r="H346" s="22"/>
      <c r="I346" s="22"/>
      <c r="J346" s="161"/>
      <c r="K346" s="18"/>
      <c r="L346" s="18"/>
    </row>
    <row r="347" spans="1:12" ht="16.399999999999999" customHeight="1" x14ac:dyDescent="0.25">
      <c r="A347" s="722" t="s">
        <v>621</v>
      </c>
      <c r="B347" s="689">
        <v>119590</v>
      </c>
      <c r="C347" s="716">
        <v>4.3029291982037448</v>
      </c>
      <c r="D347" s="689">
        <v>62292</v>
      </c>
      <c r="E347" s="716">
        <v>4.5318647651832427</v>
      </c>
      <c r="F347" s="689">
        <v>57298</v>
      </c>
      <c r="G347" s="666">
        <v>4.078915856019357</v>
      </c>
      <c r="H347" s="22"/>
      <c r="I347" s="22"/>
      <c r="J347" s="161"/>
      <c r="K347" s="18"/>
      <c r="L347" s="18"/>
    </row>
    <row r="348" spans="1:12" ht="16.399999999999999" customHeight="1" x14ac:dyDescent="0.25">
      <c r="A348" s="722" t="s">
        <v>622</v>
      </c>
      <c r="B348" s="689">
        <v>115924</v>
      </c>
      <c r="C348" s="716">
        <v>4.1791220831012126</v>
      </c>
      <c r="D348" s="689">
        <v>63470</v>
      </c>
      <c r="E348" s="716">
        <v>4.6242284722337876</v>
      </c>
      <c r="F348" s="689">
        <v>52454</v>
      </c>
      <c r="G348" s="666">
        <v>3.7431563104685726</v>
      </c>
      <c r="H348" s="22"/>
      <c r="I348" s="22"/>
      <c r="J348" s="161"/>
      <c r="K348" s="18"/>
      <c r="L348" s="18"/>
    </row>
    <row r="349" spans="1:12" ht="16.399999999999999" customHeight="1" x14ac:dyDescent="0.25">
      <c r="A349" s="722" t="s">
        <v>623</v>
      </c>
      <c r="B349" s="689">
        <v>109907</v>
      </c>
      <c r="C349" s="716">
        <v>3.9586007152842932</v>
      </c>
      <c r="D349" s="689">
        <v>63677</v>
      </c>
      <c r="E349" s="716">
        <v>4.6364402028966278</v>
      </c>
      <c r="F349" s="689">
        <v>46230</v>
      </c>
      <c r="G349" s="666">
        <v>3.2950642558141539</v>
      </c>
      <c r="H349" s="22"/>
      <c r="I349" s="22"/>
      <c r="J349" s="161"/>
      <c r="K349" s="18"/>
      <c r="L349" s="18"/>
    </row>
    <row r="350" spans="1:12" ht="16.399999999999999" customHeight="1" x14ac:dyDescent="0.25">
      <c r="A350" s="722" t="s">
        <v>624</v>
      </c>
      <c r="B350" s="689">
        <v>106777</v>
      </c>
      <c r="C350" s="716">
        <v>3.8459824765180439</v>
      </c>
      <c r="D350" s="689">
        <v>60565</v>
      </c>
      <c r="E350" s="716">
        <v>4.3976539630784925</v>
      </c>
      <c r="F350" s="689">
        <v>46212</v>
      </c>
      <c r="G350" s="666">
        <v>3.3029471680877136</v>
      </c>
      <c r="H350" s="22"/>
      <c r="I350" s="22"/>
      <c r="J350" s="161"/>
      <c r="K350" s="18"/>
      <c r="L350" s="18"/>
    </row>
    <row r="351" spans="1:12" ht="16.399999999999999" customHeight="1" x14ac:dyDescent="0.25">
      <c r="A351" s="722" t="s">
        <v>625</v>
      </c>
      <c r="B351" s="689">
        <v>107013</v>
      </c>
      <c r="C351" s="716">
        <v>3.8463865333651501</v>
      </c>
      <c r="D351" s="689">
        <v>57884</v>
      </c>
      <c r="E351" s="716">
        <v>4.2043749036225373</v>
      </c>
      <c r="F351" s="689">
        <v>49129</v>
      </c>
      <c r="G351" s="666">
        <v>3.4956976815459777</v>
      </c>
      <c r="H351" s="22"/>
      <c r="I351" s="22"/>
      <c r="J351" s="161"/>
      <c r="K351" s="18"/>
      <c r="L351" s="18"/>
    </row>
    <row r="352" spans="1:12" ht="16.399999999999999" customHeight="1" x14ac:dyDescent="0.25">
      <c r="A352" s="722" t="s">
        <v>626</v>
      </c>
      <c r="B352" s="689">
        <v>106346</v>
      </c>
      <c r="C352" s="716">
        <v>3.8175648902540513</v>
      </c>
      <c r="D352" s="689">
        <v>57144</v>
      </c>
      <c r="E352" s="716">
        <v>4.1435533092553358</v>
      </c>
      <c r="F352" s="689">
        <v>49202</v>
      </c>
      <c r="G352" s="666">
        <v>3.4979474950416698</v>
      </c>
      <c r="H352" s="22"/>
      <c r="I352" s="22"/>
      <c r="J352" s="161"/>
      <c r="K352" s="18"/>
      <c r="L352" s="18"/>
    </row>
    <row r="353" spans="1:12" ht="16.399999999999999" customHeight="1" x14ac:dyDescent="0.25">
      <c r="A353" s="722" t="s">
        <v>627</v>
      </c>
      <c r="B353" s="689">
        <v>106448</v>
      </c>
      <c r="C353" s="716">
        <v>3.8151466231088862</v>
      </c>
      <c r="D353" s="689">
        <v>60665</v>
      </c>
      <c r="E353" s="716">
        <v>4.4002616526558471</v>
      </c>
      <c r="F353" s="689">
        <v>45783</v>
      </c>
      <c r="G353" s="666">
        <v>3.2436309525251228</v>
      </c>
      <c r="H353" s="22"/>
      <c r="I353" s="22"/>
      <c r="J353" s="161"/>
      <c r="K353" s="18"/>
      <c r="L353" s="18"/>
    </row>
    <row r="354" spans="1:12" ht="16.399999999999999" customHeight="1" x14ac:dyDescent="0.25">
      <c r="A354" s="722" t="s">
        <v>628</v>
      </c>
      <c r="B354" s="689">
        <v>116947</v>
      </c>
      <c r="C354" s="716">
        <v>4.1805867899506906</v>
      </c>
      <c r="D354" s="689">
        <v>62751</v>
      </c>
      <c r="E354" s="716">
        <v>4.5438027794490692</v>
      </c>
      <c r="F354" s="689">
        <v>54196</v>
      </c>
      <c r="G354" s="666">
        <v>3.826432162145792</v>
      </c>
      <c r="H354" s="22"/>
      <c r="I354" s="22"/>
      <c r="J354" s="161"/>
      <c r="K354" s="18"/>
      <c r="L354" s="18"/>
    </row>
    <row r="355" spans="1:12" ht="16.399999999999999" customHeight="1" x14ac:dyDescent="0.25">
      <c r="A355" s="722" t="s">
        <v>629</v>
      </c>
      <c r="B355" s="689">
        <v>132453</v>
      </c>
      <c r="C355" s="716">
        <v>4.7502783447822123</v>
      </c>
      <c r="D355" s="689">
        <v>68527</v>
      </c>
      <c r="E355" s="716">
        <v>4.9744003815366602</v>
      </c>
      <c r="F355" s="689">
        <v>63926</v>
      </c>
      <c r="G355" s="666">
        <v>4.5314203757263884</v>
      </c>
      <c r="H355" s="22"/>
      <c r="I355" s="22"/>
      <c r="J355" s="161"/>
      <c r="K355" s="18"/>
      <c r="L355" s="18"/>
    </row>
    <row r="356" spans="1:12" ht="16.399999999999999" customHeight="1" x14ac:dyDescent="0.25">
      <c r="A356" s="722" t="s">
        <v>630</v>
      </c>
      <c r="B356" s="689">
        <v>154570</v>
      </c>
      <c r="C356" s="716">
        <v>5.5540959847517684</v>
      </c>
      <c r="D356" s="689">
        <v>77261</v>
      </c>
      <c r="E356" s="716">
        <v>5.6169866458403988</v>
      </c>
      <c r="F356" s="689">
        <v>77309</v>
      </c>
      <c r="G356" s="666">
        <v>5.4926358028426234</v>
      </c>
      <c r="H356" s="22"/>
      <c r="I356" s="22"/>
      <c r="J356" s="161"/>
      <c r="K356" s="18"/>
      <c r="L356" s="18"/>
    </row>
    <row r="357" spans="1:12" ht="16.399999999999999" customHeight="1" x14ac:dyDescent="0.25">
      <c r="A357" s="722" t="s">
        <v>631</v>
      </c>
      <c r="B357" s="689">
        <v>235367</v>
      </c>
      <c r="C357" s="716">
        <v>8.4592102445721853</v>
      </c>
      <c r="D357" s="689">
        <v>126742</v>
      </c>
      <c r="E357" s="716">
        <v>9.1987428954909234</v>
      </c>
      <c r="F357" s="689">
        <v>108625</v>
      </c>
      <c r="G357" s="666">
        <v>7.7337558791186849</v>
      </c>
      <c r="H357" s="22"/>
      <c r="I357" s="22"/>
      <c r="J357" s="161"/>
      <c r="K357" s="18"/>
      <c r="L357" s="18"/>
    </row>
    <row r="358" spans="1:12" ht="16.399999999999999" customHeight="1" x14ac:dyDescent="0.25">
      <c r="A358" s="722" t="s">
        <v>632</v>
      </c>
      <c r="B358" s="689">
        <v>316599</v>
      </c>
      <c r="C358" s="716">
        <v>11.376504571980714</v>
      </c>
      <c r="D358" s="689">
        <v>160281</v>
      </c>
      <c r="E358" s="716">
        <v>11.607689783875372</v>
      </c>
      <c r="F358" s="689">
        <v>156318</v>
      </c>
      <c r="G358" s="666">
        <v>11.148828933820836</v>
      </c>
      <c r="H358" s="22"/>
      <c r="I358" s="22"/>
      <c r="J358" s="161"/>
      <c r="K358" s="18"/>
      <c r="L358" s="18"/>
    </row>
    <row r="359" spans="1:12" ht="16.399999999999999" customHeight="1" x14ac:dyDescent="0.25">
      <c r="A359" s="722" t="s">
        <v>633</v>
      </c>
      <c r="B359" s="689">
        <v>375428</v>
      </c>
      <c r="C359" s="716">
        <v>13.495870703242</v>
      </c>
      <c r="D359" s="689">
        <v>191312</v>
      </c>
      <c r="E359" s="716">
        <v>13.835129986817105</v>
      </c>
      <c r="F359" s="689">
        <v>184116</v>
      </c>
      <c r="G359" s="666">
        <v>13.160540325753709</v>
      </c>
      <c r="H359" s="22"/>
      <c r="I359" s="22"/>
      <c r="J359" s="161"/>
      <c r="K359" s="18"/>
      <c r="L359" s="18"/>
    </row>
    <row r="360" spans="1:12" ht="16.399999999999999" customHeight="1" x14ac:dyDescent="0.25">
      <c r="A360" s="722" t="s">
        <v>634</v>
      </c>
      <c r="B360" s="689">
        <v>397609</v>
      </c>
      <c r="C360" s="716">
        <v>14.269522920790983</v>
      </c>
      <c r="D360" s="689">
        <v>214834</v>
      </c>
      <c r="E360" s="716">
        <v>15.581097307971875</v>
      </c>
      <c r="F360" s="689">
        <v>182775</v>
      </c>
      <c r="G360" s="666">
        <v>12.98478142190986</v>
      </c>
      <c r="H360" s="22"/>
      <c r="I360" s="22"/>
      <c r="J360" s="161"/>
      <c r="K360" s="18"/>
      <c r="L360" s="18"/>
    </row>
    <row r="361" spans="1:12" ht="16.399999999999999" customHeight="1" x14ac:dyDescent="0.25">
      <c r="A361" s="722" t="s">
        <v>635</v>
      </c>
      <c r="B361" s="689">
        <v>354144</v>
      </c>
      <c r="C361" s="716">
        <v>12.737725945020701</v>
      </c>
      <c r="D361" s="689">
        <v>202153</v>
      </c>
      <c r="E361" s="716">
        <v>14.729366418435367</v>
      </c>
      <c r="F361" s="689">
        <v>151991</v>
      </c>
      <c r="G361" s="666">
        <v>10.796135893699363</v>
      </c>
      <c r="H361" s="22"/>
      <c r="I361" s="22"/>
      <c r="J361" s="161"/>
      <c r="K361" s="18"/>
      <c r="L361" s="18"/>
    </row>
    <row r="362" spans="1:12" ht="16.399999999999999" customHeight="1" x14ac:dyDescent="0.25">
      <c r="A362" s="722" t="s">
        <v>636</v>
      </c>
      <c r="B362" s="689">
        <v>313655</v>
      </c>
      <c r="C362" s="716">
        <v>11.285798475365608</v>
      </c>
      <c r="D362" s="689">
        <v>175119</v>
      </c>
      <c r="E362" s="716">
        <v>12.768028040191822</v>
      </c>
      <c r="F362" s="689">
        <v>138536</v>
      </c>
      <c r="G362" s="666">
        <v>9.8415968220578751</v>
      </c>
      <c r="H362" s="22"/>
      <c r="I362" s="22"/>
      <c r="J362" s="161"/>
      <c r="K362" s="18"/>
      <c r="L362" s="18"/>
    </row>
    <row r="363" spans="1:12" ht="16.399999999999999" customHeight="1" x14ac:dyDescent="0.25">
      <c r="A363" s="722" t="s">
        <v>637</v>
      </c>
      <c r="B363" s="689">
        <v>199638</v>
      </c>
      <c r="C363" s="716">
        <v>7.1755027793555417</v>
      </c>
      <c r="D363" s="689">
        <v>103062</v>
      </c>
      <c r="E363" s="716">
        <v>7.5004676804339194</v>
      </c>
      <c r="F363" s="689">
        <v>96576</v>
      </c>
      <c r="G363" s="666">
        <v>6.8583998419321368</v>
      </c>
      <c r="H363" s="22"/>
      <c r="I363" s="22"/>
      <c r="J363" s="161"/>
      <c r="K363" s="18"/>
      <c r="L363" s="18"/>
    </row>
    <row r="364" spans="1:12" ht="16.399999999999999" customHeight="1" x14ac:dyDescent="0.25">
      <c r="A364" s="722" t="s">
        <v>638</v>
      </c>
      <c r="B364" s="689">
        <v>152460</v>
      </c>
      <c r="C364" s="716">
        <v>5.4746890846532246</v>
      </c>
      <c r="D364" s="689">
        <v>77174</v>
      </c>
      <c r="E364" s="716">
        <v>5.6221866794894897</v>
      </c>
      <c r="F364" s="689">
        <v>75286</v>
      </c>
      <c r="G364" s="666">
        <v>5.3313149519931091</v>
      </c>
      <c r="H364" s="22"/>
      <c r="I364" s="22"/>
      <c r="J364" s="161"/>
      <c r="K364" s="18"/>
      <c r="L364" s="18"/>
    </row>
    <row r="365" spans="1:12" ht="16.399999999999999" customHeight="1" x14ac:dyDescent="0.25">
      <c r="A365" s="722" t="s">
        <v>639</v>
      </c>
      <c r="B365" s="689">
        <v>111298</v>
      </c>
      <c r="C365" s="716">
        <v>3.9967904982879432</v>
      </c>
      <c r="D365" s="689">
        <v>62121</v>
      </c>
      <c r="E365" s="716">
        <v>4.5267749951452174</v>
      </c>
      <c r="F365" s="689">
        <v>49177</v>
      </c>
      <c r="G365" s="666">
        <v>3.4818462061650024</v>
      </c>
      <c r="H365" s="22"/>
      <c r="I365" s="22"/>
      <c r="J365" s="161"/>
      <c r="K365" s="18"/>
      <c r="L365" s="18"/>
    </row>
    <row r="366" spans="1:12" ht="16.399999999999999" customHeight="1" x14ac:dyDescent="0.25">
      <c r="A366" s="722" t="s">
        <v>640</v>
      </c>
      <c r="B366" s="689">
        <v>105728</v>
      </c>
      <c r="C366" s="716">
        <v>3.779433319315701</v>
      </c>
      <c r="D366" s="689">
        <v>61582</v>
      </c>
      <c r="E366" s="716">
        <v>4.4636503864145869</v>
      </c>
      <c r="F366" s="689">
        <v>44146</v>
      </c>
      <c r="G366" s="666">
        <v>3.1136461545511267</v>
      </c>
      <c r="H366" s="22"/>
      <c r="I366" s="22"/>
      <c r="J366" s="161"/>
      <c r="K366" s="18"/>
      <c r="L366" s="18"/>
    </row>
    <row r="367" spans="1:12" ht="16.399999999999999" customHeight="1" x14ac:dyDescent="0.3">
      <c r="A367" s="722" t="s">
        <v>641</v>
      </c>
      <c r="B367" s="689">
        <v>99496</v>
      </c>
      <c r="C367" s="716">
        <v>3.5596633357709666</v>
      </c>
      <c r="D367" s="689">
        <v>55999</v>
      </c>
      <c r="E367" s="716">
        <v>4.056001513808182</v>
      </c>
      <c r="F367" s="689">
        <v>43497</v>
      </c>
      <c r="G367" s="666">
        <v>3.0751874798404542</v>
      </c>
      <c r="H367" s="158"/>
      <c r="I367" s="158"/>
      <c r="J367" s="159"/>
      <c r="K367" s="25"/>
      <c r="L367" s="25"/>
    </row>
    <row r="368" spans="1:12" ht="16.399999999999999" customHeight="1" x14ac:dyDescent="0.3">
      <c r="A368" s="722" t="s">
        <v>642</v>
      </c>
      <c r="B368" s="689">
        <v>95899</v>
      </c>
      <c r="C368" s="716">
        <v>3.4300110573669187</v>
      </c>
      <c r="D368" s="689">
        <v>52071</v>
      </c>
      <c r="E368" s="716">
        <v>3.7645906196420498</v>
      </c>
      <c r="F368" s="689">
        <v>43828</v>
      </c>
      <c r="G368" s="666">
        <v>3.1024237717127341</v>
      </c>
      <c r="H368" s="57"/>
      <c r="I368" s="57"/>
      <c r="J368" s="57"/>
      <c r="K368" s="25"/>
      <c r="L368" s="25"/>
    </row>
    <row r="369" spans="1:13" ht="16.399999999999999" customHeight="1" x14ac:dyDescent="0.3">
      <c r="A369" s="722" t="s">
        <v>643</v>
      </c>
      <c r="B369" s="689">
        <v>100111</v>
      </c>
      <c r="C369" s="716">
        <v>3.5780118652254824</v>
      </c>
      <c r="D369" s="689">
        <v>48270</v>
      </c>
      <c r="E369" s="716">
        <v>3.4838298813576425</v>
      </c>
      <c r="F369" s="689">
        <v>51841</v>
      </c>
      <c r="G369" s="666">
        <v>3.6704026230662072</v>
      </c>
      <c r="H369" s="57"/>
      <c r="I369" s="57"/>
      <c r="J369" s="57"/>
      <c r="K369" s="25"/>
      <c r="L369" s="25"/>
    </row>
    <row r="370" spans="1:13" ht="16.399999999999999" customHeight="1" x14ac:dyDescent="0.3">
      <c r="A370" s="722" t="s">
        <v>644</v>
      </c>
      <c r="B370" s="689">
        <v>105518</v>
      </c>
      <c r="C370" s="716">
        <v>3.7585756952206584</v>
      </c>
      <c r="D370" s="689">
        <v>47964</v>
      </c>
      <c r="E370" s="716">
        <v>3.4603074345576714</v>
      </c>
      <c r="F370" s="689">
        <v>57554</v>
      </c>
      <c r="G370" s="666">
        <v>4.0494665397024452</v>
      </c>
      <c r="H370" s="57"/>
      <c r="I370" s="57"/>
      <c r="J370" s="57"/>
      <c r="K370" s="25"/>
      <c r="L370" s="25"/>
    </row>
    <row r="371" spans="1:13" ht="16.399999999999999" customHeight="1" x14ac:dyDescent="0.25">
      <c r="A371" s="722" t="s">
        <v>645</v>
      </c>
      <c r="B371" s="689">
        <v>98988</v>
      </c>
      <c r="C371" s="716">
        <v>3.52193531814906</v>
      </c>
      <c r="D371" s="689">
        <v>45537</v>
      </c>
      <c r="E371" s="716">
        <v>3.2697186083941285</v>
      </c>
      <c r="F371" s="689">
        <v>53451</v>
      </c>
      <c r="G371" s="666">
        <v>3.7696630281741763</v>
      </c>
      <c r="H371" s="116"/>
      <c r="I371" s="116"/>
      <c r="J371" s="116"/>
      <c r="K371" s="116"/>
      <c r="L371" s="18"/>
    </row>
    <row r="372" spans="1:13" ht="16.399999999999999" customHeight="1" x14ac:dyDescent="0.25">
      <c r="A372" s="722" t="s">
        <v>646</v>
      </c>
      <c r="B372" s="689">
        <v>78825</v>
      </c>
      <c r="C372" s="716">
        <v>2.7931814656424998</v>
      </c>
      <c r="D372" s="689">
        <v>41857</v>
      </c>
      <c r="E372" s="716">
        <v>2.9920152606451511</v>
      </c>
      <c r="F372" s="689">
        <v>36968</v>
      </c>
      <c r="G372" s="666">
        <v>2.5977201142483679</v>
      </c>
      <c r="H372" s="187"/>
      <c r="I372" s="187"/>
      <c r="J372" s="187"/>
      <c r="K372" s="187"/>
      <c r="L372" s="187"/>
      <c r="M372" s="187"/>
    </row>
    <row r="373" spans="1:13" ht="16.399999999999999" customHeight="1" x14ac:dyDescent="0.25">
      <c r="A373" s="722" t="s">
        <v>647</v>
      </c>
      <c r="B373" s="689">
        <v>73364</v>
      </c>
      <c r="C373" s="716">
        <v>2.5892101842716864</v>
      </c>
      <c r="D373" s="689">
        <v>44583</v>
      </c>
      <c r="E373" s="716">
        <v>3.1695536010099805</v>
      </c>
      <c r="F373" s="689">
        <v>28781</v>
      </c>
      <c r="G373" s="666">
        <v>2.0171019276689321</v>
      </c>
      <c r="H373" s="21"/>
      <c r="I373" s="21"/>
      <c r="J373" s="21"/>
    </row>
    <row r="374" spans="1:13" ht="16.399999999999999" customHeight="1" x14ac:dyDescent="0.25">
      <c r="A374" s="722" t="s">
        <v>648</v>
      </c>
      <c r="B374" s="689">
        <v>67815</v>
      </c>
      <c r="C374" s="716">
        <v>2.396207733281241</v>
      </c>
      <c r="D374" s="689">
        <v>37633</v>
      </c>
      <c r="E374" s="716">
        <v>2.6796773200408928</v>
      </c>
      <c r="F374" s="689">
        <v>30182</v>
      </c>
      <c r="G374" s="666">
        <v>2.1169782959114123</v>
      </c>
      <c r="H374" s="21"/>
      <c r="I374" s="21"/>
      <c r="J374" s="21"/>
    </row>
    <row r="375" spans="1:13" ht="16.399999999999999" customHeight="1" x14ac:dyDescent="0.25">
      <c r="A375" s="722" t="s">
        <v>649</v>
      </c>
      <c r="B375" s="689">
        <v>75878</v>
      </c>
      <c r="C375" s="716">
        <v>2.6754563927292954</v>
      </c>
      <c r="D375" s="689">
        <v>45851</v>
      </c>
      <c r="E375" s="716">
        <v>3.2625487782818454</v>
      </c>
      <c r="F375" s="689">
        <v>30027</v>
      </c>
      <c r="G375" s="666">
        <v>2.0987580773310843</v>
      </c>
      <c r="H375" s="21"/>
      <c r="I375" s="21"/>
      <c r="J375" s="21"/>
    </row>
    <row r="376" spans="1:13" ht="16.399999999999999" customHeight="1" x14ac:dyDescent="0.25">
      <c r="A376" s="722" t="s">
        <v>650</v>
      </c>
      <c r="B376" s="689">
        <v>70407</v>
      </c>
      <c r="C376" s="716">
        <v>2.4769924830484107</v>
      </c>
      <c r="D376" s="689">
        <v>37522</v>
      </c>
      <c r="E376" s="716">
        <v>2.6653590498976696</v>
      </c>
      <c r="F376" s="689">
        <v>32885</v>
      </c>
      <c r="G376" s="666">
        <v>2.2921588712884131</v>
      </c>
      <c r="H376" s="21"/>
      <c r="I376" s="21"/>
      <c r="J376" s="21"/>
    </row>
    <row r="377" spans="1:13" ht="16.399999999999999" customHeight="1" x14ac:dyDescent="0.25">
      <c r="A377" s="722" t="s">
        <v>651</v>
      </c>
      <c r="B377" s="689">
        <v>57810</v>
      </c>
      <c r="C377" s="716">
        <v>2.0330012431963178</v>
      </c>
      <c r="D377" s="689">
        <v>31646</v>
      </c>
      <c r="E377" s="716">
        <v>2.2489938898551105</v>
      </c>
      <c r="F377" s="684">
        <v>26164</v>
      </c>
      <c r="G377" s="683">
        <v>1.8214207375343592</v>
      </c>
      <c r="H377" s="21"/>
      <c r="I377" s="21"/>
      <c r="J377" s="21"/>
    </row>
    <row r="378" spans="1:13" ht="16.399999999999999" customHeight="1" x14ac:dyDescent="0.25">
      <c r="A378" s="722" t="s">
        <v>652</v>
      </c>
      <c r="B378" s="689">
        <v>51919</v>
      </c>
      <c r="C378" s="716">
        <v>1.8286771080638298</v>
      </c>
      <c r="D378" s="689">
        <v>25168</v>
      </c>
      <c r="E378" s="716">
        <v>1.7932525810142921</v>
      </c>
      <c r="F378" s="684">
        <v>26751</v>
      </c>
      <c r="G378" s="683">
        <v>1.8633073704328016</v>
      </c>
      <c r="H378" s="21"/>
      <c r="I378" s="21"/>
      <c r="J378" s="21"/>
    </row>
    <row r="379" spans="1:13" ht="16.399999999999999" customHeight="1" x14ac:dyDescent="0.25">
      <c r="A379" s="722" t="s">
        <v>653</v>
      </c>
      <c r="B379" s="689">
        <v>54558</v>
      </c>
      <c r="C379" s="716">
        <v>1.9189126857656889</v>
      </c>
      <c r="D379" s="689">
        <v>30797</v>
      </c>
      <c r="E379" s="716">
        <v>2.1868080673959041</v>
      </c>
      <c r="F379" s="689">
        <v>23761</v>
      </c>
      <c r="G379" s="666">
        <v>1.6559754191121758</v>
      </c>
      <c r="H379" s="21"/>
      <c r="I379" s="21"/>
      <c r="J379" s="21"/>
    </row>
    <row r="380" spans="1:13" ht="16.399999999999999" customHeight="1" x14ac:dyDescent="0.25">
      <c r="A380" s="722" t="s">
        <v>654</v>
      </c>
      <c r="B380" s="689">
        <v>64956</v>
      </c>
      <c r="C380" s="716">
        <v>2.2767838084735028</v>
      </c>
      <c r="D380" s="689">
        <v>37908</v>
      </c>
      <c r="E380" s="716">
        <v>2.6780429711419069</v>
      </c>
      <c r="F380" s="689">
        <v>27048</v>
      </c>
      <c r="G380" s="666">
        <v>1.8816516618849779</v>
      </c>
      <c r="H380" s="21"/>
      <c r="I380" s="21"/>
      <c r="J380" s="21"/>
    </row>
    <row r="381" spans="1:13" ht="16.399999999999999" customHeight="1" x14ac:dyDescent="0.25">
      <c r="A381" s="722" t="s">
        <v>655</v>
      </c>
      <c r="B381" s="689">
        <v>70283</v>
      </c>
      <c r="C381" s="716">
        <v>2.4520717131233378</v>
      </c>
      <c r="D381" s="689">
        <v>44106</v>
      </c>
      <c r="E381" s="716">
        <v>3.1030394220337385</v>
      </c>
      <c r="F381" s="689">
        <v>26177</v>
      </c>
      <c r="G381" s="666">
        <v>1.8116955358171489</v>
      </c>
      <c r="H381" s="21"/>
      <c r="I381" s="21"/>
      <c r="J381" s="21"/>
    </row>
    <row r="382" spans="1:13" ht="16.399999999999999" customHeight="1" x14ac:dyDescent="0.25">
      <c r="A382" s="722" t="s">
        <v>656</v>
      </c>
      <c r="B382" s="689">
        <v>77968</v>
      </c>
      <c r="C382" s="716">
        <v>2.7252678747100241</v>
      </c>
      <c r="D382" s="689">
        <v>55257</v>
      </c>
      <c r="E382" s="716">
        <v>3.8788761776663359</v>
      </c>
      <c r="F382" s="684">
        <v>22711</v>
      </c>
      <c r="G382" s="683">
        <v>1.5811411288875696</v>
      </c>
      <c r="H382" s="21"/>
      <c r="I382" s="21"/>
      <c r="J382" s="21"/>
    </row>
    <row r="383" spans="1:13" ht="16.399999999999999" customHeight="1" x14ac:dyDescent="0.25">
      <c r="A383" s="722" t="s">
        <v>657</v>
      </c>
      <c r="B383" s="689">
        <v>89679</v>
      </c>
      <c r="C383" s="716">
        <v>3.1458171329215938</v>
      </c>
      <c r="D383" s="689">
        <v>63385</v>
      </c>
      <c r="E383" s="716">
        <v>4.4591408016680747</v>
      </c>
      <c r="F383" s="689">
        <v>26294</v>
      </c>
      <c r="G383" s="666">
        <v>1.8396730845123319</v>
      </c>
      <c r="H383" s="21"/>
      <c r="I383" s="21"/>
      <c r="J383" s="21"/>
    </row>
    <row r="384" spans="1:13" ht="16.399999999999999" customHeight="1" x14ac:dyDescent="0.25">
      <c r="A384" s="722" t="s">
        <v>658</v>
      </c>
      <c r="B384" s="689">
        <v>96376</v>
      </c>
      <c r="C384" s="716">
        <v>3.3787245104933783</v>
      </c>
      <c r="D384" s="689">
        <v>67539</v>
      </c>
      <c r="E384" s="716">
        <v>4.756239136892269</v>
      </c>
      <c r="F384" s="689">
        <v>28837</v>
      </c>
      <c r="G384" s="666">
        <v>2.0131540861358359</v>
      </c>
      <c r="H384" s="21"/>
      <c r="I384" s="21"/>
      <c r="J384" s="21"/>
    </row>
    <row r="385" spans="1:10" ht="16.399999999999999" customHeight="1" x14ac:dyDescent="0.25">
      <c r="A385" s="722" t="s">
        <v>659</v>
      </c>
      <c r="B385" s="689">
        <v>97275</v>
      </c>
      <c r="C385" s="716">
        <v>3.4093229980350293</v>
      </c>
      <c r="D385" s="689">
        <v>64047</v>
      </c>
      <c r="E385" s="716">
        <v>4.5066488634730515</v>
      </c>
      <c r="F385" s="689">
        <v>33228</v>
      </c>
      <c r="G385" s="666">
        <v>2.3203280324677915</v>
      </c>
      <c r="H385" s="21"/>
      <c r="I385" s="21"/>
      <c r="J385" s="21"/>
    </row>
    <row r="386" spans="1:10" ht="16.399999999999999" customHeight="1" x14ac:dyDescent="0.25">
      <c r="A386" s="722" t="s">
        <v>660</v>
      </c>
      <c r="B386" s="689">
        <v>91574</v>
      </c>
      <c r="C386" s="716">
        <v>3.1969648735357028</v>
      </c>
      <c r="D386" s="689">
        <v>59153</v>
      </c>
      <c r="E386" s="716">
        <v>4.1448855551012276</v>
      </c>
      <c r="F386" s="689">
        <v>32421</v>
      </c>
      <c r="G386" s="666">
        <v>2.2557316366757831</v>
      </c>
      <c r="H386" s="21"/>
      <c r="I386" s="21"/>
      <c r="J386" s="21"/>
    </row>
    <row r="387" spans="1:10" ht="16.399999999999999" customHeight="1" x14ac:dyDescent="0.25">
      <c r="A387" s="722" t="s">
        <v>661</v>
      </c>
      <c r="B387" s="689">
        <v>86233</v>
      </c>
      <c r="C387" s="716">
        <v>3.0086107187413424</v>
      </c>
      <c r="D387" s="689">
        <v>58118</v>
      </c>
      <c r="E387" s="716">
        <v>4.063639105027347</v>
      </c>
      <c r="F387" s="684">
        <v>28115</v>
      </c>
      <c r="G387" s="683">
        <v>1.9578544508205404</v>
      </c>
      <c r="H387" s="21"/>
      <c r="I387" s="21"/>
      <c r="J387" s="21"/>
    </row>
    <row r="388" spans="1:10" ht="16.399999999999999" customHeight="1" x14ac:dyDescent="0.25">
      <c r="A388" s="722" t="s">
        <v>662</v>
      </c>
      <c r="B388" s="689">
        <v>79945</v>
      </c>
      <c r="C388" s="716">
        <v>2.7872555751707333</v>
      </c>
      <c r="D388" s="689">
        <v>50082</v>
      </c>
      <c r="E388" s="716">
        <v>3.5028932248766709</v>
      </c>
      <c r="F388" s="684">
        <v>29863</v>
      </c>
      <c r="G388" s="683">
        <v>2.0759802675315555</v>
      </c>
      <c r="H388" s="21"/>
      <c r="I388" s="21"/>
      <c r="J388" s="21"/>
    </row>
    <row r="389" spans="1:10" ht="16.399999999999999" customHeight="1" x14ac:dyDescent="0.25">
      <c r="A389" s="722" t="s">
        <v>663</v>
      </c>
      <c r="B389" s="689">
        <v>89847</v>
      </c>
      <c r="C389" s="716">
        <v>3.1325939734528823</v>
      </c>
      <c r="D389" s="689">
        <v>61491</v>
      </c>
      <c r="E389" s="716">
        <v>4.292256260288843</v>
      </c>
      <c r="F389" s="684">
        <v>28356</v>
      </c>
      <c r="G389" s="683">
        <v>1.9752968891063711</v>
      </c>
      <c r="H389" s="21"/>
      <c r="I389" s="21"/>
      <c r="J389" s="21"/>
    </row>
    <row r="390" spans="1:10" ht="16.399999999999999" customHeight="1" x14ac:dyDescent="0.25">
      <c r="A390" s="722" t="s">
        <v>664</v>
      </c>
      <c r="B390" s="689">
        <v>97320</v>
      </c>
      <c r="C390" s="716">
        <v>3.3897511455171001</v>
      </c>
      <c r="D390" s="689">
        <v>62546</v>
      </c>
      <c r="E390" s="716">
        <v>4.3555364896502358</v>
      </c>
      <c r="F390" s="684">
        <v>34774</v>
      </c>
      <c r="G390" s="683">
        <v>2.423282306192339</v>
      </c>
      <c r="H390" s="21"/>
      <c r="I390" s="21"/>
      <c r="J390" s="21"/>
    </row>
    <row r="391" spans="1:10" ht="16.399999999999999" customHeight="1" x14ac:dyDescent="0.25">
      <c r="A391" s="722" t="s">
        <v>665</v>
      </c>
      <c r="B391" s="689">
        <v>110167</v>
      </c>
      <c r="C391" s="716">
        <v>3.8287760217740776</v>
      </c>
      <c r="D391" s="689">
        <v>68575</v>
      </c>
      <c r="E391" s="716">
        <v>4.7624825836499198</v>
      </c>
      <c r="F391" s="689">
        <v>41592</v>
      </c>
      <c r="G391" s="666">
        <v>2.8934728062989246</v>
      </c>
      <c r="H391" s="21"/>
      <c r="I391" s="21"/>
      <c r="J391" s="21"/>
    </row>
    <row r="392" spans="1:10" ht="16.399999999999999" customHeight="1" x14ac:dyDescent="0.25">
      <c r="A392" s="722" t="s">
        <v>666</v>
      </c>
      <c r="B392" s="689">
        <v>105010</v>
      </c>
      <c r="C392" s="716">
        <v>3.6395184638196088</v>
      </c>
      <c r="D392" s="689">
        <v>54855</v>
      </c>
      <c r="E392" s="716">
        <v>3.8008482599077746</v>
      </c>
      <c r="F392" s="689">
        <v>50155</v>
      </c>
      <c r="G392" s="666">
        <v>3.4780556330621577</v>
      </c>
      <c r="H392" s="21"/>
      <c r="I392" s="21"/>
      <c r="J392" s="21"/>
    </row>
    <row r="393" spans="1:10" ht="16.399999999999999" customHeight="1" x14ac:dyDescent="0.25">
      <c r="A393" s="722" t="s">
        <v>667</v>
      </c>
      <c r="B393" s="689">
        <v>90604</v>
      </c>
      <c r="C393" s="716">
        <v>3.1366344916656139</v>
      </c>
      <c r="D393" s="689">
        <v>45967</v>
      </c>
      <c r="E393" s="716">
        <v>3.1852722166532863</v>
      </c>
      <c r="F393" s="684">
        <v>44637</v>
      </c>
      <c r="G393" s="683">
        <v>3.0880759280573735</v>
      </c>
      <c r="H393" s="21"/>
      <c r="I393" s="21"/>
      <c r="J393" s="21"/>
    </row>
    <row r="394" spans="1:10" ht="16.399999999999999" customHeight="1" x14ac:dyDescent="0.25">
      <c r="A394" s="722" t="s">
        <v>668</v>
      </c>
      <c r="B394" s="689">
        <v>74625</v>
      </c>
      <c r="C394" s="716">
        <v>2.5875849127430084</v>
      </c>
      <c r="D394" s="684">
        <v>39959</v>
      </c>
      <c r="E394" s="703">
        <v>2.7731628683074145</v>
      </c>
      <c r="F394" s="684">
        <v>34666</v>
      </c>
      <c r="G394" s="683">
        <v>2.4022805624018413</v>
      </c>
      <c r="H394" s="21"/>
      <c r="I394" s="21"/>
      <c r="J394" s="21"/>
    </row>
    <row r="395" spans="1:10" ht="16.399999999999999" customHeight="1" x14ac:dyDescent="0.25">
      <c r="A395" s="722" t="s">
        <v>669</v>
      </c>
      <c r="B395" s="689">
        <v>58645</v>
      </c>
      <c r="C395" s="716">
        <v>2.0340466044591525</v>
      </c>
      <c r="D395" s="684">
        <v>39936</v>
      </c>
      <c r="E395" s="703">
        <v>2.7793258716017064</v>
      </c>
      <c r="F395" s="684">
        <v>18709</v>
      </c>
      <c r="G395" s="683">
        <v>1.2936001958358243</v>
      </c>
      <c r="H395" s="21"/>
      <c r="I395" s="21"/>
      <c r="J395" s="21"/>
    </row>
    <row r="396" spans="1:10" ht="16.399999999999999" customHeight="1" x14ac:dyDescent="0.25">
      <c r="A396" s="722" t="s">
        <v>670</v>
      </c>
      <c r="B396" s="689">
        <v>90800</v>
      </c>
      <c r="C396" s="716">
        <v>3.156117681982324</v>
      </c>
      <c r="D396" s="689">
        <v>54931</v>
      </c>
      <c r="E396" s="716">
        <v>3.8493091273484845</v>
      </c>
      <c r="F396" s="684">
        <v>35869</v>
      </c>
      <c r="G396" s="683">
        <v>2.4738657561617492</v>
      </c>
      <c r="H396" s="21"/>
      <c r="I396" s="21"/>
      <c r="J396" s="21"/>
    </row>
    <row r="397" spans="1:10" ht="16.399999999999999" customHeight="1" x14ac:dyDescent="0.25">
      <c r="A397" s="722" t="s">
        <v>671</v>
      </c>
      <c r="B397" s="689">
        <v>113710</v>
      </c>
      <c r="C397" s="716">
        <v>3.9424934992776151</v>
      </c>
      <c r="D397" s="689">
        <v>72910</v>
      </c>
      <c r="E397" s="716">
        <v>5.0953267263792297</v>
      </c>
      <c r="F397" s="689">
        <v>40800</v>
      </c>
      <c r="G397" s="666">
        <v>2.8074110884156802</v>
      </c>
      <c r="H397" s="21"/>
      <c r="I397" s="21"/>
      <c r="J397" s="21"/>
    </row>
    <row r="398" spans="1:10" ht="16.399999999999999" customHeight="1" x14ac:dyDescent="0.25">
      <c r="A398" s="722" t="s">
        <v>672</v>
      </c>
      <c r="B398" s="689">
        <v>132783</v>
      </c>
      <c r="C398" s="716">
        <v>4.5961260110294857</v>
      </c>
      <c r="D398" s="689">
        <v>81922</v>
      </c>
      <c r="E398" s="716">
        <v>5.7309280528174105</v>
      </c>
      <c r="F398" s="689">
        <v>50861</v>
      </c>
      <c r="G398" s="666">
        <v>3.4847084543792315</v>
      </c>
      <c r="H398" s="21"/>
      <c r="I398" s="21"/>
      <c r="J398" s="21"/>
    </row>
    <row r="399" spans="1:10" ht="16.399999999999999" customHeight="1" x14ac:dyDescent="0.25">
      <c r="A399" s="722" t="s">
        <v>673</v>
      </c>
      <c r="B399" s="689">
        <v>110506</v>
      </c>
      <c r="C399" s="716">
        <v>3.8295001858927198</v>
      </c>
      <c r="D399" s="689">
        <v>65931</v>
      </c>
      <c r="E399" s="716">
        <v>4.6140003710892614</v>
      </c>
      <c r="F399" s="689">
        <v>44575</v>
      </c>
      <c r="G399" s="666">
        <v>3.0599625742089396</v>
      </c>
      <c r="H399" s="21"/>
      <c r="I399" s="21"/>
      <c r="J399" s="21"/>
    </row>
    <row r="400" spans="1:10" ht="16.399999999999999" customHeight="1" x14ac:dyDescent="0.25">
      <c r="A400" s="722" t="s">
        <v>674</v>
      </c>
      <c r="B400" s="689">
        <v>89385</v>
      </c>
      <c r="C400" s="716">
        <v>3.1006872120068012</v>
      </c>
      <c r="D400" s="689">
        <v>54012</v>
      </c>
      <c r="E400" s="716">
        <v>3.7727864916551637</v>
      </c>
      <c r="F400" s="684">
        <v>35373</v>
      </c>
      <c r="G400" s="683">
        <v>2.4376223791178231</v>
      </c>
      <c r="H400" s="21"/>
      <c r="I400" s="21"/>
      <c r="J400" s="21"/>
    </row>
    <row r="401" spans="1:12" ht="16.399999999999999" customHeight="1" x14ac:dyDescent="0.25">
      <c r="A401" s="722" t="s">
        <v>675</v>
      </c>
      <c r="B401" s="689">
        <v>98496</v>
      </c>
      <c r="C401" s="716">
        <v>3.4132171211280808</v>
      </c>
      <c r="D401" s="689">
        <v>64451</v>
      </c>
      <c r="E401" s="716">
        <v>4.5011509621497758</v>
      </c>
      <c r="F401" s="684">
        <v>34045</v>
      </c>
      <c r="G401" s="683">
        <v>2.3417213787822893</v>
      </c>
      <c r="H401" s="21"/>
      <c r="I401" s="21"/>
      <c r="J401" s="21"/>
    </row>
    <row r="402" spans="1:12" ht="16.399999999999999" customHeight="1" x14ac:dyDescent="0.25">
      <c r="A402" s="722" t="s">
        <v>676</v>
      </c>
      <c r="B402" s="689">
        <v>98554</v>
      </c>
      <c r="C402" s="716">
        <v>3.4131092066726398</v>
      </c>
      <c r="D402" s="689">
        <v>67195</v>
      </c>
      <c r="E402" s="716">
        <v>4.6916344854717504</v>
      </c>
      <c r="F402" s="684">
        <v>31359</v>
      </c>
      <c r="G402" s="683">
        <v>2.1548375070440042</v>
      </c>
      <c r="H402" s="21"/>
      <c r="I402" s="21"/>
      <c r="J402" s="21"/>
    </row>
    <row r="403" spans="1:12" ht="16.399999999999999" customHeight="1" x14ac:dyDescent="0.25">
      <c r="A403" s="722" t="s">
        <v>677</v>
      </c>
      <c r="B403" s="689">
        <v>110696</v>
      </c>
      <c r="C403" s="716">
        <v>3.8256941425659652</v>
      </c>
      <c r="D403" s="689">
        <v>66844</v>
      </c>
      <c r="E403" s="716">
        <v>4.6467890124697409</v>
      </c>
      <c r="F403" s="689">
        <v>43852</v>
      </c>
      <c r="G403" s="666">
        <v>3.013905396760566</v>
      </c>
      <c r="H403" s="21"/>
      <c r="I403" s="21"/>
      <c r="J403" s="21"/>
    </row>
    <row r="404" spans="1:12" ht="16.399999999999999" customHeight="1" x14ac:dyDescent="0.25">
      <c r="A404" s="722" t="s">
        <v>678</v>
      </c>
      <c r="B404" s="689">
        <v>85930</v>
      </c>
      <c r="C404" s="716">
        <v>2.9763737539398578</v>
      </c>
      <c r="D404" s="689">
        <v>48412</v>
      </c>
      <c r="E404" s="716">
        <v>3.3871794393358803</v>
      </c>
      <c r="F404" s="689">
        <v>37518</v>
      </c>
      <c r="G404" s="666">
        <v>2.573606838970401</v>
      </c>
      <c r="H404" s="21"/>
      <c r="I404" s="21"/>
      <c r="J404" s="21"/>
    </row>
    <row r="405" spans="1:12" ht="16.399999999999999" customHeight="1" x14ac:dyDescent="0.25">
      <c r="A405" s="722" t="s">
        <v>679</v>
      </c>
      <c r="B405" s="689">
        <v>82562</v>
      </c>
      <c r="C405" s="716">
        <v>2.8555396110074662</v>
      </c>
      <c r="D405" s="689">
        <v>48335</v>
      </c>
      <c r="E405" s="716">
        <v>3.3879483705320692</v>
      </c>
      <c r="F405" s="689">
        <v>34227</v>
      </c>
      <c r="G405" s="666">
        <v>2.3369237067181703</v>
      </c>
      <c r="H405" s="21"/>
      <c r="I405" s="21"/>
      <c r="J405" s="21"/>
    </row>
    <row r="406" spans="1:12" ht="16.399999999999999" customHeight="1" x14ac:dyDescent="0.25">
      <c r="A406" s="722" t="s">
        <v>680</v>
      </c>
      <c r="B406" s="689">
        <v>92035</v>
      </c>
      <c r="C406" s="716">
        <v>3.1726006091101073</v>
      </c>
      <c r="D406" s="689">
        <v>57650</v>
      </c>
      <c r="E406" s="716">
        <v>4.0262478998999907</v>
      </c>
      <c r="F406" s="689">
        <v>34385</v>
      </c>
      <c r="G406" s="666">
        <v>2.3405833301366124</v>
      </c>
      <c r="H406" s="21"/>
      <c r="I406" s="21"/>
      <c r="J406" s="21"/>
    </row>
    <row r="407" spans="1:12" ht="16" customHeight="1" x14ac:dyDescent="0.25">
      <c r="A407" s="722" t="s">
        <v>681</v>
      </c>
      <c r="B407" s="689">
        <v>98754</v>
      </c>
      <c r="C407" s="716">
        <v>3.3904371892108887</v>
      </c>
      <c r="D407" s="689">
        <v>60452</v>
      </c>
      <c r="E407" s="716">
        <v>4.1970966988602845</v>
      </c>
      <c r="F407" s="689">
        <v>38302</v>
      </c>
      <c r="G407" s="666">
        <v>2.6013440050064962</v>
      </c>
      <c r="H407" s="21"/>
      <c r="I407" s="21"/>
      <c r="J407" s="21"/>
    </row>
    <row r="408" spans="1:12" ht="12.5" x14ac:dyDescent="0.25">
      <c r="A408" s="722" t="s">
        <v>682</v>
      </c>
      <c r="B408" s="689">
        <v>111553</v>
      </c>
      <c r="C408" s="716">
        <v>3.8061282109763455</v>
      </c>
      <c r="D408" s="689">
        <v>69339</v>
      </c>
      <c r="E408" s="716">
        <v>4.7764719495759147</v>
      </c>
      <c r="F408" s="689">
        <v>42214</v>
      </c>
      <c r="G408" s="666">
        <v>2.8538389193942182</v>
      </c>
      <c r="L408" s="63">
        <f>AVERAGE(C340:C350)</f>
        <v>3.8945596400791129</v>
      </c>
    </row>
    <row r="409" spans="1:12" ht="12.5" x14ac:dyDescent="0.25">
      <c r="A409" s="722" t="s">
        <v>683</v>
      </c>
      <c r="B409" s="689">
        <v>113784</v>
      </c>
      <c r="C409" s="716">
        <v>3.889700776635967</v>
      </c>
      <c r="D409" s="689">
        <v>69852</v>
      </c>
      <c r="E409" s="716">
        <v>4.826235953249963</v>
      </c>
      <c r="F409" s="689">
        <v>43932</v>
      </c>
      <c r="G409" s="666">
        <v>2.9725470234575337</v>
      </c>
      <c r="L409" s="63">
        <f>C419-L408</f>
        <v>1.375533831725646</v>
      </c>
    </row>
    <row r="410" spans="1:12" ht="12.5" x14ac:dyDescent="0.25">
      <c r="A410" s="722" t="s">
        <v>684</v>
      </c>
      <c r="B410" s="689">
        <v>123983</v>
      </c>
      <c r="C410" s="716">
        <v>4.2450657646384204</v>
      </c>
      <c r="D410" s="689">
        <v>78222</v>
      </c>
      <c r="E410" s="716">
        <v>5.3986596390390789</v>
      </c>
      <c r="F410" s="689">
        <v>45761</v>
      </c>
      <c r="G410" s="666">
        <v>3.109349312015242</v>
      </c>
    </row>
    <row r="411" spans="1:12" ht="12.5" x14ac:dyDescent="0.25">
      <c r="A411" s="722" t="s">
        <v>685</v>
      </c>
      <c r="B411" s="689">
        <v>117208</v>
      </c>
      <c r="C411" s="716">
        <v>4.0132155804147027</v>
      </c>
      <c r="D411" s="689">
        <v>73992</v>
      </c>
      <c r="E411" s="716">
        <v>5.0958150560036275</v>
      </c>
      <c r="F411" s="689">
        <v>43216</v>
      </c>
      <c r="G411" s="666">
        <v>2.9427951565707011</v>
      </c>
    </row>
    <row r="412" spans="1:12" ht="12.5" x14ac:dyDescent="0.25">
      <c r="A412" s="722" t="s">
        <v>686</v>
      </c>
      <c r="B412" s="689">
        <v>110084</v>
      </c>
      <c r="C412" s="716">
        <v>3.7566660199905684</v>
      </c>
      <c r="D412" s="689">
        <v>75913</v>
      </c>
      <c r="E412" s="716">
        <v>5.2175402552460222</v>
      </c>
      <c r="F412" s="689">
        <v>34171</v>
      </c>
      <c r="G412" s="666">
        <v>2.316039409801915</v>
      </c>
    </row>
    <row r="413" spans="1:12" ht="12.5" x14ac:dyDescent="0.25">
      <c r="A413" s="722" t="s">
        <v>687</v>
      </c>
      <c r="B413" s="689">
        <v>101937</v>
      </c>
      <c r="C413" s="716">
        <v>3.4718219885019295</v>
      </c>
      <c r="D413" s="689">
        <v>71849</v>
      </c>
      <c r="E413" s="716">
        <v>4.9326788128373593</v>
      </c>
      <c r="F413" s="689">
        <v>30088</v>
      </c>
      <c r="G413" s="666">
        <v>2.0336158429779303</v>
      </c>
    </row>
    <row r="414" spans="1:12" ht="12.5" x14ac:dyDescent="0.25">
      <c r="A414" s="722" t="s">
        <v>688</v>
      </c>
      <c r="B414" s="689">
        <v>114155</v>
      </c>
      <c r="C414" s="716">
        <v>3.8853255037910217</v>
      </c>
      <c r="D414" s="689">
        <v>72474</v>
      </c>
      <c r="E414" s="716">
        <v>4.9818353830063709</v>
      </c>
      <c r="F414" s="689">
        <v>41681</v>
      </c>
      <c r="G414" s="666">
        <v>2.8099397376158941</v>
      </c>
      <c r="H414" s="305"/>
    </row>
    <row r="415" spans="1:12" ht="16" customHeight="1" x14ac:dyDescent="0.25">
      <c r="A415" s="722" t="s">
        <v>689</v>
      </c>
      <c r="B415" s="689">
        <v>106640</v>
      </c>
      <c r="C415" s="716">
        <v>3.6295018806883368</v>
      </c>
      <c r="D415" s="689">
        <v>61830</v>
      </c>
      <c r="E415" s="716">
        <v>4.2508680116303568</v>
      </c>
      <c r="F415" s="689">
        <v>44810</v>
      </c>
      <c r="G415" s="666">
        <v>3.0203197191826252</v>
      </c>
      <c r="H415" s="21"/>
      <c r="I415" s="21"/>
      <c r="J415" s="21"/>
    </row>
    <row r="416" spans="1:12" ht="16" customHeight="1" x14ac:dyDescent="0.25">
      <c r="A416" s="722" t="s">
        <v>690</v>
      </c>
      <c r="B416" s="689">
        <v>104296</v>
      </c>
      <c r="C416" s="716">
        <v>3.5435991163989211</v>
      </c>
      <c r="D416" s="689">
        <v>56030</v>
      </c>
      <c r="E416" s="716">
        <v>3.8387094145260985</v>
      </c>
      <c r="F416" s="689">
        <v>48266</v>
      </c>
      <c r="G416" s="666">
        <v>3.2532651164942368</v>
      </c>
      <c r="H416" s="21"/>
      <c r="I416" s="21"/>
      <c r="J416" s="21"/>
    </row>
    <row r="417" spans="1:18" s="63" customFormat="1" ht="16.399999999999999" customHeight="1" x14ac:dyDescent="0.25">
      <c r="A417" s="722" t="s">
        <v>691</v>
      </c>
      <c r="B417" s="689">
        <v>113041</v>
      </c>
      <c r="C417" s="716">
        <v>3.8286643811563752</v>
      </c>
      <c r="D417" s="689">
        <v>66714</v>
      </c>
      <c r="E417" s="716">
        <v>4.5498035408066411</v>
      </c>
      <c r="F417" s="689">
        <v>46327</v>
      </c>
      <c r="G417" s="666">
        <v>3.1171723322869607</v>
      </c>
      <c r="H417" s="21"/>
      <c r="I417" s="21"/>
      <c r="J417" s="21"/>
      <c r="N417" s="20"/>
      <c r="O417" s="20"/>
      <c r="P417" s="20"/>
      <c r="Q417" s="20"/>
      <c r="R417" s="20"/>
    </row>
    <row r="418" spans="1:18" s="63" customFormat="1" ht="16.399999999999999" customHeight="1" x14ac:dyDescent="0.25">
      <c r="A418" s="722" t="s">
        <v>2033</v>
      </c>
      <c r="B418" s="689">
        <v>133786</v>
      </c>
      <c r="C418" s="716">
        <v>4.5133320669046846</v>
      </c>
      <c r="D418" s="689">
        <v>77994</v>
      </c>
      <c r="E418" s="716">
        <v>5.3016198395443217</v>
      </c>
      <c r="F418" s="689">
        <v>55792</v>
      </c>
      <c r="G418" s="666">
        <v>3.7366431675527791</v>
      </c>
      <c r="H418" s="619"/>
      <c r="I418" s="21"/>
      <c r="J418" s="21"/>
      <c r="N418" s="20"/>
      <c r="O418" s="20"/>
      <c r="P418" s="20"/>
      <c r="Q418" s="20"/>
      <c r="R418" s="20"/>
    </row>
    <row r="419" spans="1:18" s="63" customFormat="1" ht="16.399999999999999" customHeight="1" x14ac:dyDescent="0.25">
      <c r="A419" s="714" t="s">
        <v>2230</v>
      </c>
      <c r="B419" s="686">
        <v>156239</v>
      </c>
      <c r="C419" s="708">
        <v>5.270093471804759</v>
      </c>
      <c r="D419" s="686">
        <v>89850</v>
      </c>
      <c r="E419" s="708">
        <v>6.0970633415905837</v>
      </c>
      <c r="F419" s="686">
        <v>66389</v>
      </c>
      <c r="G419" s="685">
        <v>4.4527267073445991</v>
      </c>
      <c r="H419" s="21"/>
      <c r="I419" s="21"/>
      <c r="J419" s="21"/>
      <c r="N419" s="20"/>
      <c r="O419" s="20"/>
      <c r="P419" s="20"/>
      <c r="Q419" s="20"/>
      <c r="R419" s="20"/>
    </row>
    <row r="420" spans="1:18" s="63" customFormat="1" ht="16.399999999999999" customHeight="1" x14ac:dyDescent="0.3">
      <c r="A420" s="188" t="s">
        <v>832</v>
      </c>
      <c r="B420" s="57"/>
      <c r="C420" s="25"/>
      <c r="D420" s="25"/>
      <c r="E420" s="25"/>
      <c r="F420" s="25"/>
      <c r="G420" s="25"/>
      <c r="H420" s="21"/>
      <c r="I420" s="21"/>
      <c r="J420" s="21"/>
      <c r="N420" s="20"/>
      <c r="O420" s="20"/>
      <c r="P420" s="20"/>
      <c r="Q420" s="20"/>
      <c r="R420" s="20"/>
    </row>
    <row r="421" spans="1:18" s="63" customFormat="1" ht="16.399999999999999" customHeight="1" x14ac:dyDescent="0.25">
      <c r="A421" s="157" t="s">
        <v>833</v>
      </c>
      <c r="B421" s="21"/>
      <c r="C421" s="18"/>
      <c r="D421" s="18"/>
      <c r="E421" s="18"/>
      <c r="F421" s="18"/>
      <c r="G421" s="18"/>
      <c r="H421" s="21"/>
      <c r="I421" s="21"/>
      <c r="J421" s="21"/>
      <c r="N421" s="20"/>
      <c r="O421" s="20"/>
      <c r="P421" s="20"/>
      <c r="Q421" s="20"/>
      <c r="R421" s="20"/>
    </row>
    <row r="422" spans="1:18" s="63" customFormat="1" ht="16.399999999999999" customHeight="1" x14ac:dyDescent="0.3">
      <c r="A422" s="18"/>
      <c r="B422" s="18"/>
      <c r="C422" s="18"/>
      <c r="D422" s="18"/>
      <c r="E422" s="155"/>
      <c r="F422" s="18"/>
      <c r="G422" s="155"/>
      <c r="H422" s="21"/>
      <c r="I422" s="21"/>
      <c r="J422" s="21"/>
      <c r="N422" s="20"/>
      <c r="O422" s="20"/>
      <c r="P422" s="20"/>
      <c r="Q422" s="20"/>
      <c r="R422" s="20"/>
    </row>
    <row r="423" spans="1:18" s="63" customFormat="1" ht="16.399999999999999" customHeight="1" x14ac:dyDescent="0.3">
      <c r="A423" s="141" t="s">
        <v>692</v>
      </c>
      <c r="B423" s="18"/>
      <c r="C423" s="18"/>
      <c r="D423" s="18"/>
      <c r="E423" s="155"/>
      <c r="F423" s="18"/>
      <c r="G423" s="155"/>
      <c r="H423" s="21"/>
      <c r="I423" s="21"/>
      <c r="J423" s="21"/>
      <c r="N423" s="20"/>
      <c r="O423" s="20"/>
      <c r="P423" s="20"/>
      <c r="Q423" s="20"/>
      <c r="R423" s="20"/>
    </row>
    <row r="424" spans="1:18" s="63" customFormat="1" ht="16.399999999999999" customHeight="1" x14ac:dyDescent="0.3">
      <c r="A424" s="142" t="s">
        <v>693</v>
      </c>
      <c r="B424" s="18"/>
      <c r="C424" s="18"/>
      <c r="D424" s="18"/>
      <c r="E424" s="155"/>
      <c r="F424" s="18"/>
      <c r="G424" s="155"/>
      <c r="H424" s="21"/>
      <c r="I424" s="21"/>
      <c r="J424" s="21"/>
      <c r="N424" s="20"/>
      <c r="O424" s="20"/>
      <c r="P424" s="20"/>
      <c r="Q424" s="20"/>
      <c r="R424" s="20"/>
    </row>
    <row r="425" spans="1:18" s="63" customFormat="1" ht="16.399999999999999" customHeight="1" x14ac:dyDescent="0.3">
      <c r="A425" s="143" t="s">
        <v>694</v>
      </c>
      <c r="B425" s="18"/>
      <c r="C425" s="18"/>
      <c r="D425" s="18"/>
      <c r="E425" s="155"/>
      <c r="F425" s="18"/>
      <c r="G425" s="155"/>
      <c r="H425" s="21"/>
      <c r="I425" s="21"/>
      <c r="J425" s="21"/>
      <c r="N425" s="20"/>
      <c r="O425" s="20"/>
      <c r="P425" s="20"/>
      <c r="Q425" s="20"/>
      <c r="R425" s="20"/>
    </row>
    <row r="426" spans="1:18" s="63" customFormat="1" ht="16.399999999999999" customHeight="1" x14ac:dyDescent="0.3">
      <c r="A426" s="144" t="s">
        <v>695</v>
      </c>
      <c r="B426" s="18"/>
      <c r="C426" s="18"/>
      <c r="D426" s="18"/>
      <c r="E426" s="155"/>
      <c r="F426" s="18"/>
      <c r="G426" s="155"/>
      <c r="H426" s="21"/>
      <c r="I426" s="21"/>
      <c r="J426" s="21"/>
      <c r="N426" s="20"/>
      <c r="O426" s="20"/>
      <c r="P426" s="20"/>
      <c r="Q426" s="20"/>
      <c r="R426" s="20"/>
    </row>
    <row r="427" spans="1:18" s="63" customFormat="1" ht="16.399999999999999" customHeight="1" x14ac:dyDescent="0.3">
      <c r="A427" s="18"/>
      <c r="B427" s="18"/>
      <c r="C427" s="18"/>
      <c r="D427" s="18"/>
      <c r="E427" s="155"/>
      <c r="F427" s="18"/>
      <c r="G427" s="155"/>
      <c r="H427" s="21"/>
      <c r="I427" s="21"/>
      <c r="J427" s="21"/>
      <c r="N427" s="20"/>
      <c r="O427" s="20"/>
      <c r="P427" s="20"/>
      <c r="Q427" s="20"/>
      <c r="R427" s="20"/>
    </row>
    <row r="428" spans="1:18" s="63" customFormat="1" ht="16.399999999999999" customHeight="1" x14ac:dyDescent="0.3">
      <c r="A428" s="18"/>
      <c r="B428" s="18"/>
      <c r="C428" s="18"/>
      <c r="D428" s="18"/>
      <c r="E428" s="155"/>
      <c r="F428" s="18"/>
      <c r="G428" s="155"/>
      <c r="H428" s="21"/>
      <c r="I428" s="21"/>
      <c r="J428" s="21"/>
      <c r="N428" s="20"/>
      <c r="O428" s="20"/>
      <c r="P428" s="20"/>
      <c r="Q428" s="20"/>
      <c r="R428" s="20"/>
    </row>
    <row r="429" spans="1:18" s="63" customFormat="1" ht="16.399999999999999" customHeight="1" x14ac:dyDescent="0.3">
      <c r="A429" s="18"/>
      <c r="B429" s="18"/>
      <c r="C429" s="18"/>
      <c r="D429" s="18"/>
      <c r="E429" s="155"/>
      <c r="F429" s="18"/>
      <c r="G429" s="155"/>
      <c r="H429" s="21"/>
      <c r="I429" s="21"/>
      <c r="J429" s="21"/>
      <c r="N429" s="20"/>
      <c r="O429" s="20"/>
      <c r="P429" s="20"/>
      <c r="Q429" s="20"/>
      <c r="R429" s="20"/>
    </row>
    <row r="430" spans="1:18" s="63" customFormat="1" ht="16.399999999999999" customHeight="1" x14ac:dyDescent="0.3">
      <c r="A430" s="18"/>
      <c r="B430" s="18"/>
      <c r="C430" s="18"/>
      <c r="D430" s="18"/>
      <c r="E430" s="155"/>
      <c r="F430" s="18"/>
      <c r="G430" s="155"/>
      <c r="H430" s="21"/>
      <c r="I430" s="21"/>
      <c r="J430" s="21"/>
      <c r="N430" s="20"/>
      <c r="O430" s="20"/>
      <c r="P430" s="20"/>
      <c r="Q430" s="20"/>
      <c r="R430" s="20"/>
    </row>
    <row r="431" spans="1:18" s="63" customFormat="1" ht="16.399999999999999" customHeight="1" x14ac:dyDescent="0.3">
      <c r="A431" s="18"/>
      <c r="B431" s="18"/>
      <c r="C431" s="18"/>
      <c r="D431" s="18"/>
      <c r="E431" s="155"/>
      <c r="F431" s="18"/>
      <c r="G431" s="155"/>
      <c r="H431" s="21"/>
      <c r="I431" s="21"/>
      <c r="J431" s="21"/>
      <c r="N431" s="20"/>
      <c r="O431" s="20"/>
      <c r="P431" s="20"/>
      <c r="Q431" s="20"/>
      <c r="R431" s="20"/>
    </row>
    <row r="432" spans="1:18" s="63" customFormat="1" ht="16.399999999999999" customHeight="1" x14ac:dyDescent="0.3">
      <c r="A432" s="18"/>
      <c r="B432" s="18"/>
      <c r="C432" s="18"/>
      <c r="D432" s="18"/>
      <c r="E432" s="155"/>
      <c r="F432" s="18"/>
      <c r="G432" s="155"/>
      <c r="H432" s="21"/>
      <c r="I432" s="21"/>
      <c r="J432" s="21"/>
      <c r="N432" s="20"/>
      <c r="O432" s="20"/>
      <c r="P432" s="20"/>
      <c r="Q432" s="20"/>
      <c r="R432" s="20"/>
    </row>
    <row r="433" spans="1:18" s="63" customFormat="1" ht="16.399999999999999" customHeight="1" x14ac:dyDescent="0.3">
      <c r="A433" s="18"/>
      <c r="B433" s="18"/>
      <c r="C433" s="18"/>
      <c r="D433" s="18"/>
      <c r="E433" s="155"/>
      <c r="F433" s="18"/>
      <c r="G433" s="155"/>
      <c r="H433" s="21"/>
      <c r="I433" s="21"/>
      <c r="J433" s="21"/>
      <c r="N433" s="20"/>
      <c r="O433" s="20"/>
      <c r="P433" s="20"/>
      <c r="Q433" s="20"/>
      <c r="R433" s="20"/>
    </row>
    <row r="434" spans="1:18" s="63" customFormat="1" ht="16.399999999999999" customHeight="1" x14ac:dyDescent="0.3">
      <c r="A434" s="18"/>
      <c r="B434" s="18"/>
      <c r="C434" s="18"/>
      <c r="D434" s="18"/>
      <c r="E434" s="155"/>
      <c r="F434" s="18"/>
      <c r="G434" s="155"/>
      <c r="H434" s="21"/>
      <c r="I434" s="21"/>
      <c r="J434" s="21"/>
      <c r="N434" s="20"/>
      <c r="O434" s="20"/>
      <c r="P434" s="20"/>
      <c r="Q434" s="20"/>
      <c r="R434" s="20"/>
    </row>
    <row r="435" spans="1:18" s="63" customFormat="1" ht="16.399999999999999" customHeight="1" x14ac:dyDescent="0.3">
      <c r="A435" s="18"/>
      <c r="B435" s="18"/>
      <c r="C435" s="18"/>
      <c r="D435" s="18"/>
      <c r="E435" s="155"/>
      <c r="F435" s="18"/>
      <c r="G435" s="155"/>
      <c r="H435" s="21"/>
      <c r="I435" s="21"/>
      <c r="J435" s="21"/>
      <c r="N435" s="20"/>
      <c r="O435" s="20"/>
      <c r="P435" s="20"/>
      <c r="Q435" s="20"/>
      <c r="R435" s="20"/>
    </row>
    <row r="436" spans="1:18" s="63" customFormat="1" ht="16.399999999999999" customHeight="1" x14ac:dyDescent="0.3">
      <c r="A436" s="18"/>
      <c r="B436" s="18"/>
      <c r="C436" s="18"/>
      <c r="D436" s="18"/>
      <c r="E436" s="155"/>
      <c r="F436" s="18"/>
      <c r="G436" s="155"/>
      <c r="H436" s="21"/>
      <c r="I436" s="21"/>
      <c r="J436" s="21"/>
      <c r="N436" s="20"/>
      <c r="O436" s="20"/>
      <c r="P436" s="20"/>
      <c r="Q436" s="20"/>
      <c r="R436" s="20"/>
    </row>
    <row r="437" spans="1:18" s="63" customFormat="1" ht="16.399999999999999" customHeight="1" x14ac:dyDescent="0.3">
      <c r="A437" s="18"/>
      <c r="B437" s="18"/>
      <c r="C437" s="18"/>
      <c r="D437" s="18"/>
      <c r="E437" s="155"/>
      <c r="F437" s="18"/>
      <c r="G437" s="155"/>
      <c r="H437" s="21"/>
      <c r="I437" s="21"/>
      <c r="J437" s="21"/>
      <c r="N437" s="20"/>
      <c r="O437" s="20"/>
      <c r="P437" s="20"/>
      <c r="Q437" s="20"/>
      <c r="R437" s="20"/>
    </row>
    <row r="438" spans="1:18" s="63" customFormat="1" ht="16.399999999999999" customHeight="1" x14ac:dyDescent="0.3">
      <c r="A438" s="18"/>
      <c r="B438" s="18"/>
      <c r="C438" s="18"/>
      <c r="D438" s="18"/>
      <c r="E438" s="155"/>
      <c r="F438" s="18"/>
      <c r="G438" s="155"/>
      <c r="H438" s="21"/>
      <c r="I438" s="21"/>
      <c r="J438" s="21"/>
      <c r="N438" s="20"/>
      <c r="O438" s="20"/>
      <c r="P438" s="20"/>
      <c r="Q438" s="20"/>
      <c r="R438" s="20"/>
    </row>
    <row r="439" spans="1:18" s="63" customFormat="1" ht="16.399999999999999" customHeight="1" x14ac:dyDescent="0.3">
      <c r="A439" s="18"/>
      <c r="B439" s="18"/>
      <c r="C439" s="18"/>
      <c r="D439" s="18"/>
      <c r="E439" s="155"/>
      <c r="F439" s="18"/>
      <c r="G439" s="155"/>
      <c r="H439" s="21"/>
      <c r="I439" s="21"/>
      <c r="J439" s="21"/>
      <c r="N439" s="20"/>
      <c r="O439" s="20"/>
      <c r="P439" s="20"/>
      <c r="Q439" s="20"/>
      <c r="R439" s="20"/>
    </row>
    <row r="440" spans="1:18" s="63" customFormat="1" ht="16.399999999999999" customHeight="1" x14ac:dyDescent="0.3">
      <c r="A440" s="18"/>
      <c r="B440" s="18"/>
      <c r="C440" s="18"/>
      <c r="D440" s="18"/>
      <c r="E440" s="155"/>
      <c r="F440" s="18"/>
      <c r="G440" s="155"/>
      <c r="H440" s="21"/>
      <c r="I440" s="21"/>
      <c r="J440" s="21"/>
      <c r="N440" s="20"/>
      <c r="O440" s="20"/>
      <c r="P440" s="20"/>
      <c r="Q440" s="20"/>
      <c r="R440" s="20"/>
    </row>
    <row r="441" spans="1:18" s="63" customFormat="1" ht="16.399999999999999" customHeight="1" x14ac:dyDescent="0.3">
      <c r="A441" s="18"/>
      <c r="B441" s="18"/>
      <c r="C441" s="18"/>
      <c r="D441" s="18"/>
      <c r="E441" s="155"/>
      <c r="F441" s="18"/>
      <c r="G441" s="155"/>
      <c r="H441" s="21"/>
      <c r="I441" s="21"/>
      <c r="J441" s="21"/>
      <c r="N441" s="20"/>
      <c r="O441" s="20"/>
      <c r="P441" s="20"/>
      <c r="Q441" s="20"/>
      <c r="R441" s="20"/>
    </row>
    <row r="442" spans="1:18" s="63" customFormat="1" ht="16.399999999999999" customHeight="1" x14ac:dyDescent="0.3">
      <c r="A442" s="18"/>
      <c r="B442" s="18"/>
      <c r="C442" s="18"/>
      <c r="D442" s="18"/>
      <c r="E442" s="155"/>
      <c r="F442" s="18"/>
      <c r="G442" s="155"/>
      <c r="H442" s="21"/>
      <c r="I442" s="21"/>
      <c r="J442" s="21"/>
      <c r="N442" s="20"/>
      <c r="O442" s="20"/>
      <c r="P442" s="20"/>
      <c r="Q442" s="20"/>
      <c r="R442" s="20"/>
    </row>
    <row r="443" spans="1:18" s="63" customFormat="1" ht="16.399999999999999" customHeight="1" x14ac:dyDescent="0.3">
      <c r="A443" s="18"/>
      <c r="B443" s="18"/>
      <c r="C443" s="18"/>
      <c r="D443" s="18"/>
      <c r="E443" s="155"/>
      <c r="F443" s="18"/>
      <c r="G443" s="155"/>
      <c r="H443" s="21"/>
      <c r="I443" s="21"/>
      <c r="J443" s="21"/>
      <c r="N443" s="20"/>
      <c r="O443" s="20"/>
      <c r="P443" s="20"/>
      <c r="Q443" s="20"/>
      <c r="R443" s="20"/>
    </row>
    <row r="444" spans="1:18" s="63" customFormat="1" ht="16.399999999999999" customHeight="1" x14ac:dyDescent="0.3">
      <c r="A444" s="18"/>
      <c r="B444" s="18"/>
      <c r="C444" s="18"/>
      <c r="D444" s="18"/>
      <c r="E444" s="155"/>
      <c r="F444" s="18"/>
      <c r="G444" s="155"/>
      <c r="H444" s="21"/>
      <c r="I444" s="21"/>
      <c r="J444" s="21"/>
      <c r="N444" s="20"/>
      <c r="O444" s="20"/>
      <c r="P444" s="20"/>
      <c r="Q444" s="20"/>
      <c r="R444" s="20"/>
    </row>
    <row r="445" spans="1:18" s="63" customFormat="1" ht="16.399999999999999" customHeight="1" x14ac:dyDescent="0.3">
      <c r="A445" s="18"/>
      <c r="B445" s="18"/>
      <c r="C445" s="18"/>
      <c r="D445" s="18"/>
      <c r="E445" s="155"/>
      <c r="F445" s="18"/>
      <c r="G445" s="155"/>
      <c r="H445" s="21"/>
      <c r="I445" s="21"/>
      <c r="J445" s="21"/>
      <c r="N445" s="20"/>
      <c r="O445" s="20"/>
      <c r="P445" s="20"/>
      <c r="Q445" s="20"/>
      <c r="R445" s="20"/>
    </row>
    <row r="446" spans="1:18" s="63" customFormat="1" ht="16.399999999999999" customHeight="1" x14ac:dyDescent="0.3">
      <c r="A446" s="18"/>
      <c r="B446" s="18"/>
      <c r="C446" s="18"/>
      <c r="D446" s="18"/>
      <c r="E446" s="155"/>
      <c r="F446" s="18"/>
      <c r="G446" s="155"/>
      <c r="H446" s="21"/>
      <c r="I446" s="21"/>
      <c r="J446" s="21"/>
      <c r="N446" s="20"/>
      <c r="O446" s="20"/>
      <c r="P446" s="20"/>
      <c r="Q446" s="20"/>
      <c r="R446" s="20"/>
    </row>
    <row r="447" spans="1:18" s="63" customFormat="1" ht="16.399999999999999" customHeight="1" x14ac:dyDescent="0.3">
      <c r="A447" s="18"/>
      <c r="B447" s="18"/>
      <c r="C447" s="18"/>
      <c r="D447" s="18"/>
      <c r="E447" s="155"/>
      <c r="F447" s="18"/>
      <c r="G447" s="155"/>
      <c r="H447" s="21"/>
      <c r="I447" s="21"/>
      <c r="J447" s="21"/>
      <c r="N447" s="20"/>
      <c r="O447" s="20"/>
      <c r="P447" s="20"/>
      <c r="Q447" s="20"/>
      <c r="R447" s="20"/>
    </row>
    <row r="448" spans="1:18" s="63" customFormat="1" ht="16.399999999999999" customHeight="1" x14ac:dyDescent="0.3">
      <c r="A448" s="18"/>
      <c r="B448" s="18"/>
      <c r="C448" s="18"/>
      <c r="D448" s="18"/>
      <c r="E448" s="155"/>
      <c r="F448" s="18"/>
      <c r="G448" s="155"/>
      <c r="H448" s="21"/>
      <c r="I448" s="21"/>
      <c r="J448" s="21"/>
      <c r="N448" s="20"/>
      <c r="O448" s="20"/>
      <c r="P448" s="20"/>
      <c r="Q448" s="20"/>
      <c r="R448" s="20"/>
    </row>
    <row r="449" spans="1:18" s="63" customFormat="1" ht="16.399999999999999" customHeight="1" x14ac:dyDescent="0.3">
      <c r="A449" s="18"/>
      <c r="B449" s="18"/>
      <c r="C449" s="18"/>
      <c r="D449" s="18"/>
      <c r="E449" s="155"/>
      <c r="F449" s="18"/>
      <c r="G449" s="155"/>
      <c r="H449" s="21"/>
      <c r="I449" s="21"/>
      <c r="J449" s="21"/>
      <c r="N449" s="20"/>
      <c r="O449" s="20"/>
      <c r="P449" s="20"/>
      <c r="Q449" s="20"/>
      <c r="R449" s="20"/>
    </row>
    <row r="450" spans="1:18" s="63" customFormat="1" ht="16.399999999999999" customHeight="1" x14ac:dyDescent="0.3">
      <c r="A450" s="18"/>
      <c r="B450" s="18"/>
      <c r="C450" s="18"/>
      <c r="D450" s="18"/>
      <c r="E450" s="155"/>
      <c r="F450" s="18"/>
      <c r="G450" s="155"/>
      <c r="H450" s="21"/>
      <c r="I450" s="21"/>
      <c r="J450" s="21"/>
      <c r="N450" s="20"/>
      <c r="O450" s="20"/>
      <c r="P450" s="20"/>
      <c r="Q450" s="20"/>
      <c r="R450" s="20"/>
    </row>
    <row r="451" spans="1:18" s="63" customFormat="1" ht="16.399999999999999" customHeight="1" x14ac:dyDescent="0.3">
      <c r="A451" s="18"/>
      <c r="B451" s="18"/>
      <c r="C451" s="18"/>
      <c r="D451" s="18"/>
      <c r="E451" s="155"/>
      <c r="F451" s="18"/>
      <c r="G451" s="155"/>
      <c r="N451" s="20"/>
      <c r="O451" s="20"/>
      <c r="P451" s="20"/>
      <c r="Q451" s="20"/>
      <c r="R451" s="20"/>
    </row>
    <row r="452" spans="1:18" s="63" customFormat="1" ht="16.399999999999999" customHeight="1" x14ac:dyDescent="0.3">
      <c r="A452" s="18"/>
      <c r="B452" s="18"/>
      <c r="C452" s="18"/>
      <c r="D452" s="18"/>
      <c r="E452" s="155"/>
      <c r="F452" s="18"/>
      <c r="G452" s="155"/>
      <c r="N452" s="20"/>
      <c r="O452" s="20"/>
      <c r="P452" s="20"/>
      <c r="Q452" s="20"/>
      <c r="R452" s="20"/>
    </row>
    <row r="453" spans="1:18" s="63" customFormat="1" ht="16.399999999999999" customHeight="1" x14ac:dyDescent="0.3">
      <c r="A453" s="18"/>
      <c r="B453" s="18"/>
      <c r="C453" s="18"/>
      <c r="D453" s="18"/>
      <c r="E453" s="155"/>
      <c r="F453" s="18"/>
      <c r="G453" s="155"/>
      <c r="N453" s="20"/>
      <c r="O453" s="20"/>
      <c r="P453" s="20"/>
      <c r="Q453" s="20"/>
      <c r="R453" s="20"/>
    </row>
    <row r="454" spans="1:18" s="63" customFormat="1" ht="16.399999999999999" customHeight="1" x14ac:dyDescent="0.3">
      <c r="A454" s="18"/>
      <c r="B454" s="18"/>
      <c r="C454" s="18"/>
      <c r="D454" s="18"/>
      <c r="E454" s="155"/>
      <c r="F454" s="18"/>
      <c r="G454" s="155"/>
      <c r="N454" s="20"/>
      <c r="O454" s="20"/>
      <c r="P454" s="20"/>
      <c r="Q454" s="20"/>
      <c r="R454" s="20"/>
    </row>
    <row r="455" spans="1:18" s="63" customFormat="1" ht="16.399999999999999" customHeight="1" x14ac:dyDescent="0.3">
      <c r="A455" s="18"/>
      <c r="B455" s="18"/>
      <c r="C455" s="18"/>
      <c r="D455" s="18"/>
      <c r="E455" s="155"/>
      <c r="F455" s="18"/>
      <c r="G455" s="155"/>
      <c r="N455" s="20"/>
      <c r="O455" s="20"/>
      <c r="P455" s="20"/>
      <c r="Q455" s="20"/>
      <c r="R455" s="20"/>
    </row>
    <row r="456" spans="1:18" s="63" customFormat="1" ht="16.399999999999999" customHeight="1" x14ac:dyDescent="0.3">
      <c r="A456" s="18"/>
      <c r="B456" s="18"/>
      <c r="C456" s="18"/>
      <c r="D456" s="18"/>
      <c r="E456" s="155"/>
      <c r="F456" s="18"/>
      <c r="G456" s="155"/>
      <c r="N456" s="20"/>
      <c r="O456" s="20"/>
      <c r="P456" s="20"/>
      <c r="Q456" s="20"/>
      <c r="R456" s="20"/>
    </row>
    <row r="457" spans="1:18" s="63" customFormat="1" ht="16.399999999999999" customHeight="1" x14ac:dyDescent="0.3">
      <c r="A457" s="18"/>
      <c r="B457" s="18"/>
      <c r="C457" s="18"/>
      <c r="D457" s="18"/>
      <c r="E457" s="155"/>
      <c r="F457" s="18"/>
      <c r="G457" s="155"/>
      <c r="N457" s="20"/>
      <c r="O457" s="20"/>
      <c r="P457" s="20"/>
      <c r="Q457" s="20"/>
      <c r="R457" s="20"/>
    </row>
    <row r="458" spans="1:18" s="63" customFormat="1" ht="16.399999999999999" customHeight="1" x14ac:dyDescent="0.3">
      <c r="A458" s="18"/>
      <c r="B458" s="18"/>
      <c r="C458" s="18"/>
      <c r="D458" s="18"/>
      <c r="E458" s="155"/>
      <c r="F458" s="18"/>
      <c r="G458" s="155"/>
      <c r="N458" s="20"/>
      <c r="O458" s="20"/>
      <c r="P458" s="20"/>
      <c r="Q458" s="20"/>
      <c r="R458" s="20"/>
    </row>
    <row r="459" spans="1:18" s="63" customFormat="1" ht="16.399999999999999" customHeight="1" x14ac:dyDescent="0.3">
      <c r="A459" s="18"/>
      <c r="B459" s="18"/>
      <c r="C459" s="18"/>
      <c r="D459" s="18"/>
      <c r="E459" s="155"/>
      <c r="F459" s="18"/>
      <c r="G459" s="155"/>
      <c r="N459" s="20"/>
      <c r="O459" s="20"/>
      <c r="P459" s="20"/>
      <c r="Q459" s="20"/>
      <c r="R459" s="20"/>
    </row>
    <row r="460" spans="1:18" s="63" customFormat="1" ht="16.399999999999999" customHeight="1" x14ac:dyDescent="0.3">
      <c r="A460" s="18"/>
      <c r="B460" s="18"/>
      <c r="C460" s="18"/>
      <c r="D460" s="18"/>
      <c r="E460" s="155"/>
      <c r="F460" s="18"/>
      <c r="G460" s="155"/>
      <c r="N460" s="20"/>
      <c r="O460" s="20"/>
      <c r="P460" s="20"/>
      <c r="Q460" s="20"/>
      <c r="R460" s="20"/>
    </row>
    <row r="461" spans="1:18" s="63" customFormat="1" ht="16.399999999999999" customHeight="1" x14ac:dyDescent="0.3">
      <c r="A461" s="18"/>
      <c r="B461" s="18"/>
      <c r="C461" s="18"/>
      <c r="D461" s="18"/>
      <c r="E461" s="155"/>
      <c r="F461" s="18"/>
      <c r="G461" s="155"/>
      <c r="N461" s="20"/>
      <c r="O461" s="20"/>
      <c r="P461" s="20"/>
      <c r="Q461" s="20"/>
      <c r="R461" s="20"/>
    </row>
    <row r="462" spans="1:18" s="63" customFormat="1" ht="16.399999999999999" customHeight="1" x14ac:dyDescent="0.3">
      <c r="A462" s="18"/>
      <c r="B462" s="18"/>
      <c r="C462" s="18"/>
      <c r="D462" s="18"/>
      <c r="E462" s="155"/>
      <c r="F462" s="18"/>
      <c r="G462" s="155"/>
      <c r="N462" s="20"/>
      <c r="O462" s="20"/>
      <c r="P462" s="20"/>
      <c r="Q462" s="20"/>
      <c r="R462" s="20"/>
    </row>
    <row r="463" spans="1:18" s="63" customFormat="1" ht="16.399999999999999" customHeight="1" x14ac:dyDescent="0.3">
      <c r="A463" s="18"/>
      <c r="B463" s="18"/>
      <c r="C463" s="18"/>
      <c r="D463" s="18"/>
      <c r="E463" s="155"/>
      <c r="F463" s="18"/>
      <c r="G463" s="155"/>
      <c r="N463" s="20"/>
      <c r="O463" s="20"/>
      <c r="P463" s="20"/>
      <c r="Q463" s="20"/>
      <c r="R463" s="20"/>
    </row>
    <row r="464" spans="1:18" s="63" customFormat="1" ht="16.399999999999999" customHeight="1" x14ac:dyDescent="0.3">
      <c r="A464" s="18"/>
      <c r="B464" s="18"/>
      <c r="C464" s="18"/>
      <c r="D464" s="18"/>
      <c r="E464" s="155"/>
      <c r="F464" s="18"/>
      <c r="G464" s="155"/>
      <c r="N464" s="20"/>
      <c r="O464" s="20"/>
      <c r="P464" s="20"/>
      <c r="Q464" s="20"/>
      <c r="R464" s="20"/>
    </row>
    <row r="465" spans="1:18" s="63" customFormat="1" ht="16.399999999999999" customHeight="1" x14ac:dyDescent="0.3">
      <c r="A465" s="18"/>
      <c r="B465" s="18"/>
      <c r="C465" s="18"/>
      <c r="D465" s="18"/>
      <c r="E465" s="155"/>
      <c r="F465" s="18"/>
      <c r="G465" s="155"/>
      <c r="N465" s="20"/>
      <c r="O465" s="20"/>
      <c r="P465" s="20"/>
      <c r="Q465" s="20"/>
      <c r="R465" s="20"/>
    </row>
    <row r="466" spans="1:18" s="63" customFormat="1" ht="16.399999999999999" customHeight="1" x14ac:dyDescent="0.3">
      <c r="A466" s="18"/>
      <c r="B466" s="18"/>
      <c r="C466" s="18"/>
      <c r="D466" s="18"/>
      <c r="E466" s="155"/>
      <c r="F466" s="18"/>
      <c r="G466" s="155"/>
      <c r="N466" s="20"/>
      <c r="O466" s="20"/>
      <c r="P466" s="20"/>
      <c r="Q466" s="20"/>
      <c r="R466" s="20"/>
    </row>
    <row r="467" spans="1:18" s="63" customFormat="1" ht="16.399999999999999" customHeight="1" x14ac:dyDescent="0.3">
      <c r="A467" s="18"/>
      <c r="B467" s="18"/>
      <c r="C467" s="18"/>
      <c r="D467" s="18"/>
      <c r="E467" s="155"/>
      <c r="F467" s="18"/>
      <c r="G467" s="155"/>
      <c r="N467" s="20"/>
      <c r="O467" s="20"/>
      <c r="P467" s="20"/>
      <c r="Q467" s="20"/>
      <c r="R467" s="20"/>
    </row>
    <row r="468" spans="1:18" s="63" customFormat="1" ht="16.399999999999999" customHeight="1" x14ac:dyDescent="0.3">
      <c r="A468" s="18"/>
      <c r="B468" s="18"/>
      <c r="C468" s="18"/>
      <c r="D468" s="18"/>
      <c r="E468" s="155"/>
      <c r="F468" s="18"/>
      <c r="G468" s="155"/>
      <c r="N468" s="20"/>
      <c r="O468" s="20"/>
      <c r="P468" s="20"/>
      <c r="Q468" s="20"/>
      <c r="R468" s="20"/>
    </row>
    <row r="469" spans="1:18" s="63" customFormat="1" ht="16.399999999999999" customHeight="1" x14ac:dyDescent="0.3">
      <c r="A469" s="18"/>
      <c r="B469" s="18"/>
      <c r="C469" s="18"/>
      <c r="D469" s="18"/>
      <c r="E469" s="155"/>
      <c r="F469" s="18"/>
      <c r="G469" s="155"/>
      <c r="N469" s="20"/>
      <c r="O469" s="20"/>
      <c r="P469" s="20"/>
      <c r="Q469" s="20"/>
      <c r="R469" s="20"/>
    </row>
    <row r="470" spans="1:18" s="63" customFormat="1" ht="16.399999999999999" customHeight="1" x14ac:dyDescent="0.3">
      <c r="A470" s="18"/>
      <c r="B470" s="18"/>
      <c r="C470" s="18"/>
      <c r="D470" s="18"/>
      <c r="E470" s="155"/>
      <c r="F470" s="18"/>
      <c r="G470" s="155"/>
      <c r="N470" s="20"/>
      <c r="O470" s="20"/>
      <c r="P470" s="20"/>
      <c r="Q470" s="20"/>
      <c r="R470" s="20"/>
    </row>
    <row r="471" spans="1:18" s="63" customFormat="1" ht="16.399999999999999" customHeight="1" x14ac:dyDescent="0.3">
      <c r="A471" s="18"/>
      <c r="B471" s="18"/>
      <c r="C471" s="18"/>
      <c r="D471" s="18"/>
      <c r="E471" s="155"/>
      <c r="F471" s="18"/>
      <c r="G471" s="155"/>
      <c r="N471" s="20"/>
      <c r="O471" s="20"/>
      <c r="P471" s="20"/>
      <c r="Q471" s="20"/>
      <c r="R471" s="20"/>
    </row>
    <row r="472" spans="1:18" s="63" customFormat="1" ht="16.399999999999999" customHeight="1" x14ac:dyDescent="0.3">
      <c r="A472" s="18"/>
      <c r="B472" s="18"/>
      <c r="C472" s="18"/>
      <c r="D472" s="18"/>
      <c r="E472" s="155"/>
      <c r="F472" s="18"/>
      <c r="G472" s="155"/>
      <c r="N472" s="20"/>
      <c r="O472" s="20"/>
      <c r="P472" s="20"/>
      <c r="Q472" s="20"/>
      <c r="R472" s="20"/>
    </row>
    <row r="473" spans="1:18" s="63" customFormat="1" ht="16.399999999999999" customHeight="1" x14ac:dyDescent="0.3">
      <c r="A473" s="18"/>
      <c r="B473" s="18"/>
      <c r="C473" s="18"/>
      <c r="D473" s="18"/>
      <c r="E473" s="155"/>
      <c r="F473" s="18"/>
      <c r="G473" s="155"/>
      <c r="N473" s="20"/>
      <c r="O473" s="20"/>
      <c r="P473" s="20"/>
      <c r="Q473" s="20"/>
      <c r="R473" s="20"/>
    </row>
    <row r="474" spans="1:18" s="63" customFormat="1" ht="16.399999999999999" customHeight="1" x14ac:dyDescent="0.3">
      <c r="A474" s="18"/>
      <c r="B474" s="18"/>
      <c r="C474" s="18"/>
      <c r="D474" s="18"/>
      <c r="E474" s="155"/>
      <c r="F474" s="18"/>
      <c r="G474" s="155"/>
      <c r="N474" s="20"/>
      <c r="O474" s="20"/>
      <c r="P474" s="20"/>
      <c r="Q474" s="20"/>
      <c r="R474" s="20"/>
    </row>
    <row r="475" spans="1:18" s="63" customFormat="1" ht="16.399999999999999" customHeight="1" x14ac:dyDescent="0.3">
      <c r="A475" s="18"/>
      <c r="B475" s="18"/>
      <c r="C475" s="18"/>
      <c r="D475" s="18"/>
      <c r="E475" s="155"/>
      <c r="F475" s="18"/>
      <c r="G475" s="155"/>
      <c r="N475" s="20"/>
      <c r="O475" s="20"/>
      <c r="P475" s="20"/>
      <c r="Q475" s="20"/>
      <c r="R475" s="20"/>
    </row>
    <row r="476" spans="1:18" s="63" customFormat="1" ht="16.399999999999999" customHeight="1" x14ac:dyDescent="0.3">
      <c r="A476" s="18"/>
      <c r="B476" s="18"/>
      <c r="C476" s="18"/>
      <c r="D476" s="18"/>
      <c r="E476" s="155"/>
      <c r="F476" s="18"/>
      <c r="G476" s="155"/>
      <c r="N476" s="20"/>
      <c r="O476" s="20"/>
      <c r="P476" s="20"/>
      <c r="Q476" s="20"/>
      <c r="R476" s="20"/>
    </row>
    <row r="477" spans="1:18" s="63" customFormat="1" ht="16.399999999999999" customHeight="1" x14ac:dyDescent="0.3">
      <c r="A477" s="18"/>
      <c r="B477" s="18"/>
      <c r="C477" s="18"/>
      <c r="D477" s="18"/>
      <c r="E477" s="155"/>
      <c r="F477" s="18"/>
      <c r="G477" s="155"/>
      <c r="N477" s="20"/>
      <c r="O477" s="20"/>
      <c r="P477" s="20"/>
      <c r="Q477" s="20"/>
      <c r="R477" s="20"/>
    </row>
    <row r="478" spans="1:18" s="63" customFormat="1" ht="16.399999999999999" customHeight="1" x14ac:dyDescent="0.3">
      <c r="A478" s="18"/>
      <c r="B478" s="18"/>
      <c r="C478" s="18"/>
      <c r="D478" s="18"/>
      <c r="E478" s="155"/>
      <c r="F478" s="18"/>
      <c r="G478" s="155"/>
      <c r="N478" s="20"/>
      <c r="O478" s="20"/>
      <c r="P478" s="20"/>
      <c r="Q478" s="20"/>
      <c r="R478" s="20"/>
    </row>
    <row r="479" spans="1:18" s="63" customFormat="1" ht="16.399999999999999" customHeight="1" x14ac:dyDescent="0.3">
      <c r="A479" s="18"/>
      <c r="B479" s="18"/>
      <c r="C479" s="18"/>
      <c r="D479" s="18"/>
      <c r="E479" s="155"/>
      <c r="F479" s="18"/>
      <c r="G479" s="155"/>
      <c r="N479" s="20"/>
      <c r="O479" s="20"/>
      <c r="P479" s="20"/>
      <c r="Q479" s="20"/>
      <c r="R479" s="20"/>
    </row>
    <row r="480" spans="1:18" s="63" customFormat="1" ht="16.399999999999999" customHeight="1" x14ac:dyDescent="0.3">
      <c r="A480" s="18"/>
      <c r="B480" s="18"/>
      <c r="C480" s="18"/>
      <c r="D480" s="18"/>
      <c r="E480" s="155"/>
      <c r="F480" s="18"/>
      <c r="G480" s="155"/>
      <c r="N480" s="20"/>
      <c r="O480" s="20"/>
      <c r="P480" s="20"/>
      <c r="Q480" s="20"/>
      <c r="R480" s="20"/>
    </row>
    <row r="481" spans="1:18" s="63" customFormat="1" ht="16.399999999999999" customHeight="1" x14ac:dyDescent="0.3">
      <c r="A481" s="18"/>
      <c r="B481" s="18"/>
      <c r="C481" s="18"/>
      <c r="D481" s="18"/>
      <c r="E481" s="155"/>
      <c r="F481" s="18"/>
      <c r="G481" s="155"/>
      <c r="N481" s="20"/>
      <c r="O481" s="20"/>
      <c r="P481" s="20"/>
      <c r="Q481" s="20"/>
      <c r="R481" s="20"/>
    </row>
    <row r="482" spans="1:18" s="63" customFormat="1" ht="16.399999999999999" customHeight="1" x14ac:dyDescent="0.3">
      <c r="A482" s="18"/>
      <c r="B482" s="18"/>
      <c r="C482" s="18"/>
      <c r="D482" s="18"/>
      <c r="E482" s="155"/>
      <c r="F482" s="18"/>
      <c r="G482" s="155"/>
      <c r="N482" s="20"/>
      <c r="O482" s="20"/>
      <c r="P482" s="20"/>
      <c r="Q482" s="20"/>
      <c r="R482" s="20"/>
    </row>
    <row r="483" spans="1:18" s="63" customFormat="1" ht="16.399999999999999" customHeight="1" x14ac:dyDescent="0.3">
      <c r="A483" s="18"/>
      <c r="B483" s="18"/>
      <c r="C483" s="18"/>
      <c r="D483" s="18"/>
      <c r="E483" s="155"/>
      <c r="F483" s="18"/>
      <c r="G483" s="155"/>
      <c r="N483" s="20"/>
      <c r="O483" s="20"/>
      <c r="P483" s="20"/>
      <c r="Q483" s="20"/>
      <c r="R483" s="20"/>
    </row>
    <row r="484" spans="1:18" s="63" customFormat="1" ht="16.399999999999999" customHeight="1" x14ac:dyDescent="0.3">
      <c r="A484" s="18"/>
      <c r="B484" s="18"/>
      <c r="C484" s="18"/>
      <c r="D484" s="18"/>
      <c r="E484" s="155"/>
      <c r="F484" s="18"/>
      <c r="G484" s="155"/>
      <c r="N484" s="20"/>
      <c r="O484" s="20"/>
      <c r="P484" s="20"/>
      <c r="Q484" s="20"/>
      <c r="R484" s="20"/>
    </row>
    <row r="485" spans="1:18" s="63" customFormat="1" ht="16.399999999999999" customHeight="1" x14ac:dyDescent="0.3">
      <c r="A485" s="18"/>
      <c r="B485" s="18"/>
      <c r="C485" s="18"/>
      <c r="D485" s="18"/>
      <c r="E485" s="155"/>
      <c r="F485" s="18"/>
      <c r="G485" s="155"/>
      <c r="N485" s="20"/>
      <c r="O485" s="20"/>
      <c r="P485" s="20"/>
      <c r="Q485" s="20"/>
      <c r="R485" s="20"/>
    </row>
    <row r="486" spans="1:18" s="63" customFormat="1" ht="16.399999999999999" customHeight="1" x14ac:dyDescent="0.3">
      <c r="A486" s="18"/>
      <c r="B486" s="18"/>
      <c r="C486" s="18"/>
      <c r="D486" s="18"/>
      <c r="E486" s="155"/>
      <c r="F486" s="18"/>
      <c r="G486" s="155"/>
      <c r="N486" s="20"/>
      <c r="O486" s="20"/>
      <c r="P486" s="20"/>
      <c r="Q486" s="20"/>
      <c r="R486" s="20"/>
    </row>
    <row r="487" spans="1:18" s="63" customFormat="1" ht="16.399999999999999" customHeight="1" x14ac:dyDescent="0.3">
      <c r="A487" s="18"/>
      <c r="B487" s="18"/>
      <c r="C487" s="18"/>
      <c r="D487" s="18"/>
      <c r="E487" s="155"/>
      <c r="F487" s="18"/>
      <c r="G487" s="155"/>
      <c r="N487" s="20"/>
      <c r="O487" s="20"/>
      <c r="P487" s="20"/>
      <c r="Q487" s="20"/>
      <c r="R487" s="20"/>
    </row>
    <row r="488" spans="1:18" s="63" customFormat="1" ht="16.399999999999999" customHeight="1" x14ac:dyDescent="0.3">
      <c r="A488" s="18"/>
      <c r="B488" s="18"/>
      <c r="C488" s="18"/>
      <c r="D488" s="18"/>
      <c r="E488" s="155"/>
      <c r="F488" s="18"/>
      <c r="G488" s="155"/>
      <c r="N488" s="20"/>
      <c r="O488" s="20"/>
      <c r="P488" s="20"/>
      <c r="Q488" s="20"/>
      <c r="R488" s="20"/>
    </row>
    <row r="489" spans="1:18" s="63" customFormat="1" ht="16.399999999999999" customHeight="1" x14ac:dyDescent="0.3">
      <c r="A489" s="18"/>
      <c r="B489" s="18"/>
      <c r="C489" s="18"/>
      <c r="D489" s="18"/>
      <c r="E489" s="155"/>
      <c r="F489" s="18"/>
      <c r="G489" s="155"/>
      <c r="N489" s="20"/>
      <c r="O489" s="20"/>
      <c r="P489" s="20"/>
      <c r="Q489" s="20"/>
      <c r="R489" s="20"/>
    </row>
    <row r="490" spans="1:18" s="63" customFormat="1" ht="16.399999999999999" customHeight="1" x14ac:dyDescent="0.3">
      <c r="A490" s="18"/>
      <c r="B490" s="18"/>
      <c r="C490" s="18"/>
      <c r="D490" s="18"/>
      <c r="E490" s="155"/>
      <c r="F490" s="18"/>
      <c r="G490" s="155"/>
      <c r="N490" s="20"/>
      <c r="O490" s="20"/>
      <c r="P490" s="20"/>
      <c r="Q490" s="20"/>
      <c r="R490" s="20"/>
    </row>
    <row r="491" spans="1:18" s="63" customFormat="1" ht="16.399999999999999" customHeight="1" x14ac:dyDescent="0.3">
      <c r="A491" s="18"/>
      <c r="B491" s="18"/>
      <c r="C491" s="18"/>
      <c r="D491" s="18"/>
      <c r="E491" s="155"/>
      <c r="F491" s="18"/>
      <c r="G491" s="155"/>
      <c r="N491" s="20"/>
      <c r="O491" s="20"/>
      <c r="P491" s="20"/>
      <c r="Q491" s="20"/>
      <c r="R491" s="20"/>
    </row>
    <row r="492" spans="1:18" s="63" customFormat="1" ht="16.399999999999999" customHeight="1" x14ac:dyDescent="0.3">
      <c r="A492" s="18"/>
      <c r="B492" s="18"/>
      <c r="C492" s="18"/>
      <c r="D492" s="18"/>
      <c r="E492" s="155"/>
      <c r="F492" s="18"/>
      <c r="G492" s="155"/>
      <c r="N492" s="20"/>
      <c r="O492" s="20"/>
      <c r="P492" s="20"/>
      <c r="Q492" s="20"/>
      <c r="R492" s="20"/>
    </row>
    <row r="493" spans="1:18" s="63" customFormat="1" ht="16.399999999999999" customHeight="1" x14ac:dyDescent="0.3">
      <c r="A493" s="18"/>
      <c r="B493" s="18"/>
      <c r="C493" s="18"/>
      <c r="D493" s="18"/>
      <c r="E493" s="155"/>
      <c r="F493" s="18"/>
      <c r="G493" s="155"/>
      <c r="N493" s="20"/>
      <c r="O493" s="20"/>
      <c r="P493" s="20"/>
      <c r="Q493" s="20"/>
      <c r="R493" s="20"/>
    </row>
  </sheetData>
  <mergeCells count="9">
    <mergeCell ref="A12:G12"/>
    <mergeCell ref="B13:C13"/>
    <mergeCell ref="D13:E13"/>
    <mergeCell ref="F13:G13"/>
    <mergeCell ref="B1:C1"/>
    <mergeCell ref="D1:E1"/>
    <mergeCell ref="F1:G1"/>
    <mergeCell ref="B10:C10"/>
    <mergeCell ref="I10:J10"/>
  </mergeCells>
  <phoneticPr fontId="21" type="noConversion"/>
  <hyperlinks>
    <hyperlink ref="B11" r:id="rId1" xr:uid="{DDA3F8B6-84EF-4435-B7CB-D5A4884F0877}"/>
  </hyperlinks>
  <printOptions gridLines="1" gridLinesSet="0"/>
  <pageMargins left="0.75" right="0.75" top="1" bottom="1" header="0.5" footer="0.5"/>
  <pageSetup paperSize="9" scale="64" orientation="portrait" horizontalDpi="4294967292" r:id="rId2"/>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6FDF-D337-43C0-80FE-9D615C32A357}">
  <sheetPr codeName="Sheet317">
    <tabColor rgb="FF00B0F0"/>
    <pageSetUpPr fitToPage="1"/>
  </sheetPr>
  <dimension ref="A1:AX493"/>
  <sheetViews>
    <sheetView workbookViewId="0"/>
  </sheetViews>
  <sheetFormatPr defaultColWidth="9.453125" defaultRowHeight="13" x14ac:dyDescent="0.3"/>
  <cols>
    <col min="1" max="1" width="24.54296875" style="20" customWidth="1"/>
    <col min="2" max="2" width="16.453125" style="20" customWidth="1"/>
    <col min="3" max="4" width="11.54296875" style="20" customWidth="1"/>
    <col min="5" max="5" width="11.54296875" style="152" customWidth="1"/>
    <col min="6" max="6" width="11.54296875" style="20" customWidth="1"/>
    <col min="7" max="7" width="11.54296875" style="152" customWidth="1"/>
    <col min="8" max="8" width="16.54296875" style="20" customWidth="1"/>
    <col min="9" max="9" width="11.54296875" style="152" customWidth="1"/>
    <col min="10" max="10" width="11.54296875" style="20" customWidth="1"/>
    <col min="11" max="12" width="11.54296875" style="152" customWidth="1"/>
    <col min="13" max="13" width="11.54296875" style="20" customWidth="1"/>
    <col min="14" max="16" width="11.54296875" style="71" customWidth="1"/>
    <col min="17" max="24" width="11.54296875" style="20" customWidth="1"/>
    <col min="25" max="25" width="11.54296875" style="152" customWidth="1"/>
    <col min="26" max="26" width="11.54296875" style="20" customWidth="1"/>
    <col min="27" max="27" width="11.54296875" style="152" customWidth="1"/>
    <col min="28" max="28" width="11.54296875" style="20" customWidth="1"/>
    <col min="29" max="29" width="11.54296875" style="152" customWidth="1"/>
    <col min="30" max="30" width="11.54296875" style="20" customWidth="1"/>
    <col min="31" max="31" width="11.54296875" style="152" customWidth="1"/>
    <col min="32" max="32" width="11.54296875" style="151" customWidth="1"/>
    <col min="33" max="34" width="11.54296875" style="71" customWidth="1"/>
    <col min="35" max="35" width="11.54296875" style="20" customWidth="1"/>
    <col min="36" max="36" width="13.1796875" style="20" customWidth="1"/>
    <col min="37" max="42" width="11.54296875" style="20" customWidth="1"/>
    <col min="43" max="43" width="13.1796875" style="20" customWidth="1"/>
    <col min="44" max="49" width="11.54296875" style="20" customWidth="1"/>
    <col min="50" max="16384" width="9.453125" style="20"/>
  </cols>
  <sheetData>
    <row r="1" spans="1:50" x14ac:dyDescent="0.3">
      <c r="B1" s="411"/>
      <c r="C1" s="837" t="s">
        <v>834</v>
      </c>
      <c r="D1" s="837"/>
      <c r="E1" s="837"/>
      <c r="F1" s="837"/>
      <c r="G1" s="837"/>
      <c r="H1" s="837"/>
      <c r="I1" s="837"/>
      <c r="J1" s="836"/>
      <c r="K1" s="836"/>
      <c r="L1" s="416"/>
      <c r="M1" s="837" t="s">
        <v>835</v>
      </c>
      <c r="N1" s="837"/>
      <c r="O1" s="837"/>
      <c r="P1" s="837"/>
      <c r="Q1" s="837"/>
      <c r="R1" s="837"/>
      <c r="S1" s="837"/>
      <c r="T1" s="416"/>
      <c r="U1" s="416"/>
      <c r="V1" s="417"/>
      <c r="W1" s="837" t="s">
        <v>836</v>
      </c>
      <c r="X1" s="837"/>
      <c r="Y1" s="837"/>
      <c r="Z1" s="837"/>
      <c r="AA1" s="837"/>
      <c r="AB1" s="837"/>
      <c r="AC1" s="417"/>
      <c r="AD1" s="840" t="s">
        <v>837</v>
      </c>
      <c r="AE1" s="840"/>
      <c r="AF1" s="840"/>
      <c r="AG1" s="840"/>
      <c r="AH1" s="840"/>
      <c r="AI1" s="840"/>
      <c r="AJ1" s="417"/>
      <c r="AK1" s="837" t="s">
        <v>838</v>
      </c>
      <c r="AL1" s="837"/>
      <c r="AM1" s="837"/>
      <c r="AN1" s="837"/>
      <c r="AO1" s="837"/>
      <c r="AP1" s="837"/>
      <c r="AQ1" s="417"/>
      <c r="AR1" s="840" t="s">
        <v>839</v>
      </c>
      <c r="AS1" s="840"/>
      <c r="AT1" s="840"/>
      <c r="AU1" s="840"/>
      <c r="AV1" s="840"/>
      <c r="AW1" s="840"/>
    </row>
    <row r="2" spans="1:50" ht="75" x14ac:dyDescent="0.25">
      <c r="B2" s="415" t="s">
        <v>840</v>
      </c>
      <c r="C2" s="415" t="s">
        <v>841</v>
      </c>
      <c r="D2" s="415" t="s">
        <v>842</v>
      </c>
      <c r="E2" s="415" t="s">
        <v>843</v>
      </c>
      <c r="F2" s="415" t="s">
        <v>844</v>
      </c>
      <c r="G2" s="415" t="s">
        <v>845</v>
      </c>
      <c r="H2" s="415" t="s">
        <v>846</v>
      </c>
      <c r="I2" s="415" t="s">
        <v>847</v>
      </c>
      <c r="J2" s="415" t="s">
        <v>848</v>
      </c>
      <c r="K2" s="415" t="s">
        <v>849</v>
      </c>
      <c r="L2" s="415" t="s">
        <v>850</v>
      </c>
      <c r="M2" s="415" t="s">
        <v>841</v>
      </c>
      <c r="N2" s="415" t="s">
        <v>842</v>
      </c>
      <c r="O2" s="415" t="s">
        <v>843</v>
      </c>
      <c r="P2" s="415" t="s">
        <v>844</v>
      </c>
      <c r="Q2" s="415" t="s">
        <v>845</v>
      </c>
      <c r="R2" s="415" t="s">
        <v>846</v>
      </c>
      <c r="S2" s="415" t="s">
        <v>847</v>
      </c>
      <c r="T2" s="415" t="s">
        <v>851</v>
      </c>
      <c r="U2" s="415" t="s">
        <v>852</v>
      </c>
      <c r="V2" s="415" t="s">
        <v>853</v>
      </c>
      <c r="W2" s="415" t="s">
        <v>841</v>
      </c>
      <c r="X2" s="415" t="s">
        <v>842</v>
      </c>
      <c r="Y2" s="415" t="s">
        <v>843</v>
      </c>
      <c r="Z2" s="415" t="s">
        <v>844</v>
      </c>
      <c r="AA2" s="415" t="s">
        <v>845</v>
      </c>
      <c r="AB2" s="415" t="s">
        <v>847</v>
      </c>
      <c r="AC2" s="415" t="s">
        <v>854</v>
      </c>
      <c r="AD2" s="415" t="s">
        <v>841</v>
      </c>
      <c r="AE2" s="415" t="s">
        <v>842</v>
      </c>
      <c r="AF2" s="415" t="s">
        <v>843</v>
      </c>
      <c r="AG2" s="415" t="s">
        <v>844</v>
      </c>
      <c r="AH2" s="415" t="s">
        <v>845</v>
      </c>
      <c r="AI2" s="415" t="s">
        <v>847</v>
      </c>
      <c r="AJ2" s="415" t="s">
        <v>855</v>
      </c>
      <c r="AK2" s="415" t="s">
        <v>841</v>
      </c>
      <c r="AL2" s="415" t="s">
        <v>842</v>
      </c>
      <c r="AM2" s="415" t="s">
        <v>843</v>
      </c>
      <c r="AN2" s="415" t="s">
        <v>844</v>
      </c>
      <c r="AO2" s="415" t="s">
        <v>846</v>
      </c>
      <c r="AP2" s="415" t="s">
        <v>847</v>
      </c>
      <c r="AQ2" s="415" t="s">
        <v>856</v>
      </c>
      <c r="AR2" s="415" t="s">
        <v>841</v>
      </c>
      <c r="AS2" s="415" t="s">
        <v>842</v>
      </c>
      <c r="AT2" s="415" t="s">
        <v>843</v>
      </c>
      <c r="AU2" s="415" t="s">
        <v>844</v>
      </c>
      <c r="AV2" s="415" t="s">
        <v>846</v>
      </c>
      <c r="AW2" s="415" t="s">
        <v>847</v>
      </c>
    </row>
    <row r="3" spans="1:50" x14ac:dyDescent="0.3">
      <c r="A3" s="412" t="s">
        <v>40</v>
      </c>
      <c r="B3" s="547" cm="1">
        <f t="array" ref="B3">INDEX(B$18:B$1048576,COUNTA(B$18:B$1048576))</f>
        <v>9098658.3346962892</v>
      </c>
      <c r="C3" s="547" cm="1">
        <f t="array" ref="C3">INDEX(C$30:C$1048576,COUNTA(C$30:C$1048576))</f>
        <v>2349637.9984462946</v>
      </c>
      <c r="D3" s="547" cm="1">
        <f t="array" ref="D3">INDEX(D$30:D$1048576,COUNTA(D$30:D$1048576))</f>
        <v>1585084.4965385022</v>
      </c>
      <c r="E3" s="547" cm="1">
        <f t="array" ref="E3">INDEX(E$30:E$1048576,COUNTA(E$30:E$1048576))</f>
        <v>189524.29529879574</v>
      </c>
      <c r="F3" s="547" cm="1">
        <f t="array" ref="F3">INDEX(F$30:F$1048576,COUNTA(F$30:F$1048576))</f>
        <v>2810366.6420296337</v>
      </c>
      <c r="G3" s="547" cm="1">
        <f t="array" ref="G3">INDEX(G$30:G$1048576,COUNTA(G$30:G$1048576))</f>
        <v>40985.794730361311</v>
      </c>
      <c r="H3" s="547" cm="1">
        <f t="array" ref="H3">INDEX(H$30:H$1048576,COUNTA(H$30:H$1048576))</f>
        <v>1042702.2597479525</v>
      </c>
      <c r="I3" s="547" cm="1">
        <f t="array" ref="I3">INDEX(I$30:I$1048576,COUNTA(I$30:I$1048576))</f>
        <v>1080356.8479047494</v>
      </c>
      <c r="J3" s="547" cm="1">
        <f t="array" ref="J3">INDEX(J$30:J$1048576,COUNTA(J$30:J$1048576))</f>
        <v>6967924.043402236</v>
      </c>
      <c r="K3" s="547" cm="1">
        <f t="array" ref="K3">INDEX(K$30:K$1048576,COUNTA(K$30:K$1048576))</f>
        <v>2130734.2912940541</v>
      </c>
      <c r="L3" s="422" cm="1">
        <f t="array" ref="L3">INDEX(L$18:L$1048576,COUNTA(L$18:L$1048576))</f>
        <v>100</v>
      </c>
      <c r="M3" s="422" cm="1">
        <f t="array" ref="M3">INDEX(M$30:M$1048576,COUNTA(M$30:M$1048576))</f>
        <v>25.824005166633444</v>
      </c>
      <c r="N3" s="422" cm="1">
        <f t="array" ref="N3">INDEX(N$30:N$1048576,COUNTA(N$30:N$1048576))</f>
        <v>17.421079440844967</v>
      </c>
      <c r="O3" s="422" cm="1">
        <f t="array" ref="O3">INDEX(O$30:O$1048576,COUNTA(O$30:O$1048576))</f>
        <v>2.0829916711574379</v>
      </c>
      <c r="P3" s="422" cm="1">
        <f t="array" ref="P3">INDEX(P$30:P$1048576,COUNTA(P$30:P$1048576))</f>
        <v>30.88770386412628</v>
      </c>
      <c r="Q3" s="422" cm="1">
        <f t="array" ref="Q3">INDEX(Q$30:Q$1048576,COUNTA(Q$30:Q$1048576))</f>
        <v>0.45045976255717274</v>
      </c>
      <c r="R3" s="422" cm="1">
        <f t="array" ref="R3">INDEX(R$30:R$1048576,COUNTA(R$30:R$1048576))</f>
        <v>11.459956197847026</v>
      </c>
      <c r="S3" s="422" cm="1">
        <f t="array" ref="S3">INDEX(S$30:S$1048576,COUNTA(S$30:S$1048576))</f>
        <v>11.873803896833669</v>
      </c>
      <c r="T3" s="422" cm="1">
        <f t="array" ref="T3">INDEX(T$30:T$1048576,COUNTA(T$30:T$1048576))</f>
        <v>76.581884790982471</v>
      </c>
      <c r="U3" s="422" cm="1">
        <f t="array" ref="U3">INDEX(U$30:U$1048576,COUNTA(U$30:U$1048576))</f>
        <v>23.418115209017547</v>
      </c>
      <c r="V3" s="547" cm="1">
        <f t="array" ref="V3">INDEX(V$18:V$1048576,COUNTA(V$18:V$1048576))</f>
        <v>2130734.2912940541</v>
      </c>
      <c r="W3" s="547" cm="1">
        <f t="array" ref="W3">INDEX(W$18:W$1048576,COUNTA(W$18:W$1048576))</f>
        <v>519773.77292871824</v>
      </c>
      <c r="X3" s="547" cm="1">
        <f t="array" ref="X3">INDEX(X$18:X$1048576,COUNTA(X$18:X$1048576))</f>
        <v>392475.65990616666</v>
      </c>
      <c r="Y3" s="547" cm="1">
        <f t="array" ref="Y3">INDEX(Y$18:Y$1048576,COUNTA(Y$18:Y$1048576))</f>
        <v>93116.239522286429</v>
      </c>
      <c r="Z3" s="547" cm="1">
        <f t="array" ref="Z3">INDEX(Z$18:Z$1048576,COUNTA(Z$18:Z$1048576))</f>
        <v>738422.59228462551</v>
      </c>
      <c r="AA3" s="547" cm="1">
        <f t="array" ref="AA3">INDEX(AA$18:AA$1048576,COUNTA(AA$18:AA$1048576))</f>
        <v>27848.592507603069</v>
      </c>
      <c r="AB3" s="547" cm="1">
        <f t="array" ref="AB3">INDEX(AB$18:AB$1048576,COUNTA(AB$18:AB$1048576))</f>
        <v>359183.29933687404</v>
      </c>
      <c r="AC3" s="422" cm="1">
        <f t="array" ref="AC3">INDEX(AC$18:AC$1048576,COUNTA(AC$18:AC$1048576))</f>
        <v>100</v>
      </c>
      <c r="AD3" s="422" cm="1">
        <f t="array" ref="AD3">INDEX(AD$18:AD$1048576,COUNTA(AD$18:AD$1048576))</f>
        <v>24.394114979631983</v>
      </c>
      <c r="AE3" s="422" cm="1">
        <f t="array" ref="AE3">INDEX(AE$18:AE$1048576,COUNTA(AE$18:AE$1048576))</f>
        <v>18.419737341712622</v>
      </c>
      <c r="AF3" s="422" cm="1">
        <f t="array" ref="AF3">INDEX(AF$18:AF$1048576,COUNTA(AF$18:AF$1048576))</f>
        <v>4.3701478829504525</v>
      </c>
      <c r="AG3" s="422" cm="1">
        <f t="array" ref="AG3">INDEX(AG$18:AG$1048576,COUNTA(AG$18:AG$1048576))</f>
        <v>34.655780183467222</v>
      </c>
      <c r="AH3" s="546" cm="1">
        <f t="array" ref="AH3">INDEX(AH$18:AH$1048576,COUNTA(AH$18:AH$1048576))</f>
        <v>1.3069950871579508</v>
      </c>
      <c r="AI3" s="422" cm="1">
        <f t="array" ref="AI3">INDEX(AI$18:AI$1048576,COUNTA(AI$18:AI$1048576))</f>
        <v>16.857254365523541</v>
      </c>
      <c r="AJ3" s="547" cm="1">
        <f t="array" ref="AJ3">INDEX(AJ$18:AJ$1048576,COUNTA(AJ$18:AJ$1048576))</f>
        <v>6967924.043402236</v>
      </c>
      <c r="AK3" s="547" cm="1">
        <f t="array" ref="AK3">INDEX(AK$18:AK$1048576,COUNTA(AK$18:AK$1048576))</f>
        <v>1842757.6362849853</v>
      </c>
      <c r="AL3" s="547" cm="1">
        <f t="array" ref="AL3">INDEX(AL$18:AL$1048576,COUNTA(AL$18:AL$1048576))</f>
        <v>1198766.414924334</v>
      </c>
      <c r="AM3" s="547" cm="1">
        <f t="array" ref="AM3">INDEX(AM$18:AM$1048576,COUNTA(AM$18:AM$1048576))</f>
        <v>97427.512360854642</v>
      </c>
      <c r="AN3" s="547" cm="1">
        <f t="array" ref="AN3">INDEX(AN$18:AN$1048576,COUNTA(AN$18:AN$1048576))</f>
        <v>2087002.2466747332</v>
      </c>
      <c r="AO3" s="547" cm="1">
        <f t="array" ref="AO3">INDEX(AO$18:AO$1048576,COUNTA(AO$18:AO$1048576))</f>
        <v>1013173.8062649213</v>
      </c>
      <c r="AP3" s="547" cm="1">
        <f t="array" ref="AP3">INDEX(AP$18:AP$1048576,COUNTA(AP$18:AP$1048576))</f>
        <v>726756.10663922096</v>
      </c>
      <c r="AQ3" s="422" cm="1">
        <f t="array" ref="AQ3">INDEX(AQ$18:AQ$1048576,COUNTA(AQ$18:AQ$1048576))</f>
        <v>100</v>
      </c>
      <c r="AR3" s="422" cm="1">
        <f t="array" ref="AR3">INDEX(AR$18:AR$1048576,COUNTA(AR$18:AR$1048576))</f>
        <v>26.446293398244624</v>
      </c>
      <c r="AS3" s="422" cm="1">
        <f t="array" ref="AS3">INDEX(AS$18:AS$1048576,COUNTA(AS$18:AS$1048576))</f>
        <v>17.204068348870965</v>
      </c>
      <c r="AT3" s="422" cm="1">
        <f t="array" ref="AT3">INDEX(AT$18:AT$1048576,COUNTA(AT$18:AT$1048576))</f>
        <v>1.3982286797903096</v>
      </c>
      <c r="AU3" s="422" cm="1">
        <f t="array" ref="AU3">INDEX(AU$18:AU$1048576,COUNTA(AU$18:AU$1048576))</f>
        <v>29.951564248908063</v>
      </c>
      <c r="AV3" s="422" cm="1">
        <f t="array" ref="AV3">INDEX(AV$18:AV$1048576,COUNTA(AV$18:AV$1048576))</f>
        <v>14.540540338183966</v>
      </c>
      <c r="AW3" s="422" cm="1">
        <f t="array" ref="AW3">INDEX(AW$18:AW$1048576,COUNTA(AW$18:AW$1048576))</f>
        <v>10.430023377297996</v>
      </c>
    </row>
    <row r="4" spans="1:50" x14ac:dyDescent="0.3">
      <c r="A4" s="412" t="s">
        <v>281</v>
      </c>
      <c r="B4" s="418" cm="1">
        <f t="array" ref="B4">INDEX(B$18:B$1048576,COUNTA(B$18:B$1048576))-INDEX(B$18:B$1048576,COUNTA(B$18:B$1048576)-3)</f>
        <v>-25615.94430838339</v>
      </c>
      <c r="C4" s="418" cm="1">
        <f t="array" ref="C4">INDEX(C$18:C$1048576,COUNTA(C$18:C$1048576))-INDEX(C$18:C$1048576,COUNTA(C$18:C$1048576)-3)</f>
        <v>-18212.586504634004</v>
      </c>
      <c r="D4" s="418" cm="1">
        <f t="array" ref="D4">INDEX(D$18:D$1048576,COUNTA(D$18:D$1048576))-INDEX(D$18:D$1048576,COUNTA(D$18:D$1048576)-3)</f>
        <v>-29939.80481358571</v>
      </c>
      <c r="E4" s="418" cm="1">
        <f t="array" ref="E4">INDEX(E$18:E$1048576,COUNTA(E$18:E$1048576))-INDEX(E$18:E$1048576,COUNTA(E$18:E$1048576)-3)</f>
        <v>-3000.4556821321021</v>
      </c>
      <c r="F4" s="418" cm="1">
        <f t="array" ref="F4">INDEX(F$18:F$1048576,COUNTA(F$18:F$1048576))-INDEX(F$18:F$1048576,COUNTA(F$18:F$1048576)-3)</f>
        <v>13296.122577272356</v>
      </c>
      <c r="G4" s="418" cm="1">
        <f t="array" ref="G4">INDEX(G$18:G$1048576,COUNTA(G$18:G$1048576))-INDEX(G$18:G$1048576,COUNTA(G$18:G$1048576)-3)</f>
        <v>13992.130832252798</v>
      </c>
      <c r="H4" s="418" cm="1">
        <f t="array" ref="H4">INDEX(H$18:H$1048576,COUNTA(H$18:H$1048576))-INDEX(H$18:H$1048576,COUNTA(H$18:H$1048576)-3)</f>
        <v>1653.9174302469473</v>
      </c>
      <c r="I4" s="418" cm="1">
        <f t="array" ref="I4">INDEX(I$18:I$1048576,COUNTA(I$18:I$1048576))-INDEX(I$18:I$1048576,COUNTA(I$18:I$1048576)-3)</f>
        <v>-3405.2681478026789</v>
      </c>
      <c r="J4" s="418" cm="1">
        <f t="array" ref="J4">INDEX(J$18:J$1048576,COUNTA(J$18:J$1048576))-INDEX(J$18:J$1048576,COUNTA(J$18:J$1048576)-3)</f>
        <v>-124600.60739384405</v>
      </c>
      <c r="K4" s="418" cm="1">
        <f t="array" ref="K4">INDEX(K$18:K$1048576,COUNTA(K$18:K$1048576))-INDEX(K$18:K$1048576,COUNTA(K$18:K$1048576)-3)</f>
        <v>98984.663085461594</v>
      </c>
      <c r="L4" s="418" cm="1">
        <f t="array" ref="L4">INDEX(L$18:L$1048576,COUNTA(L$18:L$1048576))-INDEX(L$18:L$1048576,COUNTA(L$18:L$1048576)-3)</f>
        <v>0</v>
      </c>
      <c r="M4" s="418" cm="1">
        <f t="array" ref="M4">INDEX(M$18:M$1048576,COUNTA(M$18:M$1048576))-INDEX(M$18:M$1048576,COUNTA(M$18:M$1048576)-3)</f>
        <v>-0.12710625928509955</v>
      </c>
      <c r="N4" s="418" cm="1">
        <f t="array" ref="N4">INDEX(N$18:N$1048576,COUNTA(N$18:N$1048576))-INDEX(N$18:N$1048576,COUNTA(N$18:N$1048576)-3)</f>
        <v>-0.27922473642340861</v>
      </c>
      <c r="O4" s="418" cm="1">
        <f t="array" ref="O4">INDEX(O$18:O$1048576,COUNTA(O$18:O$1048576))-INDEX(O$18:O$1048576,COUNTA(O$18:O$1048576)-3)</f>
        <v>-2.7036426353124199E-2</v>
      </c>
      <c r="P4" s="418" cm="1">
        <f t="array" ref="P4">INDEX(P$18:P$1048576,COUNTA(P$18:P$1048576))-INDEX(P$18:P$1048576,COUNTA(P$18:P$1048576)-3)</f>
        <v>0.23243820767254064</v>
      </c>
      <c r="Q4" s="418" cm="1">
        <f t="array" ref="Q4">INDEX(Q$18:Q$1048576,COUNTA(Q$18:Q$1048576))-INDEX(Q$18:Q$1048576,COUNTA(Q$18:Q$1048576)-3)</f>
        <v>0.15461525950204169</v>
      </c>
      <c r="R4" s="418" cm="1">
        <f t="array" ref="R4">INDEX(R$18:R$1048576,COUNTA(R$18:R$1048576))-INDEX(R$18:R$1048576,COUNTA(R$18:R$1048576)-3)</f>
        <v>5.0299818783539507E-2</v>
      </c>
      <c r="S4" s="418" cm="1">
        <f t="array" ref="S4">INDEX(S$18:S$1048576,COUNTA(S$18:S$1048576))-INDEX(S$18:S$1048576,COUNTA(S$18:S$1048576)-3)</f>
        <v>-3.9858638964851423E-3</v>
      </c>
      <c r="T4" s="418" cm="1">
        <f t="array" ref="T4">INDEX(T$18:T$1048576,COUNTA(T$18:T$1048576))-INDEX(T$18:T$1048576,COUNTA(T$18:T$1048576)-3)</f>
        <v>-1.1505948991148358</v>
      </c>
      <c r="U4" s="418" cm="1">
        <f t="array" ref="U4">INDEX(U$18:U$1048576,COUNTA(U$18:U$1048576))-INDEX(U$18:U$1048576,COUNTA(U$18:U$1048576)-3)</f>
        <v>1.1505948991148571</v>
      </c>
      <c r="V4" s="418" cm="1">
        <f t="array" ref="V4">INDEX(V$18:V$1048576,COUNTA(V$18:V$1048576))-INDEX(V$18:V$1048576,COUNTA(V$18:V$1048576)-3)</f>
        <v>98984.663085461594</v>
      </c>
      <c r="W4" s="418" cm="1">
        <f t="array" ref="W4">INDEX(W$18:W$1048576,COUNTA(W$18:W$1048576))-INDEX(W$18:W$1048576,COUNTA(W$18:W$1048576)-3)</f>
        <v>64416.411440386903</v>
      </c>
      <c r="X4" s="418" cm="1">
        <f t="array" ref="X4">INDEX(X$18:X$1048576,COUNTA(X$18:X$1048576))-INDEX(X$18:X$1048576,COUNTA(X$18:X$1048576)-3)</f>
        <v>-17278.755393181753</v>
      </c>
      <c r="Y4" s="418" cm="1">
        <f t="array" ref="Y4">INDEX(Y$18:Y$1048576,COUNTA(Y$18:Y$1048576))-INDEX(Y$18:Y$1048576,COUNTA(Y$18:Y$1048576)-3)</f>
        <v>16555.764082897804</v>
      </c>
      <c r="Z4" s="418" cm="1">
        <f t="array" ref="Z4">INDEX(Z$18:Z$1048576,COUNTA(Z$18:Z$1048576))-INDEX(Z$18:Z$1048576,COUNTA(Z$18:Z$1048576)-3)</f>
        <v>1953.0726972806733</v>
      </c>
      <c r="AA4" s="418" cm="1">
        <f t="array" ref="AA4">INDEX(AA$18:AA$1048576,COUNTA(AA$18:AA$1048576))-INDEX(AA$18:AA$1048576,COUNTA(AA$18:AA$1048576)-3)</f>
        <v>8631.2302007214821</v>
      </c>
      <c r="AB4" s="418" cm="1">
        <f t="array" ref="AB4">INDEX(AB$18:AB$1048576,COUNTA(AB$18:AB$1048576))-INDEX(AB$18:AB$1048576,COUNTA(AB$18:AB$1048576)-3)</f>
        <v>24794.763417855953</v>
      </c>
      <c r="AC4" s="204" cm="1">
        <f t="array" ref="AC4">INDEX(AC$18:AC$1048576,COUNTA(AC$18:AC$1048576))-INDEX(AC$18:AC$1048576,COUNTA(AC$18:AC$1048576)-3)</f>
        <v>0</v>
      </c>
      <c r="AD4" s="204" cm="1">
        <f t="array" ref="AD4">INDEX(AD$18:AD$1048576,COUNTA(AD$18:AD$1048576))-INDEX(AD$18:AD$1048576,COUNTA(AD$18:AD$1048576)-3)</f>
        <v>1.9820345162619439</v>
      </c>
      <c r="AE4" s="204" cm="1">
        <f t="array" ref="AE4">INDEX(AE$18:AE$1048576,COUNTA(AE$18:AE$1048576))-INDEX(AE$18:AE$1048576,COUNTA(AE$18:AE$1048576)-3)</f>
        <v>-1.7478270870123715</v>
      </c>
      <c r="AF4" s="204" cm="1">
        <f t="array" ref="AF4">INDEX(AF$18:AF$1048576,COUNTA(AF$18:AF$1048576))-INDEX(AF$18:AF$1048576,COUNTA(AF$18:AF$1048576)-3)</f>
        <v>0.60194365264415639</v>
      </c>
      <c r="AG4" s="204" cm="1">
        <f t="array" ref="AG4">INDEX(AG$18:AG$1048576,COUNTA(AG$18:AG$1048576))-INDEX(AG$18:AG$1048576,COUNTA(AG$18:AG$1048576)-3)</f>
        <v>-1.5922648198285358</v>
      </c>
      <c r="AH4" s="549" cm="1">
        <f t="array" ref="AH4">INDEX(AH$18:AH$1048576,COUNTA(AH$18:AH$1048576))-INDEX(AH$18:AH$1048576,COUNTA(AH$18:AH$1048576)-3)</f>
        <v>0.36114221040238004</v>
      </c>
      <c r="AI4" s="548" cm="1">
        <f t="array" ref="AI4">INDEX(AI$18:AI$1048576,COUNTA(AI$18:AI$1048576))-INDEX(AI$18:AI$1048576,COUNTA(AI$18:AI$1048576)-3)</f>
        <v>0.39909774640060647</v>
      </c>
      <c r="AJ4" s="418" cm="1">
        <f t="array" ref="AJ4">INDEX(AJ$18:AJ$1048576,COUNTA(AJ$18:AJ$1048576))-INDEX(AJ$18:AJ$1048576,COUNTA(AJ$18:AJ$1048576)-3)</f>
        <v>-124600.60739384405</v>
      </c>
      <c r="AK4" s="418" cm="1">
        <f t="array" ref="AK4">INDEX(AK$18:AK$1048576,COUNTA(AK$18:AK$1048576))-INDEX(AK$18:AK$1048576,COUNTA(AK$18:AK$1048576)-3)</f>
        <v>-78887.66910296143</v>
      </c>
      <c r="AL4" s="418" cm="1">
        <f t="array" ref="AL4">INDEX(AL$18:AL$1048576,COUNTA(AL$18:AL$1048576))-INDEX(AL$18:AL$1048576,COUNTA(AL$18:AL$1048576)-3)</f>
        <v>-11381.767046541907</v>
      </c>
      <c r="AM4" s="418" cm="1">
        <f t="array" ref="AM4">INDEX(AM$18:AM$1048576,COUNTA(AM$18:AM$1048576))-INDEX(AM$18:AM$1048576,COUNTA(AM$18:AM$1048576)-3)</f>
        <v>-19277.848327824307</v>
      </c>
      <c r="AN4" s="418" cm="1">
        <f t="array" ref="AN4">INDEX(AN$18:AN$1048576,COUNTA(AN$18:AN$1048576))-INDEX(AN$18:AN$1048576,COUNTA(AN$18:AN$1048576)-3)</f>
        <v>15762.904458994512</v>
      </c>
      <c r="AO4" s="418" cm="1">
        <f t="array" ref="AO4">INDEX(AO$18:AO$1048576,COUNTA(AO$18:AO$1048576))-INDEX(AO$18:AO$1048576,COUNTA(AO$18:AO$1048576)-3)</f>
        <v>-6134.3460321335588</v>
      </c>
      <c r="AP4" s="418" cm="1">
        <f t="array" ref="AP4">INDEX(AP$18:AP$1048576,COUNTA(AP$18:AP$1048576))-INDEX(AP$18:AP$1048576,COUNTA(AP$18:AP$1048576)-3)</f>
        <v>-26722.48240914417</v>
      </c>
      <c r="AQ4" s="418" cm="1">
        <f t="array" ref="AQ4">INDEX(AQ$18:AQ$1048576,COUNTA(AQ$18:AQ$1048576))-INDEX(AQ$18:AQ$1048576,COUNTA(AQ$18:AQ$1048576)-3)</f>
        <v>0</v>
      </c>
      <c r="AR4" s="418" cm="1">
        <f t="array" ref="AR4">INDEX(AR$18:AR$1048576,COUNTA(AR$18:AR$1048576))-INDEX(AR$18:AR$1048576,COUNTA(AR$18:AR$1048576)-3)</f>
        <v>-0.64765974257748482</v>
      </c>
      <c r="AS4" s="418" cm="1">
        <f t="array" ref="AS4">INDEX(AS$18:AS$1048576,COUNTA(AS$18:AS$1048576))-INDEX(AS$18:AS$1048576,COUNTA(AS$18:AS$1048576)-3)</f>
        <v>0.14176343555569915</v>
      </c>
      <c r="AT4" s="418" cm="1">
        <f t="array" ref="AT4">INDEX(AT$18:AT$1048576,COUNTA(AT$18:AT$1048576))-INDEX(AT$18:AT$1048576,COUNTA(AT$18:AT$1048576)-3)</f>
        <v>-0.24724125418559395</v>
      </c>
      <c r="AU4" s="418" cm="1">
        <f t="array" ref="AU4">INDEX(AU$18:AU$1048576,COUNTA(AU$18:AU$1048576))-INDEX(AU$18:AU$1048576,COUNTA(AU$18:AU$1048576)-3)</f>
        <v>0.74843215992394363</v>
      </c>
      <c r="AV4" s="418" cm="1">
        <f t="array" ref="AV4">INDEX(AV$18:AV$1048576,COUNTA(AV$18:AV$1048576))-INDEX(AV$18:AV$1048576,COUNTA(AV$18:AV$1048576)-3)</f>
        <v>0.16895613533391973</v>
      </c>
      <c r="AW4" s="418" cm="1">
        <f t="array" ref="AW4">INDEX(AW$18:AW$1048576,COUNTA(AW$18:AW$1048576))-INDEX(AW$18:AW$1048576,COUNTA(AW$18:AW$1048576)-3)</f>
        <v>-0.19353630202991745</v>
      </c>
    </row>
    <row r="5" spans="1:50" x14ac:dyDescent="0.3">
      <c r="A5" s="412" t="s">
        <v>815</v>
      </c>
      <c r="B5" s="418" cm="1">
        <f t="array" ref="B5">INDEX(B$18:B$1048576,COUNTA(B$18:B$1048576))-INDEX(B$18:B$1048576,COUNTA(B$18:B$1048576)-12)</f>
        <v>-234336.27827867121</v>
      </c>
      <c r="C5" s="418" cm="1">
        <f t="array" ref="C5">INDEX(C$18:C$1048576,COUNTA(C$18:C$1048576))-INDEX(C$18:C$1048576,COUNTA(C$18:C$1048576)-12)</f>
        <v>-116542.8583410508</v>
      </c>
      <c r="D5" s="418" cm="1">
        <f t="array" ref="D5">INDEX(D$18:D$1048576,COUNTA(D$18:D$1048576))-INDEX(D$18:D$1048576,COUNTA(D$18:D$1048576)-12)</f>
        <v>-99983.74259631522</v>
      </c>
      <c r="E5" s="418" cm="1">
        <f t="array" ref="E5">INDEX(E$18:E$1048576,COUNTA(E$18:E$1048576))-INDEX(E$18:E$1048576,COUNTA(E$18:E$1048576)-12)</f>
        <v>-8531.7341925868241</v>
      </c>
      <c r="F5" s="418" cm="1">
        <f t="array" ref="F5">INDEX(F$18:F$1048576,COUNTA(F$18:F$1048576))-INDEX(F$18:F$1048576,COUNTA(F$18:F$1048576)-12)</f>
        <v>15412.857758250087</v>
      </c>
      <c r="G5" s="418" cm="1">
        <f t="array" ref="G5">INDEX(G$18:G$1048576,COUNTA(G$18:G$1048576))-INDEX(G$18:G$1048576,COUNTA(G$18:G$1048576)-12)</f>
        <v>15502.770513136522</v>
      </c>
      <c r="H5" s="418" cm="1">
        <f t="array" ref="H5">INDEX(H$18:H$1048576,COUNTA(H$18:H$1048576))-INDEX(H$18:H$1048576,COUNTA(H$18:H$1048576)-12)</f>
        <v>-52575.374309526058</v>
      </c>
      <c r="I5" s="418" cm="1">
        <f t="array" ref="I5">INDEX(I$18:I$1048576,COUNTA(I$18:I$1048576))-INDEX(I$18:I$1048576,COUNTA(I$18:I$1048576)-12)</f>
        <v>12381.802889420651</v>
      </c>
      <c r="J5" s="418" cm="1">
        <f t="array" ref="J5">INDEX(J$18:J$1048576,COUNTA(J$18:J$1048576))-INDEX(J$18:J$1048576,COUNTA(J$18:J$1048576)-12)</f>
        <v>-444233.00452487357</v>
      </c>
      <c r="K5" s="418" cm="1">
        <f t="array" ref="K5">INDEX(K$18:K$1048576,COUNTA(K$18:K$1048576))-INDEX(K$18:K$1048576,COUNTA(K$18:K$1048576)-12)</f>
        <v>209896.72624620399</v>
      </c>
      <c r="L5" s="418" cm="1">
        <f t="array" ref="L5">INDEX(L$18:L$1048576,COUNTA(L$18:L$1048576))-INDEX(L$18:L$1048576,COUNTA(L$18:L$1048576)-12)</f>
        <v>0</v>
      </c>
      <c r="M5" s="418" cm="1">
        <f t="array" ref="M5">INDEX(M$18:M$1048576,COUNTA(M$18:M$1048576))-INDEX(M$18:M$1048576,COUNTA(M$18:M$1048576)-12)</f>
        <v>-0.60032013361691128</v>
      </c>
      <c r="N5" s="418" cm="1">
        <f t="array" ref="N5">INDEX(N$18:N$1048576,COUNTA(N$18:N$1048576))-INDEX(N$18:N$1048576,COUNTA(N$18:N$1048576)-12)</f>
        <v>-0.63387836221852112</v>
      </c>
      <c r="O5" s="418" cm="1">
        <f t="array" ref="O5">INDEX(O$18:O$1048576,COUNTA(O$18:O$1048576))-INDEX(O$18:O$1048576,COUNTA(O$18:O$1048576)-12)</f>
        <v>-3.9114230586469123E-2</v>
      </c>
      <c r="P5" s="418" cm="1">
        <f t="array" ref="P5">INDEX(P$18:P$1048576,COUNTA(P$18:P$1048576))-INDEX(P$18:P$1048576,COUNTA(P$18:P$1048576)-12)</f>
        <v>0.94068363992332849</v>
      </c>
      <c r="Q5" s="418" cm="1">
        <f t="array" ref="Q5">INDEX(Q$18:Q$1048576,COUNTA(Q$18:Q$1048576))-INDEX(Q$18:Q$1048576,COUNTA(Q$18:Q$1048576)-12)</f>
        <v>0.17741745112373791</v>
      </c>
      <c r="R5" s="418" cm="1">
        <f t="array" ref="R5">INDEX(R$18:R$1048576,COUNTA(R$18:R$1048576))-INDEX(R$18:R$1048576,COUNTA(R$18:R$1048576)-12)</f>
        <v>-0.27558720999761732</v>
      </c>
      <c r="S5" s="418" cm="1">
        <f t="array" ref="S5">INDEX(S$18:S$1048576,COUNTA(S$18:S$1048576))-INDEX(S$18:S$1048576,COUNTA(S$18:S$1048576)-12)</f>
        <v>0.4307988453724434</v>
      </c>
      <c r="T5" s="418" cm="1">
        <f t="array" ref="T5">INDEX(T$18:T$1048576,COUNTA(T$18:T$1048576))-INDEX(T$18:T$1048576,COUNTA(T$18:T$1048576)-12)</f>
        <v>-2.836965806258263</v>
      </c>
      <c r="U5" s="418" cm="1">
        <f t="array" ref="U5">INDEX(U$18:U$1048576,COUNTA(U$18:U$1048576))-INDEX(U$18:U$1048576,COUNTA(U$18:U$1048576)-12)</f>
        <v>2.8369658062582843</v>
      </c>
      <c r="V5" s="418" cm="1">
        <f t="array" ref="V5">INDEX(V$18:V$1048576,COUNTA(V$18:V$1048576))-INDEX(V$18:V$1048576,COUNTA(V$18:V$1048576)-12)</f>
        <v>209896.72624620399</v>
      </c>
      <c r="W5" s="418" cm="1">
        <f t="array" ref="W5">INDEX(W$18:W$1048576,COUNTA(W$18:W$1048576))-INDEX(W$18:W$1048576,COUNTA(W$18:W$1048576)-12)</f>
        <v>102431.28629145515</v>
      </c>
      <c r="X5" s="418" cm="1">
        <f t="array" ref="X5">INDEX(X$18:X$1048576,COUNTA(X$18:X$1048576))-INDEX(X$18:X$1048576,COUNTA(X$18:X$1048576)-12)</f>
        <v>1406.9440968870185</v>
      </c>
      <c r="Y5" s="418" cm="1">
        <f t="array" ref="Y5">INDEX(Y$18:Y$1048576,COUNTA(Y$18:Y$1048576))-INDEX(Y$18:Y$1048576,COUNTA(Y$18:Y$1048576)-12)</f>
        <v>-12371.61821004466</v>
      </c>
      <c r="Z5" s="418" cm="1">
        <f t="array" ref="Z5">INDEX(Z$18:Z$1048576,COUNTA(Z$18:Z$1048576))-INDEX(Z$18:Z$1048576,COUNTA(Z$18:Z$1048576)-12)</f>
        <v>76337.112295348197</v>
      </c>
      <c r="AA5" s="418" cm="1">
        <f t="array" ref="AA5">INDEX(AA$18:AA$1048576,COUNTA(AA$18:AA$1048576))-INDEX(AA$18:AA$1048576,COUNTA(AA$18:AA$1048576)-12)</f>
        <v>16078.302969079878</v>
      </c>
      <c r="AB5" s="418" cm="1">
        <f t="array" ref="AB5">INDEX(AB$18:AB$1048576,COUNTA(AB$18:AB$1048576))-INDEX(AB$18:AB$1048576,COUNTA(AB$18:AB$1048576)-12)</f>
        <v>26069.96714431548</v>
      </c>
      <c r="AC5" s="204" cm="1">
        <f t="array" ref="AC5">INDEX(AC$18:AC$1048576,COUNTA(AC$18:AC$1048576))-INDEX(AC$18:AC$1048576,COUNTA(AC$18:AC$1048576)-12)</f>
        <v>0</v>
      </c>
      <c r="AD5" s="204" cm="1">
        <f t="array" ref="AD5">INDEX(AD$18:AD$1048576,COUNTA(AD$18:AD$1048576))-INDEX(AD$18:AD$1048576,COUNTA(AD$18:AD$1048576)-12)</f>
        <v>2.6670051900612748</v>
      </c>
      <c r="AE5" s="204" cm="1">
        <f t="array" ref="AE5">INDEX(AE$18:AE$1048576,COUNTA(AE$18:AE$1048576))-INDEX(AE$18:AE$1048576,COUNTA(AE$18:AE$1048576)-12)</f>
        <v>-1.9395435743463949</v>
      </c>
      <c r="AF5" s="204" cm="1">
        <f t="array" ref="AF5">INDEX(AF$18:AF$1048576,COUNTA(AF$18:AF$1048576))-INDEX(AF$18:AF$1048576,COUNTA(AF$18:AF$1048576)-12)</f>
        <v>-1.1216156920556033</v>
      </c>
      <c r="AG5" s="204" cm="1">
        <f t="array" ref="AG5">INDEX(AG$18:AG$1048576,COUNTA(AG$18:AG$1048576))-INDEX(AG$18:AG$1048576,COUNTA(AG$18:AG$1048576)-12)</f>
        <v>0.18719772564841008</v>
      </c>
      <c r="AH5" s="549" cm="1">
        <f t="array" ref="AH5">INDEX(AH$18:AH$1048576,COUNTA(AH$18:AH$1048576))-INDEX(AH$18:AH$1048576,COUNTA(AH$18:AH$1048576)-12)</f>
        <v>0.69422648284184452</v>
      </c>
      <c r="AI5" s="548" cm="1">
        <f t="array" ref="AI5">INDEX(AI$18:AI$1048576,COUNTA(AI$18:AI$1048576))-INDEX(AI$18:AI$1048576,COUNTA(AI$18:AI$1048576)-12)</f>
        <v>-0.48483318284551657</v>
      </c>
      <c r="AJ5" s="418" cm="1">
        <f t="array" ref="AJ5">INDEX(AJ$18:AJ$1048576,COUNTA(AJ$18:AJ$1048576))-INDEX(AJ$18:AJ$1048576,COUNTA(AJ$18:AJ$1048576)-12)</f>
        <v>-444233.00452487357</v>
      </c>
      <c r="AK5" s="418" cm="1">
        <f t="array" ref="AK5">INDEX(AK$18:AK$1048576,COUNTA(AK$18:AK$1048576))-INDEX(AK$18:AK$1048576,COUNTA(AK$18:AK$1048576)-12)</f>
        <v>-217722.51286724466</v>
      </c>
      <c r="AL5" s="418" cm="1">
        <f t="array" ref="AL5">INDEX(AL$18:AL$1048576,COUNTA(AL$18:AL$1048576))-INDEX(AL$18:AL$1048576,COUNTA(AL$18:AL$1048576)-12)</f>
        <v>-101787.37594136968</v>
      </c>
      <c r="AM5" s="418" cm="1">
        <f t="array" ref="AM5">INDEX(AM$18:AM$1048576,COUNTA(AM$18:AM$1048576))-INDEX(AM$18:AM$1048576,COUNTA(AM$18:AM$1048576)-12)</f>
        <v>3902.943356686199</v>
      </c>
      <c r="AN5" s="418" cm="1">
        <f t="array" ref="AN5">INDEX(AN$18:AN$1048576,COUNTA(AN$18:AN$1048576))-INDEX(AN$18:AN$1048576,COUNTA(AN$18:AN$1048576)-12)</f>
        <v>-58862.643994339742</v>
      </c>
      <c r="AO5" s="418" cm="1">
        <f t="array" ref="AO5">INDEX(AO$18:AO$1048576,COUNTA(AO$18:AO$1048576))-INDEX(AO$18:AO$1048576,COUNTA(AO$18:AO$1048576)-12)</f>
        <v>-57798.01703451504</v>
      </c>
      <c r="AP5" s="418" cm="1">
        <f t="array" ref="AP5">INDEX(AP$18:AP$1048576,COUNTA(AP$18:AP$1048576))-INDEX(AP$18:AP$1048576,COUNTA(AP$18:AP$1048576)-12)</f>
        <v>-13140.952405603486</v>
      </c>
      <c r="AQ5" s="418" cm="1">
        <f t="array" ref="AQ5">INDEX(AQ$18:AQ$1048576,COUNTA(AQ$18:AQ$1048576))-INDEX(AQ$18:AQ$1048576,COUNTA(AQ$18:AQ$1048576)-12)</f>
        <v>0</v>
      </c>
      <c r="AR5" s="418" cm="1">
        <f t="array" ref="AR5">INDEX(AR$18:AR$1048576,COUNTA(AR$18:AR$1048576))-INDEX(AR$18:AR$1048576,COUNTA(AR$18:AR$1048576)-12)</f>
        <v>-1.3523640752699961</v>
      </c>
      <c r="AS5" s="418" cm="1">
        <f t="array" ref="AS5">INDEX(AS$18:AS$1048576,COUNTA(AS$18:AS$1048576))-INDEX(AS$18:AS$1048576,COUNTA(AS$18:AS$1048576)-12)</f>
        <v>-0.34215716222256631</v>
      </c>
      <c r="AT5" s="418" cm="1">
        <f t="array" ref="AT5">INDEX(AT$18:AT$1048576,COUNTA(AT$18:AT$1048576))-INDEX(AT$18:AT$1048576,COUNTA(AT$18:AT$1048576)-12)</f>
        <v>0.13645604870009809</v>
      </c>
      <c r="AU5" s="418" cm="1">
        <f t="array" ref="AU5">INDEX(AU$18:AU$1048576,COUNTA(AU$18:AU$1048576))-INDEX(AU$18:AU$1048576,COUNTA(AU$18:AU$1048576)-12)</f>
        <v>1.0009514003960724</v>
      </c>
      <c r="AV5" s="418" cm="1">
        <f t="array" ref="AV5">INDEX(AV$18:AV$1048576,COUNTA(AV$18:AV$1048576))-INDEX(AV$18:AV$1048576,COUNTA(AV$18:AV$1048576)-12)</f>
        <v>9.168535070167394E-2</v>
      </c>
      <c r="AW5" s="418" cm="1">
        <f t="array" ref="AW5">INDEX(AW$18:AW$1048576,COUNTA(AW$18:AW$1048576))-INDEX(AW$18:AW$1048576,COUNTA(AW$18:AW$1048576)-12)</f>
        <v>0.44781368772126484</v>
      </c>
    </row>
    <row r="6" spans="1:50" x14ac:dyDescent="0.3">
      <c r="A6" s="412" t="s">
        <v>816</v>
      </c>
      <c r="B6" s="418" cm="1">
        <f t="array" ref="B6">INDEX(B$18:B$1048576,COUNTA(B$18:B$1048576))-B$351</f>
        <v>652867.8594745677</v>
      </c>
      <c r="C6" s="418" cm="1">
        <f t="array" ref="C6">INDEX(C$18:C$1048576,COUNTA(C$18:C$1048576))-C$351</f>
        <v>184416.40071057063</v>
      </c>
      <c r="D6" s="418" cm="1">
        <f t="array" ref="D6">INDEX(D$18:D$1048576,COUNTA(D$18:D$1048576))-D$351</f>
        <v>-287119.76998506812</v>
      </c>
      <c r="E6" s="418" cm="1">
        <f t="array" ref="E6">INDEX(E$18:E$1048576,COUNTA(E$18:E$1048576))-E$351</f>
        <v>15540.059167803149</v>
      </c>
      <c r="F6" s="418" cm="1">
        <f t="array" ref="F6">INDEX(F$18:F$1048576,COUNTA(F$18:F$1048576))-F$351</f>
        <v>692335.82735342346</v>
      </c>
      <c r="G6" s="418" cm="1">
        <f t="array" ref="G6">INDEX(G$18:G$1048576,COUNTA(G$18:G$1048576))-G$351</f>
        <v>5981.2709287249236</v>
      </c>
      <c r="H6" s="418" cm="1">
        <f t="array" ref="H6">INDEX(H$18:H$1048576,COUNTA(H$18:H$1048576))-H$351</f>
        <v>-75620.859582130332</v>
      </c>
      <c r="I6" s="418" cm="1">
        <f t="array" ref="I6">INDEX(I$18:I$1048576,COUNTA(I$18:I$1048576))-I$351</f>
        <v>117334.93088124483</v>
      </c>
      <c r="J6" s="418" cm="1">
        <f t="array" ref="J6">INDEX(J$18:J$1048576,COUNTA(J$18:J$1048576))-J$351</f>
        <v>389730.88135686889</v>
      </c>
      <c r="K6" s="418" cm="1">
        <f t="array" ref="K6">INDEX(K$18:K$1048576,COUNTA(K$18:K$1048576))-K$351</f>
        <v>263136.9781177002</v>
      </c>
      <c r="L6" s="418" cm="1">
        <f t="array" ref="L6">INDEX(L$18:L$1048576,COUNTA(L$18:L$1048576))-L$351</f>
        <v>0</v>
      </c>
      <c r="M6" s="418" cm="1">
        <f t="array" ref="M6">INDEX(M$18:M$1048576,COUNTA(M$18:M$1048576))-M$351</f>
        <v>0.18730953597512112</v>
      </c>
      <c r="N6" s="418" cm="1">
        <f t="array" ref="N6">INDEX(N$18:N$1048576,COUNTA(N$18:N$1048576))-N$351</f>
        <v>-4.7462271246712788</v>
      </c>
      <c r="O6" s="418" cm="1">
        <f t="array" ref="O6">INDEX(O$18:O$1048576,COUNTA(O$18:O$1048576))-O$351</f>
        <v>2.2980395227399697E-2</v>
      </c>
      <c r="P6" s="418" cm="1">
        <f t="array" ref="P6">INDEX(P$18:P$1048576,COUNTA(P$18:P$1048576))-P$351</f>
        <v>5.8097573901983033</v>
      </c>
      <c r="Q6" s="418" cm="1">
        <f t="array" ref="Q6">INDEX(Q$18:Q$1048576,COUNTA(Q$18:Q$1048576))-Q$351</f>
        <v>3.5998571454543105E-2</v>
      </c>
      <c r="R6" s="418" cm="1">
        <f t="array" ref="R6">INDEX(R$18:R$1048576,COUNTA(R$18:R$1048576))-R$351</f>
        <v>-1.7812332753114841</v>
      </c>
      <c r="S6" s="418" cm="1">
        <f t="array" ref="S6">INDEX(S$18:S$1048576,COUNTA(S$18:S$1048576))-S$351</f>
        <v>0.47141450712739541</v>
      </c>
      <c r="T6" s="418" cm="1">
        <f t="array" ref="T6">INDEX(T$18:T$1048576,COUNTA(T$18:T$1048576))-T$351</f>
        <v>-1.3053559752250834</v>
      </c>
      <c r="U6" s="418" cm="1">
        <f t="array" ref="U6">INDEX(U$18:U$1048576,COUNTA(U$18:U$1048576))-U$351</f>
        <v>1.3053559752251012</v>
      </c>
      <c r="V6" s="418" cm="1">
        <f t="array" ref="V6">INDEX(V$18:V$1048576,COUNTA(V$18:V$1048576))-V$351</f>
        <v>263136.9781177002</v>
      </c>
      <c r="W6" s="418" cm="1">
        <f t="array" ref="W6">INDEX(W$18:W$1048576,COUNTA(W$18:W$1048576))-W$351</f>
        <v>146533.57071208104</v>
      </c>
      <c r="X6" s="418" cm="1">
        <f t="array" ref="X6">INDEX(X$18:X$1048576,COUNTA(X$18:X$1048576))-X$351</f>
        <v>-78137.504107852466</v>
      </c>
      <c r="Y6" s="418" cm="1">
        <f t="array" ref="Y6">INDEX(Y$18:Y$1048576,COUNTA(Y$18:Y$1048576))-Y$351</f>
        <v>-3674.3510859240778</v>
      </c>
      <c r="Z6" s="418" cm="1">
        <f t="array" ref="Z6">INDEX(Z$18:Z$1048576,COUNTA(Z$18:Z$1048576))-Z$351</f>
        <v>164483.64355242706</v>
      </c>
      <c r="AA6" s="418" cm="1">
        <f t="array" ref="AA6">INDEX(AA$18:AA$1048576,COUNTA(AA$18:AA$1048576))-AA$351</f>
        <v>-605.09466114726092</v>
      </c>
      <c r="AB6" s="418" cm="1">
        <f t="array" ref="AB6">INDEX(AB$18:AB$1048576,COUNTA(AB$18:AB$1048576))-AB$351</f>
        <v>34724.655250935932</v>
      </c>
      <c r="AC6" s="204" cm="1">
        <f t="array" ref="AC6">INDEX(AC$18:AC$1048576,COUNTA(AC$18:AC$1048576))-AC$351</f>
        <v>0</v>
      </c>
      <c r="AD6" s="204" cm="1">
        <f t="array" ref="AD6">INDEX(AD$18:AD$1048576,COUNTA(AD$18:AD$1048576))-AD$351</f>
        <v>4.4090679042621126</v>
      </c>
      <c r="AE6" s="204" cm="1">
        <f t="array" ref="AE6">INDEX(AE$18:AE$1048576,COUNTA(AE$18:AE$1048576))-AE$351</f>
        <v>-6.77911900133995</v>
      </c>
      <c r="AF6" s="204" cm="1">
        <f t="array" ref="AF6">INDEX(AF$18:AF$1048576,COUNTA(AF$18:AF$1048576))-AF$351</f>
        <v>-0.81247847474075385</v>
      </c>
      <c r="AG6" s="204" cm="1">
        <f t="array" ref="AG6">INDEX(AG$18:AG$1048576,COUNTA(AG$18:AG$1048576))-AG$351</f>
        <v>3.9243722572017816</v>
      </c>
      <c r="AH6" s="549" cm="1">
        <f t="array" ref="AH6">INDEX(AH$18:AH$1048576,COUNTA(AH$18:AH$1048576))-AH$351</f>
        <v>-0.21655000299626148</v>
      </c>
      <c r="AI6" s="548" cm="1">
        <f t="array" ref="AI6">INDEX(AI$18:AI$1048576,COUNTA(AI$18:AI$1048576))-AI$351</f>
        <v>-0.51579719097653154</v>
      </c>
      <c r="AJ6" s="418" cm="1">
        <f t="array" ref="AJ6">INDEX(AJ$18:AJ$1048576,COUNTA(AJ$18:AJ$1048576))-AJ$351</f>
        <v>389730.88135686889</v>
      </c>
      <c r="AK6" s="418" cm="1">
        <f t="array" ref="AK6">INDEX(AK$18:AK$1048576,COUNTA(AK$18:AK$1048576))-AK$351</f>
        <v>35137.625885222573</v>
      </c>
      <c r="AL6" s="418" cm="1">
        <f t="array" ref="AL6">INDEX(AL$18:AL$1048576,COUNTA(AL$18:AL$1048576))-AL$351</f>
        <v>-211384.98959639133</v>
      </c>
      <c r="AM6" s="418" cm="1">
        <f t="array" ref="AM6">INDEX(AM$18:AM$1048576,COUNTA(AM$18:AM$1048576))-AM$351</f>
        <v>19037.532330490023</v>
      </c>
      <c r="AN6" s="418" cm="1">
        <f t="array" ref="AN6">INDEX(AN$18:AN$1048576,COUNTA(AN$18:AN$1048576))-AN$351</f>
        <v>528284.94691768335</v>
      </c>
      <c r="AO6" s="418" cm="1">
        <f t="array" ref="AO6">INDEX(AO$18:AO$1048576,COUNTA(AO$18:AO$1048576))-AO$351</f>
        <v>-67272.823960938258</v>
      </c>
      <c r="AP6" s="418" cm="1">
        <f t="array" ref="AP6">INDEX(AP$18:AP$1048576,COUNTA(AP$18:AP$1048576))-AP$351</f>
        <v>81783.940495439339</v>
      </c>
      <c r="AQ6" s="418" cm="1">
        <f t="array" ref="AQ6">INDEX(AQ$18:AQ$1048576,COUNTA(AQ$18:AQ$1048576))-AQ$351</f>
        <v>0</v>
      </c>
      <c r="AR6" s="418" cm="1">
        <f t="array" ref="AR6">INDEX(AR$18:AR$1048576,COUNTA(AR$18:AR$1048576))-AR$351</f>
        <v>-1.0326809321126333</v>
      </c>
      <c r="AS6" s="418" cm="1">
        <f t="array" ref="AS6">INDEX(AS$18:AS$1048576,COUNTA(AS$18:AS$1048576))-AS$351</f>
        <v>-4.2326904963537153</v>
      </c>
      <c r="AT6" s="418" cm="1">
        <f t="array" ref="AT6">INDEX(AT$18:AT$1048576,COUNTA(AT$18:AT$1048576))-AT$351</f>
        <v>0.20656437168430219</v>
      </c>
      <c r="AU6" s="418" cm="1">
        <f t="array" ref="AU6">INDEX(AU$18:AU$1048576,COUNTA(AU$18:AU$1048576))-AU$351</f>
        <v>6.2563448876025376</v>
      </c>
      <c r="AV6" s="418" cm="1">
        <f t="array" ref="AV6">INDEX(AV$18:AV$1048576,COUNTA(AV$18:AV$1048576))-AV$351</f>
        <v>-1.884131355249778</v>
      </c>
      <c r="AW6" s="418" cm="1">
        <f t="array" ref="AW6">INDEX(AW$18:AW$1048576,COUNTA(AW$18:AW$1048576))-AW$351</f>
        <v>0.62532244718363117</v>
      </c>
    </row>
    <row r="7" spans="1:50" x14ac:dyDescent="0.3">
      <c r="A7" s="412" t="s">
        <v>817</v>
      </c>
      <c r="B7" s="418" cm="1">
        <f t="array" ref="B7">INDEX(B$18:B$1048576,COUNTA(B$18:B$1048576))-B$233</f>
        <v>-400441.51056795567</v>
      </c>
      <c r="C7" s="418" cm="1">
        <f t="array" ref="C7">INDEX(C$18:C$1048576,COUNTA(C$18:C$1048576))-C$233</f>
        <v>32951.87300782837</v>
      </c>
      <c r="D7" s="418" cm="1">
        <f t="array" ref="D7">INDEX(D$18:D$1048576,COUNTA(D$18:D$1048576))-D$233</f>
        <v>-783736.5988077824</v>
      </c>
      <c r="E7" s="418" cm="1">
        <f t="array" ref="E7">INDEX(E$18:E$1048576,COUNTA(E$18:E$1048576))-E$233</f>
        <v>9724.828154332994</v>
      </c>
      <c r="F7" s="418" cm="1">
        <f t="array" ref="F7">INDEX(F$18:F$1048576,COUNTA(F$18:F$1048576))-F$233</f>
        <v>582860.59997645672</v>
      </c>
      <c r="G7" s="418" cm="1">
        <f t="array" ref="G7">INDEX(G$18:G$1048576,COUNTA(G$18:G$1048576))-G$233</f>
        <v>-39045.382318127908</v>
      </c>
      <c r="H7" s="418" cm="1">
        <f t="array" ref="H7">INDEX(H$18:H$1048576,COUNTA(H$18:H$1048576))-H$233</f>
        <v>-485146.15121652535</v>
      </c>
      <c r="I7" s="418" cm="1">
        <f t="array" ref="I7">INDEX(I$18:I$1048576,COUNTA(I$18:I$1048576))-I$233</f>
        <v>281949.32063586125</v>
      </c>
      <c r="J7" s="418" cm="1">
        <f t="array" ref="J7">INDEX(J$18:J$1048576,COUNTA(J$18:J$1048576))-J$233</f>
        <v>-117011.95220091939</v>
      </c>
      <c r="K7" s="418" cm="1">
        <f t="array" ref="K7">INDEX(K$18:K$1048576,COUNTA(K$18:K$1048576))-K$233</f>
        <v>-283429.55836703582</v>
      </c>
      <c r="L7" s="418" cm="1">
        <f t="array" ref="L7">INDEX(L$18:L$1048576,COUNTA(L$18:L$1048576))-L$233</f>
        <v>0</v>
      </c>
      <c r="M7" s="418" cm="1">
        <f t="array" ref="M7">INDEX(M$18:M$1048576,COUNTA(M$18:M$1048576))-M$233</f>
        <v>1.4355245402986796</v>
      </c>
      <c r="N7" s="418" cm="1">
        <f t="array" ref="N7">INDEX(N$18:N$1048576,COUNTA(N$18:N$1048576))-N$233</f>
        <v>-7.5162423468321578</v>
      </c>
      <c r="O7" s="418" cm="1">
        <f t="array" ref="O7">INDEX(O$18:O$1048576,COUNTA(O$18:O$1048576))-O$233</f>
        <v>0.19018635198710232</v>
      </c>
      <c r="P7" s="418" cm="1">
        <f t="array" ref="P7">INDEX(P$18:P$1048576,COUNTA(P$18:P$1048576))-P$233</f>
        <v>7.4380499144028747</v>
      </c>
      <c r="Q7" s="418" cm="1">
        <f t="array" ref="Q7">INDEX(Q$18:Q$1048576,COUNTA(Q$18:Q$1048576))-Q$233</f>
        <v>-0.39205351082829004</v>
      </c>
      <c r="R7" s="418" cm="1">
        <f t="array" ref="R7">INDEX(R$18:R$1048576,COUNTA(R$18:R$1048576))-R$233</f>
        <v>-4.6241826769136534</v>
      </c>
      <c r="S7" s="418" cm="1">
        <f t="array" ref="S7">INDEX(S$18:S$1048576,COUNTA(S$18:S$1048576))-S$233</f>
        <v>3.4687177278854335</v>
      </c>
      <c r="T7" s="418" cm="1">
        <f t="array" ref="T7">INDEX(T$18:T$1048576,COUNTA(T$18:T$1048576))-T$233</f>
        <v>1.996543958552607</v>
      </c>
      <c r="U7" s="418" cm="1">
        <f t="array" ref="U7">INDEX(U$18:U$1048576,COUNTA(U$18:U$1048576))-U$233</f>
        <v>-1.9965439585525893</v>
      </c>
      <c r="V7" s="418" cm="1">
        <f t="array" ref="V7">INDEX(V$18:V$1048576,COUNTA(V$18:V$1048576))-V$233</f>
        <v>-283429.55836703582</v>
      </c>
      <c r="W7" s="418" cm="1">
        <f t="array" ref="W7">INDEX(W$18:W$1048576,COUNTA(W$18:W$1048576))-W$233</f>
        <v>-58775.260320467176</v>
      </c>
      <c r="X7" s="418" cm="1">
        <f t="array" ref="X7">INDEX(X$18:X$1048576,COUNTA(X$18:X$1048576))-X$233</f>
        <v>-247078.84928404068</v>
      </c>
      <c r="Y7" s="418" cm="1">
        <f t="array" ref="Y7">INDEX(Y$18:Y$1048576,COUNTA(Y$18:Y$1048576))-Y$233</f>
        <v>-21346.468323061708</v>
      </c>
      <c r="Z7" s="418" cm="1">
        <f t="array" ref="Z7">INDEX(Z$18:Z$1048576,COUNTA(Z$18:Z$1048576))-Z$233</f>
        <v>58114.786318956758</v>
      </c>
      <c r="AA7" s="418" cm="1">
        <f t="array" ref="AA7">INDEX(AA$18:AA$1048576,COUNTA(AA$18:AA$1048576))-AA$233</f>
        <v>-36065.582796981325</v>
      </c>
      <c r="AB7" s="418" cm="1">
        <f t="array" ref="AB7">INDEX(AB$18:AB$1048576,COUNTA(AB$18:AB$1048576))-AB$233</f>
        <v>21760.494571304473</v>
      </c>
      <c r="AC7" s="204" cm="1">
        <f t="array" ref="AC7">INDEX(AC$18:AC$1048576,COUNTA(AC$18:AC$1048576))-AC$233</f>
        <v>0</v>
      </c>
      <c r="AD7" s="204" cm="1">
        <f t="array" ref="AD7">INDEX(AD$18:AD$1048576,COUNTA(AD$18:AD$1048576))-AD$233</f>
        <v>0.42933589761547353</v>
      </c>
      <c r="AE7" s="204" cm="1">
        <f t="array" ref="AE7">INDEX(AE$18:AE$1048576,COUNTA(AE$18:AE$1048576))-AE$233</f>
        <v>-8.0720233264785826</v>
      </c>
      <c r="AF7" s="204" cm="1">
        <f t="array" ref="AF7">INDEX(AF$18:AF$1048576,COUNTA(AF$18:AF$1048576))-AF$233</f>
        <v>-0.3711503458925014</v>
      </c>
      <c r="AG7" s="204" cm="1">
        <f t="array" ref="AG7">INDEX(AG$18:AG$1048576,COUNTA(AG$18:AG$1048576))-AG$233</f>
        <v>6.4759279310539029</v>
      </c>
      <c r="AH7" s="549" cm="1">
        <f t="array" ref="AH7">INDEX(AH$18:AH$1048576,COUNTA(AH$18:AH$1048576))-AH$233</f>
        <v>-1.3404712525255351</v>
      </c>
      <c r="AI7" s="548" cm="1">
        <f t="array" ref="AI7">INDEX(AI$18:AI$1048576,COUNTA(AI$18:AI$1048576))-AI$233</f>
        <v>2.8804563609913156</v>
      </c>
      <c r="AJ7" s="418" cm="1">
        <f t="array" ref="AJ7">INDEX(AJ$18:AJ$1048576,COUNTA(AJ$18:AJ$1048576))-AJ$233</f>
        <v>-117011.95220091939</v>
      </c>
      <c r="AK7" s="418" cm="1">
        <f t="array" ref="AK7">INDEX(AK$18:AK$1048576,COUNTA(AK$18:AK$1048576))-AK$233</f>
        <v>81454.597755485913</v>
      </c>
      <c r="AL7" s="418" cm="1">
        <f t="array" ref="AL7">INDEX(AL$18:AL$1048576,COUNTA(AL$18:AL$1048576))-AL$233</f>
        <v>-547376.25918804528</v>
      </c>
      <c r="AM7" s="418" cm="1">
        <f t="array" ref="AM7">INDEX(AM$18:AM$1048576,COUNTA(AM$18:AM$1048576))-AM$233</f>
        <v>30321.909578956358</v>
      </c>
      <c r="AN7" s="418" cm="1">
        <f t="array" ref="AN7">INDEX(AN$18:AN$1048576,COUNTA(AN$18:AN$1048576))-AN$233</f>
        <v>517422.31179952761</v>
      </c>
      <c r="AO7" s="418" cm="1">
        <f t="array" ref="AO7">INDEX(AO$18:AO$1048576,COUNTA(AO$18:AO$1048576))-AO$233</f>
        <v>-458372.42363080336</v>
      </c>
      <c r="AP7" s="418" cm="1">
        <f t="array" ref="AP7">INDEX(AP$18:AP$1048576,COUNTA(AP$18:AP$1048576))-AP$233</f>
        <v>258362.95297011005</v>
      </c>
      <c r="AQ7" s="418" cm="1">
        <f t="array" ref="AQ7">INDEX(AQ$18:AQ$1048576,COUNTA(AQ$18:AQ$1048576))-AQ$233</f>
        <v>0</v>
      </c>
      <c r="AR7" s="418" cm="1">
        <f t="array" ref="AR7">INDEX(AR$18:AR$1048576,COUNTA(AR$18:AR$1048576))-AR$233</f>
        <v>1.5864634770915238</v>
      </c>
      <c r="AS7" s="418" cm="1">
        <f t="array" ref="AS7">INDEX(AS$18:AS$1048576,COUNTA(AS$18:AS$1048576))-AS$233</f>
        <v>-7.441781312946997</v>
      </c>
      <c r="AT7" s="418" cm="1">
        <f t="array" ref="AT7">INDEX(AT$18:AT$1048576,COUNTA(AT$18:AT$1048576))-AT$233</f>
        <v>0.45106976651934449</v>
      </c>
      <c r="AU7" s="418" cm="1">
        <f t="array" ref="AU7">INDEX(AU$18:AU$1048576,COUNTA(AU$18:AU$1048576))-AU$233</f>
        <v>7.7978011683485207</v>
      </c>
      <c r="AV7" s="418" cm="1">
        <f t="array" ref="AV7">INDEX(AV$18:AV$1048576,COUNTA(AV$18:AV$1048576))-AV$233</f>
        <v>-6.2295305673111905</v>
      </c>
      <c r="AW7" s="418" cm="1">
        <f t="array" ref="AW7">INDEX(AW$18:AW$1048576,COUNTA(AW$18:AW$1048576))-AW$233</f>
        <v>3.8189099676667535</v>
      </c>
    </row>
    <row r="8" spans="1:50" ht="16.399999999999999" customHeight="1" x14ac:dyDescent="0.25">
      <c r="A8" s="18"/>
      <c r="B8" s="161"/>
      <c r="C8" s="161"/>
      <c r="D8" s="161"/>
      <c r="E8" s="161"/>
      <c r="F8" s="161"/>
      <c r="G8" s="161"/>
      <c r="H8" s="161"/>
      <c r="I8" s="161"/>
      <c r="J8" s="161"/>
      <c r="K8" s="161"/>
      <c r="L8" s="22"/>
      <c r="M8" s="22"/>
      <c r="N8" s="22"/>
      <c r="O8" s="22"/>
      <c r="P8" s="22"/>
      <c r="Q8" s="22"/>
      <c r="R8" s="22"/>
      <c r="S8" s="22"/>
      <c r="T8" s="22"/>
      <c r="U8" s="22"/>
      <c r="V8" s="161"/>
      <c r="W8" s="161"/>
      <c r="X8" s="161"/>
      <c r="Y8" s="161"/>
      <c r="Z8" s="161"/>
      <c r="AA8" s="329"/>
      <c r="AB8" s="161"/>
      <c r="AC8" s="22"/>
      <c r="AD8" s="22"/>
      <c r="AE8" s="22"/>
      <c r="AF8" s="22"/>
      <c r="AG8" s="22"/>
      <c r="AH8" s="327"/>
      <c r="AI8" s="22"/>
      <c r="AJ8" s="161"/>
      <c r="AK8" s="161"/>
      <c r="AL8" s="161"/>
      <c r="AM8" s="161"/>
      <c r="AN8" s="161"/>
      <c r="AO8" s="161"/>
      <c r="AP8" s="161"/>
      <c r="AQ8" s="22"/>
      <c r="AR8" s="22"/>
      <c r="AS8" s="22"/>
      <c r="AT8" s="22"/>
      <c r="AU8" s="22"/>
      <c r="AV8" s="22"/>
      <c r="AW8" s="22"/>
    </row>
    <row r="9" spans="1:50" s="11" customFormat="1" ht="19.5" customHeight="1" x14ac:dyDescent="0.35">
      <c r="A9" s="182" t="s">
        <v>857</v>
      </c>
      <c r="G9" s="12"/>
      <c r="H9" s="12"/>
      <c r="I9" s="181"/>
      <c r="K9" s="180"/>
      <c r="M9" s="180"/>
      <c r="W9" s="20"/>
      <c r="X9" s="20"/>
      <c r="Y9" s="152"/>
      <c r="Z9" s="20"/>
      <c r="AA9" s="152"/>
      <c r="AB9" s="20"/>
      <c r="AC9" s="152"/>
      <c r="AD9" s="20"/>
      <c r="AE9" s="152"/>
      <c r="AF9" s="151"/>
      <c r="AG9" s="71"/>
      <c r="AH9" s="71"/>
      <c r="AI9" s="20"/>
      <c r="AJ9" s="20"/>
      <c r="AK9" s="20"/>
      <c r="AL9" s="20"/>
      <c r="AM9" s="152"/>
      <c r="AN9" s="20"/>
      <c r="AO9" s="152"/>
      <c r="AP9" s="20"/>
      <c r="AQ9" s="152"/>
      <c r="AR9" s="20"/>
      <c r="AS9" s="152" t="s">
        <v>30</v>
      </c>
      <c r="AT9" s="151"/>
      <c r="AU9" s="179"/>
      <c r="AV9" s="179"/>
      <c r="AW9" s="20"/>
    </row>
    <row r="10" spans="1:50" s="11" customFormat="1" ht="19.5" customHeight="1" x14ac:dyDescent="0.35">
      <c r="A10" s="13" t="s">
        <v>285</v>
      </c>
      <c r="B10" s="816">
        <v>45643</v>
      </c>
      <c r="C10" s="817"/>
      <c r="D10" s="13"/>
      <c r="E10" s="13"/>
      <c r="F10" s="13"/>
      <c r="G10" s="13" t="s">
        <v>286</v>
      </c>
      <c r="H10" s="13"/>
      <c r="I10" s="816">
        <v>45678</v>
      </c>
      <c r="J10" s="817"/>
      <c r="K10" s="13"/>
      <c r="L10" s="13" t="s">
        <v>287</v>
      </c>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row>
    <row r="11" spans="1:50" s="176" customFormat="1" ht="19.5" customHeight="1" x14ac:dyDescent="0.35">
      <c r="A11" s="15" t="s">
        <v>288</v>
      </c>
      <c r="B11" s="178" t="s">
        <v>289</v>
      </c>
      <c r="C11" s="15"/>
      <c r="D11" s="16"/>
      <c r="E11" s="16"/>
      <c r="F11" s="17" t="s">
        <v>290</v>
      </c>
      <c r="G11" s="16"/>
      <c r="H11" s="177"/>
      <c r="I11" s="177"/>
      <c r="K11" s="177"/>
      <c r="L11" s="16"/>
      <c r="M11" s="177"/>
      <c r="N11" s="16"/>
      <c r="O11" s="16"/>
      <c r="P11" s="16"/>
      <c r="Q11" s="16"/>
      <c r="R11" s="16"/>
      <c r="S11" s="16"/>
      <c r="T11" s="16"/>
      <c r="U11" s="16"/>
      <c r="V11" s="16"/>
      <c r="W11" s="18"/>
      <c r="X11" s="18"/>
      <c r="Y11" s="155"/>
      <c r="Z11" s="18"/>
      <c r="AA11" s="155"/>
      <c r="AB11" s="18"/>
      <c r="AC11" s="155"/>
      <c r="AD11" s="18"/>
      <c r="AE11" s="155"/>
      <c r="AF11" s="154"/>
      <c r="AG11" s="153"/>
      <c r="AH11" s="153"/>
      <c r="AI11" s="18"/>
      <c r="AJ11" s="18"/>
      <c r="AK11" s="18"/>
      <c r="AL11" s="18"/>
      <c r="AM11" s="155"/>
      <c r="AN11" s="18"/>
      <c r="AO11" s="155"/>
      <c r="AP11" s="18"/>
      <c r="AQ11" s="155"/>
      <c r="AR11" s="18"/>
      <c r="AS11" s="155"/>
      <c r="AT11" s="154"/>
      <c r="AU11" s="70"/>
      <c r="AV11" s="70"/>
      <c r="AW11" s="18"/>
    </row>
    <row r="12" spans="1:50" s="11" customFormat="1" ht="30" customHeight="1" thickBot="1" x14ac:dyDescent="0.4">
      <c r="A12" s="838" t="s">
        <v>291</v>
      </c>
      <c r="B12" s="838"/>
      <c r="C12" s="838"/>
      <c r="D12" s="838"/>
      <c r="E12" s="838"/>
      <c r="F12" s="838"/>
      <c r="G12" s="838"/>
      <c r="H12" s="838"/>
      <c r="I12" s="838"/>
      <c r="J12" s="838"/>
      <c r="K12" s="838"/>
      <c r="L12" s="838"/>
      <c r="M12" s="838"/>
      <c r="N12" s="838"/>
      <c r="O12" s="838"/>
      <c r="P12" s="838"/>
      <c r="Q12" s="838"/>
      <c r="R12" s="838"/>
      <c r="S12" s="838"/>
      <c r="T12" s="838"/>
      <c r="U12" s="838"/>
      <c r="V12" s="838"/>
      <c r="W12" s="838"/>
      <c r="X12" s="838"/>
      <c r="Y12" s="838"/>
      <c r="Z12" s="838"/>
      <c r="AA12" s="838"/>
      <c r="AB12" s="838"/>
      <c r="AC12" s="838"/>
      <c r="AD12" s="838"/>
      <c r="AE12" s="838"/>
      <c r="AF12" s="838"/>
      <c r="AG12" s="838"/>
      <c r="AH12" s="838"/>
      <c r="AI12" s="838"/>
      <c r="AJ12" s="838"/>
      <c r="AK12" s="838"/>
      <c r="AL12" s="838"/>
      <c r="AM12" s="838"/>
      <c r="AN12" s="838"/>
      <c r="AO12" s="838"/>
      <c r="AP12" s="838"/>
      <c r="AQ12" s="838"/>
      <c r="AR12" s="838"/>
      <c r="AS12" s="838"/>
      <c r="AT12" s="838"/>
      <c r="AU12" s="838"/>
      <c r="AV12" s="838"/>
      <c r="AW12" s="838"/>
      <c r="AX12" s="13"/>
    </row>
    <row r="13" spans="1:50" ht="18" x14ac:dyDescent="0.4">
      <c r="A13" s="175"/>
      <c r="B13" s="171"/>
      <c r="C13" s="841" t="s">
        <v>834</v>
      </c>
      <c r="D13" s="841"/>
      <c r="E13" s="841"/>
      <c r="F13" s="841"/>
      <c r="G13" s="841"/>
      <c r="H13" s="841"/>
      <c r="I13" s="841"/>
      <c r="J13" s="843"/>
      <c r="K13" s="844"/>
      <c r="L13" s="174"/>
      <c r="M13" s="841" t="s">
        <v>835</v>
      </c>
      <c r="N13" s="841"/>
      <c r="O13" s="841"/>
      <c r="P13" s="841"/>
      <c r="Q13" s="841"/>
      <c r="R13" s="841"/>
      <c r="S13" s="841"/>
      <c r="T13" s="173"/>
      <c r="U13" s="172"/>
      <c r="V13" s="171"/>
      <c r="W13" s="841" t="s">
        <v>836</v>
      </c>
      <c r="X13" s="841"/>
      <c r="Y13" s="841"/>
      <c r="Z13" s="841"/>
      <c r="AA13" s="841"/>
      <c r="AB13" s="842"/>
      <c r="AC13" s="170"/>
      <c r="AD13" s="845" t="s">
        <v>837</v>
      </c>
      <c r="AE13" s="845"/>
      <c r="AF13" s="845"/>
      <c r="AG13" s="845"/>
      <c r="AH13" s="845"/>
      <c r="AI13" s="846"/>
      <c r="AJ13" s="170"/>
      <c r="AK13" s="841" t="s">
        <v>838</v>
      </c>
      <c r="AL13" s="841"/>
      <c r="AM13" s="841"/>
      <c r="AN13" s="841"/>
      <c r="AO13" s="841"/>
      <c r="AP13" s="842"/>
      <c r="AQ13" s="170"/>
      <c r="AR13" s="845" t="s">
        <v>839</v>
      </c>
      <c r="AS13" s="845"/>
      <c r="AT13" s="845"/>
      <c r="AU13" s="845"/>
      <c r="AV13" s="845"/>
      <c r="AW13" s="846"/>
      <c r="AX13" s="18"/>
    </row>
    <row r="14" spans="1:50" s="136" customFormat="1" ht="105" customHeight="1" x14ac:dyDescent="0.25">
      <c r="A14" s="137"/>
      <c r="B14" s="140" t="s">
        <v>858</v>
      </c>
      <c r="C14" s="140" t="s">
        <v>841</v>
      </c>
      <c r="D14" s="140" t="s">
        <v>842</v>
      </c>
      <c r="E14" s="140" t="s">
        <v>843</v>
      </c>
      <c r="F14" s="140" t="s">
        <v>844</v>
      </c>
      <c r="G14" s="140" t="s">
        <v>859</v>
      </c>
      <c r="H14" s="140" t="s">
        <v>846</v>
      </c>
      <c r="I14" s="140" t="s">
        <v>860</v>
      </c>
      <c r="J14" s="140" t="s">
        <v>848</v>
      </c>
      <c r="K14" s="169" t="s">
        <v>849</v>
      </c>
      <c r="L14" s="140" t="s">
        <v>850</v>
      </c>
      <c r="M14" s="140" t="s">
        <v>841</v>
      </c>
      <c r="N14" s="140" t="s">
        <v>842</v>
      </c>
      <c r="O14" s="140" t="s">
        <v>843</v>
      </c>
      <c r="P14" s="140" t="s">
        <v>844</v>
      </c>
      <c r="Q14" s="140" t="s">
        <v>859</v>
      </c>
      <c r="R14" s="140" t="s">
        <v>846</v>
      </c>
      <c r="S14" s="140" t="s">
        <v>860</v>
      </c>
      <c r="T14" s="140" t="s">
        <v>851</v>
      </c>
      <c r="U14" s="169" t="s">
        <v>852</v>
      </c>
      <c r="V14" s="140" t="s">
        <v>853</v>
      </c>
      <c r="W14" s="140" t="s">
        <v>841</v>
      </c>
      <c r="X14" s="140" t="s">
        <v>842</v>
      </c>
      <c r="Y14" s="140" t="s">
        <v>843</v>
      </c>
      <c r="Z14" s="140" t="s">
        <v>844</v>
      </c>
      <c r="AA14" s="140" t="s">
        <v>859</v>
      </c>
      <c r="AB14" s="169" t="s">
        <v>860</v>
      </c>
      <c r="AC14" s="140" t="s">
        <v>854</v>
      </c>
      <c r="AD14" s="140" t="s">
        <v>841</v>
      </c>
      <c r="AE14" s="140" t="s">
        <v>842</v>
      </c>
      <c r="AF14" s="140" t="s">
        <v>843</v>
      </c>
      <c r="AG14" s="140" t="s">
        <v>844</v>
      </c>
      <c r="AH14" s="140" t="s">
        <v>859</v>
      </c>
      <c r="AI14" s="169" t="s">
        <v>860</v>
      </c>
      <c r="AJ14" s="140" t="s">
        <v>855</v>
      </c>
      <c r="AK14" s="140" t="s">
        <v>841</v>
      </c>
      <c r="AL14" s="140" t="s">
        <v>842</v>
      </c>
      <c r="AM14" s="140" t="s">
        <v>843</v>
      </c>
      <c r="AN14" s="140" t="s">
        <v>844</v>
      </c>
      <c r="AO14" s="140" t="s">
        <v>846</v>
      </c>
      <c r="AP14" s="169" t="s">
        <v>860</v>
      </c>
      <c r="AQ14" s="140" t="s">
        <v>856</v>
      </c>
      <c r="AR14" s="140" t="s">
        <v>841</v>
      </c>
      <c r="AS14" s="140" t="s">
        <v>842</v>
      </c>
      <c r="AT14" s="140" t="s">
        <v>843</v>
      </c>
      <c r="AU14" s="140" t="s">
        <v>844</v>
      </c>
      <c r="AV14" s="140" t="s">
        <v>846</v>
      </c>
      <c r="AW14" s="169" t="s">
        <v>860</v>
      </c>
      <c r="AX14" s="137"/>
    </row>
    <row r="15" spans="1:50" s="136" customFormat="1" ht="13.4" customHeight="1" x14ac:dyDescent="0.25">
      <c r="A15" s="137"/>
      <c r="B15" s="168"/>
      <c r="C15" s="168"/>
      <c r="D15" s="168"/>
      <c r="E15" s="168"/>
      <c r="F15" s="168"/>
      <c r="G15" s="168"/>
      <c r="H15" s="168"/>
      <c r="I15" s="168"/>
      <c r="J15" s="168"/>
      <c r="K15" s="167"/>
      <c r="L15" s="168"/>
      <c r="M15" s="168"/>
      <c r="N15" s="168"/>
      <c r="O15" s="168"/>
      <c r="P15" s="168"/>
      <c r="Q15" s="168"/>
      <c r="R15" s="168"/>
      <c r="S15" s="168"/>
      <c r="T15" s="168"/>
      <c r="U15" s="167"/>
      <c r="V15" s="168"/>
      <c r="W15" s="168"/>
      <c r="X15" s="168"/>
      <c r="Y15" s="168"/>
      <c r="Z15" s="168"/>
      <c r="AA15" s="168"/>
      <c r="AB15" s="167"/>
      <c r="AC15" s="168"/>
      <c r="AD15" s="168"/>
      <c r="AE15" s="168"/>
      <c r="AF15" s="168"/>
      <c r="AG15" s="168"/>
      <c r="AH15" s="168"/>
      <c r="AI15" s="167"/>
      <c r="AJ15" s="168"/>
      <c r="AK15" s="168"/>
      <c r="AL15" s="168"/>
      <c r="AM15" s="168"/>
      <c r="AN15" s="168"/>
      <c r="AO15" s="168"/>
      <c r="AP15" s="167"/>
      <c r="AQ15" s="168"/>
      <c r="AR15" s="168"/>
      <c r="AS15" s="168"/>
      <c r="AT15" s="168"/>
      <c r="AU15" s="168"/>
      <c r="AV15" s="168"/>
      <c r="AW15" s="167"/>
      <c r="AX15" s="137"/>
    </row>
    <row r="16" spans="1:50" s="163" customFormat="1" ht="15" customHeight="1" x14ac:dyDescent="0.3">
      <c r="A16" s="166" t="s">
        <v>822</v>
      </c>
      <c r="B16" s="158"/>
      <c r="C16" s="164" t="s">
        <v>861</v>
      </c>
      <c r="D16" s="158" t="s">
        <v>862</v>
      </c>
      <c r="E16" s="160" t="s">
        <v>863</v>
      </c>
      <c r="F16" s="158" t="s">
        <v>864</v>
      </c>
      <c r="G16" s="158" t="s">
        <v>865</v>
      </c>
      <c r="H16" s="158" t="s">
        <v>866</v>
      </c>
      <c r="I16" s="158" t="s">
        <v>867</v>
      </c>
      <c r="J16" s="158" t="s">
        <v>868</v>
      </c>
      <c r="K16" s="165" t="s">
        <v>869</v>
      </c>
      <c r="L16" s="158" t="s">
        <v>870</v>
      </c>
      <c r="M16" s="158" t="s">
        <v>871</v>
      </c>
      <c r="N16" s="158" t="s">
        <v>872</v>
      </c>
      <c r="O16" s="160" t="s">
        <v>873</v>
      </c>
      <c r="P16" s="160" t="s">
        <v>874</v>
      </c>
      <c r="Q16" s="158" t="s">
        <v>875</v>
      </c>
      <c r="R16" s="158" t="s">
        <v>876</v>
      </c>
      <c r="S16" s="158" t="s">
        <v>877</v>
      </c>
      <c r="T16" s="158" t="s">
        <v>878</v>
      </c>
      <c r="U16" s="165" t="s">
        <v>879</v>
      </c>
      <c r="V16" s="158" t="s">
        <v>869</v>
      </c>
      <c r="W16" s="164" t="s">
        <v>880</v>
      </c>
      <c r="X16" s="158" t="s">
        <v>881</v>
      </c>
      <c r="Y16" s="160" t="s">
        <v>882</v>
      </c>
      <c r="Z16" s="158" t="s">
        <v>883</v>
      </c>
      <c r="AA16" s="158" t="s">
        <v>884</v>
      </c>
      <c r="AB16" s="165" t="s">
        <v>885</v>
      </c>
      <c r="AC16" s="158" t="s">
        <v>886</v>
      </c>
      <c r="AD16" s="158" t="s">
        <v>887</v>
      </c>
      <c r="AE16" s="158" t="s">
        <v>888</v>
      </c>
      <c r="AF16" s="160" t="s">
        <v>889</v>
      </c>
      <c r="AG16" s="160" t="s">
        <v>890</v>
      </c>
      <c r="AH16" s="158" t="s">
        <v>891</v>
      </c>
      <c r="AI16" s="165" t="s">
        <v>892</v>
      </c>
      <c r="AJ16" s="158" t="s">
        <v>868</v>
      </c>
      <c r="AK16" s="164" t="s">
        <v>893</v>
      </c>
      <c r="AL16" s="158" t="s">
        <v>894</v>
      </c>
      <c r="AM16" s="160" t="s">
        <v>895</v>
      </c>
      <c r="AN16" s="158" t="s">
        <v>896</v>
      </c>
      <c r="AO16" s="158" t="s">
        <v>897</v>
      </c>
      <c r="AP16" s="165" t="s">
        <v>898</v>
      </c>
      <c r="AQ16" s="158" t="s">
        <v>899</v>
      </c>
      <c r="AR16" s="158" t="s">
        <v>900</v>
      </c>
      <c r="AS16" s="158" t="s">
        <v>901</v>
      </c>
      <c r="AT16" s="160" t="s">
        <v>902</v>
      </c>
      <c r="AU16" s="160" t="s">
        <v>903</v>
      </c>
      <c r="AV16" s="158" t="s">
        <v>904</v>
      </c>
      <c r="AW16" s="165" t="s">
        <v>905</v>
      </c>
      <c r="AX16" s="164"/>
    </row>
    <row r="17" spans="1:50" ht="12.5" x14ac:dyDescent="0.25">
      <c r="A17" s="18"/>
      <c r="B17" s="18"/>
      <c r="C17" s="18"/>
      <c r="D17" s="18"/>
      <c r="E17" s="18"/>
      <c r="F17" s="18"/>
      <c r="G17" s="18"/>
      <c r="H17" s="18"/>
      <c r="I17" s="18"/>
      <c r="J17" s="18"/>
      <c r="K17" s="162"/>
      <c r="L17" s="18"/>
      <c r="M17" s="18"/>
      <c r="N17" s="139"/>
      <c r="O17" s="161"/>
      <c r="P17" s="161"/>
      <c r="Q17" s="22"/>
      <c r="R17" s="22"/>
      <c r="S17" s="22"/>
      <c r="T17" s="22"/>
      <c r="U17" s="162"/>
      <c r="V17" s="18"/>
      <c r="W17" s="18"/>
      <c r="X17" s="18"/>
      <c r="Y17" s="18"/>
      <c r="Z17" s="18"/>
      <c r="AA17" s="18"/>
      <c r="AB17" s="162"/>
      <c r="AC17" s="18"/>
      <c r="AD17" s="18"/>
      <c r="AE17" s="153"/>
      <c r="AF17" s="153"/>
      <c r="AG17" s="153"/>
      <c r="AH17" s="18"/>
      <c r="AI17" s="162"/>
      <c r="AJ17" s="18"/>
      <c r="AK17" s="18"/>
      <c r="AL17" s="18"/>
      <c r="AM17" s="18"/>
      <c r="AN17" s="18"/>
      <c r="AO17" s="18"/>
      <c r="AP17" s="162"/>
      <c r="AQ17" s="18"/>
      <c r="AR17" s="18"/>
      <c r="AS17" s="70"/>
      <c r="AT17" s="70"/>
      <c r="AU17" s="70"/>
      <c r="AV17" s="18"/>
      <c r="AW17" s="162"/>
      <c r="AX17" s="18"/>
    </row>
    <row r="18" spans="1:50" ht="16.399999999999999" customHeight="1" x14ac:dyDescent="0.25">
      <c r="A18" s="722" t="s">
        <v>292</v>
      </c>
      <c r="B18" s="682">
        <v>8428354.5954396483</v>
      </c>
      <c r="C18" s="689" t="s">
        <v>829</v>
      </c>
      <c r="D18" s="689" t="s">
        <v>829</v>
      </c>
      <c r="E18" s="689" t="s">
        <v>829</v>
      </c>
      <c r="F18" s="689" t="s">
        <v>829</v>
      </c>
      <c r="G18" s="689" t="s">
        <v>829</v>
      </c>
      <c r="H18" s="689" t="s">
        <v>829</v>
      </c>
      <c r="I18" s="689" t="s">
        <v>829</v>
      </c>
      <c r="J18" s="689" t="s">
        <v>829</v>
      </c>
      <c r="K18" s="688" t="s">
        <v>829</v>
      </c>
      <c r="L18" s="716">
        <v>100</v>
      </c>
      <c r="M18" s="716" t="s">
        <v>829</v>
      </c>
      <c r="N18" s="716" t="s">
        <v>829</v>
      </c>
      <c r="O18" s="716" t="s">
        <v>829</v>
      </c>
      <c r="P18" s="716" t="s">
        <v>829</v>
      </c>
      <c r="Q18" s="716" t="s">
        <v>829</v>
      </c>
      <c r="R18" s="716" t="s">
        <v>829</v>
      </c>
      <c r="S18" s="716" t="s">
        <v>829</v>
      </c>
      <c r="T18" s="716" t="s">
        <v>829</v>
      </c>
      <c r="U18" s="666" t="s">
        <v>829</v>
      </c>
      <c r="V18" s="682">
        <v>1989330.3605025979</v>
      </c>
      <c r="W18" s="689" t="s">
        <v>829</v>
      </c>
      <c r="X18" s="689" t="s">
        <v>829</v>
      </c>
      <c r="Y18" s="689" t="s">
        <v>829</v>
      </c>
      <c r="Z18" s="689" t="s">
        <v>829</v>
      </c>
      <c r="AA18" s="716" t="s">
        <v>829</v>
      </c>
      <c r="AB18" s="666" t="s">
        <v>829</v>
      </c>
      <c r="AC18" s="716">
        <v>100</v>
      </c>
      <c r="AD18" s="689" t="s">
        <v>829</v>
      </c>
      <c r="AE18" s="689" t="s">
        <v>829</v>
      </c>
      <c r="AF18" s="689" t="s">
        <v>829</v>
      </c>
      <c r="AG18" s="689" t="s">
        <v>829</v>
      </c>
      <c r="AH18" s="716" t="s">
        <v>829</v>
      </c>
      <c r="AI18" s="666" t="s">
        <v>829</v>
      </c>
      <c r="AJ18" s="682">
        <v>6439024.2349370494</v>
      </c>
      <c r="AK18" s="689" t="s">
        <v>829</v>
      </c>
      <c r="AL18" s="689" t="s">
        <v>829</v>
      </c>
      <c r="AM18" s="689" t="s">
        <v>829</v>
      </c>
      <c r="AN18" s="689" t="s">
        <v>829</v>
      </c>
      <c r="AO18" s="716" t="s">
        <v>829</v>
      </c>
      <c r="AP18" s="666" t="s">
        <v>829</v>
      </c>
      <c r="AQ18" s="716">
        <v>100</v>
      </c>
      <c r="AR18" s="689" t="s">
        <v>829</v>
      </c>
      <c r="AS18" s="689" t="s">
        <v>829</v>
      </c>
      <c r="AT18" s="689" t="s">
        <v>829</v>
      </c>
      <c r="AU18" s="689" t="s">
        <v>829</v>
      </c>
      <c r="AV18" s="716" t="s">
        <v>829</v>
      </c>
      <c r="AW18" s="666" t="s">
        <v>829</v>
      </c>
      <c r="AX18" s="18"/>
    </row>
    <row r="19" spans="1:50" ht="16.399999999999999" customHeight="1" x14ac:dyDescent="0.25">
      <c r="A19" s="722" t="s">
        <v>293</v>
      </c>
      <c r="B19" s="682">
        <v>8481002.7363223303</v>
      </c>
      <c r="C19" s="689" t="s">
        <v>829</v>
      </c>
      <c r="D19" s="689" t="s">
        <v>829</v>
      </c>
      <c r="E19" s="689" t="s">
        <v>829</v>
      </c>
      <c r="F19" s="689" t="s">
        <v>829</v>
      </c>
      <c r="G19" s="689" t="s">
        <v>829</v>
      </c>
      <c r="H19" s="689" t="s">
        <v>829</v>
      </c>
      <c r="I19" s="689" t="s">
        <v>829</v>
      </c>
      <c r="J19" s="689" t="s">
        <v>829</v>
      </c>
      <c r="K19" s="688" t="s">
        <v>829</v>
      </c>
      <c r="L19" s="716">
        <v>100</v>
      </c>
      <c r="M19" s="716" t="s">
        <v>829</v>
      </c>
      <c r="N19" s="716" t="s">
        <v>829</v>
      </c>
      <c r="O19" s="716" t="s">
        <v>829</v>
      </c>
      <c r="P19" s="716" t="s">
        <v>829</v>
      </c>
      <c r="Q19" s="716" t="s">
        <v>829</v>
      </c>
      <c r="R19" s="716" t="s">
        <v>829</v>
      </c>
      <c r="S19" s="716" t="s">
        <v>829</v>
      </c>
      <c r="T19" s="716" t="s">
        <v>829</v>
      </c>
      <c r="U19" s="666" t="s">
        <v>829</v>
      </c>
      <c r="V19" s="682">
        <v>1985287.1000909698</v>
      </c>
      <c r="W19" s="689" t="s">
        <v>829</v>
      </c>
      <c r="X19" s="689" t="s">
        <v>829</v>
      </c>
      <c r="Y19" s="689" t="s">
        <v>829</v>
      </c>
      <c r="Z19" s="689" t="s">
        <v>829</v>
      </c>
      <c r="AA19" s="716" t="s">
        <v>829</v>
      </c>
      <c r="AB19" s="666" t="s">
        <v>829</v>
      </c>
      <c r="AC19" s="716">
        <v>100</v>
      </c>
      <c r="AD19" s="689" t="s">
        <v>829</v>
      </c>
      <c r="AE19" s="689" t="s">
        <v>829</v>
      </c>
      <c r="AF19" s="689" t="s">
        <v>829</v>
      </c>
      <c r="AG19" s="689" t="s">
        <v>829</v>
      </c>
      <c r="AH19" s="716" t="s">
        <v>829</v>
      </c>
      <c r="AI19" s="666" t="s">
        <v>829</v>
      </c>
      <c r="AJ19" s="682">
        <v>6495715.63623136</v>
      </c>
      <c r="AK19" s="689" t="s">
        <v>829</v>
      </c>
      <c r="AL19" s="689" t="s">
        <v>829</v>
      </c>
      <c r="AM19" s="689" t="s">
        <v>829</v>
      </c>
      <c r="AN19" s="689" t="s">
        <v>829</v>
      </c>
      <c r="AO19" s="716" t="s">
        <v>829</v>
      </c>
      <c r="AP19" s="666" t="s">
        <v>829</v>
      </c>
      <c r="AQ19" s="716">
        <v>100</v>
      </c>
      <c r="AR19" s="689" t="s">
        <v>829</v>
      </c>
      <c r="AS19" s="689" t="s">
        <v>829</v>
      </c>
      <c r="AT19" s="689" t="s">
        <v>829</v>
      </c>
      <c r="AU19" s="689" t="s">
        <v>829</v>
      </c>
      <c r="AV19" s="716" t="s">
        <v>829</v>
      </c>
      <c r="AW19" s="666" t="s">
        <v>829</v>
      </c>
      <c r="AX19" s="18"/>
    </row>
    <row r="20" spans="1:50" ht="16.399999999999999" customHeight="1" x14ac:dyDescent="0.25">
      <c r="A20" s="722" t="s">
        <v>294</v>
      </c>
      <c r="B20" s="682">
        <v>8506768.2792926598</v>
      </c>
      <c r="C20" s="689" t="s">
        <v>829</v>
      </c>
      <c r="D20" s="689" t="s">
        <v>829</v>
      </c>
      <c r="E20" s="689" t="s">
        <v>829</v>
      </c>
      <c r="F20" s="689" t="s">
        <v>829</v>
      </c>
      <c r="G20" s="689" t="s">
        <v>829</v>
      </c>
      <c r="H20" s="689" t="s">
        <v>829</v>
      </c>
      <c r="I20" s="689" t="s">
        <v>829</v>
      </c>
      <c r="J20" s="689" t="s">
        <v>829</v>
      </c>
      <c r="K20" s="688" t="s">
        <v>829</v>
      </c>
      <c r="L20" s="716">
        <v>100</v>
      </c>
      <c r="M20" s="716" t="s">
        <v>829</v>
      </c>
      <c r="N20" s="716" t="s">
        <v>829</v>
      </c>
      <c r="O20" s="716" t="s">
        <v>829</v>
      </c>
      <c r="P20" s="716" t="s">
        <v>829</v>
      </c>
      <c r="Q20" s="716" t="s">
        <v>829</v>
      </c>
      <c r="R20" s="716" t="s">
        <v>829</v>
      </c>
      <c r="S20" s="716" t="s">
        <v>829</v>
      </c>
      <c r="T20" s="716" t="s">
        <v>829</v>
      </c>
      <c r="U20" s="666" t="s">
        <v>829</v>
      </c>
      <c r="V20" s="682">
        <v>1991311.2053473736</v>
      </c>
      <c r="W20" s="689" t="s">
        <v>829</v>
      </c>
      <c r="X20" s="689" t="s">
        <v>829</v>
      </c>
      <c r="Y20" s="689" t="s">
        <v>829</v>
      </c>
      <c r="Z20" s="689" t="s">
        <v>829</v>
      </c>
      <c r="AA20" s="716" t="s">
        <v>829</v>
      </c>
      <c r="AB20" s="666" t="s">
        <v>829</v>
      </c>
      <c r="AC20" s="716">
        <v>100</v>
      </c>
      <c r="AD20" s="689" t="s">
        <v>829</v>
      </c>
      <c r="AE20" s="689" t="s">
        <v>829</v>
      </c>
      <c r="AF20" s="689" t="s">
        <v>829</v>
      </c>
      <c r="AG20" s="689" t="s">
        <v>829</v>
      </c>
      <c r="AH20" s="716" t="s">
        <v>829</v>
      </c>
      <c r="AI20" s="666" t="s">
        <v>829</v>
      </c>
      <c r="AJ20" s="682">
        <v>6515457.0739452858</v>
      </c>
      <c r="AK20" s="689" t="s">
        <v>829</v>
      </c>
      <c r="AL20" s="689" t="s">
        <v>829</v>
      </c>
      <c r="AM20" s="689" t="s">
        <v>829</v>
      </c>
      <c r="AN20" s="689" t="s">
        <v>829</v>
      </c>
      <c r="AO20" s="716" t="s">
        <v>829</v>
      </c>
      <c r="AP20" s="666" t="s">
        <v>829</v>
      </c>
      <c r="AQ20" s="716">
        <v>100</v>
      </c>
      <c r="AR20" s="689" t="s">
        <v>829</v>
      </c>
      <c r="AS20" s="689" t="s">
        <v>829</v>
      </c>
      <c r="AT20" s="689" t="s">
        <v>829</v>
      </c>
      <c r="AU20" s="689" t="s">
        <v>829</v>
      </c>
      <c r="AV20" s="716" t="s">
        <v>829</v>
      </c>
      <c r="AW20" s="666" t="s">
        <v>829</v>
      </c>
      <c r="AX20" s="18"/>
    </row>
    <row r="21" spans="1:50" ht="16.399999999999999" customHeight="1" x14ac:dyDescent="0.25">
      <c r="A21" s="722" t="s">
        <v>295</v>
      </c>
      <c r="B21" s="682">
        <v>8500965.7178294081</v>
      </c>
      <c r="C21" s="689" t="s">
        <v>829</v>
      </c>
      <c r="D21" s="689" t="s">
        <v>829</v>
      </c>
      <c r="E21" s="689" t="s">
        <v>829</v>
      </c>
      <c r="F21" s="689" t="s">
        <v>829</v>
      </c>
      <c r="G21" s="689" t="s">
        <v>829</v>
      </c>
      <c r="H21" s="689" t="s">
        <v>829</v>
      </c>
      <c r="I21" s="689" t="s">
        <v>829</v>
      </c>
      <c r="J21" s="689" t="s">
        <v>829</v>
      </c>
      <c r="K21" s="688" t="s">
        <v>829</v>
      </c>
      <c r="L21" s="716">
        <v>100</v>
      </c>
      <c r="M21" s="716" t="s">
        <v>829</v>
      </c>
      <c r="N21" s="716" t="s">
        <v>829</v>
      </c>
      <c r="O21" s="716" t="s">
        <v>829</v>
      </c>
      <c r="P21" s="716" t="s">
        <v>829</v>
      </c>
      <c r="Q21" s="716" t="s">
        <v>829</v>
      </c>
      <c r="R21" s="716" t="s">
        <v>829</v>
      </c>
      <c r="S21" s="716" t="s">
        <v>829</v>
      </c>
      <c r="T21" s="716" t="s">
        <v>829</v>
      </c>
      <c r="U21" s="666" t="s">
        <v>829</v>
      </c>
      <c r="V21" s="682">
        <v>2000140.8580154851</v>
      </c>
      <c r="W21" s="689" t="s">
        <v>829</v>
      </c>
      <c r="X21" s="689" t="s">
        <v>829</v>
      </c>
      <c r="Y21" s="689" t="s">
        <v>829</v>
      </c>
      <c r="Z21" s="689" t="s">
        <v>829</v>
      </c>
      <c r="AA21" s="716" t="s">
        <v>829</v>
      </c>
      <c r="AB21" s="666" t="s">
        <v>829</v>
      </c>
      <c r="AC21" s="716">
        <v>100</v>
      </c>
      <c r="AD21" s="689" t="s">
        <v>829</v>
      </c>
      <c r="AE21" s="689" t="s">
        <v>829</v>
      </c>
      <c r="AF21" s="689" t="s">
        <v>829</v>
      </c>
      <c r="AG21" s="689" t="s">
        <v>829</v>
      </c>
      <c r="AH21" s="716" t="s">
        <v>829</v>
      </c>
      <c r="AI21" s="666" t="s">
        <v>829</v>
      </c>
      <c r="AJ21" s="682">
        <v>6500824.8598139221</v>
      </c>
      <c r="AK21" s="689" t="s">
        <v>829</v>
      </c>
      <c r="AL21" s="689" t="s">
        <v>829</v>
      </c>
      <c r="AM21" s="689" t="s">
        <v>829</v>
      </c>
      <c r="AN21" s="689" t="s">
        <v>829</v>
      </c>
      <c r="AO21" s="716" t="s">
        <v>829</v>
      </c>
      <c r="AP21" s="666" t="s">
        <v>829</v>
      </c>
      <c r="AQ21" s="716">
        <v>100</v>
      </c>
      <c r="AR21" s="689" t="s">
        <v>829</v>
      </c>
      <c r="AS21" s="689" t="s">
        <v>829</v>
      </c>
      <c r="AT21" s="689" t="s">
        <v>829</v>
      </c>
      <c r="AU21" s="689" t="s">
        <v>829</v>
      </c>
      <c r="AV21" s="716" t="s">
        <v>829</v>
      </c>
      <c r="AW21" s="666" t="s">
        <v>829</v>
      </c>
      <c r="AX21" s="18"/>
    </row>
    <row r="22" spans="1:50" ht="16.399999999999999" customHeight="1" x14ac:dyDescent="0.25">
      <c r="A22" s="722" t="s">
        <v>296</v>
      </c>
      <c r="B22" s="682">
        <v>8511906.2881739382</v>
      </c>
      <c r="C22" s="689" t="s">
        <v>829</v>
      </c>
      <c r="D22" s="689" t="s">
        <v>829</v>
      </c>
      <c r="E22" s="689" t="s">
        <v>829</v>
      </c>
      <c r="F22" s="689" t="s">
        <v>829</v>
      </c>
      <c r="G22" s="689" t="s">
        <v>829</v>
      </c>
      <c r="H22" s="689" t="s">
        <v>829</v>
      </c>
      <c r="I22" s="689" t="s">
        <v>829</v>
      </c>
      <c r="J22" s="689" t="s">
        <v>829</v>
      </c>
      <c r="K22" s="688" t="s">
        <v>829</v>
      </c>
      <c r="L22" s="716">
        <v>100</v>
      </c>
      <c r="M22" s="716" t="s">
        <v>829</v>
      </c>
      <c r="N22" s="716" t="s">
        <v>829</v>
      </c>
      <c r="O22" s="716" t="s">
        <v>829</v>
      </c>
      <c r="P22" s="716" t="s">
        <v>829</v>
      </c>
      <c r="Q22" s="716" t="s">
        <v>829</v>
      </c>
      <c r="R22" s="716" t="s">
        <v>829</v>
      </c>
      <c r="S22" s="716" t="s">
        <v>829</v>
      </c>
      <c r="T22" s="716" t="s">
        <v>829</v>
      </c>
      <c r="U22" s="666" t="s">
        <v>829</v>
      </c>
      <c r="V22" s="682">
        <v>1995638.3555144737</v>
      </c>
      <c r="W22" s="689" t="s">
        <v>829</v>
      </c>
      <c r="X22" s="689" t="s">
        <v>829</v>
      </c>
      <c r="Y22" s="689" t="s">
        <v>829</v>
      </c>
      <c r="Z22" s="689" t="s">
        <v>829</v>
      </c>
      <c r="AA22" s="716" t="s">
        <v>829</v>
      </c>
      <c r="AB22" s="666" t="s">
        <v>829</v>
      </c>
      <c r="AC22" s="716">
        <v>100</v>
      </c>
      <c r="AD22" s="689" t="s">
        <v>829</v>
      </c>
      <c r="AE22" s="689" t="s">
        <v>829</v>
      </c>
      <c r="AF22" s="689" t="s">
        <v>829</v>
      </c>
      <c r="AG22" s="689" t="s">
        <v>829</v>
      </c>
      <c r="AH22" s="716" t="s">
        <v>829</v>
      </c>
      <c r="AI22" s="666" t="s">
        <v>829</v>
      </c>
      <c r="AJ22" s="682">
        <v>6516267.932659464</v>
      </c>
      <c r="AK22" s="689" t="s">
        <v>829</v>
      </c>
      <c r="AL22" s="689" t="s">
        <v>829</v>
      </c>
      <c r="AM22" s="689" t="s">
        <v>829</v>
      </c>
      <c r="AN22" s="689" t="s">
        <v>829</v>
      </c>
      <c r="AO22" s="716" t="s">
        <v>829</v>
      </c>
      <c r="AP22" s="666" t="s">
        <v>829</v>
      </c>
      <c r="AQ22" s="716">
        <v>100</v>
      </c>
      <c r="AR22" s="689" t="s">
        <v>829</v>
      </c>
      <c r="AS22" s="689" t="s">
        <v>829</v>
      </c>
      <c r="AT22" s="689" t="s">
        <v>829</v>
      </c>
      <c r="AU22" s="689" t="s">
        <v>829</v>
      </c>
      <c r="AV22" s="716" t="s">
        <v>829</v>
      </c>
      <c r="AW22" s="666" t="s">
        <v>829</v>
      </c>
      <c r="AX22" s="18"/>
    </row>
    <row r="23" spans="1:50" ht="16.399999999999999" customHeight="1" x14ac:dyDescent="0.25">
      <c r="A23" s="722" t="s">
        <v>297</v>
      </c>
      <c r="B23" s="682">
        <v>8525902.3675827757</v>
      </c>
      <c r="C23" s="689" t="s">
        <v>829</v>
      </c>
      <c r="D23" s="689" t="s">
        <v>829</v>
      </c>
      <c r="E23" s="689" t="s">
        <v>829</v>
      </c>
      <c r="F23" s="689" t="s">
        <v>829</v>
      </c>
      <c r="G23" s="689" t="s">
        <v>829</v>
      </c>
      <c r="H23" s="689" t="s">
        <v>829</v>
      </c>
      <c r="I23" s="689" t="s">
        <v>829</v>
      </c>
      <c r="J23" s="689" t="s">
        <v>829</v>
      </c>
      <c r="K23" s="688" t="s">
        <v>829</v>
      </c>
      <c r="L23" s="716">
        <v>100</v>
      </c>
      <c r="M23" s="716" t="s">
        <v>829</v>
      </c>
      <c r="N23" s="716" t="s">
        <v>829</v>
      </c>
      <c r="O23" s="716" t="s">
        <v>829</v>
      </c>
      <c r="P23" s="716" t="s">
        <v>829</v>
      </c>
      <c r="Q23" s="716" t="s">
        <v>829</v>
      </c>
      <c r="R23" s="716" t="s">
        <v>829</v>
      </c>
      <c r="S23" s="716" t="s">
        <v>829</v>
      </c>
      <c r="T23" s="716" t="s">
        <v>829</v>
      </c>
      <c r="U23" s="666" t="s">
        <v>829</v>
      </c>
      <c r="V23" s="682">
        <v>1996011.8744505602</v>
      </c>
      <c r="W23" s="689" t="s">
        <v>829</v>
      </c>
      <c r="X23" s="689" t="s">
        <v>829</v>
      </c>
      <c r="Y23" s="689" t="s">
        <v>829</v>
      </c>
      <c r="Z23" s="689" t="s">
        <v>829</v>
      </c>
      <c r="AA23" s="716" t="s">
        <v>829</v>
      </c>
      <c r="AB23" s="666" t="s">
        <v>829</v>
      </c>
      <c r="AC23" s="716">
        <v>100</v>
      </c>
      <c r="AD23" s="689" t="s">
        <v>829</v>
      </c>
      <c r="AE23" s="689" t="s">
        <v>829</v>
      </c>
      <c r="AF23" s="689" t="s">
        <v>829</v>
      </c>
      <c r="AG23" s="689" t="s">
        <v>829</v>
      </c>
      <c r="AH23" s="716" t="s">
        <v>829</v>
      </c>
      <c r="AI23" s="666" t="s">
        <v>829</v>
      </c>
      <c r="AJ23" s="682">
        <v>6529890.493132215</v>
      </c>
      <c r="AK23" s="689" t="s">
        <v>829</v>
      </c>
      <c r="AL23" s="689" t="s">
        <v>829</v>
      </c>
      <c r="AM23" s="689" t="s">
        <v>829</v>
      </c>
      <c r="AN23" s="689" t="s">
        <v>829</v>
      </c>
      <c r="AO23" s="716" t="s">
        <v>829</v>
      </c>
      <c r="AP23" s="666" t="s">
        <v>829</v>
      </c>
      <c r="AQ23" s="716">
        <v>100</v>
      </c>
      <c r="AR23" s="689" t="s">
        <v>829</v>
      </c>
      <c r="AS23" s="689" t="s">
        <v>829</v>
      </c>
      <c r="AT23" s="689" t="s">
        <v>829</v>
      </c>
      <c r="AU23" s="689" t="s">
        <v>829</v>
      </c>
      <c r="AV23" s="716" t="s">
        <v>829</v>
      </c>
      <c r="AW23" s="666" t="s">
        <v>829</v>
      </c>
      <c r="AX23" s="18"/>
    </row>
    <row r="24" spans="1:50" ht="16.399999999999999" customHeight="1" x14ac:dyDescent="0.25">
      <c r="A24" s="722" t="s">
        <v>298</v>
      </c>
      <c r="B24" s="682">
        <v>8511037.3626805395</v>
      </c>
      <c r="C24" s="689" t="s">
        <v>829</v>
      </c>
      <c r="D24" s="689" t="s">
        <v>829</v>
      </c>
      <c r="E24" s="689" t="s">
        <v>829</v>
      </c>
      <c r="F24" s="689" t="s">
        <v>829</v>
      </c>
      <c r="G24" s="689" t="s">
        <v>829</v>
      </c>
      <c r="H24" s="689" t="s">
        <v>829</v>
      </c>
      <c r="I24" s="689" t="s">
        <v>829</v>
      </c>
      <c r="J24" s="689" t="s">
        <v>829</v>
      </c>
      <c r="K24" s="688" t="s">
        <v>829</v>
      </c>
      <c r="L24" s="716">
        <v>100</v>
      </c>
      <c r="M24" s="716" t="s">
        <v>829</v>
      </c>
      <c r="N24" s="716" t="s">
        <v>829</v>
      </c>
      <c r="O24" s="716" t="s">
        <v>829</v>
      </c>
      <c r="P24" s="716" t="s">
        <v>829</v>
      </c>
      <c r="Q24" s="716" t="s">
        <v>829</v>
      </c>
      <c r="R24" s="716" t="s">
        <v>829</v>
      </c>
      <c r="S24" s="716" t="s">
        <v>829</v>
      </c>
      <c r="T24" s="716" t="s">
        <v>829</v>
      </c>
      <c r="U24" s="666" t="s">
        <v>829</v>
      </c>
      <c r="V24" s="682">
        <v>2003703.4621232855</v>
      </c>
      <c r="W24" s="689" t="s">
        <v>829</v>
      </c>
      <c r="X24" s="689" t="s">
        <v>829</v>
      </c>
      <c r="Y24" s="689" t="s">
        <v>829</v>
      </c>
      <c r="Z24" s="689" t="s">
        <v>829</v>
      </c>
      <c r="AA24" s="716" t="s">
        <v>829</v>
      </c>
      <c r="AB24" s="666" t="s">
        <v>829</v>
      </c>
      <c r="AC24" s="716">
        <v>100</v>
      </c>
      <c r="AD24" s="689" t="s">
        <v>829</v>
      </c>
      <c r="AE24" s="689" t="s">
        <v>829</v>
      </c>
      <c r="AF24" s="689" t="s">
        <v>829</v>
      </c>
      <c r="AG24" s="689" t="s">
        <v>829</v>
      </c>
      <c r="AH24" s="716" t="s">
        <v>829</v>
      </c>
      <c r="AI24" s="666" t="s">
        <v>829</v>
      </c>
      <c r="AJ24" s="682">
        <v>6507333.9005572544</v>
      </c>
      <c r="AK24" s="689" t="s">
        <v>829</v>
      </c>
      <c r="AL24" s="689" t="s">
        <v>829</v>
      </c>
      <c r="AM24" s="689" t="s">
        <v>829</v>
      </c>
      <c r="AN24" s="689" t="s">
        <v>829</v>
      </c>
      <c r="AO24" s="716" t="s">
        <v>829</v>
      </c>
      <c r="AP24" s="666" t="s">
        <v>829</v>
      </c>
      <c r="AQ24" s="716">
        <v>100</v>
      </c>
      <c r="AR24" s="689" t="s">
        <v>829</v>
      </c>
      <c r="AS24" s="689" t="s">
        <v>829</v>
      </c>
      <c r="AT24" s="689" t="s">
        <v>829</v>
      </c>
      <c r="AU24" s="689" t="s">
        <v>829</v>
      </c>
      <c r="AV24" s="716" t="s">
        <v>829</v>
      </c>
      <c r="AW24" s="666" t="s">
        <v>829</v>
      </c>
      <c r="AX24" s="18"/>
    </row>
    <row r="25" spans="1:50" ht="16.399999999999999" customHeight="1" x14ac:dyDescent="0.25">
      <c r="A25" s="722" t="s">
        <v>299</v>
      </c>
      <c r="B25" s="682">
        <v>8536284.1745978352</v>
      </c>
      <c r="C25" s="689" t="s">
        <v>829</v>
      </c>
      <c r="D25" s="689" t="s">
        <v>829</v>
      </c>
      <c r="E25" s="689" t="s">
        <v>829</v>
      </c>
      <c r="F25" s="689" t="s">
        <v>829</v>
      </c>
      <c r="G25" s="689" t="s">
        <v>829</v>
      </c>
      <c r="H25" s="689" t="s">
        <v>829</v>
      </c>
      <c r="I25" s="689" t="s">
        <v>829</v>
      </c>
      <c r="J25" s="689" t="s">
        <v>829</v>
      </c>
      <c r="K25" s="688" t="s">
        <v>829</v>
      </c>
      <c r="L25" s="716">
        <v>100</v>
      </c>
      <c r="M25" s="716" t="s">
        <v>829</v>
      </c>
      <c r="N25" s="716" t="s">
        <v>829</v>
      </c>
      <c r="O25" s="716" t="s">
        <v>829</v>
      </c>
      <c r="P25" s="716" t="s">
        <v>829</v>
      </c>
      <c r="Q25" s="716" t="s">
        <v>829</v>
      </c>
      <c r="R25" s="716" t="s">
        <v>829</v>
      </c>
      <c r="S25" s="716" t="s">
        <v>829</v>
      </c>
      <c r="T25" s="716" t="s">
        <v>829</v>
      </c>
      <c r="U25" s="666" t="s">
        <v>829</v>
      </c>
      <c r="V25" s="682">
        <v>2012595.7855249504</v>
      </c>
      <c r="W25" s="689" t="s">
        <v>829</v>
      </c>
      <c r="X25" s="689" t="s">
        <v>829</v>
      </c>
      <c r="Y25" s="689" t="s">
        <v>829</v>
      </c>
      <c r="Z25" s="689" t="s">
        <v>829</v>
      </c>
      <c r="AA25" s="716" t="s">
        <v>829</v>
      </c>
      <c r="AB25" s="666" t="s">
        <v>829</v>
      </c>
      <c r="AC25" s="716">
        <v>100</v>
      </c>
      <c r="AD25" s="689" t="s">
        <v>829</v>
      </c>
      <c r="AE25" s="689" t="s">
        <v>829</v>
      </c>
      <c r="AF25" s="689" t="s">
        <v>829</v>
      </c>
      <c r="AG25" s="689" t="s">
        <v>829</v>
      </c>
      <c r="AH25" s="716" t="s">
        <v>829</v>
      </c>
      <c r="AI25" s="666" t="s">
        <v>829</v>
      </c>
      <c r="AJ25" s="682">
        <v>6523688.3890728839</v>
      </c>
      <c r="AK25" s="689" t="s">
        <v>829</v>
      </c>
      <c r="AL25" s="689" t="s">
        <v>829</v>
      </c>
      <c r="AM25" s="689" t="s">
        <v>829</v>
      </c>
      <c r="AN25" s="689" t="s">
        <v>829</v>
      </c>
      <c r="AO25" s="716" t="s">
        <v>829</v>
      </c>
      <c r="AP25" s="666" t="s">
        <v>829</v>
      </c>
      <c r="AQ25" s="716">
        <v>100</v>
      </c>
      <c r="AR25" s="689" t="s">
        <v>829</v>
      </c>
      <c r="AS25" s="689" t="s">
        <v>829</v>
      </c>
      <c r="AT25" s="689" t="s">
        <v>829</v>
      </c>
      <c r="AU25" s="689" t="s">
        <v>829</v>
      </c>
      <c r="AV25" s="716" t="s">
        <v>829</v>
      </c>
      <c r="AW25" s="666" t="s">
        <v>829</v>
      </c>
      <c r="AX25" s="18"/>
    </row>
    <row r="26" spans="1:50" ht="16.399999999999999" customHeight="1" x14ac:dyDescent="0.25">
      <c r="A26" s="722" t="s">
        <v>300</v>
      </c>
      <c r="B26" s="682">
        <v>8518693.9739710409</v>
      </c>
      <c r="C26" s="689" t="s">
        <v>829</v>
      </c>
      <c r="D26" s="689" t="s">
        <v>829</v>
      </c>
      <c r="E26" s="689" t="s">
        <v>829</v>
      </c>
      <c r="F26" s="689" t="s">
        <v>829</v>
      </c>
      <c r="G26" s="689" t="s">
        <v>829</v>
      </c>
      <c r="H26" s="689" t="s">
        <v>829</v>
      </c>
      <c r="I26" s="689" t="s">
        <v>829</v>
      </c>
      <c r="J26" s="689" t="s">
        <v>829</v>
      </c>
      <c r="K26" s="688" t="s">
        <v>829</v>
      </c>
      <c r="L26" s="716">
        <v>100</v>
      </c>
      <c r="M26" s="716" t="s">
        <v>829</v>
      </c>
      <c r="N26" s="716" t="s">
        <v>829</v>
      </c>
      <c r="O26" s="716" t="s">
        <v>829</v>
      </c>
      <c r="P26" s="716" t="s">
        <v>829</v>
      </c>
      <c r="Q26" s="716" t="s">
        <v>829</v>
      </c>
      <c r="R26" s="716" t="s">
        <v>829</v>
      </c>
      <c r="S26" s="716" t="s">
        <v>829</v>
      </c>
      <c r="T26" s="716" t="s">
        <v>829</v>
      </c>
      <c r="U26" s="666" t="s">
        <v>829</v>
      </c>
      <c r="V26" s="682">
        <v>2008652.047498608</v>
      </c>
      <c r="W26" s="689" t="s">
        <v>829</v>
      </c>
      <c r="X26" s="689" t="s">
        <v>829</v>
      </c>
      <c r="Y26" s="689" t="s">
        <v>829</v>
      </c>
      <c r="Z26" s="689" t="s">
        <v>829</v>
      </c>
      <c r="AA26" s="716" t="s">
        <v>829</v>
      </c>
      <c r="AB26" s="666" t="s">
        <v>829</v>
      </c>
      <c r="AC26" s="716">
        <v>100</v>
      </c>
      <c r="AD26" s="689" t="s">
        <v>829</v>
      </c>
      <c r="AE26" s="689" t="s">
        <v>829</v>
      </c>
      <c r="AF26" s="689" t="s">
        <v>829</v>
      </c>
      <c r="AG26" s="689" t="s">
        <v>829</v>
      </c>
      <c r="AH26" s="716" t="s">
        <v>829</v>
      </c>
      <c r="AI26" s="666" t="s">
        <v>829</v>
      </c>
      <c r="AJ26" s="682">
        <v>6510041.9264724329</v>
      </c>
      <c r="AK26" s="689" t="s">
        <v>829</v>
      </c>
      <c r="AL26" s="689" t="s">
        <v>829</v>
      </c>
      <c r="AM26" s="689" t="s">
        <v>829</v>
      </c>
      <c r="AN26" s="689" t="s">
        <v>829</v>
      </c>
      <c r="AO26" s="716" t="s">
        <v>829</v>
      </c>
      <c r="AP26" s="666" t="s">
        <v>829</v>
      </c>
      <c r="AQ26" s="716">
        <v>100</v>
      </c>
      <c r="AR26" s="689" t="s">
        <v>829</v>
      </c>
      <c r="AS26" s="689" t="s">
        <v>829</v>
      </c>
      <c r="AT26" s="689" t="s">
        <v>829</v>
      </c>
      <c r="AU26" s="689" t="s">
        <v>829</v>
      </c>
      <c r="AV26" s="716" t="s">
        <v>829</v>
      </c>
      <c r="AW26" s="666" t="s">
        <v>829</v>
      </c>
      <c r="AX26" s="18"/>
    </row>
    <row r="27" spans="1:50" ht="16.399999999999999" customHeight="1" x14ac:dyDescent="0.25">
      <c r="A27" s="722" t="s">
        <v>301</v>
      </c>
      <c r="B27" s="682">
        <v>8507114.4177534413</v>
      </c>
      <c r="C27" s="689" t="s">
        <v>829</v>
      </c>
      <c r="D27" s="689" t="s">
        <v>829</v>
      </c>
      <c r="E27" s="689" t="s">
        <v>829</v>
      </c>
      <c r="F27" s="689" t="s">
        <v>829</v>
      </c>
      <c r="G27" s="689" t="s">
        <v>829</v>
      </c>
      <c r="H27" s="689" t="s">
        <v>829</v>
      </c>
      <c r="I27" s="689" t="s">
        <v>829</v>
      </c>
      <c r="J27" s="689" t="s">
        <v>829</v>
      </c>
      <c r="K27" s="688" t="s">
        <v>829</v>
      </c>
      <c r="L27" s="716">
        <v>100</v>
      </c>
      <c r="M27" s="716" t="s">
        <v>829</v>
      </c>
      <c r="N27" s="716" t="s">
        <v>829</v>
      </c>
      <c r="O27" s="716" t="s">
        <v>829</v>
      </c>
      <c r="P27" s="716" t="s">
        <v>829</v>
      </c>
      <c r="Q27" s="716" t="s">
        <v>829</v>
      </c>
      <c r="R27" s="716" t="s">
        <v>829</v>
      </c>
      <c r="S27" s="716" t="s">
        <v>829</v>
      </c>
      <c r="T27" s="716" t="s">
        <v>829</v>
      </c>
      <c r="U27" s="666" t="s">
        <v>829</v>
      </c>
      <c r="V27" s="682">
        <v>1977317.8497843831</v>
      </c>
      <c r="W27" s="689" t="s">
        <v>829</v>
      </c>
      <c r="X27" s="689" t="s">
        <v>829</v>
      </c>
      <c r="Y27" s="689" t="s">
        <v>829</v>
      </c>
      <c r="Z27" s="689" t="s">
        <v>829</v>
      </c>
      <c r="AA27" s="716" t="s">
        <v>829</v>
      </c>
      <c r="AB27" s="666" t="s">
        <v>829</v>
      </c>
      <c r="AC27" s="716">
        <v>100</v>
      </c>
      <c r="AD27" s="689" t="s">
        <v>829</v>
      </c>
      <c r="AE27" s="689" t="s">
        <v>829</v>
      </c>
      <c r="AF27" s="689" t="s">
        <v>829</v>
      </c>
      <c r="AG27" s="689" t="s">
        <v>829</v>
      </c>
      <c r="AH27" s="716" t="s">
        <v>829</v>
      </c>
      <c r="AI27" s="666" t="s">
        <v>829</v>
      </c>
      <c r="AJ27" s="682">
        <v>6529796.5679690586</v>
      </c>
      <c r="AK27" s="689" t="s">
        <v>829</v>
      </c>
      <c r="AL27" s="689" t="s">
        <v>829</v>
      </c>
      <c r="AM27" s="689" t="s">
        <v>829</v>
      </c>
      <c r="AN27" s="689" t="s">
        <v>829</v>
      </c>
      <c r="AO27" s="716" t="s">
        <v>829</v>
      </c>
      <c r="AP27" s="666" t="s">
        <v>829</v>
      </c>
      <c r="AQ27" s="716">
        <v>100</v>
      </c>
      <c r="AR27" s="689" t="s">
        <v>829</v>
      </c>
      <c r="AS27" s="689" t="s">
        <v>829</v>
      </c>
      <c r="AT27" s="689" t="s">
        <v>829</v>
      </c>
      <c r="AU27" s="689" t="s">
        <v>829</v>
      </c>
      <c r="AV27" s="716" t="s">
        <v>829</v>
      </c>
      <c r="AW27" s="666" t="s">
        <v>829</v>
      </c>
      <c r="AX27" s="18"/>
    </row>
    <row r="28" spans="1:50" ht="16.399999999999999" customHeight="1" x14ac:dyDescent="0.25">
      <c r="A28" s="722" t="s">
        <v>302</v>
      </c>
      <c r="B28" s="682">
        <v>8518692.933628954</v>
      </c>
      <c r="C28" s="689" t="s">
        <v>829</v>
      </c>
      <c r="D28" s="689" t="s">
        <v>829</v>
      </c>
      <c r="E28" s="689" t="s">
        <v>829</v>
      </c>
      <c r="F28" s="689" t="s">
        <v>829</v>
      </c>
      <c r="G28" s="689" t="s">
        <v>829</v>
      </c>
      <c r="H28" s="689" t="s">
        <v>829</v>
      </c>
      <c r="I28" s="689" t="s">
        <v>829</v>
      </c>
      <c r="J28" s="689" t="s">
        <v>829</v>
      </c>
      <c r="K28" s="688" t="s">
        <v>829</v>
      </c>
      <c r="L28" s="716">
        <v>100</v>
      </c>
      <c r="M28" s="716" t="s">
        <v>829</v>
      </c>
      <c r="N28" s="716" t="s">
        <v>829</v>
      </c>
      <c r="O28" s="716" t="s">
        <v>829</v>
      </c>
      <c r="P28" s="716" t="s">
        <v>829</v>
      </c>
      <c r="Q28" s="716" t="s">
        <v>829</v>
      </c>
      <c r="R28" s="716" t="s">
        <v>829</v>
      </c>
      <c r="S28" s="716" t="s">
        <v>829</v>
      </c>
      <c r="T28" s="716" t="s">
        <v>829</v>
      </c>
      <c r="U28" s="666" t="s">
        <v>829</v>
      </c>
      <c r="V28" s="682">
        <v>2049599.5093314853</v>
      </c>
      <c r="W28" s="689" t="s">
        <v>829</v>
      </c>
      <c r="X28" s="689" t="s">
        <v>829</v>
      </c>
      <c r="Y28" s="689" t="s">
        <v>829</v>
      </c>
      <c r="Z28" s="689" t="s">
        <v>829</v>
      </c>
      <c r="AA28" s="716" t="s">
        <v>829</v>
      </c>
      <c r="AB28" s="666" t="s">
        <v>829</v>
      </c>
      <c r="AC28" s="716">
        <v>100</v>
      </c>
      <c r="AD28" s="689" t="s">
        <v>829</v>
      </c>
      <c r="AE28" s="689" t="s">
        <v>829</v>
      </c>
      <c r="AF28" s="689" t="s">
        <v>829</v>
      </c>
      <c r="AG28" s="689" t="s">
        <v>829</v>
      </c>
      <c r="AH28" s="716" t="s">
        <v>829</v>
      </c>
      <c r="AI28" s="666" t="s">
        <v>829</v>
      </c>
      <c r="AJ28" s="682">
        <v>6469093.4242974687</v>
      </c>
      <c r="AK28" s="689" t="s">
        <v>829</v>
      </c>
      <c r="AL28" s="689" t="s">
        <v>829</v>
      </c>
      <c r="AM28" s="689" t="s">
        <v>829</v>
      </c>
      <c r="AN28" s="689" t="s">
        <v>829</v>
      </c>
      <c r="AO28" s="716" t="s">
        <v>829</v>
      </c>
      <c r="AP28" s="666" t="s">
        <v>829</v>
      </c>
      <c r="AQ28" s="716">
        <v>100</v>
      </c>
      <c r="AR28" s="689" t="s">
        <v>829</v>
      </c>
      <c r="AS28" s="689" t="s">
        <v>829</v>
      </c>
      <c r="AT28" s="689" t="s">
        <v>829</v>
      </c>
      <c r="AU28" s="689" t="s">
        <v>829</v>
      </c>
      <c r="AV28" s="716" t="s">
        <v>829</v>
      </c>
      <c r="AW28" s="666" t="s">
        <v>829</v>
      </c>
      <c r="AX28" s="18"/>
    </row>
    <row r="29" spans="1:50" ht="16.399999999999999" customHeight="1" x14ac:dyDescent="0.25">
      <c r="A29" s="722" t="s">
        <v>303</v>
      </c>
      <c r="B29" s="682">
        <v>8556560.4254585151</v>
      </c>
      <c r="C29" s="689" t="s">
        <v>829</v>
      </c>
      <c r="D29" s="689" t="s">
        <v>829</v>
      </c>
      <c r="E29" s="689" t="s">
        <v>829</v>
      </c>
      <c r="F29" s="689" t="s">
        <v>829</v>
      </c>
      <c r="G29" s="689" t="s">
        <v>829</v>
      </c>
      <c r="H29" s="689" t="s">
        <v>829</v>
      </c>
      <c r="I29" s="689" t="s">
        <v>829</v>
      </c>
      <c r="J29" s="689" t="s">
        <v>829</v>
      </c>
      <c r="K29" s="688" t="s">
        <v>829</v>
      </c>
      <c r="L29" s="716">
        <v>100</v>
      </c>
      <c r="M29" s="716" t="s">
        <v>829</v>
      </c>
      <c r="N29" s="716" t="s">
        <v>829</v>
      </c>
      <c r="O29" s="716" t="s">
        <v>829</v>
      </c>
      <c r="P29" s="716" t="s">
        <v>829</v>
      </c>
      <c r="Q29" s="716" t="s">
        <v>829</v>
      </c>
      <c r="R29" s="716" t="s">
        <v>829</v>
      </c>
      <c r="S29" s="716" t="s">
        <v>829</v>
      </c>
      <c r="T29" s="716" t="s">
        <v>829</v>
      </c>
      <c r="U29" s="666" t="s">
        <v>829</v>
      </c>
      <c r="V29" s="682">
        <v>2105097.8011085065</v>
      </c>
      <c r="W29" s="689" t="s">
        <v>829</v>
      </c>
      <c r="X29" s="689" t="s">
        <v>829</v>
      </c>
      <c r="Y29" s="689" t="s">
        <v>829</v>
      </c>
      <c r="Z29" s="689" t="s">
        <v>829</v>
      </c>
      <c r="AA29" s="716" t="s">
        <v>829</v>
      </c>
      <c r="AB29" s="666" t="s">
        <v>829</v>
      </c>
      <c r="AC29" s="716">
        <v>100</v>
      </c>
      <c r="AD29" s="689" t="s">
        <v>829</v>
      </c>
      <c r="AE29" s="689" t="s">
        <v>829</v>
      </c>
      <c r="AF29" s="689" t="s">
        <v>829</v>
      </c>
      <c r="AG29" s="689" t="s">
        <v>829</v>
      </c>
      <c r="AH29" s="716" t="s">
        <v>829</v>
      </c>
      <c r="AI29" s="666" t="s">
        <v>829</v>
      </c>
      <c r="AJ29" s="682">
        <v>6451462.6243500095</v>
      </c>
      <c r="AK29" s="689" t="s">
        <v>829</v>
      </c>
      <c r="AL29" s="689" t="s">
        <v>829</v>
      </c>
      <c r="AM29" s="689" t="s">
        <v>829</v>
      </c>
      <c r="AN29" s="689" t="s">
        <v>829</v>
      </c>
      <c r="AO29" s="716" t="s">
        <v>829</v>
      </c>
      <c r="AP29" s="666" t="s">
        <v>829</v>
      </c>
      <c r="AQ29" s="716">
        <v>100</v>
      </c>
      <c r="AR29" s="689" t="s">
        <v>829</v>
      </c>
      <c r="AS29" s="689" t="s">
        <v>829</v>
      </c>
      <c r="AT29" s="689" t="s">
        <v>829</v>
      </c>
      <c r="AU29" s="689" t="s">
        <v>829</v>
      </c>
      <c r="AV29" s="716" t="s">
        <v>829</v>
      </c>
      <c r="AW29" s="666" t="s">
        <v>829</v>
      </c>
      <c r="AX29" s="18"/>
    </row>
    <row r="30" spans="1:50" ht="16.399999999999999" customHeight="1" x14ac:dyDescent="0.25">
      <c r="A30" s="722" t="s">
        <v>304</v>
      </c>
      <c r="B30" s="682">
        <v>8556939.0672946274</v>
      </c>
      <c r="C30" s="682">
        <v>1450577.3609354496</v>
      </c>
      <c r="D30" s="682">
        <v>3023835.7671389203</v>
      </c>
      <c r="E30" s="682">
        <v>206486.53597659734</v>
      </c>
      <c r="F30" s="682">
        <v>1812698.2101747156</v>
      </c>
      <c r="G30" s="682">
        <v>166551.63570999051</v>
      </c>
      <c r="H30" s="682">
        <v>1084924.8949773253</v>
      </c>
      <c r="I30" s="682">
        <v>811864.6623816283</v>
      </c>
      <c r="J30" s="682">
        <v>6371717.5579081904</v>
      </c>
      <c r="K30" s="681">
        <v>2185221.5093864379</v>
      </c>
      <c r="L30" s="716">
        <v>100</v>
      </c>
      <c r="M30" s="716">
        <v>16.952059019324839</v>
      </c>
      <c r="N30" s="716">
        <v>35.33782049116472</v>
      </c>
      <c r="O30" s="716">
        <v>2.413088773365315</v>
      </c>
      <c r="P30" s="716">
        <v>21.183956037539257</v>
      </c>
      <c r="Q30" s="716">
        <v>1.9463926808426801</v>
      </c>
      <c r="R30" s="716">
        <v>12.678890038191385</v>
      </c>
      <c r="S30" s="716">
        <v>9.4877929595717969</v>
      </c>
      <c r="T30" s="716">
        <v>74.462579525211936</v>
      </c>
      <c r="U30" s="666">
        <v>25.537420474788075</v>
      </c>
      <c r="V30" s="682">
        <v>2185221.5093864379</v>
      </c>
      <c r="W30" s="682">
        <v>321683.76776578475</v>
      </c>
      <c r="X30" s="682">
        <v>822488.65024264611</v>
      </c>
      <c r="Y30" s="682">
        <v>127594.68304139508</v>
      </c>
      <c r="Z30" s="682">
        <v>425620.1870260617</v>
      </c>
      <c r="AA30" s="689">
        <v>166551.63570999051</v>
      </c>
      <c r="AB30" s="681">
        <v>321282.58560055989</v>
      </c>
      <c r="AC30" s="716">
        <v>100</v>
      </c>
      <c r="AD30" s="716">
        <v>14.720876871475902</v>
      </c>
      <c r="AE30" s="716">
        <v>37.638685447205887</v>
      </c>
      <c r="AF30" s="716">
        <v>5.8389816544145612</v>
      </c>
      <c r="AG30" s="716">
        <v>19.477210214060474</v>
      </c>
      <c r="AH30" s="716">
        <v>7.6217278200210723</v>
      </c>
      <c r="AI30" s="666">
        <v>14.702517992822109</v>
      </c>
      <c r="AJ30" s="682">
        <v>6371717.5579081904</v>
      </c>
      <c r="AK30" s="682">
        <v>1128893.593169665</v>
      </c>
      <c r="AL30" s="682">
        <v>2201347.116896275</v>
      </c>
      <c r="AM30" s="682">
        <v>78891.852935202303</v>
      </c>
      <c r="AN30" s="682">
        <v>1387078.023148654</v>
      </c>
      <c r="AO30" s="682">
        <v>1084924.8949773253</v>
      </c>
      <c r="AP30" s="681">
        <v>490582.07678106846</v>
      </c>
      <c r="AQ30" s="716">
        <v>100</v>
      </c>
      <c r="AR30" s="716">
        <v>17.717257284396585</v>
      </c>
      <c r="AS30" s="716">
        <v>34.548724058932841</v>
      </c>
      <c r="AT30" s="716">
        <v>1.2381567798353916</v>
      </c>
      <c r="AU30" s="716">
        <v>21.769295492815697</v>
      </c>
      <c r="AV30" s="716">
        <v>17.027196907539981</v>
      </c>
      <c r="AW30" s="666">
        <v>7.6993694764795038</v>
      </c>
      <c r="AX30" s="18"/>
    </row>
    <row r="31" spans="1:50" ht="16.399999999999999" customHeight="1" x14ac:dyDescent="0.25">
      <c r="A31" s="722" t="s">
        <v>305</v>
      </c>
      <c r="B31" s="682">
        <v>8564917.3230695948</v>
      </c>
      <c r="C31" s="682">
        <v>1441377.4829102918</v>
      </c>
      <c r="D31" s="682">
        <v>3016165.4884412787</v>
      </c>
      <c r="E31" s="682">
        <v>201122.3399721607</v>
      </c>
      <c r="F31" s="682">
        <v>1833950.3851795685</v>
      </c>
      <c r="G31" s="682">
        <v>165495.0626946087</v>
      </c>
      <c r="H31" s="682">
        <v>1100387.8387218828</v>
      </c>
      <c r="I31" s="682">
        <v>806418.72514980414</v>
      </c>
      <c r="J31" s="682">
        <v>6388254.0593311246</v>
      </c>
      <c r="K31" s="681">
        <v>2176663.2637384706</v>
      </c>
      <c r="L31" s="716">
        <v>100</v>
      </c>
      <c r="M31" s="716">
        <v>16.828854600008142</v>
      </c>
      <c r="N31" s="716">
        <v>35.215348551202482</v>
      </c>
      <c r="O31" s="716">
        <v>2.3482111080096231</v>
      </c>
      <c r="P31" s="716">
        <v>21.412353628211044</v>
      </c>
      <c r="Q31" s="716">
        <v>1.9322435518303014</v>
      </c>
      <c r="R31" s="716">
        <v>12.847617755258295</v>
      </c>
      <c r="S31" s="716">
        <v>9.4153708054801211</v>
      </c>
      <c r="T31" s="716">
        <v>74.586289842219145</v>
      </c>
      <c r="U31" s="666">
        <v>25.413710157780866</v>
      </c>
      <c r="V31" s="682">
        <v>2176663.2637384706</v>
      </c>
      <c r="W31" s="682">
        <v>299875.66439056798</v>
      </c>
      <c r="X31" s="682">
        <v>818461.00653652009</v>
      </c>
      <c r="Y31" s="682">
        <v>117664.36217490473</v>
      </c>
      <c r="Z31" s="682">
        <v>439066.01307583018</v>
      </c>
      <c r="AA31" s="689">
        <v>165495.0626946087</v>
      </c>
      <c r="AB31" s="681">
        <v>336101.15486603876</v>
      </c>
      <c r="AC31" s="716">
        <v>100</v>
      </c>
      <c r="AD31" s="716">
        <v>13.776851449016714</v>
      </c>
      <c r="AE31" s="716">
        <v>37.601636420821194</v>
      </c>
      <c r="AF31" s="716">
        <v>5.4057218741686945</v>
      </c>
      <c r="AG31" s="716">
        <v>20.171517587967369</v>
      </c>
      <c r="AH31" s="716">
        <v>7.6031541236363323</v>
      </c>
      <c r="AI31" s="666">
        <v>15.441118544389687</v>
      </c>
      <c r="AJ31" s="682">
        <v>6388254.0593311246</v>
      </c>
      <c r="AK31" s="682">
        <v>1141501.8185197241</v>
      </c>
      <c r="AL31" s="682">
        <v>2197704.4819047586</v>
      </c>
      <c r="AM31" s="682">
        <v>83457.977797255968</v>
      </c>
      <c r="AN31" s="682">
        <v>1394884.3721037381</v>
      </c>
      <c r="AO31" s="682">
        <v>1100387.8387218828</v>
      </c>
      <c r="AP31" s="681">
        <v>470317.57028376532</v>
      </c>
      <c r="AQ31" s="716">
        <v>100</v>
      </c>
      <c r="AR31" s="716">
        <v>17.868760508238832</v>
      </c>
      <c r="AS31" s="716">
        <v>34.402271129067572</v>
      </c>
      <c r="AT31" s="716">
        <v>1.3064285957029447</v>
      </c>
      <c r="AU31" s="716">
        <v>21.835142421523983</v>
      </c>
      <c r="AV31" s="716">
        <v>17.225173396392719</v>
      </c>
      <c r="AW31" s="666">
        <v>7.3622239490739583</v>
      </c>
      <c r="AX31" s="18"/>
    </row>
    <row r="32" spans="1:50" ht="16.399999999999999" customHeight="1" x14ac:dyDescent="0.25">
      <c r="A32" s="722" t="s">
        <v>306</v>
      </c>
      <c r="B32" s="682">
        <v>8565281.51503345</v>
      </c>
      <c r="C32" s="682">
        <v>1425547.6292139611</v>
      </c>
      <c r="D32" s="682">
        <v>2995974.5528537692</v>
      </c>
      <c r="E32" s="682">
        <v>204581.47603425646</v>
      </c>
      <c r="F32" s="682">
        <v>1856899.1370383527</v>
      </c>
      <c r="G32" s="682">
        <v>170664.98959107936</v>
      </c>
      <c r="H32" s="682">
        <v>1102862.4379390806</v>
      </c>
      <c r="I32" s="682">
        <v>808751.29236295051</v>
      </c>
      <c r="J32" s="682">
        <v>6345371.3508650055</v>
      </c>
      <c r="K32" s="681">
        <v>2219910.1641684445</v>
      </c>
      <c r="L32" s="716">
        <v>100</v>
      </c>
      <c r="M32" s="716">
        <v>16.643324877435671</v>
      </c>
      <c r="N32" s="716">
        <v>34.978121239743857</v>
      </c>
      <c r="O32" s="716">
        <v>2.3884968132709119</v>
      </c>
      <c r="P32" s="716">
        <v>21.679370768832236</v>
      </c>
      <c r="Q32" s="716">
        <v>1.9925204944114772</v>
      </c>
      <c r="R32" s="716">
        <v>12.875962523863102</v>
      </c>
      <c r="S32" s="716">
        <v>9.4422032824427493</v>
      </c>
      <c r="T32" s="716">
        <v>74.082461151193399</v>
      </c>
      <c r="U32" s="666">
        <v>25.917538848806593</v>
      </c>
      <c r="V32" s="682">
        <v>2219910.1641684445</v>
      </c>
      <c r="W32" s="682">
        <v>295174.99613579246</v>
      </c>
      <c r="X32" s="682">
        <v>825886.99221730931</v>
      </c>
      <c r="Y32" s="682">
        <v>118226.73001698329</v>
      </c>
      <c r="Z32" s="682">
        <v>458888.13877332979</v>
      </c>
      <c r="AA32" s="689">
        <v>170664.98959107936</v>
      </c>
      <c r="AB32" s="681">
        <v>351068.31743395061</v>
      </c>
      <c r="AC32" s="716">
        <v>100</v>
      </c>
      <c r="AD32" s="716">
        <v>13.296709069592552</v>
      </c>
      <c r="AE32" s="716">
        <v>37.203622270303811</v>
      </c>
      <c r="AF32" s="716">
        <v>5.3257438938421995</v>
      </c>
      <c r="AG32" s="716">
        <v>20.671473385736064</v>
      </c>
      <c r="AH32" s="716">
        <v>7.6879232477864132</v>
      </c>
      <c r="AI32" s="666">
        <v>15.814528132738975</v>
      </c>
      <c r="AJ32" s="682">
        <v>6345371.3508650055</v>
      </c>
      <c r="AK32" s="682">
        <v>1130372.6330781686</v>
      </c>
      <c r="AL32" s="682">
        <v>2170087.5606364598</v>
      </c>
      <c r="AM32" s="682">
        <v>86354.746017273152</v>
      </c>
      <c r="AN32" s="682">
        <v>1398010.9982650229</v>
      </c>
      <c r="AO32" s="682">
        <v>1102862.4379390806</v>
      </c>
      <c r="AP32" s="681">
        <v>457682.97492899984</v>
      </c>
      <c r="AQ32" s="716">
        <v>100</v>
      </c>
      <c r="AR32" s="716">
        <v>17.814128922873447</v>
      </c>
      <c r="AS32" s="716">
        <v>34.199536018339288</v>
      </c>
      <c r="AT32" s="716">
        <v>1.3609092556182896</v>
      </c>
      <c r="AU32" s="716">
        <v>22.031980808726743</v>
      </c>
      <c r="AV32" s="716">
        <v>17.380581481472124</v>
      </c>
      <c r="AW32" s="666">
        <v>7.212863512970098</v>
      </c>
      <c r="AX32" s="18"/>
    </row>
    <row r="33" spans="1:50" ht="16.399999999999999" customHeight="1" x14ac:dyDescent="0.25">
      <c r="A33" s="722" t="s">
        <v>307</v>
      </c>
      <c r="B33" s="682">
        <v>8606126.5730542652</v>
      </c>
      <c r="C33" s="682">
        <v>1455065.1332330203</v>
      </c>
      <c r="D33" s="682">
        <v>2979010.8018248463</v>
      </c>
      <c r="E33" s="682">
        <v>198057.87081570301</v>
      </c>
      <c r="F33" s="682">
        <v>1889398.0935827573</v>
      </c>
      <c r="G33" s="682">
        <v>168378.82012750133</v>
      </c>
      <c r="H33" s="682">
        <v>1104304.7928321746</v>
      </c>
      <c r="I33" s="682">
        <v>811911.0606382644</v>
      </c>
      <c r="J33" s="682">
        <v>6345666.2480771467</v>
      </c>
      <c r="K33" s="681">
        <v>2260460.324977119</v>
      </c>
      <c r="L33" s="716">
        <v>100</v>
      </c>
      <c r="M33" s="716">
        <v>16.907317373053996</v>
      </c>
      <c r="N33" s="716">
        <v>34.615001029058909</v>
      </c>
      <c r="O33" s="716">
        <v>2.3013590276004203</v>
      </c>
      <c r="P33" s="716">
        <v>21.954105340472825</v>
      </c>
      <c r="Q33" s="716">
        <v>1.956499462309728</v>
      </c>
      <c r="R33" s="716">
        <v>12.831612264334419</v>
      </c>
      <c r="S33" s="716">
        <v>9.4341055031697234</v>
      </c>
      <c r="T33" s="716">
        <v>73.734289104524592</v>
      </c>
      <c r="U33" s="666">
        <v>26.265710895475415</v>
      </c>
      <c r="V33" s="682">
        <v>2260460.324977119</v>
      </c>
      <c r="W33" s="682">
        <v>306488.09614739654</v>
      </c>
      <c r="X33" s="682">
        <v>836374.91440741869</v>
      </c>
      <c r="Y33" s="682">
        <v>110154.12080560657</v>
      </c>
      <c r="Z33" s="682">
        <v>477492.36908115575</v>
      </c>
      <c r="AA33" s="689">
        <v>168378.82012750133</v>
      </c>
      <c r="AB33" s="681">
        <v>361572.0044080402</v>
      </c>
      <c r="AC33" s="716">
        <v>100</v>
      </c>
      <c r="AD33" s="716">
        <v>13.558658506890579</v>
      </c>
      <c r="AE33" s="716">
        <v>37.000203240279596</v>
      </c>
      <c r="AF33" s="716">
        <v>4.8730835745467713</v>
      </c>
      <c r="AG33" s="716">
        <v>21.123678385551361</v>
      </c>
      <c r="AH33" s="716">
        <v>7.4488730577125128</v>
      </c>
      <c r="AI33" s="666">
        <v>15.995503235019182</v>
      </c>
      <c r="AJ33" s="682">
        <v>6345666.2480771467</v>
      </c>
      <c r="AK33" s="682">
        <v>1148577.0370856235</v>
      </c>
      <c r="AL33" s="682">
        <v>2142635.8874174268</v>
      </c>
      <c r="AM33" s="682">
        <v>87903.750010096395</v>
      </c>
      <c r="AN33" s="682">
        <v>1411905.7245016012</v>
      </c>
      <c r="AO33" s="682">
        <v>1104304.7928321746</v>
      </c>
      <c r="AP33" s="681">
        <v>450339.05623022397</v>
      </c>
      <c r="AQ33" s="716">
        <v>100</v>
      </c>
      <c r="AR33" s="716">
        <v>18.100180377965252</v>
      </c>
      <c r="AS33" s="716">
        <v>33.765341630860036</v>
      </c>
      <c r="AT33" s="716">
        <v>1.3852564344482006</v>
      </c>
      <c r="AU33" s="716">
        <v>22.249920958724147</v>
      </c>
      <c r="AV33" s="716">
        <v>17.402503530134432</v>
      </c>
      <c r="AW33" s="666">
        <v>7.0967970678679322</v>
      </c>
      <c r="AX33" s="18"/>
    </row>
    <row r="34" spans="1:50" ht="16.399999999999999" customHeight="1" x14ac:dyDescent="0.25">
      <c r="A34" s="722" t="s">
        <v>308</v>
      </c>
      <c r="B34" s="682">
        <v>8583320.9588764776</v>
      </c>
      <c r="C34" s="682">
        <v>1454588.2352904915</v>
      </c>
      <c r="D34" s="682">
        <v>2975484.2095384239</v>
      </c>
      <c r="E34" s="682">
        <v>199681.77533272369</v>
      </c>
      <c r="F34" s="682">
        <v>1884448.3906823802</v>
      </c>
      <c r="G34" s="682">
        <v>166363.73705752828</v>
      </c>
      <c r="H34" s="682">
        <v>1101187.2927646376</v>
      </c>
      <c r="I34" s="682">
        <v>801567.31821029435</v>
      </c>
      <c r="J34" s="682">
        <v>6301060.393948378</v>
      </c>
      <c r="K34" s="681">
        <v>2282260.5649281009</v>
      </c>
      <c r="L34" s="716">
        <v>100</v>
      </c>
      <c r="M34" s="716">
        <v>16.94668348369547</v>
      </c>
      <c r="N34" s="716">
        <v>34.665885428195651</v>
      </c>
      <c r="O34" s="716">
        <v>2.3263929694510832</v>
      </c>
      <c r="P34" s="716">
        <v>21.954770184069254</v>
      </c>
      <c r="Q34" s="716">
        <v>1.9382210901187673</v>
      </c>
      <c r="R34" s="716">
        <v>12.829385013569139</v>
      </c>
      <c r="S34" s="716">
        <v>9.3386618309006622</v>
      </c>
      <c r="T34" s="716">
        <v>73.410518191471226</v>
      </c>
      <c r="U34" s="666">
        <v>26.589481808528802</v>
      </c>
      <c r="V34" s="682">
        <v>2282260.5649281009</v>
      </c>
      <c r="W34" s="682">
        <v>321267.60000404133</v>
      </c>
      <c r="X34" s="682">
        <v>843780.57822714653</v>
      </c>
      <c r="Y34" s="682">
        <v>113443.11181432387</v>
      </c>
      <c r="Z34" s="682">
        <v>480165.35702108865</v>
      </c>
      <c r="AA34" s="689">
        <v>166363.73705752828</v>
      </c>
      <c r="AB34" s="681">
        <v>357240.18080397206</v>
      </c>
      <c r="AC34" s="716">
        <v>100</v>
      </c>
      <c r="AD34" s="716">
        <v>14.076727475425768</v>
      </c>
      <c r="AE34" s="716">
        <v>36.971263982459803</v>
      </c>
      <c r="AF34" s="716">
        <v>4.9706468033328051</v>
      </c>
      <c r="AG34" s="716">
        <v>21.039024395368084</v>
      </c>
      <c r="AH34" s="716">
        <v>7.2894278424676422</v>
      </c>
      <c r="AI34" s="666">
        <v>15.652909500945892</v>
      </c>
      <c r="AJ34" s="682">
        <v>6301060.393948378</v>
      </c>
      <c r="AK34" s="682">
        <v>1133320.6352864499</v>
      </c>
      <c r="AL34" s="682">
        <v>2131703.6313112765</v>
      </c>
      <c r="AM34" s="682">
        <v>86238.66351839983</v>
      </c>
      <c r="AN34" s="682">
        <v>1404283.0336612915</v>
      </c>
      <c r="AO34" s="682">
        <v>1101187.2927646376</v>
      </c>
      <c r="AP34" s="681">
        <v>444327.13740632223</v>
      </c>
      <c r="AQ34" s="716">
        <v>100</v>
      </c>
      <c r="AR34" s="716">
        <v>17.986189060731842</v>
      </c>
      <c r="AS34" s="716">
        <v>33.830871282531952</v>
      </c>
      <c r="AT34" s="716">
        <v>1.3686373106536891</v>
      </c>
      <c r="AU34" s="716">
        <v>22.286455705296579</v>
      </c>
      <c r="AV34" s="716">
        <v>17.476221840727515</v>
      </c>
      <c r="AW34" s="666">
        <v>7.0516248000584145</v>
      </c>
      <c r="AX34" s="18"/>
    </row>
    <row r="35" spans="1:50" ht="16.399999999999999" customHeight="1" x14ac:dyDescent="0.25">
      <c r="A35" s="722" t="s">
        <v>309</v>
      </c>
      <c r="B35" s="682">
        <v>8586338.6808658261</v>
      </c>
      <c r="C35" s="682">
        <v>1453767.1982127493</v>
      </c>
      <c r="D35" s="682">
        <v>2966535.2017766028</v>
      </c>
      <c r="E35" s="682">
        <v>194253.74542825541</v>
      </c>
      <c r="F35" s="682">
        <v>1905032.6380036627</v>
      </c>
      <c r="G35" s="682">
        <v>166390.99040611688</v>
      </c>
      <c r="H35" s="682">
        <v>1103458.3012479027</v>
      </c>
      <c r="I35" s="682">
        <v>796900.60579053604</v>
      </c>
      <c r="J35" s="682">
        <v>6289442.879378221</v>
      </c>
      <c r="K35" s="681">
        <v>2296895.8014876051</v>
      </c>
      <c r="L35" s="716">
        <v>100</v>
      </c>
      <c r="M35" s="716">
        <v>16.931165334211517</v>
      </c>
      <c r="N35" s="716">
        <v>34.549478095796061</v>
      </c>
      <c r="O35" s="716">
        <v>2.2623582955228518</v>
      </c>
      <c r="P35" s="716">
        <v>22.186786578182865</v>
      </c>
      <c r="Q35" s="716">
        <v>1.9378572939000165</v>
      </c>
      <c r="R35" s="716">
        <v>12.851325137067999</v>
      </c>
      <c r="S35" s="716">
        <v>9.2810292653186899</v>
      </c>
      <c r="T35" s="716">
        <v>73.249415299607165</v>
      </c>
      <c r="U35" s="666">
        <v>26.750584700392828</v>
      </c>
      <c r="V35" s="682">
        <v>2296895.8014876051</v>
      </c>
      <c r="W35" s="682">
        <v>321495.86015894962</v>
      </c>
      <c r="X35" s="682">
        <v>847824.17058773816</v>
      </c>
      <c r="Y35" s="682">
        <v>112111.63825487009</v>
      </c>
      <c r="Z35" s="682">
        <v>492821.81963496108</v>
      </c>
      <c r="AA35" s="689">
        <v>166390.99040611688</v>
      </c>
      <c r="AB35" s="681">
        <v>356251.32244496956</v>
      </c>
      <c r="AC35" s="716">
        <v>100</v>
      </c>
      <c r="AD35" s="716">
        <v>13.99697191099091</v>
      </c>
      <c r="AE35" s="716">
        <v>36.911738444497018</v>
      </c>
      <c r="AF35" s="716">
        <v>4.8810067127233197</v>
      </c>
      <c r="AG35" s="716">
        <v>21.455993751034793</v>
      </c>
      <c r="AH35" s="716">
        <v>7.2441679896124267</v>
      </c>
      <c r="AI35" s="666">
        <v>15.510121191141549</v>
      </c>
      <c r="AJ35" s="682">
        <v>6289442.879378221</v>
      </c>
      <c r="AK35" s="682">
        <v>1132271.3380538002</v>
      </c>
      <c r="AL35" s="682">
        <v>2118711.0311888647</v>
      </c>
      <c r="AM35" s="682">
        <v>82142.107173385361</v>
      </c>
      <c r="AN35" s="682">
        <v>1412210.8183687017</v>
      </c>
      <c r="AO35" s="682">
        <v>1103458.3012479027</v>
      </c>
      <c r="AP35" s="681">
        <v>440649.2833455666</v>
      </c>
      <c r="AQ35" s="716">
        <v>100</v>
      </c>
      <c r="AR35" s="716">
        <v>18.002728695832236</v>
      </c>
      <c r="AS35" s="716">
        <v>33.686783898390729</v>
      </c>
      <c r="AT35" s="716">
        <v>1.3060315317070816</v>
      </c>
      <c r="AU35" s="716">
        <v>22.453671103350796</v>
      </c>
      <c r="AV35" s="716">
        <v>17.544611222496567</v>
      </c>
      <c r="AW35" s="666">
        <v>7.0061735482225966</v>
      </c>
      <c r="AX35" s="18"/>
    </row>
    <row r="36" spans="1:50" ht="16.399999999999999" customHeight="1" x14ac:dyDescent="0.25">
      <c r="A36" s="722" t="s">
        <v>310</v>
      </c>
      <c r="B36" s="682">
        <v>8589339.5919829402</v>
      </c>
      <c r="C36" s="682">
        <v>1442757.9879769962</v>
      </c>
      <c r="D36" s="682">
        <v>2974061.1157861776</v>
      </c>
      <c r="E36" s="682">
        <v>197455.91424628807</v>
      </c>
      <c r="F36" s="682">
        <v>1938253.7360551907</v>
      </c>
      <c r="G36" s="682">
        <v>163300.03714440527</v>
      </c>
      <c r="H36" s="682">
        <v>1086966.1095043835</v>
      </c>
      <c r="I36" s="682">
        <v>786544.69126949925</v>
      </c>
      <c r="J36" s="682">
        <v>6298665.8336747792</v>
      </c>
      <c r="K36" s="681">
        <v>2290673.7583081606</v>
      </c>
      <c r="L36" s="716">
        <v>100</v>
      </c>
      <c r="M36" s="716">
        <v>16.797077033997212</v>
      </c>
      <c r="N36" s="716">
        <v>34.625026568539525</v>
      </c>
      <c r="O36" s="716">
        <v>2.2988486149806922</v>
      </c>
      <c r="P36" s="716">
        <v>22.56580631489183</v>
      </c>
      <c r="Q36" s="716">
        <v>1.9011943281044001</v>
      </c>
      <c r="R36" s="716">
        <v>12.654827508728712</v>
      </c>
      <c r="S36" s="716">
        <v>9.1572196307576323</v>
      </c>
      <c r="T36" s="716">
        <v>73.331200451706266</v>
      </c>
      <c r="U36" s="666">
        <v>26.668799548293727</v>
      </c>
      <c r="V36" s="682">
        <v>2290673.7583081606</v>
      </c>
      <c r="W36" s="682">
        <v>322701.07101358159</v>
      </c>
      <c r="X36" s="682">
        <v>836079.9322948528</v>
      </c>
      <c r="Y36" s="682">
        <v>124187.54003329943</v>
      </c>
      <c r="Z36" s="682">
        <v>498599.43265624088</v>
      </c>
      <c r="AA36" s="689">
        <v>163300.03714440527</v>
      </c>
      <c r="AB36" s="681">
        <v>345805.74516578077</v>
      </c>
      <c r="AC36" s="716">
        <v>100</v>
      </c>
      <c r="AD36" s="716">
        <v>14.087605004560807</v>
      </c>
      <c r="AE36" s="716">
        <v>36.499301974470704</v>
      </c>
      <c r="AF36" s="716">
        <v>5.4214415991311444</v>
      </c>
      <c r="AG36" s="716">
        <v>21.766496902836792</v>
      </c>
      <c r="AH36" s="716">
        <v>7.1289085384648994</v>
      </c>
      <c r="AI36" s="666">
        <v>15.096245980535658</v>
      </c>
      <c r="AJ36" s="682">
        <v>6298665.8336747792</v>
      </c>
      <c r="AK36" s="682">
        <v>1120056.9169634148</v>
      </c>
      <c r="AL36" s="682">
        <v>2137981.183491325</v>
      </c>
      <c r="AM36" s="682">
        <v>73268.374212988623</v>
      </c>
      <c r="AN36" s="682">
        <v>1439654.3033989496</v>
      </c>
      <c r="AO36" s="682">
        <v>1086966.1095043835</v>
      </c>
      <c r="AP36" s="681">
        <v>440738.9461037186</v>
      </c>
      <c r="AQ36" s="716">
        <v>100</v>
      </c>
      <c r="AR36" s="716">
        <v>17.782447053711202</v>
      </c>
      <c r="AS36" s="716">
        <v>33.943397537633459</v>
      </c>
      <c r="AT36" s="716">
        <v>1.1632364082766755</v>
      </c>
      <c r="AU36" s="716">
        <v>22.856495985262072</v>
      </c>
      <c r="AV36" s="716">
        <v>17.257084884438516</v>
      </c>
      <c r="AW36" s="666">
        <v>6.9973381306780951</v>
      </c>
      <c r="AX36" s="18"/>
    </row>
    <row r="37" spans="1:50" ht="16.399999999999999" customHeight="1" x14ac:dyDescent="0.25">
      <c r="A37" s="722" t="s">
        <v>311</v>
      </c>
      <c r="B37" s="682">
        <v>8585353.579070475</v>
      </c>
      <c r="C37" s="682">
        <v>1427616.335381839</v>
      </c>
      <c r="D37" s="682">
        <v>2990072.9211107236</v>
      </c>
      <c r="E37" s="682">
        <v>207545.8998544385</v>
      </c>
      <c r="F37" s="682">
        <v>1929738.3058429293</v>
      </c>
      <c r="G37" s="682">
        <v>163644.31785583074</v>
      </c>
      <c r="H37" s="682">
        <v>1086177.3296863695</v>
      </c>
      <c r="I37" s="682">
        <v>780558.46933834325</v>
      </c>
      <c r="J37" s="682">
        <v>6257681.3126616878</v>
      </c>
      <c r="K37" s="681">
        <v>2327672.2664087866</v>
      </c>
      <c r="L37" s="716">
        <v>100</v>
      </c>
      <c r="M37" s="716">
        <v>16.628509498573326</v>
      </c>
      <c r="N37" s="716">
        <v>34.82760370405682</v>
      </c>
      <c r="O37" s="716">
        <v>2.417441494318854</v>
      </c>
      <c r="P37" s="716">
        <v>22.47709762993663</v>
      </c>
      <c r="Q37" s="716">
        <v>1.9060871092690432</v>
      </c>
      <c r="R37" s="716">
        <v>12.651515394010932</v>
      </c>
      <c r="S37" s="716">
        <v>9.0917451698343843</v>
      </c>
      <c r="T37" s="716">
        <v>72.88786949808069</v>
      </c>
      <c r="U37" s="666">
        <v>27.112130501919303</v>
      </c>
      <c r="V37" s="682">
        <v>2327672.2664087866</v>
      </c>
      <c r="W37" s="682">
        <v>329727.26325881749</v>
      </c>
      <c r="X37" s="682">
        <v>851834.15847150469</v>
      </c>
      <c r="Y37" s="682">
        <v>130188.94725791307</v>
      </c>
      <c r="Z37" s="682">
        <v>512135.01650978171</v>
      </c>
      <c r="AA37" s="689">
        <v>163644.31785583074</v>
      </c>
      <c r="AB37" s="681">
        <v>340142.56305493863</v>
      </c>
      <c r="AC37" s="716">
        <v>100</v>
      </c>
      <c r="AD37" s="716">
        <v>14.165536446740937</v>
      </c>
      <c r="AE37" s="716">
        <v>36.595966312119351</v>
      </c>
      <c r="AF37" s="716">
        <v>5.5930961216792374</v>
      </c>
      <c r="AG37" s="716">
        <v>22.002024249742057</v>
      </c>
      <c r="AH37" s="716">
        <v>7.0303848276848218</v>
      </c>
      <c r="AI37" s="666">
        <v>14.612992042033579</v>
      </c>
      <c r="AJ37" s="682">
        <v>6257681.3126616878</v>
      </c>
      <c r="AK37" s="682">
        <v>1097889.0721230216</v>
      </c>
      <c r="AL37" s="682">
        <v>2138238.7626392189</v>
      </c>
      <c r="AM37" s="682">
        <v>77356.952596525443</v>
      </c>
      <c r="AN37" s="682">
        <v>1417603.2893331475</v>
      </c>
      <c r="AO37" s="682">
        <v>1086177.3296863695</v>
      </c>
      <c r="AP37" s="681">
        <v>440415.90628340468</v>
      </c>
      <c r="AQ37" s="716">
        <v>100</v>
      </c>
      <c r="AR37" s="716">
        <v>17.544662587747499</v>
      </c>
      <c r="AS37" s="716">
        <v>34.169825144542628</v>
      </c>
      <c r="AT37" s="716">
        <v>1.2361919492448854</v>
      </c>
      <c r="AU37" s="716">
        <v>22.653810868648627</v>
      </c>
      <c r="AV37" s="716">
        <v>17.357504727647548</v>
      </c>
      <c r="AW37" s="666">
        <v>7.0380047221688082</v>
      </c>
      <c r="AX37" s="18"/>
    </row>
    <row r="38" spans="1:50" ht="16.399999999999999" customHeight="1" x14ac:dyDescent="0.25">
      <c r="A38" s="722" t="s">
        <v>312</v>
      </c>
      <c r="B38" s="682">
        <v>8585252.1334387735</v>
      </c>
      <c r="C38" s="682">
        <v>1421722.0929619037</v>
      </c>
      <c r="D38" s="682">
        <v>2998779.4660521569</v>
      </c>
      <c r="E38" s="682">
        <v>217125.12498925067</v>
      </c>
      <c r="F38" s="682">
        <v>1925873.3214813601</v>
      </c>
      <c r="G38" s="682">
        <v>161179.64789501781</v>
      </c>
      <c r="H38" s="682">
        <v>1079535.1413976662</v>
      </c>
      <c r="I38" s="682">
        <v>781037.33866141806</v>
      </c>
      <c r="J38" s="682">
        <v>6258481.7803196162</v>
      </c>
      <c r="K38" s="681">
        <v>2326770.3531191573</v>
      </c>
      <c r="L38" s="716">
        <v>100</v>
      </c>
      <c r="M38" s="716">
        <v>16.560050547897433</v>
      </c>
      <c r="N38" s="716">
        <v>34.92942804058351</v>
      </c>
      <c r="O38" s="716">
        <v>2.5290477392453989</v>
      </c>
      <c r="P38" s="716">
        <v>22.43234434525527</v>
      </c>
      <c r="Q38" s="716">
        <v>1.8774014483190049</v>
      </c>
      <c r="R38" s="716">
        <v>12.574297465219168</v>
      </c>
      <c r="S38" s="716">
        <v>9.0974304134802164</v>
      </c>
      <c r="T38" s="716">
        <v>72.898054513080652</v>
      </c>
      <c r="U38" s="666">
        <v>27.101945486919355</v>
      </c>
      <c r="V38" s="682">
        <v>2326770.3531191573</v>
      </c>
      <c r="W38" s="682">
        <v>319191.91771347634</v>
      </c>
      <c r="X38" s="682">
        <v>855899.90863945801</v>
      </c>
      <c r="Y38" s="682">
        <v>138164.65698317988</v>
      </c>
      <c r="Z38" s="682">
        <v>516528.37937411992</v>
      </c>
      <c r="AA38" s="689">
        <v>161179.64789501781</v>
      </c>
      <c r="AB38" s="681">
        <v>335805.84251390531</v>
      </c>
      <c r="AC38" s="716">
        <v>100</v>
      </c>
      <c r="AD38" s="716">
        <v>13.718238986738976</v>
      </c>
      <c r="AE38" s="716">
        <v>36.784889728893077</v>
      </c>
      <c r="AF38" s="716">
        <v>5.9380444141366571</v>
      </c>
      <c r="AG38" s="716">
        <v>22.199370843868913</v>
      </c>
      <c r="AH38" s="716">
        <v>6.9271833242566485</v>
      </c>
      <c r="AI38" s="666">
        <v>14.432272702105733</v>
      </c>
      <c r="AJ38" s="682">
        <v>6258481.7803196162</v>
      </c>
      <c r="AK38" s="682">
        <v>1102530.1752484275</v>
      </c>
      <c r="AL38" s="682">
        <v>2142879.5574126984</v>
      </c>
      <c r="AM38" s="682">
        <v>78960.468006070776</v>
      </c>
      <c r="AN38" s="682">
        <v>1409344.9421072402</v>
      </c>
      <c r="AO38" s="682">
        <v>1079535.1413976662</v>
      </c>
      <c r="AP38" s="681">
        <v>445231.49614751263</v>
      </c>
      <c r="AQ38" s="716">
        <v>100</v>
      </c>
      <c r="AR38" s="716">
        <v>17.616575616077323</v>
      </c>
      <c r="AS38" s="716">
        <v>34.239606866815279</v>
      </c>
      <c r="AT38" s="716">
        <v>1.261655314782083</v>
      </c>
      <c r="AU38" s="716">
        <v>22.518958935680818</v>
      </c>
      <c r="AV38" s="716">
        <v>17.24915369718525</v>
      </c>
      <c r="AW38" s="666">
        <v>7.1140495694592394</v>
      </c>
      <c r="AX38" s="18"/>
    </row>
    <row r="39" spans="1:50" ht="16.399999999999999" customHeight="1" x14ac:dyDescent="0.25">
      <c r="A39" s="722" t="s">
        <v>313</v>
      </c>
      <c r="B39" s="682">
        <v>8586856.6869283374</v>
      </c>
      <c r="C39" s="682">
        <v>1424344.3553590453</v>
      </c>
      <c r="D39" s="682">
        <v>3003523.2620460792</v>
      </c>
      <c r="E39" s="682">
        <v>220857.99972942719</v>
      </c>
      <c r="F39" s="682">
        <v>1918251.2773868553</v>
      </c>
      <c r="G39" s="682">
        <v>168968.59742205474</v>
      </c>
      <c r="H39" s="682">
        <v>1089950.7159383227</v>
      </c>
      <c r="I39" s="682">
        <v>760960.47904655302</v>
      </c>
      <c r="J39" s="682">
        <v>6245867.9174674824</v>
      </c>
      <c r="K39" s="681">
        <v>2340988.7694608551</v>
      </c>
      <c r="L39" s="716">
        <v>100</v>
      </c>
      <c r="M39" s="716">
        <v>16.587494205269625</v>
      </c>
      <c r="N39" s="716">
        <v>34.978145921758589</v>
      </c>
      <c r="O39" s="716">
        <v>2.5720471155136022</v>
      </c>
      <c r="P39" s="716">
        <v>22.33938852510471</v>
      </c>
      <c r="Q39" s="716">
        <v>1.9677584427287984</v>
      </c>
      <c r="R39" s="716">
        <v>12.693244520984504</v>
      </c>
      <c r="S39" s="716">
        <v>8.8619212686401703</v>
      </c>
      <c r="T39" s="716">
        <v>72.737535342536788</v>
      </c>
      <c r="U39" s="666">
        <v>27.262464657463219</v>
      </c>
      <c r="V39" s="682">
        <v>2340988.7694608551</v>
      </c>
      <c r="W39" s="682">
        <v>327190.79681698274</v>
      </c>
      <c r="X39" s="682">
        <v>853721.37733725202</v>
      </c>
      <c r="Y39" s="682">
        <v>135831.21713277104</v>
      </c>
      <c r="Z39" s="682">
        <v>534354.66428849369</v>
      </c>
      <c r="AA39" s="689">
        <v>168968.59742205474</v>
      </c>
      <c r="AB39" s="681">
        <v>320922.11646330077</v>
      </c>
      <c r="AC39" s="716">
        <v>100</v>
      </c>
      <c r="AD39" s="716">
        <v>13.976606854561583</v>
      </c>
      <c r="AE39" s="716">
        <v>36.468409779422807</v>
      </c>
      <c r="AF39" s="716">
        <v>5.8023011004898519</v>
      </c>
      <c r="AG39" s="716">
        <v>22.826024253484949</v>
      </c>
      <c r="AH39" s="716">
        <v>7.2178303299152216</v>
      </c>
      <c r="AI39" s="666">
        <v>13.708827682125586</v>
      </c>
      <c r="AJ39" s="682">
        <v>6245867.9174674824</v>
      </c>
      <c r="AK39" s="682">
        <v>1097153.5585420625</v>
      </c>
      <c r="AL39" s="682">
        <v>2149801.8847088278</v>
      </c>
      <c r="AM39" s="682">
        <v>85026.782596656136</v>
      </c>
      <c r="AN39" s="682">
        <v>1383896.6130983615</v>
      </c>
      <c r="AO39" s="682">
        <v>1089950.7159383227</v>
      </c>
      <c r="AP39" s="681">
        <v>440038.36258325214</v>
      </c>
      <c r="AQ39" s="716">
        <v>100</v>
      </c>
      <c r="AR39" s="716">
        <v>17.566070449131853</v>
      </c>
      <c r="AS39" s="716">
        <v>34.419586086612441</v>
      </c>
      <c r="AT39" s="716">
        <v>1.3613285410481755</v>
      </c>
      <c r="AU39" s="716">
        <v>22.156994534387966</v>
      </c>
      <c r="AV39" s="716">
        <v>17.450748724450548</v>
      </c>
      <c r="AW39" s="666">
        <v>7.0452716643690225</v>
      </c>
      <c r="AX39" s="18"/>
    </row>
    <row r="40" spans="1:50" ht="16.399999999999999" customHeight="1" x14ac:dyDescent="0.25">
      <c r="A40" s="722" t="s">
        <v>314</v>
      </c>
      <c r="B40" s="682">
        <v>8580490.6290089525</v>
      </c>
      <c r="C40" s="682">
        <v>1435627.5082512</v>
      </c>
      <c r="D40" s="682">
        <v>2996842.7896607383</v>
      </c>
      <c r="E40" s="682">
        <v>212466.48531353584</v>
      </c>
      <c r="F40" s="682">
        <v>1911115.3432630671</v>
      </c>
      <c r="G40" s="682">
        <v>169323.02385675069</v>
      </c>
      <c r="H40" s="682">
        <v>1087224.006880244</v>
      </c>
      <c r="I40" s="682">
        <v>767891.47178341658</v>
      </c>
      <c r="J40" s="682">
        <v>6272426.7997449366</v>
      </c>
      <c r="K40" s="681">
        <v>2308063.8292640154</v>
      </c>
      <c r="L40" s="716">
        <v>100</v>
      </c>
      <c r="M40" s="716">
        <v>16.731298597280968</v>
      </c>
      <c r="N40" s="716">
        <v>34.926240459129481</v>
      </c>
      <c r="O40" s="716">
        <v>2.4761577688253444</v>
      </c>
      <c r="P40" s="716">
        <v>22.272797977331994</v>
      </c>
      <c r="Q40" s="716">
        <v>1.9733489747579565</v>
      </c>
      <c r="R40" s="716">
        <v>12.670883914313166</v>
      </c>
      <c r="S40" s="716">
        <v>8.9492723083610901</v>
      </c>
      <c r="T40" s="716">
        <v>73.101027329825342</v>
      </c>
      <c r="U40" s="666">
        <v>26.898972670174654</v>
      </c>
      <c r="V40" s="682">
        <v>2308063.8292640154</v>
      </c>
      <c r="W40" s="682">
        <v>313162.86547533108</v>
      </c>
      <c r="X40" s="682">
        <v>850810.53090101737</v>
      </c>
      <c r="Y40" s="682">
        <v>131975.30724118743</v>
      </c>
      <c r="Z40" s="682">
        <v>520769.16941411479</v>
      </c>
      <c r="AA40" s="689">
        <v>169323.02385675069</v>
      </c>
      <c r="AB40" s="681">
        <v>322022.93237561412</v>
      </c>
      <c r="AC40" s="716">
        <v>100</v>
      </c>
      <c r="AD40" s="716">
        <v>13.568206455329745</v>
      </c>
      <c r="AE40" s="716">
        <v>36.862521742837586</v>
      </c>
      <c r="AF40" s="716">
        <v>5.7180094227840792</v>
      </c>
      <c r="AG40" s="716">
        <v>22.563031525006622</v>
      </c>
      <c r="AH40" s="716">
        <v>7.336149967340531</v>
      </c>
      <c r="AI40" s="666">
        <v>13.952080886701443</v>
      </c>
      <c r="AJ40" s="682">
        <v>6272426.7997449366</v>
      </c>
      <c r="AK40" s="682">
        <v>1122464.6427758688</v>
      </c>
      <c r="AL40" s="682">
        <v>2146032.2587597207</v>
      </c>
      <c r="AM40" s="682">
        <v>80491.178072348383</v>
      </c>
      <c r="AN40" s="682">
        <v>1390346.1738489522</v>
      </c>
      <c r="AO40" s="682">
        <v>1087224.006880244</v>
      </c>
      <c r="AP40" s="681">
        <v>445868.53940780263</v>
      </c>
      <c r="AQ40" s="716">
        <v>100</v>
      </c>
      <c r="AR40" s="716">
        <v>17.895221078092341</v>
      </c>
      <c r="AS40" s="716">
        <v>34.213747362456068</v>
      </c>
      <c r="AT40" s="716">
        <v>1.2832541636934127</v>
      </c>
      <c r="AU40" s="716">
        <v>22.166000787852788</v>
      </c>
      <c r="AV40" s="716">
        <v>17.333386926483623</v>
      </c>
      <c r="AW40" s="666">
        <v>7.1083896814217677</v>
      </c>
      <c r="AX40" s="18"/>
    </row>
    <row r="41" spans="1:50" ht="16.399999999999999" customHeight="1" x14ac:dyDescent="0.25">
      <c r="A41" s="722" t="s">
        <v>315</v>
      </c>
      <c r="B41" s="682">
        <v>8586251.6516799703</v>
      </c>
      <c r="C41" s="682">
        <v>1428352.1897741491</v>
      </c>
      <c r="D41" s="682">
        <v>2995657.7761185002</v>
      </c>
      <c r="E41" s="682">
        <v>207893.64436019593</v>
      </c>
      <c r="F41" s="682">
        <v>1937922.3380626249</v>
      </c>
      <c r="G41" s="682">
        <v>165422.90735482803</v>
      </c>
      <c r="H41" s="682">
        <v>1083265.8211007465</v>
      </c>
      <c r="I41" s="682">
        <v>767736.97490892827</v>
      </c>
      <c r="J41" s="682">
        <v>6262400.6653094515</v>
      </c>
      <c r="K41" s="681">
        <v>2323850.9863705193</v>
      </c>
      <c r="L41" s="716">
        <v>100</v>
      </c>
      <c r="M41" s="716">
        <v>16.635340399028255</v>
      </c>
      <c r="N41" s="716">
        <v>34.88900509376959</v>
      </c>
      <c r="O41" s="716">
        <v>2.4212386591245534</v>
      </c>
      <c r="P41" s="716">
        <v>22.57006219568995</v>
      </c>
      <c r="Q41" s="716">
        <v>1.9266021317050692</v>
      </c>
      <c r="R41" s="716">
        <v>12.616283158772742</v>
      </c>
      <c r="S41" s="716">
        <v>8.9414683619098714</v>
      </c>
      <c r="T41" s="716">
        <v>72.935209907156178</v>
      </c>
      <c r="U41" s="666">
        <v>27.064790092843815</v>
      </c>
      <c r="V41" s="682">
        <v>2323850.9863705193</v>
      </c>
      <c r="W41" s="682">
        <v>322181.18257462769</v>
      </c>
      <c r="X41" s="682">
        <v>839530.27063837461</v>
      </c>
      <c r="Y41" s="682">
        <v>131772.2292372791</v>
      </c>
      <c r="Z41" s="682">
        <v>541082.24013882072</v>
      </c>
      <c r="AA41" s="689">
        <v>165422.90735482803</v>
      </c>
      <c r="AB41" s="681">
        <v>323862.15642658924</v>
      </c>
      <c r="AC41" s="716">
        <v>100</v>
      </c>
      <c r="AD41" s="716">
        <v>13.864106797907159</v>
      </c>
      <c r="AE41" s="716">
        <v>36.126682629921362</v>
      </c>
      <c r="AF41" s="716">
        <v>5.6704250836275039</v>
      </c>
      <c r="AG41" s="716">
        <v>23.283861285094876</v>
      </c>
      <c r="AH41" s="716">
        <v>7.1184817066601997</v>
      </c>
      <c r="AI41" s="666">
        <v>13.936442496788906</v>
      </c>
      <c r="AJ41" s="682">
        <v>6262400.6653094515</v>
      </c>
      <c r="AK41" s="682">
        <v>1106171.0071995212</v>
      </c>
      <c r="AL41" s="682">
        <v>2156127.5054801246</v>
      </c>
      <c r="AM41" s="682">
        <v>76121.415122916762</v>
      </c>
      <c r="AN41" s="682">
        <v>1396840.0979238041</v>
      </c>
      <c r="AO41" s="682">
        <v>1083265.8211007465</v>
      </c>
      <c r="AP41" s="681">
        <v>443874.8184823388</v>
      </c>
      <c r="AQ41" s="716">
        <v>100</v>
      </c>
      <c r="AR41" s="716">
        <v>17.663689474982842</v>
      </c>
      <c r="AS41" s="716">
        <v>34.429727842614511</v>
      </c>
      <c r="AT41" s="716">
        <v>1.2155308992698455</v>
      </c>
      <c r="AU41" s="716">
        <v>22.305185703968053</v>
      </c>
      <c r="AV41" s="716">
        <v>17.297932198773132</v>
      </c>
      <c r="AW41" s="666">
        <v>7.0879338803916196</v>
      </c>
      <c r="AX41" s="18"/>
    </row>
    <row r="42" spans="1:50" ht="16.399999999999999" customHeight="1" x14ac:dyDescent="0.25">
      <c r="A42" s="722" t="s">
        <v>316</v>
      </c>
      <c r="B42" s="682">
        <v>8607371.776497934</v>
      </c>
      <c r="C42" s="682">
        <v>1455395.9398535425</v>
      </c>
      <c r="D42" s="682">
        <v>3000140.0487337178</v>
      </c>
      <c r="E42" s="682">
        <v>205688.26420723222</v>
      </c>
      <c r="F42" s="682">
        <v>1939852.0700654057</v>
      </c>
      <c r="G42" s="682">
        <v>152193.16811589361</v>
      </c>
      <c r="H42" s="682">
        <v>1091376.8488607365</v>
      </c>
      <c r="I42" s="682">
        <v>762725.43666140491</v>
      </c>
      <c r="J42" s="682">
        <v>6296291.80861938</v>
      </c>
      <c r="K42" s="681">
        <v>2311079.9678785536</v>
      </c>
      <c r="L42" s="716">
        <v>100</v>
      </c>
      <c r="M42" s="716">
        <v>16.908714734821142</v>
      </c>
      <c r="N42" s="716">
        <v>34.85547187499759</v>
      </c>
      <c r="O42" s="716">
        <v>2.3896756123495835</v>
      </c>
      <c r="P42" s="716">
        <v>22.537100992454977</v>
      </c>
      <c r="Q42" s="716">
        <v>1.7681723535104019</v>
      </c>
      <c r="R42" s="716">
        <v>12.679559768066426</v>
      </c>
      <c r="S42" s="716">
        <v>8.8613046637998671</v>
      </c>
      <c r="T42" s="716">
        <v>73.149992496096644</v>
      </c>
      <c r="U42" s="666">
        <v>26.850007503903338</v>
      </c>
      <c r="V42" s="682">
        <v>2311079.9678785536</v>
      </c>
      <c r="W42" s="682">
        <v>322447.73710426746</v>
      </c>
      <c r="X42" s="682">
        <v>842554.82972606667</v>
      </c>
      <c r="Y42" s="682">
        <v>133031.04368135688</v>
      </c>
      <c r="Z42" s="682">
        <v>525917.53132996289</v>
      </c>
      <c r="AA42" s="689">
        <v>152193.16811589361</v>
      </c>
      <c r="AB42" s="681">
        <v>334935.6579210062</v>
      </c>
      <c r="AC42" s="716">
        <v>100</v>
      </c>
      <c r="AD42" s="716">
        <v>13.952253560496958</v>
      </c>
      <c r="AE42" s="716">
        <v>36.457190639728772</v>
      </c>
      <c r="AF42" s="716">
        <v>5.7562284962156536</v>
      </c>
      <c r="AG42" s="716">
        <v>22.75635368051443</v>
      </c>
      <c r="AH42" s="716">
        <v>6.5853700534472939</v>
      </c>
      <c r="AI42" s="666">
        <v>14.492603569596904</v>
      </c>
      <c r="AJ42" s="682">
        <v>6296291.80861938</v>
      </c>
      <c r="AK42" s="682">
        <v>1132948.2027492751</v>
      </c>
      <c r="AL42" s="682">
        <v>2157585.2190076509</v>
      </c>
      <c r="AM42" s="682">
        <v>72657.220525875382</v>
      </c>
      <c r="AN42" s="682">
        <v>1413934.5387354428</v>
      </c>
      <c r="AO42" s="682">
        <v>1091376.8488607365</v>
      </c>
      <c r="AP42" s="681">
        <v>427789.7787403987</v>
      </c>
      <c r="AQ42" s="716">
        <v>100</v>
      </c>
      <c r="AR42" s="716">
        <v>17.993896045261319</v>
      </c>
      <c r="AS42" s="716">
        <v>34.267554373099415</v>
      </c>
      <c r="AT42" s="716">
        <v>1.1539684426063364</v>
      </c>
      <c r="AU42" s="716">
        <v>22.456623385844683</v>
      </c>
      <c r="AV42" s="716">
        <v>17.333644659967693</v>
      </c>
      <c r="AW42" s="666">
        <v>6.7943130932205369</v>
      </c>
      <c r="AX42" s="18"/>
    </row>
    <row r="43" spans="1:50" ht="16.399999999999999" customHeight="1" x14ac:dyDescent="0.25">
      <c r="A43" s="722" t="s">
        <v>317</v>
      </c>
      <c r="B43" s="682">
        <v>8625736.7574100513</v>
      </c>
      <c r="C43" s="682">
        <v>1481066.6055060038</v>
      </c>
      <c r="D43" s="682">
        <v>2992062.0286601083</v>
      </c>
      <c r="E43" s="682">
        <v>211512.43603897269</v>
      </c>
      <c r="F43" s="682">
        <v>1952088.4978695111</v>
      </c>
      <c r="G43" s="682">
        <v>146250.25678187702</v>
      </c>
      <c r="H43" s="682">
        <v>1089753.4971380918</v>
      </c>
      <c r="I43" s="682">
        <v>753003.43541548669</v>
      </c>
      <c r="J43" s="682">
        <v>6302399.7008766616</v>
      </c>
      <c r="K43" s="681">
        <v>2323337.0565333897</v>
      </c>
      <c r="L43" s="716">
        <v>100</v>
      </c>
      <c r="M43" s="716">
        <v>17.170320022039558</v>
      </c>
      <c r="N43" s="716">
        <v>34.687611189730994</v>
      </c>
      <c r="O43" s="716">
        <v>2.452108637065352</v>
      </c>
      <c r="P43" s="716">
        <v>22.630976956171818</v>
      </c>
      <c r="Q43" s="716">
        <v>1.6955103186546798</v>
      </c>
      <c r="R43" s="716">
        <v>12.633743966298589</v>
      </c>
      <c r="S43" s="716">
        <v>8.7297289100390092</v>
      </c>
      <c r="T43" s="716">
        <v>73.065059578389096</v>
      </c>
      <c r="U43" s="666">
        <v>26.934940421610904</v>
      </c>
      <c r="V43" s="682">
        <v>2323337.0565333897</v>
      </c>
      <c r="W43" s="682">
        <v>342846.88090331806</v>
      </c>
      <c r="X43" s="682">
        <v>831660.9351507416</v>
      </c>
      <c r="Y43" s="682">
        <v>136811.08923723962</v>
      </c>
      <c r="Z43" s="682">
        <v>535026.64328374073</v>
      </c>
      <c r="AA43" s="689">
        <v>146250.25678187702</v>
      </c>
      <c r="AB43" s="681">
        <v>330741.25117647258</v>
      </c>
      <c r="AC43" s="716">
        <v>100</v>
      </c>
      <c r="AD43" s="716">
        <v>14.756657022243422</v>
      </c>
      <c r="AE43" s="716">
        <v>35.795965669813242</v>
      </c>
      <c r="AF43" s="716">
        <v>5.8885596841197474</v>
      </c>
      <c r="AG43" s="716">
        <v>23.028369550565536</v>
      </c>
      <c r="AH43" s="716">
        <v>6.2948359718453615</v>
      </c>
      <c r="AI43" s="666">
        <v>14.23561210141269</v>
      </c>
      <c r="AJ43" s="682">
        <v>6302399.7008766616</v>
      </c>
      <c r="AK43" s="682">
        <v>1138219.7246026855</v>
      </c>
      <c r="AL43" s="682">
        <v>2160401.0935093667</v>
      </c>
      <c r="AM43" s="682">
        <v>74701.346801733045</v>
      </c>
      <c r="AN43" s="682">
        <v>1417061.8545857701</v>
      </c>
      <c r="AO43" s="682">
        <v>1089753.4971380918</v>
      </c>
      <c r="AP43" s="681">
        <v>422262.18423901405</v>
      </c>
      <c r="AQ43" s="716">
        <v>100</v>
      </c>
      <c r="AR43" s="716">
        <v>18.06010057477566</v>
      </c>
      <c r="AS43" s="716">
        <v>34.279023801185694</v>
      </c>
      <c r="AT43" s="716">
        <v>1.1852841829651348</v>
      </c>
      <c r="AU43" s="716">
        <v>22.484480861927199</v>
      </c>
      <c r="AV43" s="716">
        <v>17.291088297470367</v>
      </c>
      <c r="AW43" s="666">
        <v>6.7000222816759392</v>
      </c>
      <c r="AX43" s="18"/>
    </row>
    <row r="44" spans="1:50" ht="16.399999999999999" customHeight="1" x14ac:dyDescent="0.25">
      <c r="A44" s="722" t="s">
        <v>318</v>
      </c>
      <c r="B44" s="682">
        <v>8599725.9857345261</v>
      </c>
      <c r="C44" s="682">
        <v>1477767.1093218266</v>
      </c>
      <c r="D44" s="682">
        <v>2996144.0337570445</v>
      </c>
      <c r="E44" s="682">
        <v>209236.33026437205</v>
      </c>
      <c r="F44" s="682">
        <v>1940063.3062738869</v>
      </c>
      <c r="G44" s="682">
        <v>155679.19622203798</v>
      </c>
      <c r="H44" s="682">
        <v>1090894.6018414912</v>
      </c>
      <c r="I44" s="682">
        <v>729941.40805386705</v>
      </c>
      <c r="J44" s="682">
        <v>6303671.5703764204</v>
      </c>
      <c r="K44" s="681">
        <v>2296054.4153581061</v>
      </c>
      <c r="L44" s="716">
        <v>100</v>
      </c>
      <c r="M44" s="716">
        <v>17.183885995590899</v>
      </c>
      <c r="N44" s="716">
        <v>34.839994189665283</v>
      </c>
      <c r="O44" s="716">
        <v>2.4330581068682808</v>
      </c>
      <c r="P44" s="716">
        <v>22.559594450940878</v>
      </c>
      <c r="Q44" s="716">
        <v>1.8102808912782005</v>
      </c>
      <c r="R44" s="716">
        <v>12.685225129859937</v>
      </c>
      <c r="S44" s="716">
        <v>8.487961235796524</v>
      </c>
      <c r="T44" s="716">
        <v>73.30084215279804</v>
      </c>
      <c r="U44" s="666">
        <v>26.699157847201967</v>
      </c>
      <c r="V44" s="682">
        <v>2296054.4153581061</v>
      </c>
      <c r="W44" s="682">
        <v>337809.63957131305</v>
      </c>
      <c r="X44" s="682">
        <v>832547.71917300927</v>
      </c>
      <c r="Y44" s="682">
        <v>133760.89479776929</v>
      </c>
      <c r="Z44" s="682">
        <v>518921.44423729263</v>
      </c>
      <c r="AA44" s="689">
        <v>155679.19622203798</v>
      </c>
      <c r="AB44" s="681">
        <v>317335.52135668433</v>
      </c>
      <c r="AC44" s="716">
        <v>100</v>
      </c>
      <c r="AD44" s="716">
        <v>14.712614705981448</v>
      </c>
      <c r="AE44" s="716">
        <v>36.259929799754346</v>
      </c>
      <c r="AF44" s="716">
        <v>5.8256848750210111</v>
      </c>
      <c r="AG44" s="716">
        <v>22.600572563362292</v>
      </c>
      <c r="AH44" s="716">
        <v>6.78029210373733</v>
      </c>
      <c r="AI44" s="666">
        <v>13.820905952143594</v>
      </c>
      <c r="AJ44" s="682">
        <v>6303671.5703764204</v>
      </c>
      <c r="AK44" s="682">
        <v>1139957.4697505138</v>
      </c>
      <c r="AL44" s="682">
        <v>2163596.314584035</v>
      </c>
      <c r="AM44" s="682">
        <v>75475.435466602765</v>
      </c>
      <c r="AN44" s="682">
        <v>1421141.8620365947</v>
      </c>
      <c r="AO44" s="682">
        <v>1090894.6018414912</v>
      </c>
      <c r="AP44" s="681">
        <v>412605.88669718278</v>
      </c>
      <c r="AQ44" s="716">
        <v>100</v>
      </c>
      <c r="AR44" s="716">
        <v>18.084023842670501</v>
      </c>
      <c r="AS44" s="716">
        <v>34.322795698171774</v>
      </c>
      <c r="AT44" s="716">
        <v>1.1973249974077533</v>
      </c>
      <c r="AU44" s="716">
        <v>22.544668550232416</v>
      </c>
      <c r="AV44" s="716">
        <v>17.3057017590837</v>
      </c>
      <c r="AW44" s="666">
        <v>6.5454851524338578</v>
      </c>
      <c r="AX44" s="18"/>
    </row>
    <row r="45" spans="1:50" ht="16.399999999999999" customHeight="1" x14ac:dyDescent="0.25">
      <c r="A45" s="722" t="s">
        <v>319</v>
      </c>
      <c r="B45" s="682">
        <v>8622133.4991074223</v>
      </c>
      <c r="C45" s="682">
        <v>1472045.7581532863</v>
      </c>
      <c r="D45" s="682">
        <v>3000157.8747419827</v>
      </c>
      <c r="E45" s="682">
        <v>211682.13471900672</v>
      </c>
      <c r="F45" s="682">
        <v>1951070.3282121313</v>
      </c>
      <c r="G45" s="682">
        <v>156302.23252540408</v>
      </c>
      <c r="H45" s="682">
        <v>1105426.7499344824</v>
      </c>
      <c r="I45" s="682">
        <v>725448.42082112795</v>
      </c>
      <c r="J45" s="682">
        <v>6331237.4341274947</v>
      </c>
      <c r="K45" s="681">
        <v>2290896.0649799276</v>
      </c>
      <c r="L45" s="716">
        <v>100</v>
      </c>
      <c r="M45" s="716">
        <v>17.072871329418351</v>
      </c>
      <c r="N45" s="716">
        <v>34.79600350716634</v>
      </c>
      <c r="O45" s="716">
        <v>2.4551015678534833</v>
      </c>
      <c r="P45" s="716">
        <v>22.62862583157764</v>
      </c>
      <c r="Q45" s="716">
        <v>1.8128022784799696</v>
      </c>
      <c r="R45" s="716">
        <v>12.820802995556935</v>
      </c>
      <c r="S45" s="716">
        <v>8.4137924899472676</v>
      </c>
      <c r="T45" s="716">
        <v>73.430055737166626</v>
      </c>
      <c r="U45" s="666">
        <v>26.569944262833385</v>
      </c>
      <c r="V45" s="682">
        <v>2290896.0649799276</v>
      </c>
      <c r="W45" s="682">
        <v>332399.65154664993</v>
      </c>
      <c r="X45" s="682">
        <v>820008.47736690694</v>
      </c>
      <c r="Y45" s="682">
        <v>134813.27534490149</v>
      </c>
      <c r="Z45" s="682">
        <v>524114.73352939275</v>
      </c>
      <c r="AA45" s="689">
        <v>156302.23252540408</v>
      </c>
      <c r="AB45" s="681">
        <v>323257.69466667273</v>
      </c>
      <c r="AC45" s="716">
        <v>100</v>
      </c>
      <c r="AD45" s="716">
        <v>14.509591099653941</v>
      </c>
      <c r="AE45" s="716">
        <v>35.794224360592793</v>
      </c>
      <c r="AF45" s="716">
        <v>5.8847399236369409</v>
      </c>
      <c r="AG45" s="716">
        <v>22.878154166019964</v>
      </c>
      <c r="AH45" s="716">
        <v>6.8227552927755175</v>
      </c>
      <c r="AI45" s="666">
        <v>14.110535157320856</v>
      </c>
      <c r="AJ45" s="682">
        <v>6331237.4341274947</v>
      </c>
      <c r="AK45" s="682">
        <v>1139646.1066066364</v>
      </c>
      <c r="AL45" s="682">
        <v>2180149.3973750761</v>
      </c>
      <c r="AM45" s="682">
        <v>76868.859374105232</v>
      </c>
      <c r="AN45" s="682">
        <v>1426955.5946827387</v>
      </c>
      <c r="AO45" s="682">
        <v>1105426.7499344824</v>
      </c>
      <c r="AP45" s="681">
        <v>402190.72615445527</v>
      </c>
      <c r="AQ45" s="716">
        <v>100</v>
      </c>
      <c r="AR45" s="716">
        <v>18.000369097888534</v>
      </c>
      <c r="AS45" s="716">
        <v>34.434807098267065</v>
      </c>
      <c r="AT45" s="716">
        <v>1.2141206229252481</v>
      </c>
      <c r="AU45" s="716">
        <v>22.538336455223888</v>
      </c>
      <c r="AV45" s="716">
        <v>17.459884602903394</v>
      </c>
      <c r="AW45" s="666">
        <v>6.3524821227918622</v>
      </c>
      <c r="AX45" s="18"/>
    </row>
    <row r="46" spans="1:50" ht="16.399999999999999" customHeight="1" x14ac:dyDescent="0.25">
      <c r="A46" s="722" t="s">
        <v>320</v>
      </c>
      <c r="B46" s="682">
        <v>8642583.4238445591</v>
      </c>
      <c r="C46" s="682">
        <v>1474584.380269534</v>
      </c>
      <c r="D46" s="682">
        <v>2984294.3932158872</v>
      </c>
      <c r="E46" s="682">
        <v>216590.47513284284</v>
      </c>
      <c r="F46" s="682">
        <v>1971042.4164246114</v>
      </c>
      <c r="G46" s="682">
        <v>155259.16750697183</v>
      </c>
      <c r="H46" s="682">
        <v>1116694.4635863649</v>
      </c>
      <c r="I46" s="682">
        <v>724118.12770834612</v>
      </c>
      <c r="J46" s="682">
        <v>6332550.031695745</v>
      </c>
      <c r="K46" s="681">
        <v>2310033.3921488142</v>
      </c>
      <c r="L46" s="716">
        <v>100</v>
      </c>
      <c r="M46" s="716">
        <v>17.061847227314136</v>
      </c>
      <c r="N46" s="716">
        <v>34.530119605005289</v>
      </c>
      <c r="O46" s="716">
        <v>2.5060848650332717</v>
      </c>
      <c r="P46" s="716">
        <v>22.806171716972731</v>
      </c>
      <c r="Q46" s="716">
        <v>1.796443955387433</v>
      </c>
      <c r="R46" s="716">
        <v>12.920841012716721</v>
      </c>
      <c r="S46" s="716">
        <v>8.3784916175704112</v>
      </c>
      <c r="T46" s="716">
        <v>73.27149442635961</v>
      </c>
      <c r="U46" s="666">
        <v>26.728505573640398</v>
      </c>
      <c r="V46" s="682">
        <v>2310033.3921488142</v>
      </c>
      <c r="W46" s="682">
        <v>330925.20421362435</v>
      </c>
      <c r="X46" s="682">
        <v>841080.60900668055</v>
      </c>
      <c r="Y46" s="682">
        <v>137824.43745993939</v>
      </c>
      <c r="Z46" s="682">
        <v>524324.55246913224</v>
      </c>
      <c r="AA46" s="689">
        <v>155259.16750697183</v>
      </c>
      <c r="AB46" s="681">
        <v>320619.42149246548</v>
      </c>
      <c r="AC46" s="716">
        <v>100</v>
      </c>
      <c r="AD46" s="716">
        <v>14.32555933339971</v>
      </c>
      <c r="AE46" s="716">
        <v>36.409889652040903</v>
      </c>
      <c r="AF46" s="716">
        <v>5.9663396177894139</v>
      </c>
      <c r="AG46" s="716">
        <v>22.697704468306441</v>
      </c>
      <c r="AH46" s="716">
        <v>6.7210789261599526</v>
      </c>
      <c r="AI46" s="666">
        <v>13.879428002303568</v>
      </c>
      <c r="AJ46" s="682">
        <v>6332550.031695745</v>
      </c>
      <c r="AK46" s="682">
        <v>1143659.1760559096</v>
      </c>
      <c r="AL46" s="682">
        <v>2143213.7842092072</v>
      </c>
      <c r="AM46" s="682">
        <v>78766.037672903476</v>
      </c>
      <c r="AN46" s="682">
        <v>1446717.8639554793</v>
      </c>
      <c r="AO46" s="682">
        <v>1116694.4635863649</v>
      </c>
      <c r="AP46" s="681">
        <v>403498.70621588069</v>
      </c>
      <c r="AQ46" s="716">
        <v>100</v>
      </c>
      <c r="AR46" s="716">
        <v>18.060010111750476</v>
      </c>
      <c r="AS46" s="716">
        <v>33.844403494358062</v>
      </c>
      <c r="AT46" s="716">
        <v>1.2438281147193924</v>
      </c>
      <c r="AU46" s="716">
        <v>22.845739184283616</v>
      </c>
      <c r="AV46" s="716">
        <v>17.634198829809069</v>
      </c>
      <c r="AW46" s="666">
        <v>6.3718202650793883</v>
      </c>
      <c r="AX46" s="18"/>
    </row>
    <row r="47" spans="1:50" ht="16.399999999999999" customHeight="1" x14ac:dyDescent="0.25">
      <c r="A47" s="722" t="s">
        <v>321</v>
      </c>
      <c r="B47" s="682">
        <v>8681949.4586115051</v>
      </c>
      <c r="C47" s="682">
        <v>1483297.7790442437</v>
      </c>
      <c r="D47" s="682">
        <v>2978501.1297201077</v>
      </c>
      <c r="E47" s="682">
        <v>222513.27695410937</v>
      </c>
      <c r="F47" s="682">
        <v>1995184.0010828609</v>
      </c>
      <c r="G47" s="682">
        <v>148745.27426784986</v>
      </c>
      <c r="H47" s="682">
        <v>1117132.6851263216</v>
      </c>
      <c r="I47" s="682">
        <v>736575.31241601054</v>
      </c>
      <c r="J47" s="682">
        <v>6344179.5421176152</v>
      </c>
      <c r="K47" s="681">
        <v>2337769.9164938889</v>
      </c>
      <c r="L47" s="716">
        <v>100</v>
      </c>
      <c r="M47" s="716">
        <v>17.084846970319337</v>
      </c>
      <c r="N47" s="716">
        <v>34.306824105797737</v>
      </c>
      <c r="O47" s="716">
        <v>2.5629413994503452</v>
      </c>
      <c r="P47" s="716">
        <v>22.98082948529337</v>
      </c>
      <c r="Q47" s="716">
        <v>1.7132704466542532</v>
      </c>
      <c r="R47" s="716">
        <v>12.867302331715985</v>
      </c>
      <c r="S47" s="716">
        <v>8.483985260768959</v>
      </c>
      <c r="T47" s="716">
        <v>73.07321440146039</v>
      </c>
      <c r="U47" s="666">
        <v>26.926785598539592</v>
      </c>
      <c r="V47" s="682">
        <v>2337769.9164938889</v>
      </c>
      <c r="W47" s="682">
        <v>337702.82137299469</v>
      </c>
      <c r="X47" s="682">
        <v>846604.75681441813</v>
      </c>
      <c r="Y47" s="682">
        <v>139113.26494863519</v>
      </c>
      <c r="Z47" s="682">
        <v>537266.88287780189</v>
      </c>
      <c r="AA47" s="689">
        <v>148745.27426784986</v>
      </c>
      <c r="AB47" s="681">
        <v>328336.91621218959</v>
      </c>
      <c r="AC47" s="716">
        <v>100</v>
      </c>
      <c r="AD47" s="716">
        <v>14.445511467590034</v>
      </c>
      <c r="AE47" s="716">
        <v>36.214203580997754</v>
      </c>
      <c r="AF47" s="716">
        <v>5.950682484496709</v>
      </c>
      <c r="AG47" s="716">
        <v>22.982025694110106</v>
      </c>
      <c r="AH47" s="716">
        <v>6.3626994777541315</v>
      </c>
      <c r="AI47" s="666">
        <v>14.044877295051286</v>
      </c>
      <c r="AJ47" s="682">
        <v>6344179.5421176152</v>
      </c>
      <c r="AK47" s="682">
        <v>1145594.9576712493</v>
      </c>
      <c r="AL47" s="682">
        <v>2131896.3729056898</v>
      </c>
      <c r="AM47" s="682">
        <v>83400.012005474258</v>
      </c>
      <c r="AN47" s="682">
        <v>1457917.1182050593</v>
      </c>
      <c r="AO47" s="682">
        <v>1117132.6851263216</v>
      </c>
      <c r="AP47" s="681">
        <v>408238.39620382088</v>
      </c>
      <c r="AQ47" s="716">
        <v>100</v>
      </c>
      <c r="AR47" s="716">
        <v>18.057417039758977</v>
      </c>
      <c r="AS47" s="716">
        <v>33.603972881796579</v>
      </c>
      <c r="AT47" s="716">
        <v>1.3145909798390774</v>
      </c>
      <c r="AU47" s="716">
        <v>22.980388693703695</v>
      </c>
      <c r="AV47" s="716">
        <v>17.608781052142724</v>
      </c>
      <c r="AW47" s="666">
        <v>6.4348493527589463</v>
      </c>
      <c r="AX47" s="18"/>
    </row>
    <row r="48" spans="1:50" ht="16.399999999999999" customHeight="1" x14ac:dyDescent="0.25">
      <c r="A48" s="722" t="s">
        <v>322</v>
      </c>
      <c r="B48" s="682">
        <v>8721411.2298996411</v>
      </c>
      <c r="C48" s="682">
        <v>1509500.7642044183</v>
      </c>
      <c r="D48" s="682">
        <v>2959526.4044399252</v>
      </c>
      <c r="E48" s="682">
        <v>231478.70261694011</v>
      </c>
      <c r="F48" s="682">
        <v>2015402.9362241724</v>
      </c>
      <c r="G48" s="682">
        <v>146422.22704992726</v>
      </c>
      <c r="H48" s="682">
        <v>1114973.2157958485</v>
      </c>
      <c r="I48" s="682">
        <v>744106.97956840927</v>
      </c>
      <c r="J48" s="682">
        <v>6360459.049953077</v>
      </c>
      <c r="K48" s="681">
        <v>2360952.1799465646</v>
      </c>
      <c r="L48" s="716">
        <v>100</v>
      </c>
      <c r="M48" s="716">
        <v>17.307987485206432</v>
      </c>
      <c r="N48" s="716">
        <v>33.934031161078288</v>
      </c>
      <c r="O48" s="716">
        <v>2.654142735792127</v>
      </c>
      <c r="P48" s="716">
        <v>23.108679124254113</v>
      </c>
      <c r="Q48" s="716">
        <v>1.6788822724921797</v>
      </c>
      <c r="R48" s="716">
        <v>12.784321096720936</v>
      </c>
      <c r="S48" s="716">
        <v>8.5319561244559257</v>
      </c>
      <c r="T48" s="716">
        <v>72.929241407027064</v>
      </c>
      <c r="U48" s="666">
        <v>27.07075859297295</v>
      </c>
      <c r="V48" s="682">
        <v>2360952.1799465646</v>
      </c>
      <c r="W48" s="682">
        <v>344221.76533900935</v>
      </c>
      <c r="X48" s="682">
        <v>858424.53898496716</v>
      </c>
      <c r="Y48" s="682">
        <v>146114.60888120846</v>
      </c>
      <c r="Z48" s="682">
        <v>534227.26446458464</v>
      </c>
      <c r="AA48" s="689">
        <v>146422.22704992726</v>
      </c>
      <c r="AB48" s="681">
        <v>331541.77522686776</v>
      </c>
      <c r="AC48" s="716">
        <v>100</v>
      </c>
      <c r="AD48" s="716">
        <v>14.579785573920439</v>
      </c>
      <c r="AE48" s="716">
        <v>36.359251418823561</v>
      </c>
      <c r="AF48" s="716">
        <v>6.1888000156155423</v>
      </c>
      <c r="AG48" s="716">
        <v>22.627619017538755</v>
      </c>
      <c r="AH48" s="716">
        <v>6.2018294268561265</v>
      </c>
      <c r="AI48" s="666">
        <v>14.042714547245575</v>
      </c>
      <c r="AJ48" s="682">
        <v>6360459.049953077</v>
      </c>
      <c r="AK48" s="682">
        <v>1165278.9988654088</v>
      </c>
      <c r="AL48" s="682">
        <v>2101101.8654549583</v>
      </c>
      <c r="AM48" s="682">
        <v>85364.093735731658</v>
      </c>
      <c r="AN48" s="682">
        <v>1481175.6717595877</v>
      </c>
      <c r="AO48" s="682">
        <v>1114973.2157958485</v>
      </c>
      <c r="AP48" s="681">
        <v>412565.20434154145</v>
      </c>
      <c r="AQ48" s="716">
        <v>100</v>
      </c>
      <c r="AR48" s="716">
        <v>18.320674493989635</v>
      </c>
      <c r="AS48" s="716">
        <v>33.033808549879097</v>
      </c>
      <c r="AT48" s="716">
        <v>1.342105861625843</v>
      </c>
      <c r="AU48" s="716">
        <v>23.287244837627163</v>
      </c>
      <c r="AV48" s="716">
        <v>17.529760148429443</v>
      </c>
      <c r="AW48" s="666">
        <v>6.4864061084488087</v>
      </c>
      <c r="AX48" s="18"/>
    </row>
    <row r="49" spans="1:50" ht="16.399999999999999" customHeight="1" x14ac:dyDescent="0.25">
      <c r="A49" s="722" t="s">
        <v>323</v>
      </c>
      <c r="B49" s="682">
        <v>8760865.6136911269</v>
      </c>
      <c r="C49" s="682">
        <v>1513139.9979921253</v>
      </c>
      <c r="D49" s="682">
        <v>2946374.4766934803</v>
      </c>
      <c r="E49" s="682">
        <v>227650.68844299822</v>
      </c>
      <c r="F49" s="682">
        <v>2031199.5740336725</v>
      </c>
      <c r="G49" s="682">
        <v>146913.06190334994</v>
      </c>
      <c r="H49" s="682">
        <v>1124378.9529195558</v>
      </c>
      <c r="I49" s="682">
        <v>771208.86170594429</v>
      </c>
      <c r="J49" s="682">
        <v>6388130.2316761464</v>
      </c>
      <c r="K49" s="681">
        <v>2372735.3820149805</v>
      </c>
      <c r="L49" s="716">
        <v>100</v>
      </c>
      <c r="M49" s="716">
        <v>17.271580968294405</v>
      </c>
      <c r="N49" s="716">
        <v>33.63108860029773</v>
      </c>
      <c r="O49" s="716">
        <v>2.598495382547986</v>
      </c>
      <c r="P49" s="716">
        <v>23.184918746606449</v>
      </c>
      <c r="Q49" s="716">
        <v>1.6769240435986159</v>
      </c>
      <c r="R49" s="716">
        <v>12.834107980864607</v>
      </c>
      <c r="S49" s="716">
        <v>8.8028842777902021</v>
      </c>
      <c r="T49" s="716">
        <v>72.916655880362256</v>
      </c>
      <c r="U49" s="666">
        <v>27.083344119637736</v>
      </c>
      <c r="V49" s="682">
        <v>2372735.3820149805</v>
      </c>
      <c r="W49" s="682">
        <v>345904.72112995933</v>
      </c>
      <c r="X49" s="682">
        <v>847519.23029300955</v>
      </c>
      <c r="Y49" s="682">
        <v>136285.8002362182</v>
      </c>
      <c r="Z49" s="682">
        <v>544343.18724909937</v>
      </c>
      <c r="AA49" s="689">
        <v>146913.06190334994</v>
      </c>
      <c r="AB49" s="681">
        <v>351769.38120334432</v>
      </c>
      <c r="AC49" s="716">
        <v>100</v>
      </c>
      <c r="AD49" s="716">
        <v>14.578310069966976</v>
      </c>
      <c r="AE49" s="716">
        <v>35.719079199353324</v>
      </c>
      <c r="AF49" s="716">
        <v>5.7438263562488459</v>
      </c>
      <c r="AG49" s="716">
        <v>22.941588487917723</v>
      </c>
      <c r="AH49" s="716">
        <v>6.1917170796596821</v>
      </c>
      <c r="AI49" s="666">
        <v>14.825478806853457</v>
      </c>
      <c r="AJ49" s="682">
        <v>6388130.2316761464</v>
      </c>
      <c r="AK49" s="682">
        <v>1167235.2768621659</v>
      </c>
      <c r="AL49" s="682">
        <v>2098855.2464004713</v>
      </c>
      <c r="AM49" s="682">
        <v>91364.888206780044</v>
      </c>
      <c r="AN49" s="682">
        <v>1486856.3867845736</v>
      </c>
      <c r="AO49" s="682">
        <v>1124378.9529195558</v>
      </c>
      <c r="AP49" s="681">
        <v>419439.48050260008</v>
      </c>
      <c r="AQ49" s="716">
        <v>100</v>
      </c>
      <c r="AR49" s="716">
        <v>18.271939276915798</v>
      </c>
      <c r="AS49" s="716">
        <v>32.855548811342317</v>
      </c>
      <c r="AT49" s="716">
        <v>1.4302289542210431</v>
      </c>
      <c r="AU49" s="716">
        <v>23.275298606341117</v>
      </c>
      <c r="AV49" s="716">
        <v>17.601064977420418</v>
      </c>
      <c r="AW49" s="666">
        <v>6.5659193737593169</v>
      </c>
      <c r="AX49" s="18"/>
    </row>
    <row r="50" spans="1:50" ht="16.399999999999999" customHeight="1" x14ac:dyDescent="0.25">
      <c r="A50" s="722" t="s">
        <v>324</v>
      </c>
      <c r="B50" s="682">
        <v>8805208.1338799726</v>
      </c>
      <c r="C50" s="682">
        <v>1520420.3085216642</v>
      </c>
      <c r="D50" s="682">
        <v>2937399.0028005498</v>
      </c>
      <c r="E50" s="682">
        <v>219956.17762522856</v>
      </c>
      <c r="F50" s="682">
        <v>2073763.8750894805</v>
      </c>
      <c r="G50" s="682">
        <v>141358.09769572684</v>
      </c>
      <c r="H50" s="682">
        <v>1124587.6678798334</v>
      </c>
      <c r="I50" s="682">
        <v>787723.00426748767</v>
      </c>
      <c r="J50" s="682">
        <v>6421881.8625988662</v>
      </c>
      <c r="K50" s="681">
        <v>2383326.2712811055</v>
      </c>
      <c r="L50" s="716">
        <v>100</v>
      </c>
      <c r="M50" s="716">
        <v>17.267284150518979</v>
      </c>
      <c r="N50" s="716">
        <v>33.359790684541139</v>
      </c>
      <c r="O50" s="716">
        <v>2.4980236046766326</v>
      </c>
      <c r="P50" s="716">
        <v>23.551559980850634</v>
      </c>
      <c r="Q50" s="716">
        <v>1.6053918947335328</v>
      </c>
      <c r="R50" s="716">
        <v>12.771846511529187</v>
      </c>
      <c r="S50" s="716">
        <v>8.946103173149881</v>
      </c>
      <c r="T50" s="716">
        <v>72.932766210139491</v>
      </c>
      <c r="U50" s="666">
        <v>27.067233789860506</v>
      </c>
      <c r="V50" s="682">
        <v>2383326.2712811055</v>
      </c>
      <c r="W50" s="682">
        <v>346633.14611059206</v>
      </c>
      <c r="X50" s="682">
        <v>844783.44038425642</v>
      </c>
      <c r="Y50" s="682">
        <v>134007.55317270017</v>
      </c>
      <c r="Z50" s="682">
        <v>556304.2054032624</v>
      </c>
      <c r="AA50" s="689">
        <v>141358.09769572684</v>
      </c>
      <c r="AB50" s="681">
        <v>360239.82851456758</v>
      </c>
      <c r="AC50" s="716">
        <v>100</v>
      </c>
      <c r="AD50" s="716">
        <v>14.544091184135983</v>
      </c>
      <c r="AE50" s="716">
        <v>35.445564065811325</v>
      </c>
      <c r="AF50" s="716">
        <v>5.6227111993637076</v>
      </c>
      <c r="AG50" s="716">
        <v>23.341504354929679</v>
      </c>
      <c r="AH50" s="716">
        <v>5.9311265687405381</v>
      </c>
      <c r="AI50" s="666">
        <v>15.11500262701877</v>
      </c>
      <c r="AJ50" s="682">
        <v>6421881.8625988662</v>
      </c>
      <c r="AK50" s="682">
        <v>1173787.1624110723</v>
      </c>
      <c r="AL50" s="682">
        <v>2092615.5624162944</v>
      </c>
      <c r="AM50" s="682">
        <v>85948.624452528427</v>
      </c>
      <c r="AN50" s="682">
        <v>1517459.6696862183</v>
      </c>
      <c r="AO50" s="682">
        <v>1124587.6678798334</v>
      </c>
      <c r="AP50" s="681">
        <v>427483.17575292016</v>
      </c>
      <c r="AQ50" s="716">
        <v>100</v>
      </c>
      <c r="AR50" s="716">
        <v>18.277931415201294</v>
      </c>
      <c r="AS50" s="716">
        <v>32.585706295902419</v>
      </c>
      <c r="AT50" s="716">
        <v>1.3383713106448512</v>
      </c>
      <c r="AU50" s="716">
        <v>23.62951705050704</v>
      </c>
      <c r="AV50" s="716">
        <v>17.511808718086957</v>
      </c>
      <c r="AW50" s="666">
        <v>6.6566652096574437</v>
      </c>
      <c r="AX50" s="18"/>
    </row>
    <row r="51" spans="1:50" ht="16.399999999999999" customHeight="1" x14ac:dyDescent="0.25">
      <c r="A51" s="722" t="s">
        <v>325</v>
      </c>
      <c r="B51" s="682">
        <v>8767408.2689450532</v>
      </c>
      <c r="C51" s="682">
        <v>1499107.3031747993</v>
      </c>
      <c r="D51" s="682">
        <v>2903272.7235724018</v>
      </c>
      <c r="E51" s="682">
        <v>226376.68801657553</v>
      </c>
      <c r="F51" s="682">
        <v>2073903.6669512666</v>
      </c>
      <c r="G51" s="682">
        <v>142167.98846416053</v>
      </c>
      <c r="H51" s="682">
        <v>1128723.628907481</v>
      </c>
      <c r="I51" s="682">
        <v>793856.26985836879</v>
      </c>
      <c r="J51" s="682">
        <v>6372280.462675523</v>
      </c>
      <c r="K51" s="681">
        <v>2395127.8062695302</v>
      </c>
      <c r="L51" s="716">
        <v>100</v>
      </c>
      <c r="M51" s="716">
        <v>17.098636874077965</v>
      </c>
      <c r="N51" s="716">
        <v>33.114378097984257</v>
      </c>
      <c r="O51" s="716">
        <v>2.5820251672141477</v>
      </c>
      <c r="P51" s="716">
        <v>23.654694789305289</v>
      </c>
      <c r="Q51" s="716">
        <v>1.6215509088099878</v>
      </c>
      <c r="R51" s="716">
        <v>12.874085411369759</v>
      </c>
      <c r="S51" s="716">
        <v>9.0546287512385959</v>
      </c>
      <c r="T51" s="716">
        <v>72.681461467315401</v>
      </c>
      <c r="U51" s="666">
        <v>27.318538532684599</v>
      </c>
      <c r="V51" s="682">
        <v>2395127.8062695302</v>
      </c>
      <c r="W51" s="682">
        <v>349706.23057850823</v>
      </c>
      <c r="X51" s="682">
        <v>841423.42222223163</v>
      </c>
      <c r="Y51" s="682">
        <v>137483.38589565328</v>
      </c>
      <c r="Z51" s="682">
        <v>566659.69487449992</v>
      </c>
      <c r="AA51" s="689">
        <v>142167.98846416053</v>
      </c>
      <c r="AB51" s="681">
        <v>357687.0842344769</v>
      </c>
      <c r="AC51" s="716">
        <v>100</v>
      </c>
      <c r="AD51" s="716">
        <v>14.600733608582841</v>
      </c>
      <c r="AE51" s="716">
        <v>35.130627268394875</v>
      </c>
      <c r="AF51" s="716">
        <v>5.7401273341562096</v>
      </c>
      <c r="AG51" s="716">
        <v>23.658849995027452</v>
      </c>
      <c r="AH51" s="716">
        <v>5.9357161689668096</v>
      </c>
      <c r="AI51" s="666">
        <v>14.93394562487182</v>
      </c>
      <c r="AJ51" s="682">
        <v>6372280.462675523</v>
      </c>
      <c r="AK51" s="682">
        <v>1149401.0725962911</v>
      </c>
      <c r="AL51" s="682">
        <v>2061849.30135017</v>
      </c>
      <c r="AM51" s="682">
        <v>88893.302120922264</v>
      </c>
      <c r="AN51" s="682">
        <v>1507243.9720767667</v>
      </c>
      <c r="AO51" s="682">
        <v>1128723.628907481</v>
      </c>
      <c r="AP51" s="681">
        <v>436169.18562389194</v>
      </c>
      <c r="AQ51" s="716">
        <v>100</v>
      </c>
      <c r="AR51" s="716">
        <v>18.037515444097281</v>
      </c>
      <c r="AS51" s="716">
        <v>32.356537246392065</v>
      </c>
      <c r="AT51" s="716">
        <v>1.3949998378382538</v>
      </c>
      <c r="AU51" s="716">
        <v>23.653132985987902</v>
      </c>
      <c r="AV51" s="716">
        <v>17.713024960510996</v>
      </c>
      <c r="AW51" s="666">
        <v>6.8447895251735043</v>
      </c>
      <c r="AX51" s="18"/>
    </row>
    <row r="52" spans="1:50" ht="16.399999999999999" customHeight="1" x14ac:dyDescent="0.25">
      <c r="A52" s="722" t="s">
        <v>326</v>
      </c>
      <c r="B52" s="682">
        <v>8735760.1235778239</v>
      </c>
      <c r="C52" s="682">
        <v>1496385.3055912917</v>
      </c>
      <c r="D52" s="682">
        <v>2895077.4694026029</v>
      </c>
      <c r="E52" s="682">
        <v>229855.02036221445</v>
      </c>
      <c r="F52" s="682">
        <v>2080165.0480869091</v>
      </c>
      <c r="G52" s="682">
        <v>133421.10532241935</v>
      </c>
      <c r="H52" s="682">
        <v>1133379.8088675477</v>
      </c>
      <c r="I52" s="682">
        <v>767476.36594484036</v>
      </c>
      <c r="J52" s="682">
        <v>6362040.1028501028</v>
      </c>
      <c r="K52" s="681">
        <v>2373720.0207277224</v>
      </c>
      <c r="L52" s="716">
        <v>100</v>
      </c>
      <c r="M52" s="716">
        <v>17.129423020127881</v>
      </c>
      <c r="N52" s="716">
        <v>33.140533032595371</v>
      </c>
      <c r="O52" s="716">
        <v>2.6311965657325636</v>
      </c>
      <c r="P52" s="716">
        <v>23.81206693705499</v>
      </c>
      <c r="Q52" s="716">
        <v>1.5272981793801284</v>
      </c>
      <c r="R52" s="716">
        <v>12.974026219064264</v>
      </c>
      <c r="S52" s="716">
        <v>8.7854560460448212</v>
      </c>
      <c r="T52" s="716">
        <v>72.827550354535859</v>
      </c>
      <c r="U52" s="666">
        <v>27.172449645464162</v>
      </c>
      <c r="V52" s="682">
        <v>2373720.0207277224</v>
      </c>
      <c r="W52" s="682">
        <v>366085.19417705073</v>
      </c>
      <c r="X52" s="682">
        <v>837660.8067943221</v>
      </c>
      <c r="Y52" s="682">
        <v>144016.38211677872</v>
      </c>
      <c r="Z52" s="682">
        <v>556882.05721175577</v>
      </c>
      <c r="AA52" s="689">
        <v>133421.10532241935</v>
      </c>
      <c r="AB52" s="681">
        <v>335654.47510539572</v>
      </c>
      <c r="AC52" s="716">
        <v>100</v>
      </c>
      <c r="AD52" s="716">
        <v>15.422425179900461</v>
      </c>
      <c r="AE52" s="716">
        <v>35.288947284419692</v>
      </c>
      <c r="AF52" s="716">
        <v>6.0671174721198557</v>
      </c>
      <c r="AG52" s="716">
        <v>23.460309233985811</v>
      </c>
      <c r="AH52" s="716">
        <v>5.6207599951706104</v>
      </c>
      <c r="AI52" s="666">
        <v>14.14044083440357</v>
      </c>
      <c r="AJ52" s="682">
        <v>6362040.1028501028</v>
      </c>
      <c r="AK52" s="682">
        <v>1130300.1114142414</v>
      </c>
      <c r="AL52" s="682">
        <v>2057416.6626082805</v>
      </c>
      <c r="AM52" s="682">
        <v>85838.638245435752</v>
      </c>
      <c r="AN52" s="682">
        <v>1523282.9908751533</v>
      </c>
      <c r="AO52" s="682">
        <v>1133379.8088675477</v>
      </c>
      <c r="AP52" s="681">
        <v>431821.89083944459</v>
      </c>
      <c r="AQ52" s="716">
        <v>100</v>
      </c>
      <c r="AR52" s="716">
        <v>17.766315413634111</v>
      </c>
      <c r="AS52" s="716">
        <v>32.338945202287981</v>
      </c>
      <c r="AT52" s="716">
        <v>1.3492313292238016</v>
      </c>
      <c r="AU52" s="716">
        <v>23.943310105711916</v>
      </c>
      <c r="AV52" s="716">
        <v>17.814722801885669</v>
      </c>
      <c r="AW52" s="666">
        <v>6.787475147256532</v>
      </c>
      <c r="AX52" s="18"/>
    </row>
    <row r="53" spans="1:50" ht="16.399999999999999" customHeight="1" x14ac:dyDescent="0.25">
      <c r="A53" s="722" t="s">
        <v>327</v>
      </c>
      <c r="B53" s="682">
        <v>8718676.8211149089</v>
      </c>
      <c r="C53" s="682">
        <v>1494221.5431236718</v>
      </c>
      <c r="D53" s="682">
        <v>2893497.8844286697</v>
      </c>
      <c r="E53" s="682">
        <v>233698.79813386075</v>
      </c>
      <c r="F53" s="682">
        <v>2077261.8356149609</v>
      </c>
      <c r="G53" s="682">
        <v>129549.93887798741</v>
      </c>
      <c r="H53" s="682">
        <v>1126701.1689029923</v>
      </c>
      <c r="I53" s="682">
        <v>763745.65203276754</v>
      </c>
      <c r="J53" s="682">
        <v>6366742.9821334546</v>
      </c>
      <c r="K53" s="681">
        <v>2351933.8389814552</v>
      </c>
      <c r="L53" s="716">
        <v>100</v>
      </c>
      <c r="M53" s="716">
        <v>17.13816871276801</v>
      </c>
      <c r="N53" s="716">
        <v>33.187351060211235</v>
      </c>
      <c r="O53" s="716">
        <v>2.6804388203481579</v>
      </c>
      <c r="P53" s="716">
        <v>23.825425328121398</v>
      </c>
      <c r="Q53" s="716">
        <v>1.4858899066455029</v>
      </c>
      <c r="R53" s="716">
        <v>12.922845886136589</v>
      </c>
      <c r="S53" s="716">
        <v>8.75988028576913</v>
      </c>
      <c r="T53" s="716">
        <v>73.024188334570027</v>
      </c>
      <c r="U53" s="666">
        <v>26.975811665429976</v>
      </c>
      <c r="V53" s="682">
        <v>2351933.8389814552</v>
      </c>
      <c r="W53" s="682">
        <v>363767.87260844815</v>
      </c>
      <c r="X53" s="682">
        <v>836761.84156883077</v>
      </c>
      <c r="Y53" s="682">
        <v>144781.37298586842</v>
      </c>
      <c r="Z53" s="682">
        <v>545093.12406768103</v>
      </c>
      <c r="AA53" s="689">
        <v>129549.93887798741</v>
      </c>
      <c r="AB53" s="681">
        <v>331979.6888726395</v>
      </c>
      <c r="AC53" s="716">
        <v>100</v>
      </c>
      <c r="AD53" s="716">
        <v>15.466756189280561</v>
      </c>
      <c r="AE53" s="716">
        <v>35.577609697184535</v>
      </c>
      <c r="AF53" s="716">
        <v>6.155843782092461</v>
      </c>
      <c r="AG53" s="716">
        <v>23.176380008365491</v>
      </c>
      <c r="AH53" s="716">
        <v>5.5082305773571933</v>
      </c>
      <c r="AI53" s="666">
        <v>14.115179745719757</v>
      </c>
      <c r="AJ53" s="682">
        <v>6366742.9821334546</v>
      </c>
      <c r="AK53" s="682">
        <v>1130453.6705152239</v>
      </c>
      <c r="AL53" s="682">
        <v>2056736.0428598386</v>
      </c>
      <c r="AM53" s="682">
        <v>88917.42514799234</v>
      </c>
      <c r="AN53" s="682">
        <v>1532168.7115472797</v>
      </c>
      <c r="AO53" s="682">
        <v>1126701.1689029923</v>
      </c>
      <c r="AP53" s="681">
        <v>431765.96316012798</v>
      </c>
      <c r="AQ53" s="716">
        <v>100</v>
      </c>
      <c r="AR53" s="716">
        <v>17.755603982876909</v>
      </c>
      <c r="AS53" s="716">
        <v>32.304367376404436</v>
      </c>
      <c r="AT53" s="716">
        <v>1.3965920313968241</v>
      </c>
      <c r="AU53" s="716">
        <v>24.065188681982256</v>
      </c>
      <c r="AV53" s="716">
        <v>17.696664873464734</v>
      </c>
      <c r="AW53" s="666">
        <v>6.7815830538748401</v>
      </c>
      <c r="AX53" s="18"/>
    </row>
    <row r="54" spans="1:50" ht="16.399999999999999" customHeight="1" x14ac:dyDescent="0.25">
      <c r="A54" s="722" t="s">
        <v>328</v>
      </c>
      <c r="B54" s="682">
        <v>8709086.6849537194</v>
      </c>
      <c r="C54" s="682">
        <v>1473988.3945143782</v>
      </c>
      <c r="D54" s="682">
        <v>2890870.889429912</v>
      </c>
      <c r="E54" s="682">
        <v>224085.2541422034</v>
      </c>
      <c r="F54" s="682">
        <v>2109356.0600415613</v>
      </c>
      <c r="G54" s="682">
        <v>125117.12041403077</v>
      </c>
      <c r="H54" s="682">
        <v>1112218.0376479076</v>
      </c>
      <c r="I54" s="682">
        <v>773450.92876372521</v>
      </c>
      <c r="J54" s="682">
        <v>6389154.2918350101</v>
      </c>
      <c r="K54" s="681">
        <v>2319932.3931187089</v>
      </c>
      <c r="L54" s="716">
        <v>100</v>
      </c>
      <c r="M54" s="716">
        <v>16.924718375589475</v>
      </c>
      <c r="N54" s="716">
        <v>33.193731949233367</v>
      </c>
      <c r="O54" s="716">
        <v>2.5730052099417611</v>
      </c>
      <c r="P54" s="716">
        <v>24.220175276080287</v>
      </c>
      <c r="Q54" s="716">
        <v>1.4366273403867911</v>
      </c>
      <c r="R54" s="716">
        <v>12.770776981350233</v>
      </c>
      <c r="S54" s="716">
        <v>8.8809648674180739</v>
      </c>
      <c r="T54" s="716">
        <v>73.361932461566298</v>
      </c>
      <c r="U54" s="666">
        <v>26.638067538433706</v>
      </c>
      <c r="V54" s="682">
        <v>2319932.3931187089</v>
      </c>
      <c r="W54" s="682">
        <v>353646.15297527227</v>
      </c>
      <c r="X54" s="682">
        <v>824541.96788413893</v>
      </c>
      <c r="Y54" s="682">
        <v>139016.19837413676</v>
      </c>
      <c r="Z54" s="682">
        <v>539529.8409030675</v>
      </c>
      <c r="AA54" s="689">
        <v>125117.12041403077</v>
      </c>
      <c r="AB54" s="681">
        <v>338081.11256806279</v>
      </c>
      <c r="AC54" s="716">
        <v>100</v>
      </c>
      <c r="AD54" s="716">
        <v>15.243812881109958</v>
      </c>
      <c r="AE54" s="716">
        <v>35.541637779181087</v>
      </c>
      <c r="AF54" s="716">
        <v>5.9922521357295189</v>
      </c>
      <c r="AG54" s="716">
        <v>23.256274299345939</v>
      </c>
      <c r="AH54" s="716">
        <v>5.3931364890264986</v>
      </c>
      <c r="AI54" s="666">
        <v>14.572886415607003</v>
      </c>
      <c r="AJ54" s="682">
        <v>6389154.2918350101</v>
      </c>
      <c r="AK54" s="682">
        <v>1120342.2415391062</v>
      </c>
      <c r="AL54" s="682">
        <v>2066328.921545773</v>
      </c>
      <c r="AM54" s="682">
        <v>85069.055768066668</v>
      </c>
      <c r="AN54" s="682">
        <v>1569826.219138494</v>
      </c>
      <c r="AO54" s="682">
        <v>1112218.0376479076</v>
      </c>
      <c r="AP54" s="681">
        <v>435369.81619566237</v>
      </c>
      <c r="AQ54" s="716">
        <v>100</v>
      </c>
      <c r="AR54" s="716">
        <v>17.535063176840829</v>
      </c>
      <c r="AS54" s="716">
        <v>32.341196145261797</v>
      </c>
      <c r="AT54" s="716">
        <v>1.3314603448656777</v>
      </c>
      <c r="AU54" s="716">
        <v>24.570172317557677</v>
      </c>
      <c r="AV54" s="716">
        <v>17.407907006867269</v>
      </c>
      <c r="AW54" s="666">
        <v>6.8142010086067444</v>
      </c>
      <c r="AX54" s="18"/>
    </row>
    <row r="55" spans="1:50" ht="16.399999999999999" customHeight="1" x14ac:dyDescent="0.25">
      <c r="A55" s="722" t="s">
        <v>329</v>
      </c>
      <c r="B55" s="682">
        <v>8716820.5288046487</v>
      </c>
      <c r="C55" s="682">
        <v>1479435.9079422983</v>
      </c>
      <c r="D55" s="682">
        <v>2902793.6183102611</v>
      </c>
      <c r="E55" s="682">
        <v>223251.4959860245</v>
      </c>
      <c r="F55" s="682">
        <v>2119885.141011402</v>
      </c>
      <c r="G55" s="682">
        <v>127695.75304754401</v>
      </c>
      <c r="H55" s="682">
        <v>1099596.6045637331</v>
      </c>
      <c r="I55" s="682">
        <v>764162.0079433861</v>
      </c>
      <c r="J55" s="682">
        <v>6381417.5178131321</v>
      </c>
      <c r="K55" s="681">
        <v>2335403.0109915184</v>
      </c>
      <c r="L55" s="716">
        <v>100</v>
      </c>
      <c r="M55" s="716">
        <v>16.972196491295385</v>
      </c>
      <c r="N55" s="716">
        <v>33.301059815537187</v>
      </c>
      <c r="O55" s="716">
        <v>2.5611574225750329</v>
      </c>
      <c r="P55" s="716">
        <v>24.319476740472769</v>
      </c>
      <c r="Q55" s="716">
        <v>1.464934979739168</v>
      </c>
      <c r="R55" s="716">
        <v>12.614652337169577</v>
      </c>
      <c r="S55" s="716">
        <v>8.7665222132108855</v>
      </c>
      <c r="T55" s="716">
        <v>73.208086557774138</v>
      </c>
      <c r="U55" s="666">
        <v>26.791913442225891</v>
      </c>
      <c r="V55" s="682">
        <v>2335403.0109915184</v>
      </c>
      <c r="W55" s="682">
        <v>360744.4927986539</v>
      </c>
      <c r="X55" s="682">
        <v>843747.16612872342</v>
      </c>
      <c r="Y55" s="682">
        <v>141744.4882582858</v>
      </c>
      <c r="Z55" s="682">
        <v>531641.43307424907</v>
      </c>
      <c r="AA55" s="689">
        <v>127695.75304754401</v>
      </c>
      <c r="AB55" s="681">
        <v>329829.67768406222</v>
      </c>
      <c r="AC55" s="716">
        <v>100</v>
      </c>
      <c r="AD55" s="716">
        <v>15.446776898925735</v>
      </c>
      <c r="AE55" s="716">
        <v>36.128546643026816</v>
      </c>
      <c r="AF55" s="716">
        <v>6.069380213657718</v>
      </c>
      <c r="AG55" s="716">
        <v>22.764440679920828</v>
      </c>
      <c r="AH55" s="716">
        <v>5.4678251439493311</v>
      </c>
      <c r="AI55" s="666">
        <v>14.123030420519573</v>
      </c>
      <c r="AJ55" s="682">
        <v>6381417.5178131321</v>
      </c>
      <c r="AK55" s="682">
        <v>1118691.4151436447</v>
      </c>
      <c r="AL55" s="682">
        <v>2059046.4521815383</v>
      </c>
      <c r="AM55" s="682">
        <v>81507.007727738761</v>
      </c>
      <c r="AN55" s="682">
        <v>1588243.7079371533</v>
      </c>
      <c r="AO55" s="682">
        <v>1099596.6045637331</v>
      </c>
      <c r="AP55" s="681">
        <v>434332.33025932399</v>
      </c>
      <c r="AQ55" s="716">
        <v>100</v>
      </c>
      <c r="AR55" s="716">
        <v>17.530453257774184</v>
      </c>
      <c r="AS55" s="716">
        <v>32.266286392230285</v>
      </c>
      <c r="AT55" s="716">
        <v>1.2772555235607064</v>
      </c>
      <c r="AU55" s="716">
        <v>24.888572225586543</v>
      </c>
      <c r="AV55" s="716">
        <v>17.231228038195461</v>
      </c>
      <c r="AW55" s="666">
        <v>6.8062045626528249</v>
      </c>
      <c r="AX55" s="18"/>
    </row>
    <row r="56" spans="1:50" ht="16.399999999999999" customHeight="1" x14ac:dyDescent="0.25">
      <c r="A56" s="722" t="s">
        <v>330</v>
      </c>
      <c r="B56" s="682">
        <v>8690961.4697535057</v>
      </c>
      <c r="C56" s="682">
        <v>1461095.0808658674</v>
      </c>
      <c r="D56" s="682">
        <v>2891945.3996756948</v>
      </c>
      <c r="E56" s="682">
        <v>228119.28002784148</v>
      </c>
      <c r="F56" s="682">
        <v>2116721.631142945</v>
      </c>
      <c r="G56" s="682">
        <v>128960.51211418654</v>
      </c>
      <c r="H56" s="682">
        <v>1111972.6190071008</v>
      </c>
      <c r="I56" s="682">
        <v>752146.94691986975</v>
      </c>
      <c r="J56" s="682">
        <v>6374437.717422951</v>
      </c>
      <c r="K56" s="681">
        <v>2316523.7523305556</v>
      </c>
      <c r="L56" s="716">
        <v>100</v>
      </c>
      <c r="M56" s="716">
        <v>16.811662161324794</v>
      </c>
      <c r="N56" s="716">
        <v>33.275321835683123</v>
      </c>
      <c r="O56" s="716">
        <v>2.6247876120697082</v>
      </c>
      <c r="P56" s="716">
        <v>24.35543683526398</v>
      </c>
      <c r="Q56" s="716">
        <v>1.4838463219863307</v>
      </c>
      <c r="R56" s="716">
        <v>12.794586915118824</v>
      </c>
      <c r="S56" s="716">
        <v>8.6543583185532427</v>
      </c>
      <c r="T56" s="716">
        <v>73.345598638394875</v>
      </c>
      <c r="U56" s="666">
        <v>26.654401361605128</v>
      </c>
      <c r="V56" s="682">
        <v>2316523.7523305556</v>
      </c>
      <c r="W56" s="682">
        <v>358799.80348548747</v>
      </c>
      <c r="X56" s="682">
        <v>833578.86208251107</v>
      </c>
      <c r="Y56" s="682">
        <v>141356.45160601096</v>
      </c>
      <c r="Z56" s="682">
        <v>529408.45656698709</v>
      </c>
      <c r="AA56" s="689">
        <v>128960.51211418654</v>
      </c>
      <c r="AB56" s="681">
        <v>324419.66647537239</v>
      </c>
      <c r="AC56" s="716">
        <v>100</v>
      </c>
      <c r="AD56" s="716">
        <v>15.488716794918004</v>
      </c>
      <c r="AE56" s="716">
        <v>35.984041227459166</v>
      </c>
      <c r="AF56" s="716">
        <v>6.1020937714883461</v>
      </c>
      <c r="AG56" s="716">
        <v>22.853573421570655</v>
      </c>
      <c r="AH56" s="716">
        <v>5.5669842359459887</v>
      </c>
      <c r="AI56" s="666">
        <v>14.004590548617843</v>
      </c>
      <c r="AJ56" s="682">
        <v>6374437.717422951</v>
      </c>
      <c r="AK56" s="682">
        <v>1102295.2773803798</v>
      </c>
      <c r="AL56" s="682">
        <v>2058366.5375931838</v>
      </c>
      <c r="AM56" s="682">
        <v>86762.82842183052</v>
      </c>
      <c r="AN56" s="682">
        <v>1587313.1745759579</v>
      </c>
      <c r="AO56" s="682">
        <v>1111972.6190071008</v>
      </c>
      <c r="AP56" s="681">
        <v>427727.28044449742</v>
      </c>
      <c r="AQ56" s="716">
        <v>100</v>
      </c>
      <c r="AR56" s="716">
        <v>17.292431524862621</v>
      </c>
      <c r="AS56" s="716">
        <v>32.290950650708332</v>
      </c>
      <c r="AT56" s="716">
        <v>1.3611055950030819</v>
      </c>
      <c r="AU56" s="716">
        <v>24.901226507201248</v>
      </c>
      <c r="AV56" s="716">
        <v>17.444246352392749</v>
      </c>
      <c r="AW56" s="666">
        <v>6.7100393698319554</v>
      </c>
      <c r="AX56" s="18"/>
    </row>
    <row r="57" spans="1:50" ht="16.399999999999999" customHeight="1" x14ac:dyDescent="0.25">
      <c r="A57" s="722" t="s">
        <v>331</v>
      </c>
      <c r="B57" s="682">
        <v>8657348.9978605155</v>
      </c>
      <c r="C57" s="682">
        <v>1449102.6905712613</v>
      </c>
      <c r="D57" s="682">
        <v>2878971.9404373504</v>
      </c>
      <c r="E57" s="682">
        <v>233959.22949158924</v>
      </c>
      <c r="F57" s="682">
        <v>2120695.372974209</v>
      </c>
      <c r="G57" s="682">
        <v>133194.59389385598</v>
      </c>
      <c r="H57" s="682">
        <v>1107323.020262823</v>
      </c>
      <c r="I57" s="682">
        <v>734102.15022942575</v>
      </c>
      <c r="J57" s="682">
        <v>6362873.6732887942</v>
      </c>
      <c r="K57" s="681">
        <v>2294475.3245717222</v>
      </c>
      <c r="L57" s="716">
        <v>100</v>
      </c>
      <c r="M57" s="716">
        <v>16.738411388167176</v>
      </c>
      <c r="N57" s="716">
        <v>33.254659609411938</v>
      </c>
      <c r="O57" s="716">
        <v>2.7024350011696123</v>
      </c>
      <c r="P57" s="716">
        <v>24.495897918615675</v>
      </c>
      <c r="Q57" s="716">
        <v>1.5385147800645702</v>
      </c>
      <c r="R57" s="716">
        <v>12.790555406007947</v>
      </c>
      <c r="S57" s="716">
        <v>8.479525896563068</v>
      </c>
      <c r="T57" s="716">
        <v>73.496790701879362</v>
      </c>
      <c r="U57" s="666">
        <v>26.503209298120638</v>
      </c>
      <c r="V57" s="682">
        <v>2294475.3245717222</v>
      </c>
      <c r="W57" s="682">
        <v>355484.51184292935</v>
      </c>
      <c r="X57" s="682">
        <v>812963.21239084518</v>
      </c>
      <c r="Y57" s="682">
        <v>145509.44342389412</v>
      </c>
      <c r="Z57" s="682">
        <v>535293.71254954033</v>
      </c>
      <c r="AA57" s="689">
        <v>133194.59389385598</v>
      </c>
      <c r="AB57" s="681">
        <v>312029.85047065711</v>
      </c>
      <c r="AC57" s="716">
        <v>100</v>
      </c>
      <c r="AD57" s="716">
        <v>15.493063186865289</v>
      </c>
      <c r="AE57" s="716">
        <v>35.431333851567558</v>
      </c>
      <c r="AF57" s="716">
        <v>6.3417305850109473</v>
      </c>
      <c r="AG57" s="716">
        <v>23.329678328506589</v>
      </c>
      <c r="AH57" s="716">
        <v>5.8050131316499369</v>
      </c>
      <c r="AI57" s="666">
        <v>13.599180916399673</v>
      </c>
      <c r="AJ57" s="682">
        <v>6362873.6732887942</v>
      </c>
      <c r="AK57" s="682">
        <v>1093618.1787283323</v>
      </c>
      <c r="AL57" s="682">
        <v>2066008.7280465059</v>
      </c>
      <c r="AM57" s="682">
        <v>88449.786067695124</v>
      </c>
      <c r="AN57" s="682">
        <v>1585401.6604246688</v>
      </c>
      <c r="AO57" s="682">
        <v>1107323.020262823</v>
      </c>
      <c r="AP57" s="681">
        <v>422072.29975876882</v>
      </c>
      <c r="AQ57" s="716">
        <v>100</v>
      </c>
      <c r="AR57" s="716">
        <v>17.18748846640344</v>
      </c>
      <c r="AS57" s="716">
        <v>32.469742982947558</v>
      </c>
      <c r="AT57" s="716">
        <v>1.3900918140023022</v>
      </c>
      <c r="AU57" s="716">
        <v>24.916440932658315</v>
      </c>
      <c r="AV57" s="716">
        <v>17.402876076439188</v>
      </c>
      <c r="AW57" s="666">
        <v>6.6333597275491911</v>
      </c>
      <c r="AX57" s="18"/>
    </row>
    <row r="58" spans="1:50" ht="16.399999999999999" customHeight="1" x14ac:dyDescent="0.25">
      <c r="A58" s="722" t="s">
        <v>332</v>
      </c>
      <c r="B58" s="682">
        <v>8646553.5620020889</v>
      </c>
      <c r="C58" s="682">
        <v>1422901.5314314961</v>
      </c>
      <c r="D58" s="682">
        <v>2877660.3368437155</v>
      </c>
      <c r="E58" s="682">
        <v>230738.775282977</v>
      </c>
      <c r="F58" s="682">
        <v>2133428.8043641946</v>
      </c>
      <c r="G58" s="682">
        <v>128113.99691408675</v>
      </c>
      <c r="H58" s="682">
        <v>1102887.8710337477</v>
      </c>
      <c r="I58" s="682">
        <v>750822.24613187043</v>
      </c>
      <c r="J58" s="682">
        <v>6369682.9742595088</v>
      </c>
      <c r="K58" s="681">
        <v>2276870.5877425792</v>
      </c>
      <c r="L58" s="716">
        <v>100</v>
      </c>
      <c r="M58" s="716">
        <v>16.45628540005281</v>
      </c>
      <c r="N58" s="716">
        <v>33.281009782785645</v>
      </c>
      <c r="O58" s="716">
        <v>2.6685635337641971</v>
      </c>
      <c r="P58" s="716">
        <v>24.673747627490602</v>
      </c>
      <c r="Q58" s="716">
        <v>1.4816770172695519</v>
      </c>
      <c r="R58" s="716">
        <v>12.755230891999201</v>
      </c>
      <c r="S58" s="716">
        <v>8.6834857466379844</v>
      </c>
      <c r="T58" s="716">
        <v>73.667304881467985</v>
      </c>
      <c r="U58" s="666">
        <v>26.332695118532001</v>
      </c>
      <c r="V58" s="682">
        <v>2276870.5877425792</v>
      </c>
      <c r="W58" s="682">
        <v>340942.17184907629</v>
      </c>
      <c r="X58" s="682">
        <v>785351.58051289362</v>
      </c>
      <c r="Y58" s="682">
        <v>142940.24590066346</v>
      </c>
      <c r="Z58" s="682">
        <v>553274.42145006044</v>
      </c>
      <c r="AA58" s="689">
        <v>128113.99691408675</v>
      </c>
      <c r="AB58" s="681">
        <v>326248.17111579899</v>
      </c>
      <c r="AC58" s="716">
        <v>100</v>
      </c>
      <c r="AD58" s="716">
        <v>14.974156795933933</v>
      </c>
      <c r="AE58" s="716">
        <v>34.492587533994914</v>
      </c>
      <c r="AF58" s="716">
        <v>6.2779257929798575</v>
      </c>
      <c r="AG58" s="716">
        <v>24.299774630520769</v>
      </c>
      <c r="AH58" s="716">
        <v>5.6267579547024829</v>
      </c>
      <c r="AI58" s="666">
        <v>14.328797291868057</v>
      </c>
      <c r="AJ58" s="682">
        <v>6369682.9742595088</v>
      </c>
      <c r="AK58" s="682">
        <v>1081959.35958242</v>
      </c>
      <c r="AL58" s="682">
        <v>2092308.7563308217</v>
      </c>
      <c r="AM58" s="682">
        <v>87798.529382313514</v>
      </c>
      <c r="AN58" s="682">
        <v>1580154.3829141338</v>
      </c>
      <c r="AO58" s="682">
        <v>1102887.8710337477</v>
      </c>
      <c r="AP58" s="681">
        <v>424574.07501607138</v>
      </c>
      <c r="AQ58" s="716">
        <v>100</v>
      </c>
      <c r="AR58" s="716">
        <v>16.986078647159051</v>
      </c>
      <c r="AS58" s="716">
        <v>32.847926102225799</v>
      </c>
      <c r="AT58" s="716">
        <v>1.3783814632080698</v>
      </c>
      <c r="AU58" s="716">
        <v>24.807425884454332</v>
      </c>
      <c r="AV58" s="716">
        <v>17.314643059797824</v>
      </c>
      <c r="AW58" s="666">
        <v>6.6655448431549162</v>
      </c>
      <c r="AX58" s="18"/>
    </row>
    <row r="59" spans="1:50" ht="16.399999999999999" customHeight="1" x14ac:dyDescent="0.25">
      <c r="A59" s="722" t="s">
        <v>333</v>
      </c>
      <c r="B59" s="682">
        <v>8647238.5596824307</v>
      </c>
      <c r="C59" s="682">
        <v>1417750.4453245294</v>
      </c>
      <c r="D59" s="682">
        <v>2874150.3024338065</v>
      </c>
      <c r="E59" s="682">
        <v>230758.63769966323</v>
      </c>
      <c r="F59" s="682">
        <v>2135613.5393154649</v>
      </c>
      <c r="G59" s="682">
        <v>130050.70224114529</v>
      </c>
      <c r="H59" s="682">
        <v>1106698.9583186968</v>
      </c>
      <c r="I59" s="682">
        <v>752215.97434912564</v>
      </c>
      <c r="J59" s="682">
        <v>6374030.6800274402</v>
      </c>
      <c r="K59" s="681">
        <v>2273207.8796549896</v>
      </c>
      <c r="L59" s="716">
        <v>100</v>
      </c>
      <c r="M59" s="716">
        <v>16.395412657339666</v>
      </c>
      <c r="N59" s="716">
        <v>33.237782010947079</v>
      </c>
      <c r="O59" s="716">
        <v>2.6685818380860979</v>
      </c>
      <c r="P59" s="716">
        <v>24.697058194655558</v>
      </c>
      <c r="Q59" s="716">
        <v>1.5039564520343405</v>
      </c>
      <c r="R59" s="716">
        <v>12.79829335897656</v>
      </c>
      <c r="S59" s="716">
        <v>8.6989154879607113</v>
      </c>
      <c r="T59" s="716">
        <v>73.71174781445518</v>
      </c>
      <c r="U59" s="666">
        <v>26.288252185544803</v>
      </c>
      <c r="V59" s="682">
        <v>2273207.8796549896</v>
      </c>
      <c r="W59" s="682">
        <v>342169.08943711099</v>
      </c>
      <c r="X59" s="682">
        <v>791053.68687849224</v>
      </c>
      <c r="Y59" s="682">
        <v>146843.86532363604</v>
      </c>
      <c r="Z59" s="682">
        <v>539942.28057367459</v>
      </c>
      <c r="AA59" s="689">
        <v>130050.70224114529</v>
      </c>
      <c r="AB59" s="681">
        <v>323148.25520093064</v>
      </c>
      <c r="AC59" s="716">
        <v>100</v>
      </c>
      <c r="AD59" s="716">
        <v>15.052256878902023</v>
      </c>
      <c r="AE59" s="716">
        <v>34.799003380128717</v>
      </c>
      <c r="AF59" s="716">
        <v>6.459764047004926</v>
      </c>
      <c r="AG59" s="716">
        <v>23.752437487398776</v>
      </c>
      <c r="AH59" s="716">
        <v>5.7210210911675805</v>
      </c>
      <c r="AI59" s="666">
        <v>14.215517115397983</v>
      </c>
      <c r="AJ59" s="682">
        <v>6374030.6800274402</v>
      </c>
      <c r="AK59" s="682">
        <v>1075581.3558874181</v>
      </c>
      <c r="AL59" s="682">
        <v>2083096.6155553136</v>
      </c>
      <c r="AM59" s="682">
        <v>83914.772376027133</v>
      </c>
      <c r="AN59" s="682">
        <v>1595671.2587417897</v>
      </c>
      <c r="AO59" s="682">
        <v>1106698.9583186968</v>
      </c>
      <c r="AP59" s="681">
        <v>429067.71914819494</v>
      </c>
      <c r="AQ59" s="716">
        <v>100</v>
      </c>
      <c r="AR59" s="716">
        <v>16.87443016642003</v>
      </c>
      <c r="AS59" s="716">
        <v>32.680994493524246</v>
      </c>
      <c r="AT59" s="716">
        <v>1.316510330566308</v>
      </c>
      <c r="AU59" s="716">
        <v>25.033943807984937</v>
      </c>
      <c r="AV59" s="716">
        <v>17.362623650156834</v>
      </c>
      <c r="AW59" s="666">
        <v>6.7314975513476467</v>
      </c>
      <c r="AX59" s="18"/>
    </row>
    <row r="60" spans="1:50" ht="16.399999999999999" customHeight="1" x14ac:dyDescent="0.25">
      <c r="A60" s="722" t="s">
        <v>334</v>
      </c>
      <c r="B60" s="682">
        <v>8656762.2988069467</v>
      </c>
      <c r="C60" s="682">
        <v>1421816.9336868483</v>
      </c>
      <c r="D60" s="682">
        <v>2869028.9986162437</v>
      </c>
      <c r="E60" s="682">
        <v>231060.49609860819</v>
      </c>
      <c r="F60" s="682">
        <v>2139178.3972182316</v>
      </c>
      <c r="G60" s="682">
        <v>120787.33512783196</v>
      </c>
      <c r="H60" s="682">
        <v>1104098.5005225507</v>
      </c>
      <c r="I60" s="682">
        <v>770791.63753663236</v>
      </c>
      <c r="J60" s="682">
        <v>6381806.279154161</v>
      </c>
      <c r="K60" s="681">
        <v>2274956.0196527853</v>
      </c>
      <c r="L60" s="716">
        <v>100</v>
      </c>
      <c r="M60" s="716">
        <v>16.424349942966547</v>
      </c>
      <c r="N60" s="716">
        <v>33.142055881696628</v>
      </c>
      <c r="O60" s="716">
        <v>2.6691329636075647</v>
      </c>
      <c r="P60" s="716">
        <v>24.711067756972461</v>
      </c>
      <c r="Q60" s="716">
        <v>1.3952945796429985</v>
      </c>
      <c r="R60" s="716">
        <v>12.754173701577953</v>
      </c>
      <c r="S60" s="716">
        <v>8.903925173535848</v>
      </c>
      <c r="T60" s="716">
        <v>73.7204749174375</v>
      </c>
      <c r="U60" s="666">
        <v>26.279525082562493</v>
      </c>
      <c r="V60" s="682">
        <v>2274956.0196527853</v>
      </c>
      <c r="W60" s="682">
        <v>338258.59368530428</v>
      </c>
      <c r="X60" s="682">
        <v>788263.91625352763</v>
      </c>
      <c r="Y60" s="682">
        <v>146995.94499739993</v>
      </c>
      <c r="Z60" s="682">
        <v>542514.27455459163</v>
      </c>
      <c r="AA60" s="689">
        <v>120787.33512783196</v>
      </c>
      <c r="AB60" s="681">
        <v>338135.9550341299</v>
      </c>
      <c r="AC60" s="716">
        <v>100</v>
      </c>
      <c r="AD60" s="716">
        <v>14.868797056434124</v>
      </c>
      <c r="AE60" s="716">
        <v>34.649633199231531</v>
      </c>
      <c r="AF60" s="716">
        <v>6.4614851332306262</v>
      </c>
      <c r="AG60" s="716">
        <v>23.847242314486273</v>
      </c>
      <c r="AH60" s="716">
        <v>5.3094360543403871</v>
      </c>
      <c r="AI60" s="666">
        <v>14.863406242277064</v>
      </c>
      <c r="AJ60" s="682">
        <v>6381806.279154161</v>
      </c>
      <c r="AK60" s="682">
        <v>1083558.340001544</v>
      </c>
      <c r="AL60" s="682">
        <v>2080765.0823627163</v>
      </c>
      <c r="AM60" s="682">
        <v>84064.551101208272</v>
      </c>
      <c r="AN60" s="682">
        <v>1596664.1226636397</v>
      </c>
      <c r="AO60" s="682">
        <v>1104098.5005225507</v>
      </c>
      <c r="AP60" s="681">
        <v>432655.6825025024</v>
      </c>
      <c r="AQ60" s="716">
        <v>100</v>
      </c>
      <c r="AR60" s="716">
        <v>16.978866054598541</v>
      </c>
      <c r="AS60" s="716">
        <v>32.604641873248767</v>
      </c>
      <c r="AT60" s="716">
        <v>1.3172532575268034</v>
      </c>
      <c r="AU60" s="716">
        <v>25.019000151713477</v>
      </c>
      <c r="AV60" s="716">
        <v>17.30072102202524</v>
      </c>
      <c r="AW60" s="666">
        <v>6.7795176408871853</v>
      </c>
      <c r="AX60" s="18"/>
    </row>
    <row r="61" spans="1:50" ht="16.399999999999999" customHeight="1" x14ac:dyDescent="0.25">
      <c r="A61" s="722" t="s">
        <v>335</v>
      </c>
      <c r="B61" s="682">
        <v>8642826.8923185244</v>
      </c>
      <c r="C61" s="682">
        <v>1433260.2785790768</v>
      </c>
      <c r="D61" s="682">
        <v>2865084.4744943278</v>
      </c>
      <c r="E61" s="682">
        <v>225187.19694762706</v>
      </c>
      <c r="F61" s="682">
        <v>2152344.5862787371</v>
      </c>
      <c r="G61" s="682">
        <v>115208.74544417878</v>
      </c>
      <c r="H61" s="682">
        <v>1107288.5605804196</v>
      </c>
      <c r="I61" s="682">
        <v>744453.049994156</v>
      </c>
      <c r="J61" s="682">
        <v>6384307.1463769441</v>
      </c>
      <c r="K61" s="681">
        <v>2258519.7459415803</v>
      </c>
      <c r="L61" s="716">
        <v>100</v>
      </c>
      <c r="M61" s="716">
        <v>16.583234819303321</v>
      </c>
      <c r="N61" s="716">
        <v>33.149853747975975</v>
      </c>
      <c r="O61" s="716">
        <v>2.6054808195657189</v>
      </c>
      <c r="P61" s="716">
        <v>24.903247665317394</v>
      </c>
      <c r="Q61" s="716">
        <v>1.3329984145184341</v>
      </c>
      <c r="R61" s="716">
        <v>12.811648021835808</v>
      </c>
      <c r="S61" s="716">
        <v>8.6135365114833284</v>
      </c>
      <c r="T61" s="716">
        <v>73.868275113216924</v>
      </c>
      <c r="U61" s="666">
        <v>26.131724886783076</v>
      </c>
      <c r="V61" s="682">
        <v>2258519.7459415803</v>
      </c>
      <c r="W61" s="682">
        <v>341108.95145771193</v>
      </c>
      <c r="X61" s="682">
        <v>799446.1831747432</v>
      </c>
      <c r="Y61" s="682">
        <v>139975.97880147427</v>
      </c>
      <c r="Z61" s="682">
        <v>543795.37964914786</v>
      </c>
      <c r="AA61" s="689">
        <v>115208.74544417878</v>
      </c>
      <c r="AB61" s="681">
        <v>318984.50741432427</v>
      </c>
      <c r="AC61" s="716">
        <v>100</v>
      </c>
      <c r="AD61" s="716">
        <v>15.103208730880638</v>
      </c>
      <c r="AE61" s="716">
        <v>35.396909175193102</v>
      </c>
      <c r="AF61" s="716">
        <v>6.197686739423129</v>
      </c>
      <c r="AG61" s="716">
        <v>24.077512743747953</v>
      </c>
      <c r="AH61" s="716">
        <v>5.1010731985497024</v>
      </c>
      <c r="AI61" s="666">
        <v>14.123609412205477</v>
      </c>
      <c r="AJ61" s="682">
        <v>6384307.1463769441</v>
      </c>
      <c r="AK61" s="682">
        <v>1092151.3271213647</v>
      </c>
      <c r="AL61" s="682">
        <v>2065638.2913195854</v>
      </c>
      <c r="AM61" s="682">
        <v>85211.218146152823</v>
      </c>
      <c r="AN61" s="682">
        <v>1608549.2066295892</v>
      </c>
      <c r="AO61" s="682">
        <v>1107288.5605804196</v>
      </c>
      <c r="AP61" s="681">
        <v>425468.54257983179</v>
      </c>
      <c r="AQ61" s="716">
        <v>100</v>
      </c>
      <c r="AR61" s="716">
        <v>17.106810529019643</v>
      </c>
      <c r="AS61" s="716">
        <v>32.354932868350836</v>
      </c>
      <c r="AT61" s="716">
        <v>1.3346979741491554</v>
      </c>
      <c r="AU61" s="716">
        <v>25.195360588853109</v>
      </c>
      <c r="AV61" s="716">
        <v>17.343911174586882</v>
      </c>
      <c r="AW61" s="666">
        <v>6.6642868650403617</v>
      </c>
      <c r="AX61" s="18"/>
    </row>
    <row r="62" spans="1:50" ht="16.399999999999999" customHeight="1" x14ac:dyDescent="0.25">
      <c r="A62" s="722" t="s">
        <v>336</v>
      </c>
      <c r="B62" s="682">
        <v>8619395.3160839267</v>
      </c>
      <c r="C62" s="682">
        <v>1423063.8208563451</v>
      </c>
      <c r="D62" s="682">
        <v>2842010.7821136476</v>
      </c>
      <c r="E62" s="682">
        <v>226097.97755140968</v>
      </c>
      <c r="F62" s="682">
        <v>2144522.2699621776</v>
      </c>
      <c r="G62" s="682">
        <v>113167.18498826819</v>
      </c>
      <c r="H62" s="682">
        <v>1120519.546685857</v>
      </c>
      <c r="I62" s="682">
        <v>750013.73392622278</v>
      </c>
      <c r="J62" s="682">
        <v>6350644.2707880922</v>
      </c>
      <c r="K62" s="681">
        <v>2268751.0452958355</v>
      </c>
      <c r="L62" s="716">
        <v>100</v>
      </c>
      <c r="M62" s="716">
        <v>16.510019191263751</v>
      </c>
      <c r="N62" s="716">
        <v>32.972275639921179</v>
      </c>
      <c r="O62" s="716">
        <v>2.6231303851385874</v>
      </c>
      <c r="P62" s="716">
        <v>24.880193926834583</v>
      </c>
      <c r="Q62" s="716">
        <v>1.3129364745238734</v>
      </c>
      <c r="R62" s="716">
        <v>12.999978601688566</v>
      </c>
      <c r="S62" s="716">
        <v>8.7014657806294764</v>
      </c>
      <c r="T62" s="716">
        <v>73.678535882182956</v>
      </c>
      <c r="U62" s="666">
        <v>26.321464117817062</v>
      </c>
      <c r="V62" s="682">
        <v>2268751.0452958355</v>
      </c>
      <c r="W62" s="682">
        <v>342978.28277639789</v>
      </c>
      <c r="X62" s="682">
        <v>792906.98782554455</v>
      </c>
      <c r="Y62" s="682">
        <v>137167.00995068986</v>
      </c>
      <c r="Z62" s="682">
        <v>556972.67672400852</v>
      </c>
      <c r="AA62" s="689">
        <v>113167.18498826819</v>
      </c>
      <c r="AB62" s="681">
        <v>325558.90303092625</v>
      </c>
      <c r="AC62" s="716">
        <v>100</v>
      </c>
      <c r="AD62" s="716">
        <v>15.117493102099044</v>
      </c>
      <c r="AE62" s="716">
        <v>34.949052231605819</v>
      </c>
      <c r="AF62" s="716">
        <v>6.045926027675014</v>
      </c>
      <c r="AG62" s="716">
        <v>24.549748544639531</v>
      </c>
      <c r="AH62" s="716">
        <v>4.9880829905474124</v>
      </c>
      <c r="AI62" s="666">
        <v>14.349697103433169</v>
      </c>
      <c r="AJ62" s="682">
        <v>6350644.2707880922</v>
      </c>
      <c r="AK62" s="682">
        <v>1080085.5380799472</v>
      </c>
      <c r="AL62" s="682">
        <v>2049103.7942881028</v>
      </c>
      <c r="AM62" s="682">
        <v>88930.967600719843</v>
      </c>
      <c r="AN62" s="682">
        <v>1587549.5932381693</v>
      </c>
      <c r="AO62" s="682">
        <v>1120519.546685857</v>
      </c>
      <c r="AP62" s="681">
        <v>424454.83089529665</v>
      </c>
      <c r="AQ62" s="716">
        <v>100</v>
      </c>
      <c r="AR62" s="716">
        <v>17.007495492200079</v>
      </c>
      <c r="AS62" s="716">
        <v>32.266077376017414</v>
      </c>
      <c r="AT62" s="716">
        <v>1.400345599733676</v>
      </c>
      <c r="AU62" s="716">
        <v>24.998244674806198</v>
      </c>
      <c r="AV62" s="716">
        <v>17.644186934545534</v>
      </c>
      <c r="AW62" s="666">
        <v>6.6836499226971071</v>
      </c>
      <c r="AX62" s="18"/>
    </row>
    <row r="63" spans="1:50" ht="16.399999999999999" customHeight="1" x14ac:dyDescent="0.25">
      <c r="A63" s="722" t="s">
        <v>337</v>
      </c>
      <c r="B63" s="682">
        <v>8646944.5548551306</v>
      </c>
      <c r="C63" s="682">
        <v>1430004.6756828162</v>
      </c>
      <c r="D63" s="682">
        <v>2856950.3624990624</v>
      </c>
      <c r="E63" s="682">
        <v>225558.41937768544</v>
      </c>
      <c r="F63" s="682">
        <v>2160256.6510936171</v>
      </c>
      <c r="G63" s="682">
        <v>116722.339995791</v>
      </c>
      <c r="H63" s="682">
        <v>1123585.0734797479</v>
      </c>
      <c r="I63" s="682">
        <v>733867.03272640938</v>
      </c>
      <c r="J63" s="682">
        <v>6374093.3641444277</v>
      </c>
      <c r="K63" s="681">
        <v>2272851.190710702</v>
      </c>
      <c r="L63" s="716">
        <v>100</v>
      </c>
      <c r="M63" s="716">
        <v>16.537687579827139</v>
      </c>
      <c r="N63" s="716">
        <v>33.039998630440245</v>
      </c>
      <c r="O63" s="716">
        <v>2.6085331985971592</v>
      </c>
      <c r="P63" s="716">
        <v>24.982890053118997</v>
      </c>
      <c r="Q63" s="716">
        <v>1.3498680285888169</v>
      </c>
      <c r="R63" s="716">
        <v>12.994012698379933</v>
      </c>
      <c r="S63" s="716">
        <v>8.4870098110476953</v>
      </c>
      <c r="T63" s="716">
        <v>73.714979016090368</v>
      </c>
      <c r="U63" s="666">
        <v>26.285020983909629</v>
      </c>
      <c r="V63" s="682">
        <v>2272851.190710702</v>
      </c>
      <c r="W63" s="682">
        <v>342235.60954491072</v>
      </c>
      <c r="X63" s="682">
        <v>797892.05247056938</v>
      </c>
      <c r="Y63" s="682">
        <v>134280.688852572</v>
      </c>
      <c r="Z63" s="682">
        <v>562784.4613872061</v>
      </c>
      <c r="AA63" s="689">
        <v>116722.339995791</v>
      </c>
      <c r="AB63" s="681">
        <v>318936.03845965292</v>
      </c>
      <c r="AC63" s="716">
        <v>100</v>
      </c>
      <c r="AD63" s="716">
        <v>15.057545823661972</v>
      </c>
      <c r="AE63" s="716">
        <v>35.105336228416917</v>
      </c>
      <c r="AF63" s="716">
        <v>5.9080281807003621</v>
      </c>
      <c r="AG63" s="716">
        <v>24.761166225371227</v>
      </c>
      <c r="AH63" s="716">
        <v>5.1355029521001274</v>
      </c>
      <c r="AI63" s="666">
        <v>14.032420589749398</v>
      </c>
      <c r="AJ63" s="682">
        <v>6374093.3641444277</v>
      </c>
      <c r="AK63" s="682">
        <v>1087769.0661379057</v>
      </c>
      <c r="AL63" s="682">
        <v>2059058.3100284929</v>
      </c>
      <c r="AM63" s="682">
        <v>91277.730525113468</v>
      </c>
      <c r="AN63" s="682">
        <v>1597472.1897064117</v>
      </c>
      <c r="AO63" s="682">
        <v>1123585.0734797479</v>
      </c>
      <c r="AP63" s="681">
        <v>414930.99426675658</v>
      </c>
      <c r="AQ63" s="716">
        <v>100</v>
      </c>
      <c r="AR63" s="716">
        <v>17.065471181467593</v>
      </c>
      <c r="AS63" s="716">
        <v>32.303548009056712</v>
      </c>
      <c r="AT63" s="716">
        <v>1.4320111945421019</v>
      </c>
      <c r="AU63" s="716">
        <v>25.06195153482561</v>
      </c>
      <c r="AV63" s="716">
        <v>17.627370816375905</v>
      </c>
      <c r="AW63" s="666">
        <v>6.5096472637320923</v>
      </c>
      <c r="AX63" s="18"/>
    </row>
    <row r="64" spans="1:50" ht="16.399999999999999" customHeight="1" x14ac:dyDescent="0.25">
      <c r="A64" s="722" t="s">
        <v>338</v>
      </c>
      <c r="B64" s="682">
        <v>8687834.9957276024</v>
      </c>
      <c r="C64" s="682">
        <v>1427191.688075453</v>
      </c>
      <c r="D64" s="682">
        <v>2859894.202193338</v>
      </c>
      <c r="E64" s="682">
        <v>230466.64962369006</v>
      </c>
      <c r="F64" s="682">
        <v>2164570.2420313805</v>
      </c>
      <c r="G64" s="682">
        <v>118875.54372884956</v>
      </c>
      <c r="H64" s="682">
        <v>1127192.0906796469</v>
      </c>
      <c r="I64" s="682">
        <v>759644.57939524425</v>
      </c>
      <c r="J64" s="682">
        <v>6380721.4930624282</v>
      </c>
      <c r="K64" s="681">
        <v>2307113.5026651747</v>
      </c>
      <c r="L64" s="716">
        <v>100</v>
      </c>
      <c r="M64" s="716">
        <v>16.427472307856906</v>
      </c>
      <c r="N64" s="716">
        <v>32.918376138586218</v>
      </c>
      <c r="O64" s="716">
        <v>2.6527512290119013</v>
      </c>
      <c r="P64" s="716">
        <v>24.914955717918751</v>
      </c>
      <c r="Q64" s="716">
        <v>1.3682988199857471</v>
      </c>
      <c r="R64" s="716">
        <v>12.974372685875867</v>
      </c>
      <c r="S64" s="716">
        <v>8.74377310076461</v>
      </c>
      <c r="T64" s="716">
        <v>73.444321815507109</v>
      </c>
      <c r="U64" s="666">
        <v>26.555678184492905</v>
      </c>
      <c r="V64" s="682">
        <v>2307113.5026651747</v>
      </c>
      <c r="W64" s="682">
        <v>341595.57999746106</v>
      </c>
      <c r="X64" s="682">
        <v>799892.49947905657</v>
      </c>
      <c r="Y64" s="682">
        <v>138034.32177499228</v>
      </c>
      <c r="Z64" s="682">
        <v>570082.32766022789</v>
      </c>
      <c r="AA64" s="689">
        <v>118875.54372884956</v>
      </c>
      <c r="AB64" s="681">
        <v>338633.23002458736</v>
      </c>
      <c r="AC64" s="716">
        <v>100</v>
      </c>
      <c r="AD64" s="716">
        <v>14.806188755033087</v>
      </c>
      <c r="AE64" s="716">
        <v>34.670704261191389</v>
      </c>
      <c r="AF64" s="716">
        <v>5.9829879030890849</v>
      </c>
      <c r="AG64" s="716">
        <v>24.709765124328278</v>
      </c>
      <c r="AH64" s="716">
        <v>5.1525659050378181</v>
      </c>
      <c r="AI64" s="666">
        <v>14.677788051320348</v>
      </c>
      <c r="AJ64" s="682">
        <v>6380721.4930624282</v>
      </c>
      <c r="AK64" s="682">
        <v>1085596.1080779922</v>
      </c>
      <c r="AL64" s="682">
        <v>2060001.7027142819</v>
      </c>
      <c r="AM64" s="682">
        <v>92432.327848697838</v>
      </c>
      <c r="AN64" s="682">
        <v>1594487.9143711529</v>
      </c>
      <c r="AO64" s="682">
        <v>1127192.0906796469</v>
      </c>
      <c r="AP64" s="681">
        <v>421011.349370657</v>
      </c>
      <c r="AQ64" s="716">
        <v>100</v>
      </c>
      <c r="AR64" s="716">
        <v>17.013688957562699</v>
      </c>
      <c r="AS64" s="716">
        <v>32.284776963765957</v>
      </c>
      <c r="AT64" s="716">
        <v>1.4486187486665387</v>
      </c>
      <c r="AU64" s="716">
        <v>24.989147639570117</v>
      </c>
      <c r="AV64" s="716">
        <v>17.665589885175368</v>
      </c>
      <c r="AW64" s="666">
        <v>6.5981778052593327</v>
      </c>
      <c r="AX64" s="18"/>
    </row>
    <row r="65" spans="1:50" ht="16.399999999999999" customHeight="1" x14ac:dyDescent="0.25">
      <c r="A65" s="722" t="s">
        <v>339</v>
      </c>
      <c r="B65" s="682">
        <v>8675429.45421369</v>
      </c>
      <c r="C65" s="682">
        <v>1411103.0408383498</v>
      </c>
      <c r="D65" s="682">
        <v>2846396.7683514142</v>
      </c>
      <c r="E65" s="682">
        <v>241454.44968227978</v>
      </c>
      <c r="F65" s="682">
        <v>2161909.2191309445</v>
      </c>
      <c r="G65" s="682">
        <v>115648.94343103189</v>
      </c>
      <c r="H65" s="682">
        <v>1139591.0091108563</v>
      </c>
      <c r="I65" s="682">
        <v>759326.02366881305</v>
      </c>
      <c r="J65" s="682">
        <v>6357203.9629642451</v>
      </c>
      <c r="K65" s="681">
        <v>2318225.4912494449</v>
      </c>
      <c r="L65" s="716">
        <v>100</v>
      </c>
      <c r="M65" s="716">
        <v>16.265512252571792</v>
      </c>
      <c r="N65" s="716">
        <v>32.809865878961283</v>
      </c>
      <c r="O65" s="716">
        <v>2.7831988140368589</v>
      </c>
      <c r="P65" s="716">
        <v>24.919910081003501</v>
      </c>
      <c r="Q65" s="716">
        <v>1.3330630378748658</v>
      </c>
      <c r="R65" s="716">
        <v>13.13584549474208</v>
      </c>
      <c r="S65" s="716">
        <v>8.752604440809618</v>
      </c>
      <c r="T65" s="716">
        <v>73.278262436639679</v>
      </c>
      <c r="U65" s="666">
        <v>26.721737563360321</v>
      </c>
      <c r="V65" s="682">
        <v>2318225.4912494449</v>
      </c>
      <c r="W65" s="682">
        <v>334522.04029656714</v>
      </c>
      <c r="X65" s="682">
        <v>809589.17025818711</v>
      </c>
      <c r="Y65" s="682">
        <v>145879.76161575719</v>
      </c>
      <c r="Z65" s="682">
        <v>570789.29675342306</v>
      </c>
      <c r="AA65" s="689">
        <v>115648.94343103189</v>
      </c>
      <c r="AB65" s="681">
        <v>341796.27889447863</v>
      </c>
      <c r="AC65" s="716">
        <v>100</v>
      </c>
      <c r="AD65" s="716">
        <v>14.430090668887912</v>
      </c>
      <c r="AE65" s="716">
        <v>34.922796480071753</v>
      </c>
      <c r="AF65" s="716">
        <v>6.2927339107608962</v>
      </c>
      <c r="AG65" s="716">
        <v>24.621819529979675</v>
      </c>
      <c r="AH65" s="716">
        <v>4.988683968301161</v>
      </c>
      <c r="AI65" s="666">
        <v>14.743875441998613</v>
      </c>
      <c r="AJ65" s="682">
        <v>6357203.9629642451</v>
      </c>
      <c r="AK65" s="682">
        <v>1076581.0005417827</v>
      </c>
      <c r="AL65" s="682">
        <v>2036807.5980932275</v>
      </c>
      <c r="AM65" s="682">
        <v>95574.68806652262</v>
      </c>
      <c r="AN65" s="682">
        <v>1591119.9223775216</v>
      </c>
      <c r="AO65" s="682">
        <v>1139591.0091108563</v>
      </c>
      <c r="AP65" s="681">
        <v>417529.7447743346</v>
      </c>
      <c r="AQ65" s="716">
        <v>100</v>
      </c>
      <c r="AR65" s="716">
        <v>16.934819250943036</v>
      </c>
      <c r="AS65" s="716">
        <v>32.039362115157026</v>
      </c>
      <c r="AT65" s="716">
        <v>1.5034076084914214</v>
      </c>
      <c r="AU65" s="716">
        <v>25.028612132740385</v>
      </c>
      <c r="AV65" s="716">
        <v>17.925978397891239</v>
      </c>
      <c r="AW65" s="666">
        <v>6.5678204947768934</v>
      </c>
      <c r="AX65" s="18"/>
    </row>
    <row r="66" spans="1:50" ht="16.399999999999999" customHeight="1" x14ac:dyDescent="0.25">
      <c r="A66" s="722" t="s">
        <v>340</v>
      </c>
      <c r="B66" s="682">
        <v>8662686.6391892452</v>
      </c>
      <c r="C66" s="682">
        <v>1400903.2913340621</v>
      </c>
      <c r="D66" s="682">
        <v>2815140.1260450091</v>
      </c>
      <c r="E66" s="682">
        <v>230125.16299270821</v>
      </c>
      <c r="F66" s="682">
        <v>2196355.8985822396</v>
      </c>
      <c r="G66" s="682">
        <v>120228.90380861223</v>
      </c>
      <c r="H66" s="682">
        <v>1137400.9401443857</v>
      </c>
      <c r="I66" s="682">
        <v>762532.31628222717</v>
      </c>
      <c r="J66" s="682">
        <v>6304691.3226010548</v>
      </c>
      <c r="K66" s="681">
        <v>2357995.3165881908</v>
      </c>
      <c r="L66" s="716">
        <v>100</v>
      </c>
      <c r="M66" s="716">
        <v>16.171695337523776</v>
      </c>
      <c r="N66" s="716">
        <v>32.497309937422401</v>
      </c>
      <c r="O66" s="716">
        <v>2.6565103019153651</v>
      </c>
      <c r="P66" s="716">
        <v>25.354211575033958</v>
      </c>
      <c r="Q66" s="716">
        <v>1.3878939504138019</v>
      </c>
      <c r="R66" s="716">
        <v>13.129886691259063</v>
      </c>
      <c r="S66" s="716">
        <v>8.8024922064316282</v>
      </c>
      <c r="T66" s="716">
        <v>72.779861320149536</v>
      </c>
      <c r="U66" s="666">
        <v>27.220138679850475</v>
      </c>
      <c r="V66" s="682">
        <v>2357995.3165881908</v>
      </c>
      <c r="W66" s="682">
        <v>341528.08514071791</v>
      </c>
      <c r="X66" s="682">
        <v>813568.17462599301</v>
      </c>
      <c r="Y66" s="682">
        <v>141252.83330277167</v>
      </c>
      <c r="Z66" s="682">
        <v>599498.88168335939</v>
      </c>
      <c r="AA66" s="689">
        <v>120228.90380861223</v>
      </c>
      <c r="AB66" s="681">
        <v>341918.43802673649</v>
      </c>
      <c r="AC66" s="716">
        <v>100</v>
      </c>
      <c r="AD66" s="716">
        <v>14.483832208576167</v>
      </c>
      <c r="AE66" s="716">
        <v>34.502535645539524</v>
      </c>
      <c r="AF66" s="716">
        <v>5.9903780261596085</v>
      </c>
      <c r="AG66" s="716">
        <v>25.4240912806723</v>
      </c>
      <c r="AH66" s="716">
        <v>5.0987761919125756</v>
      </c>
      <c r="AI66" s="666">
        <v>14.500386647139827</v>
      </c>
      <c r="AJ66" s="682">
        <v>6304691.3226010548</v>
      </c>
      <c r="AK66" s="682">
        <v>1059375.2061933444</v>
      </c>
      <c r="AL66" s="682">
        <v>2001571.9514190173</v>
      </c>
      <c r="AM66" s="682">
        <v>88872.329689936567</v>
      </c>
      <c r="AN66" s="682">
        <v>1596857.0168988807</v>
      </c>
      <c r="AO66" s="682">
        <v>1137400.9401443857</v>
      </c>
      <c r="AP66" s="681">
        <v>420613.8782554908</v>
      </c>
      <c r="AQ66" s="716">
        <v>100</v>
      </c>
      <c r="AR66" s="716">
        <v>16.802967060349118</v>
      </c>
      <c r="AS66" s="716">
        <v>31.747342558132591</v>
      </c>
      <c r="AT66" s="716">
        <v>1.4096222184795484</v>
      </c>
      <c r="AU66" s="716">
        <v>25.328076113329583</v>
      </c>
      <c r="AV66" s="716">
        <v>18.040549202893271</v>
      </c>
      <c r="AW66" s="666">
        <v>6.6714428468158991</v>
      </c>
      <c r="AX66" s="18"/>
    </row>
    <row r="67" spans="1:50" ht="16.399999999999999" customHeight="1" x14ac:dyDescent="0.25">
      <c r="A67" s="722" t="s">
        <v>341</v>
      </c>
      <c r="B67" s="682">
        <v>8672235.1828902271</v>
      </c>
      <c r="C67" s="682">
        <v>1404114.5014905222</v>
      </c>
      <c r="D67" s="682">
        <v>2803090.9006942236</v>
      </c>
      <c r="E67" s="682">
        <v>229216.78757860302</v>
      </c>
      <c r="F67" s="682">
        <v>2193265.7249239138</v>
      </c>
      <c r="G67" s="682">
        <v>119440.26510553889</v>
      </c>
      <c r="H67" s="682">
        <v>1149185.2150972448</v>
      </c>
      <c r="I67" s="682">
        <v>773921.78800018074</v>
      </c>
      <c r="J67" s="682">
        <v>6314713.6293883855</v>
      </c>
      <c r="K67" s="681">
        <v>2357521.5535018407</v>
      </c>
      <c r="L67" s="716">
        <v>100</v>
      </c>
      <c r="M67" s="716">
        <v>16.190918164451436</v>
      </c>
      <c r="N67" s="716">
        <v>32.322588601201055</v>
      </c>
      <c r="O67" s="716">
        <v>2.6431108329584196</v>
      </c>
      <c r="P67" s="716">
        <v>25.290662426349886</v>
      </c>
      <c r="Q67" s="716">
        <v>1.3772719787533783</v>
      </c>
      <c r="R67" s="716">
        <v>13.251315155342128</v>
      </c>
      <c r="S67" s="716">
        <v>8.9241328409437006</v>
      </c>
      <c r="T67" s="716">
        <v>72.815294975474345</v>
      </c>
      <c r="U67" s="666">
        <v>27.184705024525652</v>
      </c>
      <c r="V67" s="682">
        <v>2357521.5535018407</v>
      </c>
      <c r="W67" s="682">
        <v>332760.96299609914</v>
      </c>
      <c r="X67" s="682">
        <v>810299.01690799429</v>
      </c>
      <c r="Y67" s="682">
        <v>141335.47732581984</v>
      </c>
      <c r="Z67" s="682">
        <v>609227.66949979076</v>
      </c>
      <c r="AA67" s="689">
        <v>119440.26510553889</v>
      </c>
      <c r="AB67" s="681">
        <v>344458.16166659765</v>
      </c>
      <c r="AC67" s="716">
        <v>100</v>
      </c>
      <c r="AD67" s="716">
        <v>14.114864082655748</v>
      </c>
      <c r="AE67" s="716">
        <v>34.37079994897114</v>
      </c>
      <c r="AF67" s="716">
        <v>5.9950873881038937</v>
      </c>
      <c r="AG67" s="716">
        <v>25.8418706117384</v>
      </c>
      <c r="AH67" s="716">
        <v>5.0663488072091392</v>
      </c>
      <c r="AI67" s="666">
        <v>14.611029161321673</v>
      </c>
      <c r="AJ67" s="682">
        <v>6314713.6293883855</v>
      </c>
      <c r="AK67" s="682">
        <v>1071353.5384944228</v>
      </c>
      <c r="AL67" s="682">
        <v>1992791.883786229</v>
      </c>
      <c r="AM67" s="682">
        <v>87881.31025278318</v>
      </c>
      <c r="AN67" s="682">
        <v>1584038.0554241228</v>
      </c>
      <c r="AO67" s="682">
        <v>1149185.2150972448</v>
      </c>
      <c r="AP67" s="681">
        <v>429463.62633358303</v>
      </c>
      <c r="AQ67" s="716">
        <v>100</v>
      </c>
      <c r="AR67" s="716">
        <v>16.965987713336563</v>
      </c>
      <c r="AS67" s="716">
        <v>31.557913798527103</v>
      </c>
      <c r="AT67" s="716">
        <v>1.3916911424737872</v>
      </c>
      <c r="AU67" s="716">
        <v>25.084875552425416</v>
      </c>
      <c r="AV67" s="716">
        <v>18.198532547049957</v>
      </c>
      <c r="AW67" s="666">
        <v>6.8009992461871764</v>
      </c>
      <c r="AX67" s="18"/>
    </row>
    <row r="68" spans="1:50" ht="16.399999999999999" customHeight="1" x14ac:dyDescent="0.25">
      <c r="A68" s="722" t="s">
        <v>342</v>
      </c>
      <c r="B68" s="682">
        <v>8712935.478602754</v>
      </c>
      <c r="C68" s="682">
        <v>1424637.8609219359</v>
      </c>
      <c r="D68" s="682">
        <v>2779756.4831916122</v>
      </c>
      <c r="E68" s="682">
        <v>222553.61468154431</v>
      </c>
      <c r="F68" s="682">
        <v>2221202.6357326149</v>
      </c>
      <c r="G68" s="682">
        <v>123687.3572862486</v>
      </c>
      <c r="H68" s="682">
        <v>1141500.2866353854</v>
      </c>
      <c r="I68" s="682">
        <v>799597.24015341233</v>
      </c>
      <c r="J68" s="682">
        <v>6314951.9699773658</v>
      </c>
      <c r="K68" s="681">
        <v>2397983.5086253886</v>
      </c>
      <c r="L68" s="716">
        <v>100</v>
      </c>
      <c r="M68" s="716">
        <v>16.350836803745015</v>
      </c>
      <c r="N68" s="716">
        <v>31.903788224050828</v>
      </c>
      <c r="O68" s="716">
        <v>2.5542897135883993</v>
      </c>
      <c r="P68" s="716">
        <v>25.493160613750089</v>
      </c>
      <c r="Q68" s="716">
        <v>1.419583073810202</v>
      </c>
      <c r="R68" s="716">
        <v>13.101213585693184</v>
      </c>
      <c r="S68" s="716">
        <v>9.1771279853622811</v>
      </c>
      <c r="T68" s="716">
        <v>72.477892043222852</v>
      </c>
      <c r="U68" s="666">
        <v>27.522107956777159</v>
      </c>
      <c r="V68" s="682">
        <v>2397983.5086253886</v>
      </c>
      <c r="W68" s="682">
        <v>344572.43782343919</v>
      </c>
      <c r="X68" s="682">
        <v>807516.59017589805</v>
      </c>
      <c r="Y68" s="682">
        <v>141379.09135630465</v>
      </c>
      <c r="Z68" s="682">
        <v>632006.18539294403</v>
      </c>
      <c r="AA68" s="689">
        <v>123687.3572862486</v>
      </c>
      <c r="AB68" s="681">
        <v>348821.84659055423</v>
      </c>
      <c r="AC68" s="716">
        <v>100</v>
      </c>
      <c r="AD68" s="716">
        <v>14.369258028007067</v>
      </c>
      <c r="AE68" s="716">
        <v>33.674818332624646</v>
      </c>
      <c r="AF68" s="716">
        <v>5.8957491095236216</v>
      </c>
      <c r="AG68" s="716">
        <v>26.355735271725571</v>
      </c>
      <c r="AH68" s="716">
        <v>5.1579736408258583</v>
      </c>
      <c r="AI68" s="666">
        <v>14.546465617293238</v>
      </c>
      <c r="AJ68" s="682">
        <v>6314951.9699773658</v>
      </c>
      <c r="AK68" s="682">
        <v>1080065.4230984969</v>
      </c>
      <c r="AL68" s="682">
        <v>1972239.8930157141</v>
      </c>
      <c r="AM68" s="682">
        <v>81174.523325239687</v>
      </c>
      <c r="AN68" s="682">
        <v>1589196.4503396712</v>
      </c>
      <c r="AO68" s="682">
        <v>1141500.2866353854</v>
      </c>
      <c r="AP68" s="681">
        <v>450775.39356285823</v>
      </c>
      <c r="AQ68" s="716">
        <v>100</v>
      </c>
      <c r="AR68" s="716">
        <v>17.103303845118052</v>
      </c>
      <c r="AS68" s="716">
        <v>31.231273054682994</v>
      </c>
      <c r="AT68" s="716">
        <v>1.285433740607383</v>
      </c>
      <c r="AU68" s="716">
        <v>25.165614210449288</v>
      </c>
      <c r="AV68" s="716">
        <v>18.076151522011923</v>
      </c>
      <c r="AW68" s="666">
        <v>7.1382236271303565</v>
      </c>
      <c r="AX68" s="18"/>
    </row>
    <row r="69" spans="1:50" ht="16.399999999999999" customHeight="1" x14ac:dyDescent="0.25">
      <c r="A69" s="722" t="s">
        <v>343</v>
      </c>
      <c r="B69" s="682">
        <v>8706675.1964247897</v>
      </c>
      <c r="C69" s="682">
        <v>1433137.3526523139</v>
      </c>
      <c r="D69" s="682">
        <v>2767850.8174767229</v>
      </c>
      <c r="E69" s="682">
        <v>225741.09174887626</v>
      </c>
      <c r="F69" s="682">
        <v>2236123.767869263</v>
      </c>
      <c r="G69" s="682">
        <v>112974.18211823469</v>
      </c>
      <c r="H69" s="682">
        <v>1147689.2985720618</v>
      </c>
      <c r="I69" s="682">
        <v>783158.68598731863</v>
      </c>
      <c r="J69" s="682">
        <v>6287804.1916146483</v>
      </c>
      <c r="K69" s="681">
        <v>2418871.0048101423</v>
      </c>
      <c r="L69" s="716">
        <v>100</v>
      </c>
      <c r="M69" s="716">
        <v>16.46021380515953</v>
      </c>
      <c r="N69" s="716">
        <v>31.789985902004037</v>
      </c>
      <c r="O69" s="716">
        <v>2.5927358797256157</v>
      </c>
      <c r="P69" s="716">
        <v>25.682866506694534</v>
      </c>
      <c r="Q69" s="716">
        <v>1.2975582477755128</v>
      </c>
      <c r="R69" s="716">
        <v>13.181717161601894</v>
      </c>
      <c r="S69" s="716">
        <v>8.9949224970388926</v>
      </c>
      <c r="T69" s="716">
        <v>72.218200975231056</v>
      </c>
      <c r="U69" s="666">
        <v>27.781799024768951</v>
      </c>
      <c r="V69" s="682">
        <v>2418871.0048101423</v>
      </c>
      <c r="W69" s="682">
        <v>346220.1905082225</v>
      </c>
      <c r="X69" s="682">
        <v>813121.32096877357</v>
      </c>
      <c r="Y69" s="682">
        <v>141666.31322790176</v>
      </c>
      <c r="Z69" s="682">
        <v>655364.72906569322</v>
      </c>
      <c r="AA69" s="689">
        <v>112974.18211823469</v>
      </c>
      <c r="AB69" s="681">
        <v>349524.26892131648</v>
      </c>
      <c r="AC69" s="716">
        <v>100</v>
      </c>
      <c r="AD69" s="716">
        <v>14.313296981101207</v>
      </c>
      <c r="AE69" s="716">
        <v>33.615737232444751</v>
      </c>
      <c r="AF69" s="716">
        <v>5.8567121994593991</v>
      </c>
      <c r="AG69" s="716">
        <v>27.09382715169356</v>
      </c>
      <c r="AH69" s="716">
        <v>4.6705335627065425</v>
      </c>
      <c r="AI69" s="666">
        <v>14.44989287259453</v>
      </c>
      <c r="AJ69" s="682">
        <v>6287804.1916146483</v>
      </c>
      <c r="AK69" s="682">
        <v>1086917.1621440912</v>
      </c>
      <c r="AL69" s="682">
        <v>1954729.4965079492</v>
      </c>
      <c r="AM69" s="682">
        <v>84074.778520974534</v>
      </c>
      <c r="AN69" s="682">
        <v>1580759.0388035693</v>
      </c>
      <c r="AO69" s="682">
        <v>1147689.2985720618</v>
      </c>
      <c r="AP69" s="681">
        <v>433634.41706600221</v>
      </c>
      <c r="AQ69" s="716">
        <v>100</v>
      </c>
      <c r="AR69" s="716">
        <v>17.286116568222543</v>
      </c>
      <c r="AS69" s="716">
        <v>31.08763309001824</v>
      </c>
      <c r="AT69" s="716">
        <v>1.3371087260175152</v>
      </c>
      <c r="AU69" s="716">
        <v>25.14008055326617</v>
      </c>
      <c r="AV69" s="716">
        <v>18.252624661922656</v>
      </c>
      <c r="AW69" s="666">
        <v>6.8964364005528775</v>
      </c>
      <c r="AX69" s="18"/>
    </row>
    <row r="70" spans="1:50" ht="16.399999999999999" customHeight="1" x14ac:dyDescent="0.25">
      <c r="A70" s="722" t="s">
        <v>344</v>
      </c>
      <c r="B70" s="682">
        <v>8714185.4456495531</v>
      </c>
      <c r="C70" s="682">
        <v>1438477.9038185661</v>
      </c>
      <c r="D70" s="682">
        <v>2763087.4504446923</v>
      </c>
      <c r="E70" s="682">
        <v>216480.30896609547</v>
      </c>
      <c r="F70" s="682">
        <v>2264753.1195758977</v>
      </c>
      <c r="G70" s="682">
        <v>108911.67531000316</v>
      </c>
      <c r="H70" s="682">
        <v>1135679.6159663822</v>
      </c>
      <c r="I70" s="682">
        <v>786795.37156791496</v>
      </c>
      <c r="J70" s="682">
        <v>6277380.584540179</v>
      </c>
      <c r="K70" s="681">
        <v>2436804.8611093736</v>
      </c>
      <c r="L70" s="716">
        <v>100</v>
      </c>
      <c r="M70" s="716">
        <v>16.507313423501998</v>
      </c>
      <c r="N70" s="716">
        <v>31.707925745648769</v>
      </c>
      <c r="O70" s="716">
        <v>2.4842288509498101</v>
      </c>
      <c r="P70" s="716">
        <v>25.989269263331398</v>
      </c>
      <c r="Q70" s="716">
        <v>1.2498204908454862</v>
      </c>
      <c r="R70" s="716">
        <v>13.032538991161314</v>
      </c>
      <c r="S70" s="716">
        <v>9.0289032345612128</v>
      </c>
      <c r="T70" s="716">
        <v>72.036343771798911</v>
      </c>
      <c r="U70" s="666">
        <v>27.963656228201085</v>
      </c>
      <c r="V70" s="682">
        <v>2436804.8611093736</v>
      </c>
      <c r="W70" s="682">
        <v>361475.28804718074</v>
      </c>
      <c r="X70" s="682">
        <v>815226.89543953026</v>
      </c>
      <c r="Y70" s="682">
        <v>134702.06943235477</v>
      </c>
      <c r="Z70" s="682">
        <v>667009.72381386126</v>
      </c>
      <c r="AA70" s="689">
        <v>108911.67531000316</v>
      </c>
      <c r="AB70" s="681">
        <v>349479.2090664432</v>
      </c>
      <c r="AC70" s="716">
        <v>100</v>
      </c>
      <c r="AD70" s="716">
        <v>14.833985840073236</v>
      </c>
      <c r="AE70" s="716">
        <v>33.454746764925289</v>
      </c>
      <c r="AF70" s="716">
        <v>5.5278151969473113</v>
      </c>
      <c r="AG70" s="716">
        <v>27.372307666449753</v>
      </c>
      <c r="AH70" s="716">
        <v>4.4694459145333578</v>
      </c>
      <c r="AI70" s="666">
        <v>14.341698617071053</v>
      </c>
      <c r="AJ70" s="682">
        <v>6277380.584540179</v>
      </c>
      <c r="AK70" s="682">
        <v>1077002.6157713854</v>
      </c>
      <c r="AL70" s="682">
        <v>1947860.5550051625</v>
      </c>
      <c r="AM70" s="682">
        <v>81778.239533740722</v>
      </c>
      <c r="AN70" s="682">
        <v>1597743.3957620361</v>
      </c>
      <c r="AO70" s="682">
        <v>1135679.6159663822</v>
      </c>
      <c r="AP70" s="681">
        <v>437316.16250147164</v>
      </c>
      <c r="AQ70" s="716">
        <v>100</v>
      </c>
      <c r="AR70" s="716">
        <v>17.156879390486665</v>
      </c>
      <c r="AS70" s="716">
        <v>31.029830496534156</v>
      </c>
      <c r="AT70" s="716">
        <v>1.3027446469494413</v>
      </c>
      <c r="AU70" s="716">
        <v>25.452390121079006</v>
      </c>
      <c r="AV70" s="716">
        <v>18.091616410247831</v>
      </c>
      <c r="AW70" s="666">
        <v>6.9665389347028928</v>
      </c>
      <c r="AX70" s="18"/>
    </row>
    <row r="71" spans="1:50" ht="16.399999999999999" customHeight="1" x14ac:dyDescent="0.25">
      <c r="A71" s="722" t="s">
        <v>345</v>
      </c>
      <c r="B71" s="682">
        <v>8668026.8354243133</v>
      </c>
      <c r="C71" s="682">
        <v>1420454.8760155423</v>
      </c>
      <c r="D71" s="682">
        <v>2746453.2557937489</v>
      </c>
      <c r="E71" s="682">
        <v>211350.58869479565</v>
      </c>
      <c r="F71" s="682">
        <v>2268795.899077652</v>
      </c>
      <c r="G71" s="682">
        <v>105105.98134304666</v>
      </c>
      <c r="H71" s="682">
        <v>1141056.2890988588</v>
      </c>
      <c r="I71" s="682">
        <v>774809.94540066854</v>
      </c>
      <c r="J71" s="682">
        <v>6247005.3919693762</v>
      </c>
      <c r="K71" s="681">
        <v>2421021.4434549361</v>
      </c>
      <c r="L71" s="716">
        <v>100</v>
      </c>
      <c r="M71" s="716">
        <v>16.387292090634244</v>
      </c>
      <c r="N71" s="716">
        <v>31.68487255449649</v>
      </c>
      <c r="O71" s="716">
        <v>2.4382779692265424</v>
      </c>
      <c r="P71" s="716">
        <v>26.174306357769726</v>
      </c>
      <c r="Q71" s="716">
        <v>1.2125710192024524</v>
      </c>
      <c r="R71" s="716">
        <v>13.163968118275932</v>
      </c>
      <c r="S71" s="716">
        <v>8.9387118903946075</v>
      </c>
      <c r="T71" s="716">
        <v>72.069520671524032</v>
      </c>
      <c r="U71" s="666">
        <v>27.930479328475954</v>
      </c>
      <c r="V71" s="682">
        <v>2421021.4434549361</v>
      </c>
      <c r="W71" s="682">
        <v>343267.13077603513</v>
      </c>
      <c r="X71" s="682">
        <v>817257.2946771218</v>
      </c>
      <c r="Y71" s="682">
        <v>130391.65109862994</v>
      </c>
      <c r="Z71" s="682">
        <v>679801.72971755057</v>
      </c>
      <c r="AA71" s="689">
        <v>105105.98134304666</v>
      </c>
      <c r="AB71" s="681">
        <v>345197.65584255219</v>
      </c>
      <c r="AC71" s="716">
        <v>100</v>
      </c>
      <c r="AD71" s="716">
        <v>14.178607616385804</v>
      </c>
      <c r="AE71" s="716">
        <v>33.756714418474907</v>
      </c>
      <c r="AF71" s="716">
        <v>5.3858114908950823</v>
      </c>
      <c r="AG71" s="716">
        <v>28.07912881380491</v>
      </c>
      <c r="AH71" s="716">
        <v>4.3413899380029619</v>
      </c>
      <c r="AI71" s="666">
        <v>14.258347722436335</v>
      </c>
      <c r="AJ71" s="682">
        <v>6247005.3919693762</v>
      </c>
      <c r="AK71" s="682">
        <v>1077187.7452395072</v>
      </c>
      <c r="AL71" s="682">
        <v>1929195.9611166271</v>
      </c>
      <c r="AM71" s="682">
        <v>80958.937596165706</v>
      </c>
      <c r="AN71" s="682">
        <v>1588994.1693601017</v>
      </c>
      <c r="AO71" s="682">
        <v>1141056.2890988588</v>
      </c>
      <c r="AP71" s="681">
        <v>429612.28955811629</v>
      </c>
      <c r="AQ71" s="716">
        <v>100</v>
      </c>
      <c r="AR71" s="716">
        <v>17.243265815397709</v>
      </c>
      <c r="AS71" s="716">
        <v>30.881932062947133</v>
      </c>
      <c r="AT71" s="716">
        <v>1.2959639461851544</v>
      </c>
      <c r="AU71" s="716">
        <v>25.43609409082276</v>
      </c>
      <c r="AV71" s="716">
        <v>18.265652380670339</v>
      </c>
      <c r="AW71" s="666">
        <v>6.8770917039769106</v>
      </c>
      <c r="AX71" s="18"/>
    </row>
    <row r="72" spans="1:50" ht="16.399999999999999" customHeight="1" x14ac:dyDescent="0.25">
      <c r="A72" s="722" t="s">
        <v>346</v>
      </c>
      <c r="B72" s="682">
        <v>8641356.6177494191</v>
      </c>
      <c r="C72" s="682">
        <v>1394900.6605478018</v>
      </c>
      <c r="D72" s="682">
        <v>2734439.6964970645</v>
      </c>
      <c r="E72" s="682">
        <v>205813.42030539757</v>
      </c>
      <c r="F72" s="682">
        <v>2267478.824842927</v>
      </c>
      <c r="G72" s="682">
        <v>114102.50264274207</v>
      </c>
      <c r="H72" s="682">
        <v>1151355.5069505388</v>
      </c>
      <c r="I72" s="682">
        <v>773266.00596294622</v>
      </c>
      <c r="J72" s="682">
        <v>6207076.2582624294</v>
      </c>
      <c r="K72" s="681">
        <v>2434280.3594869883</v>
      </c>
      <c r="L72" s="716">
        <v>100</v>
      </c>
      <c r="M72" s="716">
        <v>16.142148996404849</v>
      </c>
      <c r="N72" s="716">
        <v>31.643639042514486</v>
      </c>
      <c r="O72" s="716">
        <v>2.381725803129743</v>
      </c>
      <c r="P72" s="716">
        <v>26.239847805673318</v>
      </c>
      <c r="Q72" s="716">
        <v>1.3204234900845844</v>
      </c>
      <c r="R72" s="716">
        <v>13.323781876859995</v>
      </c>
      <c r="S72" s="716">
        <v>8.9484329853330138</v>
      </c>
      <c r="T72" s="716">
        <v>71.829881959888596</v>
      </c>
      <c r="U72" s="666">
        <v>28.170118040111387</v>
      </c>
      <c r="V72" s="682">
        <v>2434280.3594869883</v>
      </c>
      <c r="W72" s="682">
        <v>338804.49861592898</v>
      </c>
      <c r="X72" s="682">
        <v>813957.30980088969</v>
      </c>
      <c r="Y72" s="682">
        <v>125632.09864039718</v>
      </c>
      <c r="Z72" s="682">
        <v>695774.09113664716</v>
      </c>
      <c r="AA72" s="689">
        <v>114102.50264274207</v>
      </c>
      <c r="AB72" s="681">
        <v>346009.85865038307</v>
      </c>
      <c r="AC72" s="716">
        <v>100</v>
      </c>
      <c r="AD72" s="716">
        <v>13.918055794006005</v>
      </c>
      <c r="AE72" s="716">
        <v>33.43728698416755</v>
      </c>
      <c r="AF72" s="716">
        <v>5.1609543720294182</v>
      </c>
      <c r="AG72" s="716">
        <v>28.582331875827066</v>
      </c>
      <c r="AH72" s="716">
        <v>4.6873196917543449</v>
      </c>
      <c r="AI72" s="666">
        <v>14.214051282215612</v>
      </c>
      <c r="AJ72" s="682">
        <v>6207076.2582624294</v>
      </c>
      <c r="AK72" s="682">
        <v>1056096.1619318728</v>
      </c>
      <c r="AL72" s="682">
        <v>1920482.3866961752</v>
      </c>
      <c r="AM72" s="682">
        <v>80181.321665000389</v>
      </c>
      <c r="AN72" s="682">
        <v>1571704.7337062797</v>
      </c>
      <c r="AO72" s="682">
        <v>1151355.5069505388</v>
      </c>
      <c r="AP72" s="681">
        <v>427256.14731256326</v>
      </c>
      <c r="AQ72" s="716">
        <v>100</v>
      </c>
      <c r="AR72" s="716">
        <v>17.014389996031881</v>
      </c>
      <c r="AS72" s="716">
        <v>30.940209315775075</v>
      </c>
      <c r="AT72" s="716">
        <v>1.2917727820448246</v>
      </c>
      <c r="AU72" s="716">
        <v>25.321176481666956</v>
      </c>
      <c r="AV72" s="716">
        <v>18.54907945456501</v>
      </c>
      <c r="AW72" s="666">
        <v>6.8833719699162632</v>
      </c>
      <c r="AX72" s="18"/>
    </row>
    <row r="73" spans="1:50" ht="16.399999999999999" customHeight="1" x14ac:dyDescent="0.25">
      <c r="A73" s="722" t="s">
        <v>347</v>
      </c>
      <c r="B73" s="682">
        <v>8659880.2485203668</v>
      </c>
      <c r="C73" s="682">
        <v>1418729.9919283367</v>
      </c>
      <c r="D73" s="682">
        <v>2709282.4788568793</v>
      </c>
      <c r="E73" s="682">
        <v>206031.11531674775</v>
      </c>
      <c r="F73" s="682">
        <v>2300720.0127424328</v>
      </c>
      <c r="G73" s="682">
        <v>114859.4189277023</v>
      </c>
      <c r="H73" s="682">
        <v>1161132.5668575459</v>
      </c>
      <c r="I73" s="682">
        <v>749124.66389072197</v>
      </c>
      <c r="J73" s="682">
        <v>6203596.5480476199</v>
      </c>
      <c r="K73" s="681">
        <v>2456283.7004727479</v>
      </c>
      <c r="L73" s="716">
        <v>100</v>
      </c>
      <c r="M73" s="716">
        <v>16.382789960296989</v>
      </c>
      <c r="N73" s="716">
        <v>31.285449695678981</v>
      </c>
      <c r="O73" s="716">
        <v>2.3791450851984974</v>
      </c>
      <c r="P73" s="716">
        <v>26.567573069333555</v>
      </c>
      <c r="Q73" s="716">
        <v>1.3263395755077243</v>
      </c>
      <c r="R73" s="716">
        <v>13.408182717722198</v>
      </c>
      <c r="S73" s="716">
        <v>8.6505198962620522</v>
      </c>
      <c r="T73" s="716">
        <v>71.636054656847833</v>
      </c>
      <c r="U73" s="666">
        <v>28.363945343152182</v>
      </c>
      <c r="V73" s="682">
        <v>2456283.7004727479</v>
      </c>
      <c r="W73" s="682">
        <v>354876.86493670032</v>
      </c>
      <c r="X73" s="682">
        <v>809718.76636048651</v>
      </c>
      <c r="Y73" s="682">
        <v>128047.81024111972</v>
      </c>
      <c r="Z73" s="682">
        <v>710192.07557292213</v>
      </c>
      <c r="AA73" s="689">
        <v>114859.4189277023</v>
      </c>
      <c r="AB73" s="681">
        <v>338588.76443381689</v>
      </c>
      <c r="AC73" s="716">
        <v>100</v>
      </c>
      <c r="AD73" s="716">
        <v>14.44771484940437</v>
      </c>
      <c r="AE73" s="716">
        <v>32.965197228831677</v>
      </c>
      <c r="AF73" s="716">
        <v>5.2130708768077172</v>
      </c>
      <c r="AG73" s="716">
        <v>28.913275589307339</v>
      </c>
      <c r="AH73" s="716">
        <v>4.6761462817017394</v>
      </c>
      <c r="AI73" s="666">
        <v>13.784595173947151</v>
      </c>
      <c r="AJ73" s="682">
        <v>6203596.5480476199</v>
      </c>
      <c r="AK73" s="682">
        <v>1063853.1269916368</v>
      </c>
      <c r="AL73" s="682">
        <v>1899563.7124963931</v>
      </c>
      <c r="AM73" s="682">
        <v>77983.305075628057</v>
      </c>
      <c r="AN73" s="682">
        <v>1590527.9371695109</v>
      </c>
      <c r="AO73" s="682">
        <v>1161132.5668575459</v>
      </c>
      <c r="AP73" s="681">
        <v>410535.89945690526</v>
      </c>
      <c r="AQ73" s="716">
        <v>100</v>
      </c>
      <c r="AR73" s="716">
        <v>17.14897348259132</v>
      </c>
      <c r="AS73" s="716">
        <v>30.62036187853349</v>
      </c>
      <c r="AT73" s="716">
        <v>1.2570660337376511</v>
      </c>
      <c r="AU73" s="716">
        <v>25.638803633516073</v>
      </c>
      <c r="AV73" s="716">
        <v>18.717087061746053</v>
      </c>
      <c r="AW73" s="666">
        <v>6.6177079098754099</v>
      </c>
      <c r="AX73" s="18"/>
    </row>
    <row r="74" spans="1:50" ht="16.399999999999999" customHeight="1" x14ac:dyDescent="0.25">
      <c r="A74" s="722" t="s">
        <v>348</v>
      </c>
      <c r="B74" s="682">
        <v>8661589.3806382194</v>
      </c>
      <c r="C74" s="682">
        <v>1418379.4263391709</v>
      </c>
      <c r="D74" s="682">
        <v>2698370.1247595451</v>
      </c>
      <c r="E74" s="682">
        <v>197748.93964071432</v>
      </c>
      <c r="F74" s="682">
        <v>2315350.3015271323</v>
      </c>
      <c r="G74" s="682">
        <v>120196.07721450939</v>
      </c>
      <c r="H74" s="682">
        <v>1144957.9060158916</v>
      </c>
      <c r="I74" s="682">
        <v>766586.60514125507</v>
      </c>
      <c r="J74" s="682">
        <v>6190421.3038849495</v>
      </c>
      <c r="K74" s="681">
        <v>2471168.0767532689</v>
      </c>
      <c r="L74" s="716">
        <v>100</v>
      </c>
      <c r="M74" s="716">
        <v>16.375509897868874</v>
      </c>
      <c r="N74" s="716">
        <v>31.153290766604304</v>
      </c>
      <c r="O74" s="716">
        <v>2.2830560414553318</v>
      </c>
      <c r="P74" s="716">
        <v>26.731240650853021</v>
      </c>
      <c r="Q74" s="716">
        <v>1.3876907797452398</v>
      </c>
      <c r="R74" s="716">
        <v>13.218796870875524</v>
      </c>
      <c r="S74" s="716">
        <v>8.8504149925976972</v>
      </c>
      <c r="T74" s="716">
        <v>71.46980804380749</v>
      </c>
      <c r="U74" s="666">
        <v>28.530191956192496</v>
      </c>
      <c r="V74" s="682">
        <v>2471168.0767532689</v>
      </c>
      <c r="W74" s="682">
        <v>357871.96457434038</v>
      </c>
      <c r="X74" s="682">
        <v>803805.87536146888</v>
      </c>
      <c r="Y74" s="682">
        <v>124438.38264616964</v>
      </c>
      <c r="Z74" s="682">
        <v>723248.27948290587</v>
      </c>
      <c r="AA74" s="689">
        <v>120196.07721450939</v>
      </c>
      <c r="AB74" s="681">
        <v>341607.4974738746</v>
      </c>
      <c r="AC74" s="716">
        <v>100</v>
      </c>
      <c r="AD74" s="716">
        <v>14.481894936281654</v>
      </c>
      <c r="AE74" s="716">
        <v>32.527365618025669</v>
      </c>
      <c r="AF74" s="716">
        <v>5.0356098323211729</v>
      </c>
      <c r="AG74" s="716">
        <v>29.267466113965902</v>
      </c>
      <c r="AH74" s="716">
        <v>4.8639377606572349</v>
      </c>
      <c r="AI74" s="666">
        <v>13.823725738748365</v>
      </c>
      <c r="AJ74" s="682">
        <v>6190421.3038849495</v>
      </c>
      <c r="AK74" s="682">
        <v>1060507.4617648302</v>
      </c>
      <c r="AL74" s="682">
        <v>1894564.2493980757</v>
      </c>
      <c r="AM74" s="682">
        <v>73310.556994544633</v>
      </c>
      <c r="AN74" s="682">
        <v>1592102.0220442265</v>
      </c>
      <c r="AO74" s="682">
        <v>1144957.9060158916</v>
      </c>
      <c r="AP74" s="681">
        <v>424979.10766738042</v>
      </c>
      <c r="AQ74" s="716">
        <v>100</v>
      </c>
      <c r="AR74" s="716">
        <v>17.131426274642774</v>
      </c>
      <c r="AS74" s="716">
        <v>30.604770764295086</v>
      </c>
      <c r="AT74" s="716">
        <v>1.1842579591236675</v>
      </c>
      <c r="AU74" s="716">
        <v>25.718799155803246</v>
      </c>
      <c r="AV74" s="716">
        <v>18.495637854201384</v>
      </c>
      <c r="AW74" s="666">
        <v>6.8651079919338356</v>
      </c>
      <c r="AX74" s="18"/>
    </row>
    <row r="75" spans="1:50" ht="16.399999999999999" customHeight="1" x14ac:dyDescent="0.25">
      <c r="A75" s="722" t="s">
        <v>349</v>
      </c>
      <c r="B75" s="682">
        <v>8658993.1868987381</v>
      </c>
      <c r="C75" s="682">
        <v>1415246.862851026</v>
      </c>
      <c r="D75" s="682">
        <v>2676864.3835690231</v>
      </c>
      <c r="E75" s="682">
        <v>204301.97267407062</v>
      </c>
      <c r="F75" s="682">
        <v>2321945.6556260344</v>
      </c>
      <c r="G75" s="682">
        <v>111703.51928005196</v>
      </c>
      <c r="H75" s="682">
        <v>1155195.9919705219</v>
      </c>
      <c r="I75" s="682">
        <v>773734.8009280113</v>
      </c>
      <c r="J75" s="682">
        <v>6183580.7212832198</v>
      </c>
      <c r="K75" s="681">
        <v>2475412.4656155189</v>
      </c>
      <c r="L75" s="716">
        <v>100</v>
      </c>
      <c r="M75" s="716">
        <v>16.344242711639133</v>
      </c>
      <c r="N75" s="716">
        <v>30.914268273350558</v>
      </c>
      <c r="O75" s="716">
        <v>2.3594194875125245</v>
      </c>
      <c r="P75" s="716">
        <v>26.815423057950817</v>
      </c>
      <c r="Q75" s="716">
        <v>1.290028954510116</v>
      </c>
      <c r="R75" s="716">
        <v>13.34099666134812</v>
      </c>
      <c r="S75" s="716">
        <v>8.9356208536887465</v>
      </c>
      <c r="T75" s="716">
        <v>71.41223682493623</v>
      </c>
      <c r="U75" s="666">
        <v>28.587763175063781</v>
      </c>
      <c r="V75" s="682">
        <v>2475412.4656155189</v>
      </c>
      <c r="W75" s="682">
        <v>348261.64144256967</v>
      </c>
      <c r="X75" s="682">
        <v>809967.84415478178</v>
      </c>
      <c r="Y75" s="682">
        <v>129453.38612473704</v>
      </c>
      <c r="Z75" s="682">
        <v>725670.16201622435</v>
      </c>
      <c r="AA75" s="689">
        <v>111703.51928005196</v>
      </c>
      <c r="AB75" s="681">
        <v>350355.91259715403</v>
      </c>
      <c r="AC75" s="716">
        <v>100</v>
      </c>
      <c r="AD75" s="716">
        <v>14.068832822007032</v>
      </c>
      <c r="AE75" s="716">
        <v>32.720520535691037</v>
      </c>
      <c r="AF75" s="716">
        <v>5.2295683213564192</v>
      </c>
      <c r="AG75" s="716">
        <v>29.315121099860193</v>
      </c>
      <c r="AH75" s="716">
        <v>4.5125214820422475</v>
      </c>
      <c r="AI75" s="666">
        <v>14.153435739043069</v>
      </c>
      <c r="AJ75" s="682">
        <v>6183580.7212832198</v>
      </c>
      <c r="AK75" s="682">
        <v>1066985.2214084561</v>
      </c>
      <c r="AL75" s="682">
        <v>1866896.539414241</v>
      </c>
      <c r="AM75" s="682">
        <v>74848.586549333573</v>
      </c>
      <c r="AN75" s="682">
        <v>1596275.4936098098</v>
      </c>
      <c r="AO75" s="682">
        <v>1155195.9919705219</v>
      </c>
      <c r="AP75" s="681">
        <v>423378.88833085721</v>
      </c>
      <c r="AQ75" s="716">
        <v>100</v>
      </c>
      <c r="AR75" s="716">
        <v>17.255135325330318</v>
      </c>
      <c r="AS75" s="716">
        <v>30.191188949609472</v>
      </c>
      <c r="AT75" s="716">
        <v>1.2104408420142845</v>
      </c>
      <c r="AU75" s="716">
        <v>25.814743359225524</v>
      </c>
      <c r="AV75" s="716">
        <v>18.681667532768863</v>
      </c>
      <c r="AW75" s="666">
        <v>6.8468239910515374</v>
      </c>
      <c r="AX75" s="18"/>
    </row>
    <row r="76" spans="1:50" ht="16.399999999999999" customHeight="1" x14ac:dyDescent="0.25">
      <c r="A76" s="722" t="s">
        <v>350</v>
      </c>
      <c r="B76" s="682">
        <v>8660065.464449618</v>
      </c>
      <c r="C76" s="682">
        <v>1406091.9481786638</v>
      </c>
      <c r="D76" s="682">
        <v>2704174.2571533304</v>
      </c>
      <c r="E76" s="682">
        <v>208130.40145007762</v>
      </c>
      <c r="F76" s="682">
        <v>2318401.9255464715</v>
      </c>
      <c r="G76" s="682">
        <v>106542.68940452767</v>
      </c>
      <c r="H76" s="682">
        <v>1144155.749907884</v>
      </c>
      <c r="I76" s="682">
        <v>772568.49280866201</v>
      </c>
      <c r="J76" s="682">
        <v>6186472.1629028013</v>
      </c>
      <c r="K76" s="681">
        <v>2473593.3015468162</v>
      </c>
      <c r="L76" s="716">
        <v>100</v>
      </c>
      <c r="M76" s="716">
        <v>16.236504838800624</v>
      </c>
      <c r="N76" s="716">
        <v>31.225794634627412</v>
      </c>
      <c r="O76" s="716">
        <v>2.403335197689584</v>
      </c>
      <c r="P76" s="716">
        <v>26.771182447335175</v>
      </c>
      <c r="Q76" s="716">
        <v>1.2302757968966334</v>
      </c>
      <c r="R76" s="716">
        <v>13.211860286792875</v>
      </c>
      <c r="S76" s="716">
        <v>8.9210467978576862</v>
      </c>
      <c r="T76" s="716">
        <v>71.436782877668193</v>
      </c>
      <c r="U76" s="666">
        <v>28.563217122331803</v>
      </c>
      <c r="V76" s="682">
        <v>2473593.3015468162</v>
      </c>
      <c r="W76" s="682">
        <v>349460.16747850401</v>
      </c>
      <c r="X76" s="682">
        <v>822047.04057432211</v>
      </c>
      <c r="Y76" s="682">
        <v>131325.11732656893</v>
      </c>
      <c r="Z76" s="682">
        <v>726068.75618176698</v>
      </c>
      <c r="AA76" s="689">
        <v>106542.68940452767</v>
      </c>
      <c r="AB76" s="681">
        <v>338149.53058112675</v>
      </c>
      <c r="AC76" s="716">
        <v>100</v>
      </c>
      <c r="AD76" s="716">
        <v>14.127632350070463</v>
      </c>
      <c r="AE76" s="716">
        <v>33.232910198304225</v>
      </c>
      <c r="AF76" s="716">
        <v>5.309082832834612</v>
      </c>
      <c r="AG76" s="716">
        <v>29.352794403499281</v>
      </c>
      <c r="AH76" s="716">
        <v>4.3072031824270853</v>
      </c>
      <c r="AI76" s="666">
        <v>13.670377032864343</v>
      </c>
      <c r="AJ76" s="682">
        <v>6186472.1629028013</v>
      </c>
      <c r="AK76" s="682">
        <v>1056631.7807001602</v>
      </c>
      <c r="AL76" s="682">
        <v>1882127.2165790081</v>
      </c>
      <c r="AM76" s="682">
        <v>76805.284123508725</v>
      </c>
      <c r="AN76" s="682">
        <v>1592333.169364705</v>
      </c>
      <c r="AO76" s="682">
        <v>1144155.749907884</v>
      </c>
      <c r="AP76" s="681">
        <v>434418.96222753526</v>
      </c>
      <c r="AQ76" s="716">
        <v>100</v>
      </c>
      <c r="AR76" s="716">
        <v>17.079714462084802</v>
      </c>
      <c r="AS76" s="716">
        <v>30.423271406039611</v>
      </c>
      <c r="AT76" s="716">
        <v>1.24150375369135</v>
      </c>
      <c r="AU76" s="716">
        <v>25.738953113102742</v>
      </c>
      <c r="AV76" s="716">
        <v>18.49447827097352</v>
      </c>
      <c r="AW76" s="666">
        <v>7.0220789941079804</v>
      </c>
      <c r="AX76" s="18"/>
    </row>
    <row r="77" spans="1:50" ht="16.399999999999999" customHeight="1" x14ac:dyDescent="0.25">
      <c r="A77" s="722" t="s">
        <v>351</v>
      </c>
      <c r="B77" s="682">
        <v>8655308.937392883</v>
      </c>
      <c r="C77" s="682">
        <v>1418431.7667732867</v>
      </c>
      <c r="D77" s="682">
        <v>2682476.5099221929</v>
      </c>
      <c r="E77" s="682">
        <v>212811.11507093851</v>
      </c>
      <c r="F77" s="682">
        <v>2311434.8192635207</v>
      </c>
      <c r="G77" s="682">
        <v>102914.43991828324</v>
      </c>
      <c r="H77" s="682">
        <v>1155957.8822030302</v>
      </c>
      <c r="I77" s="682">
        <v>771282.40424162964</v>
      </c>
      <c r="J77" s="682">
        <v>6198413.8635738157</v>
      </c>
      <c r="K77" s="681">
        <v>2456895.0738190664</v>
      </c>
      <c r="L77" s="716">
        <v>100</v>
      </c>
      <c r="M77" s="716">
        <v>16.387996974265612</v>
      </c>
      <c r="N77" s="716">
        <v>30.992267628175473</v>
      </c>
      <c r="O77" s="716">
        <v>2.4587350562560117</v>
      </c>
      <c r="P77" s="716">
        <v>26.7053993795369</v>
      </c>
      <c r="Q77" s="716">
        <v>1.1890325424857997</v>
      </c>
      <c r="R77" s="716">
        <v>13.355478014297468</v>
      </c>
      <c r="S77" s="716">
        <v>8.911090404982728</v>
      </c>
      <c r="T77" s="716">
        <v>71.614010642592689</v>
      </c>
      <c r="U77" s="666">
        <v>28.385989357407297</v>
      </c>
      <c r="V77" s="682">
        <v>2456895.0738190664</v>
      </c>
      <c r="W77" s="682">
        <v>353342.43147589522</v>
      </c>
      <c r="X77" s="682">
        <v>815996.83031979832</v>
      </c>
      <c r="Y77" s="682">
        <v>131758.95384880129</v>
      </c>
      <c r="Z77" s="682">
        <v>720903.89443625708</v>
      </c>
      <c r="AA77" s="689">
        <v>102914.43991828324</v>
      </c>
      <c r="AB77" s="681">
        <v>331978.52382003132</v>
      </c>
      <c r="AC77" s="716">
        <v>100</v>
      </c>
      <c r="AD77" s="716">
        <v>14.381665511122128</v>
      </c>
      <c r="AE77" s="716">
        <v>33.212522545840351</v>
      </c>
      <c r="AF77" s="716">
        <v>5.3628238036226552</v>
      </c>
      <c r="AG77" s="716">
        <v>29.342070897462623</v>
      </c>
      <c r="AH77" s="716">
        <v>4.1888007760262287</v>
      </c>
      <c r="AI77" s="666">
        <v>13.512116465926018</v>
      </c>
      <c r="AJ77" s="682">
        <v>6198413.8635738157</v>
      </c>
      <c r="AK77" s="682">
        <v>1065089.3352973915</v>
      </c>
      <c r="AL77" s="682">
        <v>1866479.6796023946</v>
      </c>
      <c r="AM77" s="682">
        <v>81052.161222137205</v>
      </c>
      <c r="AN77" s="682">
        <v>1590530.9248272637</v>
      </c>
      <c r="AO77" s="682">
        <v>1155957.8822030302</v>
      </c>
      <c r="AP77" s="681">
        <v>439303.88042159833</v>
      </c>
      <c r="AQ77" s="716">
        <v>100</v>
      </c>
      <c r="AR77" s="716">
        <v>17.183256212635236</v>
      </c>
      <c r="AS77" s="716">
        <v>30.112214522672087</v>
      </c>
      <c r="AT77" s="716">
        <v>1.3076274512493591</v>
      </c>
      <c r="AU77" s="716">
        <v>25.660289226157161</v>
      </c>
      <c r="AV77" s="716">
        <v>18.649252980609145</v>
      </c>
      <c r="AW77" s="666">
        <v>7.0873596066770084</v>
      </c>
      <c r="AX77" s="18"/>
    </row>
    <row r="78" spans="1:50" ht="16.399999999999999" customHeight="1" x14ac:dyDescent="0.25">
      <c r="A78" s="722" t="s">
        <v>352</v>
      </c>
      <c r="B78" s="682">
        <v>8654438.6496942528</v>
      </c>
      <c r="C78" s="682">
        <v>1415291.3551097233</v>
      </c>
      <c r="D78" s="682">
        <v>2653883.7423944212</v>
      </c>
      <c r="E78" s="682">
        <v>219949.68011268112</v>
      </c>
      <c r="F78" s="682">
        <v>2310584.4339308683</v>
      </c>
      <c r="G78" s="682">
        <v>99204.190729576367</v>
      </c>
      <c r="H78" s="682">
        <v>1171026.378721829</v>
      </c>
      <c r="I78" s="682">
        <v>784498.86869515351</v>
      </c>
      <c r="J78" s="682">
        <v>6221837.4554068595</v>
      </c>
      <c r="K78" s="681">
        <v>2432601.1942873928</v>
      </c>
      <c r="L78" s="716">
        <v>100</v>
      </c>
      <c r="M78" s="716">
        <v>16.353358229187094</v>
      </c>
      <c r="N78" s="716">
        <v>30.665001507500182</v>
      </c>
      <c r="O78" s="716">
        <v>2.5414667434317253</v>
      </c>
      <c r="P78" s="716">
        <v>26.698258864108972</v>
      </c>
      <c r="Q78" s="716">
        <v>1.1462810558265508</v>
      </c>
      <c r="R78" s="716">
        <v>13.530933964887479</v>
      </c>
      <c r="S78" s="716">
        <v>9.064699635058</v>
      </c>
      <c r="T78" s="716">
        <v>71.891866211642352</v>
      </c>
      <c r="U78" s="666">
        <v>28.108133788357637</v>
      </c>
      <c r="V78" s="682">
        <v>2432601.1942873928</v>
      </c>
      <c r="W78" s="682">
        <v>355891.58919314406</v>
      </c>
      <c r="X78" s="682">
        <v>790106.35787611431</v>
      </c>
      <c r="Y78" s="682">
        <v>141650.55337590043</v>
      </c>
      <c r="Z78" s="682">
        <v>713027.20297541213</v>
      </c>
      <c r="AA78" s="689">
        <v>99204.190729576367</v>
      </c>
      <c r="AB78" s="681">
        <v>332721.3001372455</v>
      </c>
      <c r="AC78" s="716">
        <v>100</v>
      </c>
      <c r="AD78" s="716">
        <v>14.630083633474458</v>
      </c>
      <c r="AE78" s="716">
        <v>32.479896817101107</v>
      </c>
      <c r="AF78" s="716">
        <v>5.8230076392524177</v>
      </c>
      <c r="AG78" s="716">
        <v>29.31130695199246</v>
      </c>
      <c r="AH78" s="716">
        <v>4.0781115689058636</v>
      </c>
      <c r="AI78" s="666">
        <v>13.677593389273698</v>
      </c>
      <c r="AJ78" s="682">
        <v>6221837.4554068595</v>
      </c>
      <c r="AK78" s="682">
        <v>1059399.7659165792</v>
      </c>
      <c r="AL78" s="682">
        <v>1863777.3845183069</v>
      </c>
      <c r="AM78" s="682">
        <v>78299.126736780672</v>
      </c>
      <c r="AN78" s="682">
        <v>1597557.2309554559</v>
      </c>
      <c r="AO78" s="682">
        <v>1171026.378721829</v>
      </c>
      <c r="AP78" s="681">
        <v>451777.56855790806</v>
      </c>
      <c r="AQ78" s="716">
        <v>100</v>
      </c>
      <c r="AR78" s="716">
        <v>17.027120581492316</v>
      </c>
      <c r="AS78" s="716">
        <v>29.955417477174041</v>
      </c>
      <c r="AT78" s="716">
        <v>1.2584566423981021</v>
      </c>
      <c r="AU78" s="716">
        <v>25.676614704345219</v>
      </c>
      <c r="AV78" s="716">
        <v>18.821230659187208</v>
      </c>
      <c r="AW78" s="666">
        <v>7.2611599354031231</v>
      </c>
      <c r="AX78" s="18"/>
    </row>
    <row r="79" spans="1:50" ht="16.399999999999999" customHeight="1" x14ac:dyDescent="0.25">
      <c r="A79" s="722" t="s">
        <v>353</v>
      </c>
      <c r="B79" s="682">
        <v>8602191.7726267818</v>
      </c>
      <c r="C79" s="682">
        <v>1383951.5330074264</v>
      </c>
      <c r="D79" s="682">
        <v>2649418.4462680435</v>
      </c>
      <c r="E79" s="682">
        <v>221175.33777225611</v>
      </c>
      <c r="F79" s="682">
        <v>2280331.3452066435</v>
      </c>
      <c r="G79" s="682">
        <v>105517.84276362606</v>
      </c>
      <c r="H79" s="682">
        <v>1166818.3386796995</v>
      </c>
      <c r="I79" s="682">
        <v>794978.92892908677</v>
      </c>
      <c r="J79" s="682">
        <v>6163978.8022424672</v>
      </c>
      <c r="K79" s="681">
        <v>2438212.9703843147</v>
      </c>
      <c r="L79" s="716">
        <v>100</v>
      </c>
      <c r="M79" s="716">
        <v>16.088359450568497</v>
      </c>
      <c r="N79" s="716">
        <v>30.799341799130943</v>
      </c>
      <c r="O79" s="716">
        <v>2.5711509766157841</v>
      </c>
      <c r="P79" s="716">
        <v>26.50872481665585</v>
      </c>
      <c r="Q79" s="716">
        <v>1.2266390421496605</v>
      </c>
      <c r="R79" s="716">
        <v>13.564198166247085</v>
      </c>
      <c r="S79" s="716">
        <v>9.2415857486321826</v>
      </c>
      <c r="T79" s="716">
        <v>71.655910088600862</v>
      </c>
      <c r="U79" s="666">
        <v>28.344089911399138</v>
      </c>
      <c r="V79" s="682">
        <v>2438212.9703843147</v>
      </c>
      <c r="W79" s="682">
        <v>344843.62645828631</v>
      </c>
      <c r="X79" s="682">
        <v>801145.12991311657</v>
      </c>
      <c r="Y79" s="682">
        <v>139045.03072720161</v>
      </c>
      <c r="Z79" s="682">
        <v>711141.37918705796</v>
      </c>
      <c r="AA79" s="689">
        <v>105517.84276362606</v>
      </c>
      <c r="AB79" s="681">
        <v>336519.96133502619</v>
      </c>
      <c r="AC79" s="716">
        <v>100</v>
      </c>
      <c r="AD79" s="716">
        <v>14.143293906107454</v>
      </c>
      <c r="AE79" s="716">
        <v>32.857881556869863</v>
      </c>
      <c r="AF79" s="716">
        <v>5.7027434607275147</v>
      </c>
      <c r="AG79" s="716">
        <v>29.166499720283532</v>
      </c>
      <c r="AH79" s="716">
        <v>4.3276712922659168</v>
      </c>
      <c r="AI79" s="666">
        <v>13.801910063745721</v>
      </c>
      <c r="AJ79" s="682">
        <v>6163978.8022424672</v>
      </c>
      <c r="AK79" s="682">
        <v>1039107.9065491401</v>
      </c>
      <c r="AL79" s="682">
        <v>1848273.3163549269</v>
      </c>
      <c r="AM79" s="682">
        <v>82130.307045054535</v>
      </c>
      <c r="AN79" s="682">
        <v>1569189.966019586</v>
      </c>
      <c r="AO79" s="682">
        <v>1166818.3386796995</v>
      </c>
      <c r="AP79" s="681">
        <v>458458.96759406058</v>
      </c>
      <c r="AQ79" s="716">
        <v>100</v>
      </c>
      <c r="AR79" s="716">
        <v>16.857746268872805</v>
      </c>
      <c r="AS79" s="716">
        <v>29.9850693140366</v>
      </c>
      <c r="AT79" s="716">
        <v>1.3324235802883582</v>
      </c>
      <c r="AU79" s="716">
        <v>25.457419896523842</v>
      </c>
      <c r="AV79" s="716">
        <v>18.929629320840764</v>
      </c>
      <c r="AW79" s="666">
        <v>7.4377116194376329</v>
      </c>
      <c r="AX79" s="18"/>
    </row>
    <row r="80" spans="1:50" ht="16.399999999999999" customHeight="1" x14ac:dyDescent="0.25">
      <c r="A80" s="722" t="s">
        <v>354</v>
      </c>
      <c r="B80" s="682">
        <v>8609865.8212795369</v>
      </c>
      <c r="C80" s="682">
        <v>1358371.2146630732</v>
      </c>
      <c r="D80" s="682">
        <v>2664628.8108566133</v>
      </c>
      <c r="E80" s="682">
        <v>223020.03164783516</v>
      </c>
      <c r="F80" s="682">
        <v>2290125.7157917088</v>
      </c>
      <c r="G80" s="682">
        <v>95479.963483671454</v>
      </c>
      <c r="H80" s="682">
        <v>1174445.6896490345</v>
      </c>
      <c r="I80" s="682">
        <v>803794.39518760005</v>
      </c>
      <c r="J80" s="682">
        <v>6181430.1681521237</v>
      </c>
      <c r="K80" s="681">
        <v>2428435.6531274132</v>
      </c>
      <c r="L80" s="716">
        <v>100</v>
      </c>
      <c r="M80" s="716">
        <v>15.776915028174059</v>
      </c>
      <c r="N80" s="716">
        <v>30.948552116467422</v>
      </c>
      <c r="O80" s="716">
        <v>2.5902846371500305</v>
      </c>
      <c r="P80" s="716">
        <v>26.598854887280538</v>
      </c>
      <c r="Q80" s="716">
        <v>1.1089599474092837</v>
      </c>
      <c r="R80" s="716">
        <v>13.640696777716993</v>
      </c>
      <c r="S80" s="716">
        <v>9.3357366058016673</v>
      </c>
      <c r="T80" s="716">
        <v>71.79473288508791</v>
      </c>
      <c r="U80" s="666">
        <v>28.20526711491209</v>
      </c>
      <c r="V80" s="682">
        <v>2428435.6531274132</v>
      </c>
      <c r="W80" s="682">
        <v>340441.77114590292</v>
      </c>
      <c r="X80" s="682">
        <v>805345.98565983353</v>
      </c>
      <c r="Y80" s="682">
        <v>138757.17689455528</v>
      </c>
      <c r="Z80" s="682">
        <v>699759.2460264666</v>
      </c>
      <c r="AA80" s="689">
        <v>95479.963483671454</v>
      </c>
      <c r="AB80" s="681">
        <v>348651.5099169836</v>
      </c>
      <c r="AC80" s="716">
        <v>100</v>
      </c>
      <c r="AD80" s="716">
        <v>14.018974342905551</v>
      </c>
      <c r="AE80" s="716">
        <v>33.163159362393827</v>
      </c>
      <c r="AF80" s="716">
        <v>5.7138502605930519</v>
      </c>
      <c r="AG80" s="716">
        <v>28.815227001188827</v>
      </c>
      <c r="AH80" s="716">
        <v>3.9317477224776147</v>
      </c>
      <c r="AI80" s="666">
        <v>14.357041310441133</v>
      </c>
      <c r="AJ80" s="682">
        <v>6181430.1681521237</v>
      </c>
      <c r="AK80" s="682">
        <v>1017929.4435171704</v>
      </c>
      <c r="AL80" s="682">
        <v>1859282.82519678</v>
      </c>
      <c r="AM80" s="682">
        <v>84262.854753279913</v>
      </c>
      <c r="AN80" s="682">
        <v>1590366.4697652424</v>
      </c>
      <c r="AO80" s="682">
        <v>1174445.6896490345</v>
      </c>
      <c r="AP80" s="681">
        <v>455142.88527061656</v>
      </c>
      <c r="AQ80" s="716">
        <v>100</v>
      </c>
      <c r="AR80" s="716">
        <v>16.467539320620848</v>
      </c>
      <c r="AS80" s="716">
        <v>30.078521873079637</v>
      </c>
      <c r="AT80" s="716">
        <v>1.3631611530195356</v>
      </c>
      <c r="AU80" s="716">
        <v>25.728131298143687</v>
      </c>
      <c r="AV80" s="716">
        <v>18.999578701058482</v>
      </c>
      <c r="AW80" s="666">
        <v>7.3630676540778097</v>
      </c>
      <c r="AX80" s="18"/>
    </row>
    <row r="81" spans="1:50" ht="16.399999999999999" customHeight="1" x14ac:dyDescent="0.25">
      <c r="A81" s="722" t="s">
        <v>355</v>
      </c>
      <c r="B81" s="682">
        <v>8670269.9463866092</v>
      </c>
      <c r="C81" s="682">
        <v>1390809.9184533786</v>
      </c>
      <c r="D81" s="682">
        <v>2658748.2246193895</v>
      </c>
      <c r="E81" s="682">
        <v>217965.08939493832</v>
      </c>
      <c r="F81" s="682">
        <v>2316949.1848948365</v>
      </c>
      <c r="G81" s="682">
        <v>90852.856201633826</v>
      </c>
      <c r="H81" s="682">
        <v>1172495.8411258878</v>
      </c>
      <c r="I81" s="682">
        <v>822448.83169654605</v>
      </c>
      <c r="J81" s="682">
        <v>6206934.0845677564</v>
      </c>
      <c r="K81" s="681">
        <v>2463335.8618188538</v>
      </c>
      <c r="L81" s="716">
        <v>100</v>
      </c>
      <c r="M81" s="716">
        <v>16.041137439244409</v>
      </c>
      <c r="N81" s="716">
        <v>30.665114708769131</v>
      </c>
      <c r="O81" s="716">
        <v>2.5139365987765663</v>
      </c>
      <c r="P81" s="716">
        <v>26.722918654458272</v>
      </c>
      <c r="Q81" s="716">
        <v>1.0478665227660799</v>
      </c>
      <c r="R81" s="716">
        <v>13.523175730122833</v>
      </c>
      <c r="S81" s="716">
        <v>9.4858503458627244</v>
      </c>
      <c r="T81" s="716">
        <v>71.588706268073423</v>
      </c>
      <c r="U81" s="666">
        <v>28.411293731926591</v>
      </c>
      <c r="V81" s="682">
        <v>2463335.8618188538</v>
      </c>
      <c r="W81" s="682">
        <v>345685.43712816667</v>
      </c>
      <c r="X81" s="682">
        <v>819475.47230240866</v>
      </c>
      <c r="Y81" s="682">
        <v>135440.41136126634</v>
      </c>
      <c r="Z81" s="682">
        <v>717941.28036740771</v>
      </c>
      <c r="AA81" s="689">
        <v>90852.856201633826</v>
      </c>
      <c r="AB81" s="681">
        <v>353940.4044579707</v>
      </c>
      <c r="AC81" s="716">
        <v>100</v>
      </c>
      <c r="AD81" s="716">
        <v>14.033223909342304</v>
      </c>
      <c r="AE81" s="716">
        <v>33.266899776197484</v>
      </c>
      <c r="AF81" s="716">
        <v>5.4982519217359656</v>
      </c>
      <c r="AG81" s="716">
        <v>29.145082954189661</v>
      </c>
      <c r="AH81" s="716">
        <v>3.6882041791309281</v>
      </c>
      <c r="AI81" s="666">
        <v>14.368337259403663</v>
      </c>
      <c r="AJ81" s="682">
        <v>6206934.0845677564</v>
      </c>
      <c r="AK81" s="682">
        <v>1045124.4813252122</v>
      </c>
      <c r="AL81" s="682">
        <v>1839272.7523169804</v>
      </c>
      <c r="AM81" s="682">
        <v>82524.678033671982</v>
      </c>
      <c r="AN81" s="682">
        <v>1599007.9045274286</v>
      </c>
      <c r="AO81" s="682">
        <v>1172495.8411258878</v>
      </c>
      <c r="AP81" s="681">
        <v>468508.4272385753</v>
      </c>
      <c r="AQ81" s="716">
        <v>100</v>
      </c>
      <c r="AR81" s="716">
        <v>16.83801482480208</v>
      </c>
      <c r="AS81" s="716">
        <v>29.632548489437767</v>
      </c>
      <c r="AT81" s="716">
        <v>1.3295562174383702</v>
      </c>
      <c r="AU81" s="716">
        <v>25.761638237838348</v>
      </c>
      <c r="AV81" s="716">
        <v>18.890096546071813</v>
      </c>
      <c r="AW81" s="666">
        <v>7.548145684411625</v>
      </c>
      <c r="AX81" s="18"/>
    </row>
    <row r="82" spans="1:50" ht="16.399999999999999" customHeight="1" x14ac:dyDescent="0.25">
      <c r="A82" s="722" t="s">
        <v>356</v>
      </c>
      <c r="B82" s="682">
        <v>8690607.8418751061</v>
      </c>
      <c r="C82" s="682">
        <v>1433887.4262265139</v>
      </c>
      <c r="D82" s="682">
        <v>2628646.1024783403</v>
      </c>
      <c r="E82" s="682">
        <v>217741.45258847083</v>
      </c>
      <c r="F82" s="682">
        <v>2328071.8600114053</v>
      </c>
      <c r="G82" s="682">
        <v>79407.678729717474</v>
      </c>
      <c r="H82" s="682">
        <v>1172954.8351583625</v>
      </c>
      <c r="I82" s="682">
        <v>829898.48668229487</v>
      </c>
      <c r="J82" s="682">
        <v>6251386.5553953517</v>
      </c>
      <c r="K82" s="681">
        <v>2439221.2864797548</v>
      </c>
      <c r="L82" s="716">
        <v>100</v>
      </c>
      <c r="M82" s="716">
        <v>16.499276602005033</v>
      </c>
      <c r="N82" s="716">
        <v>30.246976394589879</v>
      </c>
      <c r="O82" s="716">
        <v>2.5054801292413447</v>
      </c>
      <c r="P82" s="716">
        <v>26.788366272768037</v>
      </c>
      <c r="Q82" s="716">
        <v>0.91371835174861926</v>
      </c>
      <c r="R82" s="716">
        <v>13.496810079342886</v>
      </c>
      <c r="S82" s="716">
        <v>9.5493721703041885</v>
      </c>
      <c r="T82" s="716">
        <v>71.932673400282411</v>
      </c>
      <c r="U82" s="666">
        <v>28.067326599717596</v>
      </c>
      <c r="V82" s="682">
        <v>2439221.2864797548</v>
      </c>
      <c r="W82" s="682">
        <v>340457.88983794395</v>
      </c>
      <c r="X82" s="682">
        <v>794056.41374669573</v>
      </c>
      <c r="Y82" s="682">
        <v>136045.91939585455</v>
      </c>
      <c r="Z82" s="682">
        <v>732715.01151146775</v>
      </c>
      <c r="AA82" s="689">
        <v>79407.678729717474</v>
      </c>
      <c r="AB82" s="681">
        <v>356538.37325807533</v>
      </c>
      <c r="AC82" s="716">
        <v>100</v>
      </c>
      <c r="AD82" s="716">
        <v>13.957646718034644</v>
      </c>
      <c r="AE82" s="716">
        <v>32.553684987419295</v>
      </c>
      <c r="AF82" s="716">
        <v>5.5774324432939757</v>
      </c>
      <c r="AG82" s="716">
        <v>30.038890508737332</v>
      </c>
      <c r="AH82" s="716">
        <v>3.2554520235561477</v>
      </c>
      <c r="AI82" s="666">
        <v>14.616893318958601</v>
      </c>
      <c r="AJ82" s="682">
        <v>6251386.5553953517</v>
      </c>
      <c r="AK82" s="682">
        <v>1093429.5363885704</v>
      </c>
      <c r="AL82" s="682">
        <v>1834589.688731645</v>
      </c>
      <c r="AM82" s="682">
        <v>81695.533192616276</v>
      </c>
      <c r="AN82" s="682">
        <v>1595356.8484999379</v>
      </c>
      <c r="AO82" s="682">
        <v>1172954.8351583625</v>
      </c>
      <c r="AP82" s="681">
        <v>473360.11342421966</v>
      </c>
      <c r="AQ82" s="716">
        <v>100</v>
      </c>
      <c r="AR82" s="716">
        <v>17.490992225474681</v>
      </c>
      <c r="AS82" s="716">
        <v>29.346924437879707</v>
      </c>
      <c r="AT82" s="716">
        <v>1.3068386104216789</v>
      </c>
      <c r="AU82" s="716">
        <v>25.520047982363874</v>
      </c>
      <c r="AV82" s="716">
        <v>18.76311478684719</v>
      </c>
      <c r="AW82" s="666">
        <v>7.5720819570128679</v>
      </c>
      <c r="AX82" s="18"/>
    </row>
    <row r="83" spans="1:50" ht="16.399999999999999" customHeight="1" x14ac:dyDescent="0.25">
      <c r="A83" s="722" t="s">
        <v>357</v>
      </c>
      <c r="B83" s="682">
        <v>8711317.6916042082</v>
      </c>
      <c r="C83" s="682">
        <v>1436214.5844525448</v>
      </c>
      <c r="D83" s="682">
        <v>2638490.8523111329</v>
      </c>
      <c r="E83" s="682">
        <v>223643.99358497531</v>
      </c>
      <c r="F83" s="682">
        <v>2324231.6964322114</v>
      </c>
      <c r="G83" s="682">
        <v>80886.97317868832</v>
      </c>
      <c r="H83" s="682">
        <v>1188551.2874630967</v>
      </c>
      <c r="I83" s="682">
        <v>819298.30418156041</v>
      </c>
      <c r="J83" s="682">
        <v>6284432.4712990727</v>
      </c>
      <c r="K83" s="681">
        <v>2426885.2203051355</v>
      </c>
      <c r="L83" s="716">
        <v>100</v>
      </c>
      <c r="M83" s="716">
        <v>16.486766242456515</v>
      </c>
      <c r="N83" s="716">
        <v>30.288079779871385</v>
      </c>
      <c r="O83" s="716">
        <v>2.5672808810602654</v>
      </c>
      <c r="P83" s="716">
        <v>26.680598489391095</v>
      </c>
      <c r="Q83" s="716">
        <v>0.92852741734635102</v>
      </c>
      <c r="R83" s="716">
        <v>13.643760100823762</v>
      </c>
      <c r="S83" s="716">
        <v>9.4049870890506444</v>
      </c>
      <c r="T83" s="716">
        <v>72.141008901051578</v>
      </c>
      <c r="U83" s="666">
        <v>27.858991098948422</v>
      </c>
      <c r="V83" s="682">
        <v>2426885.2203051355</v>
      </c>
      <c r="W83" s="682">
        <v>342272.91323410929</v>
      </c>
      <c r="X83" s="682">
        <v>795612.74121821392</v>
      </c>
      <c r="Y83" s="682">
        <v>137207.04242675175</v>
      </c>
      <c r="Z83" s="682">
        <v>734108.79800358601</v>
      </c>
      <c r="AA83" s="689">
        <v>80886.97317868832</v>
      </c>
      <c r="AB83" s="681">
        <v>336796.75224378612</v>
      </c>
      <c r="AC83" s="716">
        <v>100</v>
      </c>
      <c r="AD83" s="716">
        <v>14.10338282051406</v>
      </c>
      <c r="AE83" s="716">
        <v>32.78328676451293</v>
      </c>
      <c r="AF83" s="716">
        <v>5.6536271793480424</v>
      </c>
      <c r="AG83" s="716">
        <v>30.24901185525723</v>
      </c>
      <c r="AH83" s="716">
        <v>3.3329542123347018</v>
      </c>
      <c r="AI83" s="666">
        <v>13.877737168033033</v>
      </c>
      <c r="AJ83" s="682">
        <v>6284432.4712990727</v>
      </c>
      <c r="AK83" s="682">
        <v>1093941.6712184353</v>
      </c>
      <c r="AL83" s="682">
        <v>1842878.1110929183</v>
      </c>
      <c r="AM83" s="682">
        <v>86436.951158223557</v>
      </c>
      <c r="AN83" s="682">
        <v>1590122.898428625</v>
      </c>
      <c r="AO83" s="682">
        <v>1188551.2874630967</v>
      </c>
      <c r="AP83" s="681">
        <v>482501.55193777417</v>
      </c>
      <c r="AQ83" s="716">
        <v>100</v>
      </c>
      <c r="AR83" s="716">
        <v>17.407167253597738</v>
      </c>
      <c r="AS83" s="716">
        <v>29.324495402079986</v>
      </c>
      <c r="AT83" s="716">
        <v>1.3754137951673451</v>
      </c>
      <c r="AU83" s="716">
        <v>25.302569574749938</v>
      </c>
      <c r="AV83" s="716">
        <v>18.912627240267057</v>
      </c>
      <c r="AW83" s="666">
        <v>7.6777267341379334</v>
      </c>
      <c r="AX83" s="18"/>
    </row>
    <row r="84" spans="1:50" ht="16.399999999999999" customHeight="1" x14ac:dyDescent="0.25">
      <c r="A84" s="722" t="s">
        <v>358</v>
      </c>
      <c r="B84" s="682">
        <v>8725853.5262287073</v>
      </c>
      <c r="C84" s="682">
        <v>1436614.2777773293</v>
      </c>
      <c r="D84" s="682">
        <v>2656290.4183636028</v>
      </c>
      <c r="E84" s="682">
        <v>226194.34415636817</v>
      </c>
      <c r="F84" s="682">
        <v>2333449.0480984929</v>
      </c>
      <c r="G84" s="682">
        <v>84391.787315311783</v>
      </c>
      <c r="H84" s="682">
        <v>1184071.6192104295</v>
      </c>
      <c r="I84" s="682">
        <v>804842.03130717285</v>
      </c>
      <c r="J84" s="682">
        <v>6318482.7255183924</v>
      </c>
      <c r="K84" s="681">
        <v>2407370.8007103158</v>
      </c>
      <c r="L84" s="716">
        <v>100</v>
      </c>
      <c r="M84" s="716">
        <v>16.463882569871998</v>
      </c>
      <c r="N84" s="716">
        <v>30.441611360758714</v>
      </c>
      <c r="O84" s="716">
        <v>2.5922317338522736</v>
      </c>
      <c r="P84" s="716">
        <v>26.741785672707756</v>
      </c>
      <c r="Q84" s="716">
        <v>0.96714650391095569</v>
      </c>
      <c r="R84" s="716">
        <v>13.569693963476171</v>
      </c>
      <c r="S84" s="716">
        <v>9.2236481954221343</v>
      </c>
      <c r="T84" s="716">
        <v>72.411056483195694</v>
      </c>
      <c r="U84" s="666">
        <v>27.588943516804314</v>
      </c>
      <c r="V84" s="682">
        <v>2407370.8007103158</v>
      </c>
      <c r="W84" s="682">
        <v>342127.71911823191</v>
      </c>
      <c r="X84" s="682">
        <v>776993.29188749474</v>
      </c>
      <c r="Y84" s="682">
        <v>132168.53581785527</v>
      </c>
      <c r="Z84" s="682">
        <v>740476.42856321775</v>
      </c>
      <c r="AA84" s="689">
        <v>84391.787315311783</v>
      </c>
      <c r="AB84" s="681">
        <v>331213.03800820431</v>
      </c>
      <c r="AC84" s="716">
        <v>100</v>
      </c>
      <c r="AD84" s="716">
        <v>14.211675202560576</v>
      </c>
      <c r="AE84" s="716">
        <v>32.275596748877902</v>
      </c>
      <c r="AF84" s="716">
        <v>5.4901611242795578</v>
      </c>
      <c r="AG84" s="716">
        <v>30.758719360753801</v>
      </c>
      <c r="AH84" s="716">
        <v>3.505558316583854</v>
      </c>
      <c r="AI84" s="666">
        <v>13.758289246944303</v>
      </c>
      <c r="AJ84" s="682">
        <v>6318482.7255183924</v>
      </c>
      <c r="AK84" s="682">
        <v>1094486.5586590976</v>
      </c>
      <c r="AL84" s="682">
        <v>1879297.1264761086</v>
      </c>
      <c r="AM84" s="682">
        <v>94025.808338512928</v>
      </c>
      <c r="AN84" s="682">
        <v>1592972.6195352755</v>
      </c>
      <c r="AO84" s="682">
        <v>1184071.6192104295</v>
      </c>
      <c r="AP84" s="681">
        <v>473628.99329896877</v>
      </c>
      <c r="AQ84" s="716">
        <v>100</v>
      </c>
      <c r="AR84" s="716">
        <v>17.321983871836917</v>
      </c>
      <c r="AS84" s="716">
        <v>29.742854544592014</v>
      </c>
      <c r="AT84" s="716">
        <v>1.4881073894334134</v>
      </c>
      <c r="AU84" s="716">
        <v>25.211315575838373</v>
      </c>
      <c r="AV84" s="716">
        <v>18.739809391712527</v>
      </c>
      <c r="AW84" s="666">
        <v>7.4959292265867585</v>
      </c>
      <c r="AX84" s="18"/>
    </row>
    <row r="85" spans="1:50" ht="16.399999999999999" customHeight="1" x14ac:dyDescent="0.25">
      <c r="A85" s="722" t="s">
        <v>359</v>
      </c>
      <c r="B85" s="682">
        <v>8740951.0977402981</v>
      </c>
      <c r="C85" s="682">
        <v>1414794.9805178805</v>
      </c>
      <c r="D85" s="682">
        <v>2658603.7498924881</v>
      </c>
      <c r="E85" s="682">
        <v>226640.67670411494</v>
      </c>
      <c r="F85" s="682">
        <v>2346362.5227178019</v>
      </c>
      <c r="G85" s="682">
        <v>87077.199782633194</v>
      </c>
      <c r="H85" s="682">
        <v>1206969.281336837</v>
      </c>
      <c r="I85" s="682">
        <v>800502.68678854429</v>
      </c>
      <c r="J85" s="682">
        <v>6299143.6069340333</v>
      </c>
      <c r="K85" s="681">
        <v>2441807.4908062657</v>
      </c>
      <c r="L85" s="716">
        <v>100</v>
      </c>
      <c r="M85" s="716">
        <v>16.185824227796353</v>
      </c>
      <c r="N85" s="716">
        <v>30.415497354513143</v>
      </c>
      <c r="O85" s="716">
        <v>2.5928605957160187</v>
      </c>
      <c r="P85" s="716">
        <v>26.843331995352099</v>
      </c>
      <c r="Q85" s="716">
        <v>0.99619822613061304</v>
      </c>
      <c r="R85" s="716">
        <v>13.808214550575181</v>
      </c>
      <c r="S85" s="716">
        <v>9.1580730499166094</v>
      </c>
      <c r="T85" s="716">
        <v>72.064739139914437</v>
      </c>
      <c r="U85" s="666">
        <v>27.935260860085577</v>
      </c>
      <c r="V85" s="682">
        <v>2441807.4908062657</v>
      </c>
      <c r="W85" s="682">
        <v>337831.00076661352</v>
      </c>
      <c r="X85" s="682">
        <v>803476.11235381896</v>
      </c>
      <c r="Y85" s="682">
        <v>134593.3525077161</v>
      </c>
      <c r="Z85" s="682">
        <v>751931.33878070046</v>
      </c>
      <c r="AA85" s="689">
        <v>87077.199782633194</v>
      </c>
      <c r="AB85" s="681">
        <v>326898.48661478341</v>
      </c>
      <c r="AC85" s="716">
        <v>100</v>
      </c>
      <c r="AD85" s="716">
        <v>13.835283986906944</v>
      </c>
      <c r="AE85" s="716">
        <v>32.90497368768893</v>
      </c>
      <c r="AF85" s="716">
        <v>5.512037825032408</v>
      </c>
      <c r="AG85" s="716">
        <v>30.79404668925881</v>
      </c>
      <c r="AH85" s="716">
        <v>3.5660960215123669</v>
      </c>
      <c r="AI85" s="666">
        <v>13.387561789600541</v>
      </c>
      <c r="AJ85" s="682">
        <v>6299143.6069340333</v>
      </c>
      <c r="AK85" s="682">
        <v>1076963.9797512665</v>
      </c>
      <c r="AL85" s="682">
        <v>1855127.6375386685</v>
      </c>
      <c r="AM85" s="682">
        <v>92047.32419639884</v>
      </c>
      <c r="AN85" s="682">
        <v>1594431.1839371012</v>
      </c>
      <c r="AO85" s="682">
        <v>1206969.281336837</v>
      </c>
      <c r="AP85" s="681">
        <v>473604.20017376076</v>
      </c>
      <c r="AQ85" s="716">
        <v>100</v>
      </c>
      <c r="AR85" s="716">
        <v>17.09699043161606</v>
      </c>
      <c r="AS85" s="716">
        <v>29.450473799272697</v>
      </c>
      <c r="AT85" s="716">
        <v>1.4612672760004088</v>
      </c>
      <c r="AU85" s="716">
        <v>25.311872270731651</v>
      </c>
      <c r="AV85" s="716">
        <v>19.16084719847024</v>
      </c>
      <c r="AW85" s="666">
        <v>7.5185490239089336</v>
      </c>
      <c r="AX85" s="18"/>
    </row>
    <row r="86" spans="1:50" ht="16.399999999999999" customHeight="1" x14ac:dyDescent="0.25">
      <c r="A86" s="722" t="s">
        <v>360</v>
      </c>
      <c r="B86" s="682">
        <v>8797830.7716541514</v>
      </c>
      <c r="C86" s="682">
        <v>1443151.1025149147</v>
      </c>
      <c r="D86" s="682">
        <v>2672675.6097317599</v>
      </c>
      <c r="E86" s="682">
        <v>227463.75719839297</v>
      </c>
      <c r="F86" s="682">
        <v>2332110.1644061003</v>
      </c>
      <c r="G86" s="682">
        <v>86581.515915501484</v>
      </c>
      <c r="H86" s="682">
        <v>1228514.2887559582</v>
      </c>
      <c r="I86" s="682">
        <v>807334.33313152357</v>
      </c>
      <c r="J86" s="682">
        <v>6338756.7378035393</v>
      </c>
      <c r="K86" s="681">
        <v>2459074.0338506117</v>
      </c>
      <c r="L86" s="716">
        <v>100</v>
      </c>
      <c r="M86" s="716">
        <v>16.403487859355316</v>
      </c>
      <c r="N86" s="716">
        <v>30.378802219552682</v>
      </c>
      <c r="O86" s="716">
        <v>2.5854527451387392</v>
      </c>
      <c r="P86" s="716">
        <v>26.507786122915178</v>
      </c>
      <c r="Q86" s="716">
        <v>0.9841234522771185</v>
      </c>
      <c r="R86" s="716">
        <v>13.963831774465643</v>
      </c>
      <c r="S86" s="716">
        <v>9.1765158262953292</v>
      </c>
      <c r="T86" s="716">
        <v>72.049086897948342</v>
      </c>
      <c r="U86" s="666">
        <v>27.950913102051643</v>
      </c>
      <c r="V86" s="682">
        <v>2459074.0338506117</v>
      </c>
      <c r="W86" s="682">
        <v>338806.28793969523</v>
      </c>
      <c r="X86" s="682">
        <v>804019.49375756923</v>
      </c>
      <c r="Y86" s="682">
        <v>136826.30707791343</v>
      </c>
      <c r="Z86" s="682">
        <v>763039.15921243432</v>
      </c>
      <c r="AA86" s="689">
        <v>86581.515915501484</v>
      </c>
      <c r="AB86" s="681">
        <v>329801.2699474977</v>
      </c>
      <c r="AC86" s="716">
        <v>100</v>
      </c>
      <c r="AD86" s="716">
        <v>13.777799418635873</v>
      </c>
      <c r="AE86" s="716">
        <v>32.696026337140097</v>
      </c>
      <c r="AF86" s="716">
        <v>5.5641393953341058</v>
      </c>
      <c r="AG86" s="716">
        <v>31.029531795657551</v>
      </c>
      <c r="AH86" s="716">
        <v>3.5208991158320408</v>
      </c>
      <c r="AI86" s="666">
        <v>13.411603937400326</v>
      </c>
      <c r="AJ86" s="682">
        <v>6338756.7378035393</v>
      </c>
      <c r="AK86" s="682">
        <v>1104344.8145752195</v>
      </c>
      <c r="AL86" s="682">
        <v>1868656.1159741906</v>
      </c>
      <c r="AM86" s="682">
        <v>90637.450120479567</v>
      </c>
      <c r="AN86" s="682">
        <v>1569071.0051936661</v>
      </c>
      <c r="AO86" s="682">
        <v>1228514.2887559582</v>
      </c>
      <c r="AP86" s="681">
        <v>477533.06318402593</v>
      </c>
      <c r="AQ86" s="716">
        <v>100</v>
      </c>
      <c r="AR86" s="716">
        <v>17.422104369285027</v>
      </c>
      <c r="AS86" s="716">
        <v>29.479852174003824</v>
      </c>
      <c r="AT86" s="716">
        <v>1.4298931773155032</v>
      </c>
      <c r="AU86" s="716">
        <v>24.753608161611979</v>
      </c>
      <c r="AV86" s="716">
        <v>19.380997561071485</v>
      </c>
      <c r="AW86" s="666">
        <v>7.5335445567121937</v>
      </c>
      <c r="AX86" s="18"/>
    </row>
    <row r="87" spans="1:50" ht="16.399999999999999" customHeight="1" x14ac:dyDescent="0.25">
      <c r="A87" s="722" t="s">
        <v>361</v>
      </c>
      <c r="B87" s="682">
        <v>8780594.0494154822</v>
      </c>
      <c r="C87" s="682">
        <v>1439345.3792223909</v>
      </c>
      <c r="D87" s="682">
        <v>2674656.4738383712</v>
      </c>
      <c r="E87" s="682">
        <v>225296.64240968059</v>
      </c>
      <c r="F87" s="682">
        <v>2358391.3486183072</v>
      </c>
      <c r="G87" s="682">
        <v>92807.676845790265</v>
      </c>
      <c r="H87" s="682">
        <v>1226042.357429388</v>
      </c>
      <c r="I87" s="682">
        <v>764054.17105155461</v>
      </c>
      <c r="J87" s="682">
        <v>6307987.8978545042</v>
      </c>
      <c r="K87" s="681">
        <v>2472606.151560979</v>
      </c>
      <c r="L87" s="716">
        <v>100</v>
      </c>
      <c r="M87" s="716">
        <v>16.392346248124376</v>
      </c>
      <c r="N87" s="716">
        <v>30.460996816228182</v>
      </c>
      <c r="O87" s="716">
        <v>2.5658473805047213</v>
      </c>
      <c r="P87" s="716">
        <v>26.859132028490755</v>
      </c>
      <c r="Q87" s="716">
        <v>1.0569635302974565</v>
      </c>
      <c r="R87" s="716">
        <v>13.963091227421051</v>
      </c>
      <c r="S87" s="716">
        <v>8.7016227689334666</v>
      </c>
      <c r="T87" s="716">
        <v>71.840104010666835</v>
      </c>
      <c r="U87" s="666">
        <v>28.15989598933319</v>
      </c>
      <c r="V87" s="682">
        <v>2472606.151560979</v>
      </c>
      <c r="W87" s="682">
        <v>337175.2753983583</v>
      </c>
      <c r="X87" s="682">
        <v>802231.68039361807</v>
      </c>
      <c r="Y87" s="682">
        <v>135121.56839258439</v>
      </c>
      <c r="Z87" s="682">
        <v>795020.90512081922</v>
      </c>
      <c r="AA87" s="689">
        <v>92807.676845790265</v>
      </c>
      <c r="AB87" s="681">
        <v>310249.04540980887</v>
      </c>
      <c r="AC87" s="716">
        <v>100</v>
      </c>
      <c r="AD87" s="716">
        <v>13.636432764898545</v>
      </c>
      <c r="AE87" s="716">
        <v>32.444782194170386</v>
      </c>
      <c r="AF87" s="716">
        <v>5.4647428708887142</v>
      </c>
      <c r="AG87" s="716">
        <v>32.153155674182692</v>
      </c>
      <c r="AH87" s="716">
        <v>3.7534354910182492</v>
      </c>
      <c r="AI87" s="666">
        <v>12.547451004841422</v>
      </c>
      <c r="AJ87" s="682">
        <v>6307987.8978545042</v>
      </c>
      <c r="AK87" s="682">
        <v>1102170.1038240325</v>
      </c>
      <c r="AL87" s="682">
        <v>1872424.7934447534</v>
      </c>
      <c r="AM87" s="682">
        <v>90175.074017096209</v>
      </c>
      <c r="AN87" s="682">
        <v>1563370.4434974883</v>
      </c>
      <c r="AO87" s="682">
        <v>1226042.357429388</v>
      </c>
      <c r="AP87" s="681">
        <v>453805.12564174563</v>
      </c>
      <c r="AQ87" s="716">
        <v>100</v>
      </c>
      <c r="AR87" s="716">
        <v>17.472609676358232</v>
      </c>
      <c r="AS87" s="716">
        <v>29.683392291884537</v>
      </c>
      <c r="AT87" s="716">
        <v>1.4295378411833493</v>
      </c>
      <c r="AU87" s="716">
        <v>24.78397975413408</v>
      </c>
      <c r="AV87" s="716">
        <v>19.436346062845079</v>
      </c>
      <c r="AW87" s="666">
        <v>7.1941343735947152</v>
      </c>
      <c r="AX87" s="18"/>
    </row>
    <row r="88" spans="1:50" ht="16.399999999999999" customHeight="1" x14ac:dyDescent="0.25">
      <c r="A88" s="722" t="s">
        <v>362</v>
      </c>
      <c r="B88" s="682">
        <v>8775696.2989547029</v>
      </c>
      <c r="C88" s="682">
        <v>1442570.7328474224</v>
      </c>
      <c r="D88" s="682">
        <v>2670212.5097413785</v>
      </c>
      <c r="E88" s="682">
        <v>219178.62450392451</v>
      </c>
      <c r="F88" s="682">
        <v>2372010.992343477</v>
      </c>
      <c r="G88" s="682">
        <v>93781.510306886077</v>
      </c>
      <c r="H88" s="682">
        <v>1229209.4705778188</v>
      </c>
      <c r="I88" s="682">
        <v>748732.45863379561</v>
      </c>
      <c r="J88" s="682">
        <v>6310118.3449273109</v>
      </c>
      <c r="K88" s="681">
        <v>2465577.954027392</v>
      </c>
      <c r="L88" s="716">
        <v>100</v>
      </c>
      <c r="M88" s="716">
        <v>16.438248131025805</v>
      </c>
      <c r="N88" s="716">
        <v>30.427357770567276</v>
      </c>
      <c r="O88" s="716">
        <v>2.4975639201419435</v>
      </c>
      <c r="P88" s="716">
        <v>27.029319515375821</v>
      </c>
      <c r="Q88" s="716">
        <v>1.0686503624567847</v>
      </c>
      <c r="R88" s="716">
        <v>14.006973677111334</v>
      </c>
      <c r="S88" s="716">
        <v>8.5318866233210375</v>
      </c>
      <c r="T88" s="716">
        <v>71.904474926723779</v>
      </c>
      <c r="U88" s="666">
        <v>28.095525073276225</v>
      </c>
      <c r="V88" s="682">
        <v>2465577.954027392</v>
      </c>
      <c r="W88" s="682">
        <v>347171.04006556608</v>
      </c>
      <c r="X88" s="682">
        <v>796611.38710480568</v>
      </c>
      <c r="Y88" s="682">
        <v>129263.38320500578</v>
      </c>
      <c r="Z88" s="682">
        <v>794167.72347925056</v>
      </c>
      <c r="AA88" s="689">
        <v>93781.510306886077</v>
      </c>
      <c r="AB88" s="681">
        <v>304582.90986587782</v>
      </c>
      <c r="AC88" s="716">
        <v>100</v>
      </c>
      <c r="AD88" s="716">
        <v>14.08071642993402</v>
      </c>
      <c r="AE88" s="716">
        <v>32.309316596686102</v>
      </c>
      <c r="AF88" s="716">
        <v>5.2427214071192045</v>
      </c>
      <c r="AG88" s="716">
        <v>32.210205407702453</v>
      </c>
      <c r="AH88" s="716">
        <v>3.8036319295319343</v>
      </c>
      <c r="AI88" s="666">
        <v>12.353408229026288</v>
      </c>
      <c r="AJ88" s="682">
        <v>6310118.3449273109</v>
      </c>
      <c r="AK88" s="682">
        <v>1095399.6927818561</v>
      </c>
      <c r="AL88" s="682">
        <v>1873601.1226365734</v>
      </c>
      <c r="AM88" s="682">
        <v>89915.241298918758</v>
      </c>
      <c r="AN88" s="682">
        <v>1577843.2688642265</v>
      </c>
      <c r="AO88" s="682">
        <v>1229209.4705778188</v>
      </c>
      <c r="AP88" s="681">
        <v>444149.54876791779</v>
      </c>
      <c r="AQ88" s="716">
        <v>100</v>
      </c>
      <c r="AR88" s="716">
        <v>17.359415987220672</v>
      </c>
      <c r="AS88" s="716">
        <v>29.69201241911345</v>
      </c>
      <c r="AT88" s="716">
        <v>1.4249374795197212</v>
      </c>
      <c r="AU88" s="716">
        <v>25.004971105377937</v>
      </c>
      <c r="AV88" s="716">
        <v>19.479974913085066</v>
      </c>
      <c r="AW88" s="666">
        <v>7.0386880956831588</v>
      </c>
      <c r="AX88" s="18"/>
    </row>
    <row r="89" spans="1:50" ht="16.399999999999999" customHeight="1" x14ac:dyDescent="0.25">
      <c r="A89" s="722" t="s">
        <v>363</v>
      </c>
      <c r="B89" s="682">
        <v>8781686.4409880247</v>
      </c>
      <c r="C89" s="682">
        <v>1436396.1915983977</v>
      </c>
      <c r="D89" s="682">
        <v>2667407.9213402499</v>
      </c>
      <c r="E89" s="682">
        <v>212982.91789966432</v>
      </c>
      <c r="F89" s="682">
        <v>2385745.3889385881</v>
      </c>
      <c r="G89" s="682">
        <v>89967.723870437956</v>
      </c>
      <c r="H89" s="682">
        <v>1229732.8470155513</v>
      </c>
      <c r="I89" s="682">
        <v>759453.45032513444</v>
      </c>
      <c r="J89" s="682">
        <v>6321880.1521228924</v>
      </c>
      <c r="K89" s="681">
        <v>2459806.2888651332</v>
      </c>
      <c r="L89" s="716">
        <v>100</v>
      </c>
      <c r="M89" s="716">
        <v>16.356723748346326</v>
      </c>
      <c r="N89" s="716">
        <v>30.374665951294666</v>
      </c>
      <c r="O89" s="716">
        <v>2.4253077051986116</v>
      </c>
      <c r="P89" s="716">
        <v>27.167280510076701</v>
      </c>
      <c r="Q89" s="716">
        <v>1.0244925559004099</v>
      </c>
      <c r="R89" s="716">
        <v>14.003379137700053</v>
      </c>
      <c r="S89" s="716">
        <v>8.6481503914832167</v>
      </c>
      <c r="T89" s="716">
        <v>71.98936325733375</v>
      </c>
      <c r="U89" s="666">
        <v>28.010636742666268</v>
      </c>
      <c r="V89" s="682">
        <v>2459806.2888651332</v>
      </c>
      <c r="W89" s="682">
        <v>345262.04841261281</v>
      </c>
      <c r="X89" s="682">
        <v>789871.22736146522</v>
      </c>
      <c r="Y89" s="682">
        <v>123244.17576474167</v>
      </c>
      <c r="Z89" s="682">
        <v>797104.77480762452</v>
      </c>
      <c r="AA89" s="689">
        <v>89967.723870437956</v>
      </c>
      <c r="AB89" s="681">
        <v>314356.33864825056</v>
      </c>
      <c r="AC89" s="716">
        <v>100</v>
      </c>
      <c r="AD89" s="716">
        <v>14.036147885933911</v>
      </c>
      <c r="AE89" s="716">
        <v>32.111115047432605</v>
      </c>
      <c r="AF89" s="716">
        <v>5.0103203785856705</v>
      </c>
      <c r="AG89" s="716">
        <v>32.405184847924758</v>
      </c>
      <c r="AH89" s="716">
        <v>3.6575125560779771</v>
      </c>
      <c r="AI89" s="666">
        <v>12.77971928404506</v>
      </c>
      <c r="AJ89" s="682">
        <v>6321880.1521228924</v>
      </c>
      <c r="AK89" s="682">
        <v>1091134.143185785</v>
      </c>
      <c r="AL89" s="682">
        <v>1877536.6939787851</v>
      </c>
      <c r="AM89" s="682">
        <v>89738.742134922722</v>
      </c>
      <c r="AN89" s="682">
        <v>1588640.614130964</v>
      </c>
      <c r="AO89" s="682">
        <v>1229732.8470155513</v>
      </c>
      <c r="AP89" s="681">
        <v>445097.111676884</v>
      </c>
      <c r="AQ89" s="716">
        <v>100</v>
      </c>
      <c r="AR89" s="716">
        <v>17.259646132636369</v>
      </c>
      <c r="AS89" s="716">
        <v>29.699023847332928</v>
      </c>
      <c r="AT89" s="716">
        <v>1.4194945170668631</v>
      </c>
      <c r="AU89" s="716">
        <v>25.129242818649406</v>
      </c>
      <c r="AV89" s="716">
        <v>19.452011386242525</v>
      </c>
      <c r="AW89" s="666">
        <v>7.0405812980719045</v>
      </c>
      <c r="AX89" s="18"/>
    </row>
    <row r="90" spans="1:50" ht="16.399999999999999" customHeight="1" x14ac:dyDescent="0.25">
      <c r="A90" s="722" t="s">
        <v>364</v>
      </c>
      <c r="B90" s="682">
        <v>8803679.3415040672</v>
      </c>
      <c r="C90" s="682">
        <v>1434166.8591774055</v>
      </c>
      <c r="D90" s="682">
        <v>2668904.1395726781</v>
      </c>
      <c r="E90" s="682">
        <v>208930.8854680263</v>
      </c>
      <c r="F90" s="682">
        <v>2372306.5391680012</v>
      </c>
      <c r="G90" s="682">
        <v>90724.62020351844</v>
      </c>
      <c r="H90" s="682">
        <v>1244244.1881391825</v>
      </c>
      <c r="I90" s="682">
        <v>784402.10977525427</v>
      </c>
      <c r="J90" s="682">
        <v>6342139.8801322505</v>
      </c>
      <c r="K90" s="681">
        <v>2461539.4613718162</v>
      </c>
      <c r="L90" s="716">
        <v>100</v>
      </c>
      <c r="M90" s="716">
        <v>16.290539484056048</v>
      </c>
      <c r="N90" s="716">
        <v>30.315780891636933</v>
      </c>
      <c r="O90" s="716">
        <v>2.3732223467413509</v>
      </c>
      <c r="P90" s="716">
        <v>26.946762224562164</v>
      </c>
      <c r="Q90" s="716">
        <v>1.0305307211248176</v>
      </c>
      <c r="R90" s="716">
        <v>14.133229299632911</v>
      </c>
      <c r="S90" s="716">
        <v>8.909935032245766</v>
      </c>
      <c r="T90" s="716">
        <v>72.039651083528966</v>
      </c>
      <c r="U90" s="666">
        <v>27.960348916471027</v>
      </c>
      <c r="V90" s="682">
        <v>2461539.4613718162</v>
      </c>
      <c r="W90" s="682">
        <v>339042.31985903357</v>
      </c>
      <c r="X90" s="682">
        <v>794194.58030043961</v>
      </c>
      <c r="Y90" s="682">
        <v>125848.88172828215</v>
      </c>
      <c r="Z90" s="682">
        <v>786573.33914872701</v>
      </c>
      <c r="AA90" s="689">
        <v>90724.62020351844</v>
      </c>
      <c r="AB90" s="681">
        <v>325155.72013181541</v>
      </c>
      <c r="AC90" s="716">
        <v>100</v>
      </c>
      <c r="AD90" s="716">
        <v>13.773588649685317</v>
      </c>
      <c r="AE90" s="716">
        <v>32.264141719582057</v>
      </c>
      <c r="AF90" s="716">
        <v>5.1126087435602825</v>
      </c>
      <c r="AG90" s="716">
        <v>31.954528923552971</v>
      </c>
      <c r="AH90" s="716">
        <v>3.6856861987074376</v>
      </c>
      <c r="AI90" s="666">
        <v>13.209445764911933</v>
      </c>
      <c r="AJ90" s="682">
        <v>6342139.8801322505</v>
      </c>
      <c r="AK90" s="682">
        <v>1095124.539318372</v>
      </c>
      <c r="AL90" s="682">
        <v>1874709.559272239</v>
      </c>
      <c r="AM90" s="682">
        <v>83082.003739744148</v>
      </c>
      <c r="AN90" s="682">
        <v>1585733.2000192739</v>
      </c>
      <c r="AO90" s="682">
        <v>1244244.1881391825</v>
      </c>
      <c r="AP90" s="681">
        <v>459246.38964343886</v>
      </c>
      <c r="AQ90" s="716">
        <v>100</v>
      </c>
      <c r="AR90" s="716">
        <v>17.267429606039151</v>
      </c>
      <c r="AS90" s="716">
        <v>29.559574444976551</v>
      </c>
      <c r="AT90" s="716">
        <v>1.3099995476292092</v>
      </c>
      <c r="AU90" s="716">
        <v>25.003125600979448</v>
      </c>
      <c r="AV90" s="716">
        <v>19.618680944533768</v>
      </c>
      <c r="AW90" s="666">
        <v>7.2411898558418804</v>
      </c>
      <c r="AX90" s="18"/>
    </row>
    <row r="91" spans="1:50" ht="16.399999999999999" customHeight="1" x14ac:dyDescent="0.25">
      <c r="A91" s="722" t="s">
        <v>365</v>
      </c>
      <c r="B91" s="682">
        <v>8810282.3248669673</v>
      </c>
      <c r="C91" s="682">
        <v>1426712.3775904474</v>
      </c>
      <c r="D91" s="682">
        <v>2670523.3289902024</v>
      </c>
      <c r="E91" s="682">
        <v>203605.47749403221</v>
      </c>
      <c r="F91" s="682">
        <v>2366530.5027166689</v>
      </c>
      <c r="G91" s="682">
        <v>84590.844246485431</v>
      </c>
      <c r="H91" s="682">
        <v>1258275.2924069795</v>
      </c>
      <c r="I91" s="682">
        <v>800044.50142215122</v>
      </c>
      <c r="J91" s="682">
        <v>6371016.2048785444</v>
      </c>
      <c r="K91" s="681">
        <v>2439266.1199884233</v>
      </c>
      <c r="L91" s="716">
        <v>100</v>
      </c>
      <c r="M91" s="716">
        <v>16.193719167926783</v>
      </c>
      <c r="N91" s="716">
        <v>30.311438731681356</v>
      </c>
      <c r="O91" s="716">
        <v>2.3109983311131472</v>
      </c>
      <c r="P91" s="716">
        <v>26.86100644058989</v>
      </c>
      <c r="Q91" s="716">
        <v>0.96013772461897506</v>
      </c>
      <c r="R91" s="716">
        <v>14.281895244781262</v>
      </c>
      <c r="S91" s="716">
        <v>9.0808043592885834</v>
      </c>
      <c r="T91" s="716">
        <v>72.313417095572419</v>
      </c>
      <c r="U91" s="666">
        <v>27.686582904427588</v>
      </c>
      <c r="V91" s="682">
        <v>2439266.1199884233</v>
      </c>
      <c r="W91" s="682">
        <v>329399.68553683313</v>
      </c>
      <c r="X91" s="682">
        <v>787750.51154764509</v>
      </c>
      <c r="Y91" s="682">
        <v>121456.57110826566</v>
      </c>
      <c r="Z91" s="682">
        <v>786752.07515332685</v>
      </c>
      <c r="AA91" s="689">
        <v>84590.844246485431</v>
      </c>
      <c r="AB91" s="681">
        <v>329316.43239586742</v>
      </c>
      <c r="AC91" s="716">
        <v>100</v>
      </c>
      <c r="AD91" s="716">
        <v>13.504048731607703</v>
      </c>
      <c r="AE91" s="716">
        <v>32.294570284581489</v>
      </c>
      <c r="AF91" s="716">
        <v>4.979225928364146</v>
      </c>
      <c r="AG91" s="716">
        <v>32.253638449135707</v>
      </c>
      <c r="AH91" s="716">
        <v>3.4678809152191605</v>
      </c>
      <c r="AI91" s="666">
        <v>13.500635691091809</v>
      </c>
      <c r="AJ91" s="682">
        <v>6371016.2048785444</v>
      </c>
      <c r="AK91" s="682">
        <v>1097312.6920536146</v>
      </c>
      <c r="AL91" s="682">
        <v>1882772.8174425578</v>
      </c>
      <c r="AM91" s="682">
        <v>82148.906385766575</v>
      </c>
      <c r="AN91" s="682">
        <v>1579778.427563342</v>
      </c>
      <c r="AO91" s="682">
        <v>1258275.2924069795</v>
      </c>
      <c r="AP91" s="681">
        <v>470728.0690262838</v>
      </c>
      <c r="AQ91" s="716">
        <v>100</v>
      </c>
      <c r="AR91" s="716">
        <v>17.22351123849533</v>
      </c>
      <c r="AS91" s="716">
        <v>29.55215866506261</v>
      </c>
      <c r="AT91" s="716">
        <v>1.2894160640003056</v>
      </c>
      <c r="AU91" s="716">
        <v>24.796333532374977</v>
      </c>
      <c r="AV91" s="716">
        <v>19.749993595110734</v>
      </c>
      <c r="AW91" s="666">
        <v>7.3885869049560462</v>
      </c>
      <c r="AX91" s="18"/>
    </row>
    <row r="92" spans="1:50" ht="16.399999999999999" customHeight="1" x14ac:dyDescent="0.25">
      <c r="A92" s="722" t="s">
        <v>366</v>
      </c>
      <c r="B92" s="682">
        <v>8753887.8549085241</v>
      </c>
      <c r="C92" s="682">
        <v>1392285.5685220072</v>
      </c>
      <c r="D92" s="682">
        <v>2667895.3895335444</v>
      </c>
      <c r="E92" s="682">
        <v>198203.02279634279</v>
      </c>
      <c r="F92" s="682">
        <v>2381918.8815024123</v>
      </c>
      <c r="G92" s="682">
        <v>84364.922512339574</v>
      </c>
      <c r="H92" s="682">
        <v>1241763.6552097532</v>
      </c>
      <c r="I92" s="682">
        <v>787456.41483212507</v>
      </c>
      <c r="J92" s="682">
        <v>6319161.0469390191</v>
      </c>
      <c r="K92" s="681">
        <v>2434726.8079695059</v>
      </c>
      <c r="L92" s="716">
        <v>100</v>
      </c>
      <c r="M92" s="716">
        <v>15.904768162426455</v>
      </c>
      <c r="N92" s="716">
        <v>30.476691428455855</v>
      </c>
      <c r="O92" s="716">
        <v>2.2641713725542574</v>
      </c>
      <c r="P92" s="716">
        <v>27.209840027443473</v>
      </c>
      <c r="Q92" s="716">
        <v>0.96374232695971818</v>
      </c>
      <c r="R92" s="716">
        <v>14.185281737570641</v>
      </c>
      <c r="S92" s="716">
        <v>8.9955049445896034</v>
      </c>
      <c r="T92" s="716">
        <v>72.186908853255488</v>
      </c>
      <c r="U92" s="666">
        <v>27.813091146744512</v>
      </c>
      <c r="V92" s="682">
        <v>2434726.8079695059</v>
      </c>
      <c r="W92" s="682">
        <v>320298.42266758357</v>
      </c>
      <c r="X92" s="682">
        <v>792653.39470837591</v>
      </c>
      <c r="Y92" s="682">
        <v>121568.10668005119</v>
      </c>
      <c r="Z92" s="682">
        <v>797622.92759178556</v>
      </c>
      <c r="AA92" s="689">
        <v>84364.922512339574</v>
      </c>
      <c r="AB92" s="681">
        <v>318219.03380937001</v>
      </c>
      <c r="AC92" s="716">
        <v>100</v>
      </c>
      <c r="AD92" s="716">
        <v>13.155415285984528</v>
      </c>
      <c r="AE92" s="716">
        <v>32.556153409647905</v>
      </c>
      <c r="AF92" s="716">
        <v>4.993090242491542</v>
      </c>
      <c r="AG92" s="716">
        <v>32.760263902338217</v>
      </c>
      <c r="AH92" s="716">
        <v>3.4650673018504921</v>
      </c>
      <c r="AI92" s="666">
        <v>13.070009857687308</v>
      </c>
      <c r="AJ92" s="682">
        <v>6319161.0469390191</v>
      </c>
      <c r="AK92" s="682">
        <v>1071987.1458544238</v>
      </c>
      <c r="AL92" s="682">
        <v>1875241.9948251683</v>
      </c>
      <c r="AM92" s="682">
        <v>76634.916116291599</v>
      </c>
      <c r="AN92" s="682">
        <v>1584295.9539106269</v>
      </c>
      <c r="AO92" s="682">
        <v>1241763.6552097532</v>
      </c>
      <c r="AP92" s="681">
        <v>469237.38102275506</v>
      </c>
      <c r="AQ92" s="716">
        <v>100</v>
      </c>
      <c r="AR92" s="716">
        <v>16.964073836568712</v>
      </c>
      <c r="AS92" s="716">
        <v>29.675489845816312</v>
      </c>
      <c r="AT92" s="716">
        <v>1.2127387725529373</v>
      </c>
      <c r="AU92" s="716">
        <v>25.071302062764406</v>
      </c>
      <c r="AV92" s="716">
        <v>19.650767657065167</v>
      </c>
      <c r="AW92" s="666">
        <v>7.4256278252324668</v>
      </c>
      <c r="AX92" s="18"/>
    </row>
    <row r="93" spans="1:50" ht="16.399999999999999" customHeight="1" x14ac:dyDescent="0.25">
      <c r="A93" s="722" t="s">
        <v>367</v>
      </c>
      <c r="B93" s="682">
        <v>8698828.9439682402</v>
      </c>
      <c r="C93" s="682">
        <v>1378745.0839451696</v>
      </c>
      <c r="D93" s="682">
        <v>2662674.9904979593</v>
      </c>
      <c r="E93" s="682">
        <v>191007.74362251966</v>
      </c>
      <c r="F93" s="682">
        <v>2366551.6797897471</v>
      </c>
      <c r="G93" s="682">
        <v>76363.319771687515</v>
      </c>
      <c r="H93" s="682">
        <v>1253229.4688993888</v>
      </c>
      <c r="I93" s="682">
        <v>770256.65744176763</v>
      </c>
      <c r="J93" s="682">
        <v>6285002.0291372212</v>
      </c>
      <c r="K93" s="681">
        <v>2413826.914831019</v>
      </c>
      <c r="L93" s="716">
        <v>100</v>
      </c>
      <c r="M93" s="716">
        <v>15.84977808882183</v>
      </c>
      <c r="N93" s="716">
        <v>30.609579837114232</v>
      </c>
      <c r="O93" s="716">
        <v>2.1957868680124379</v>
      </c>
      <c r="P93" s="716">
        <v>27.20540540610023</v>
      </c>
      <c r="Q93" s="716">
        <v>0.87785747097185729</v>
      </c>
      <c r="R93" s="716">
        <v>14.406875649260547</v>
      </c>
      <c r="S93" s="716">
        <v>8.8547166797188588</v>
      </c>
      <c r="T93" s="716">
        <v>72.251127934815131</v>
      </c>
      <c r="U93" s="666">
        <v>27.748872065184869</v>
      </c>
      <c r="V93" s="682">
        <v>2413826.914831019</v>
      </c>
      <c r="W93" s="682">
        <v>304080.70323861134</v>
      </c>
      <c r="X93" s="682">
        <v>798530.24035717198</v>
      </c>
      <c r="Y93" s="682">
        <v>114844.96579639832</v>
      </c>
      <c r="Z93" s="682">
        <v>798098.64854485076</v>
      </c>
      <c r="AA93" s="689">
        <v>76363.319771687515</v>
      </c>
      <c r="AB93" s="681">
        <v>321909.03712229949</v>
      </c>
      <c r="AC93" s="716">
        <v>100</v>
      </c>
      <c r="AD93" s="716">
        <v>12.597452674434969</v>
      </c>
      <c r="AE93" s="716">
        <v>33.0815037089382</v>
      </c>
      <c r="AF93" s="716">
        <v>4.757796223530721</v>
      </c>
      <c r="AG93" s="716">
        <v>33.063623727168604</v>
      </c>
      <c r="AH93" s="716">
        <v>3.1635789336218156</v>
      </c>
      <c r="AI93" s="666">
        <v>13.336044732305707</v>
      </c>
      <c r="AJ93" s="682">
        <v>6285002.0291372212</v>
      </c>
      <c r="AK93" s="682">
        <v>1074664.3807065585</v>
      </c>
      <c r="AL93" s="682">
        <v>1864144.7501407876</v>
      </c>
      <c r="AM93" s="682">
        <v>76162.777826121383</v>
      </c>
      <c r="AN93" s="682">
        <v>1568453.0312448966</v>
      </c>
      <c r="AO93" s="682">
        <v>1253229.4688993888</v>
      </c>
      <c r="AP93" s="681">
        <v>448347.62031946814</v>
      </c>
      <c r="AQ93" s="716">
        <v>100</v>
      </c>
      <c r="AR93" s="716">
        <v>17.098870863118623</v>
      </c>
      <c r="AS93" s="716">
        <v>29.66020920118445</v>
      </c>
      <c r="AT93" s="716">
        <v>1.211817871705233</v>
      </c>
      <c r="AU93" s="716">
        <v>24.955489655748085</v>
      </c>
      <c r="AV93" s="716">
        <v>19.940001022902244</v>
      </c>
      <c r="AW93" s="666">
        <v>7.1336113853413572</v>
      </c>
      <c r="AX93" s="18"/>
    </row>
    <row r="94" spans="1:50" ht="16.399999999999999" customHeight="1" x14ac:dyDescent="0.25">
      <c r="A94" s="722" t="s">
        <v>368</v>
      </c>
      <c r="B94" s="682">
        <v>8721419.5377882943</v>
      </c>
      <c r="C94" s="682">
        <v>1401389.5831626062</v>
      </c>
      <c r="D94" s="682">
        <v>2648515.6809308147</v>
      </c>
      <c r="E94" s="682">
        <v>190979.44039271458</v>
      </c>
      <c r="F94" s="682">
        <v>2369077.605988238</v>
      </c>
      <c r="G94" s="682">
        <v>77129.662074724678</v>
      </c>
      <c r="H94" s="682">
        <v>1270482.8856144906</v>
      </c>
      <c r="I94" s="682">
        <v>763844.67962470464</v>
      </c>
      <c r="J94" s="682">
        <v>6308572.3261444829</v>
      </c>
      <c r="K94" s="681">
        <v>2412847.2116438108</v>
      </c>
      <c r="L94" s="716">
        <v>100</v>
      </c>
      <c r="M94" s="716">
        <v>16.068365672476194</v>
      </c>
      <c r="N94" s="716">
        <v>30.367942620525103</v>
      </c>
      <c r="O94" s="716">
        <v>2.1897747214800991</v>
      </c>
      <c r="P94" s="716">
        <v>27.163899130450769</v>
      </c>
      <c r="Q94" s="716">
        <v>0.88437050574778731</v>
      </c>
      <c r="R94" s="716">
        <v>14.567386422700155</v>
      </c>
      <c r="S94" s="716">
        <v>8.758260926619883</v>
      </c>
      <c r="T94" s="716">
        <v>72.334237549410489</v>
      </c>
      <c r="U94" s="666">
        <v>27.665762450589508</v>
      </c>
      <c r="V94" s="682">
        <v>2412847.2116438108</v>
      </c>
      <c r="W94" s="682">
        <v>309302.38255067682</v>
      </c>
      <c r="X94" s="682">
        <v>791223.49812047579</v>
      </c>
      <c r="Y94" s="682">
        <v>113579.74147865924</v>
      </c>
      <c r="Z94" s="682">
        <v>802651.29102061852</v>
      </c>
      <c r="AA94" s="689">
        <v>77129.662074724678</v>
      </c>
      <c r="AB94" s="681">
        <v>318960.63639865594</v>
      </c>
      <c r="AC94" s="716">
        <v>100</v>
      </c>
      <c r="AD94" s="716">
        <v>12.818979215014492</v>
      </c>
      <c r="AE94" s="716">
        <v>32.792109434125152</v>
      </c>
      <c r="AF94" s="716">
        <v>4.7072910763081541</v>
      </c>
      <c r="AG94" s="716">
        <v>33.265732166845027</v>
      </c>
      <c r="AH94" s="716">
        <v>3.1966243739974822</v>
      </c>
      <c r="AI94" s="666">
        <v>13.219263733709695</v>
      </c>
      <c r="AJ94" s="682">
        <v>6308572.3261444829</v>
      </c>
      <c r="AK94" s="682">
        <v>1092087.2006119294</v>
      </c>
      <c r="AL94" s="682">
        <v>1857292.1828103391</v>
      </c>
      <c r="AM94" s="682">
        <v>77399.698914055349</v>
      </c>
      <c r="AN94" s="682">
        <v>1566426.3149676193</v>
      </c>
      <c r="AO94" s="682">
        <v>1270482.8856144906</v>
      </c>
      <c r="AP94" s="681">
        <v>444884.0432260487</v>
      </c>
      <c r="AQ94" s="716">
        <v>100</v>
      </c>
      <c r="AR94" s="716">
        <v>17.311162401769025</v>
      </c>
      <c r="AS94" s="716">
        <v>29.440768636561437</v>
      </c>
      <c r="AT94" s="716">
        <v>1.2268972267035667</v>
      </c>
      <c r="AU94" s="716">
        <v>24.830123742513209</v>
      </c>
      <c r="AV94" s="716">
        <v>20.138992151191722</v>
      </c>
      <c r="AW94" s="666">
        <v>7.0520558412610272</v>
      </c>
      <c r="AX94" s="18"/>
    </row>
    <row r="95" spans="1:50" ht="16.399999999999999" customHeight="1" x14ac:dyDescent="0.25">
      <c r="A95" s="722" t="s">
        <v>369</v>
      </c>
      <c r="B95" s="682">
        <v>8697733.6600688063</v>
      </c>
      <c r="C95" s="682">
        <v>1429641.8983770607</v>
      </c>
      <c r="D95" s="682">
        <v>2610434.5280105132</v>
      </c>
      <c r="E95" s="682">
        <v>184978.71886719757</v>
      </c>
      <c r="F95" s="682">
        <v>2369352.6240788577</v>
      </c>
      <c r="G95" s="682">
        <v>75963.504225383833</v>
      </c>
      <c r="H95" s="682">
        <v>1267546.4973455539</v>
      </c>
      <c r="I95" s="682">
        <v>759815.88916423894</v>
      </c>
      <c r="J95" s="682">
        <v>6263089.4540033387</v>
      </c>
      <c r="K95" s="681">
        <v>2434644.206065468</v>
      </c>
      <c r="L95" s="716">
        <v>100</v>
      </c>
      <c r="M95" s="716">
        <v>16.436947304336645</v>
      </c>
      <c r="N95" s="716">
        <v>30.012812877853317</v>
      </c>
      <c r="O95" s="716">
        <v>2.1267461858073755</v>
      </c>
      <c r="P95" s="716">
        <v>27.241034465754314</v>
      </c>
      <c r="Q95" s="716">
        <v>0.8733712389255075</v>
      </c>
      <c r="R95" s="716">
        <v>14.573296296308142</v>
      </c>
      <c r="S95" s="716">
        <v>8.7357916310146955</v>
      </c>
      <c r="T95" s="716">
        <v>72.008292030797733</v>
      </c>
      <c r="U95" s="666">
        <v>27.991707969202267</v>
      </c>
      <c r="V95" s="682">
        <v>2434644.206065468</v>
      </c>
      <c r="W95" s="682">
        <v>325946.67061569984</v>
      </c>
      <c r="X95" s="682">
        <v>782475.66424498183</v>
      </c>
      <c r="Y95" s="682">
        <v>114699.96297425815</v>
      </c>
      <c r="Z95" s="682">
        <v>811934.87869315734</v>
      </c>
      <c r="AA95" s="689">
        <v>75963.504225383833</v>
      </c>
      <c r="AB95" s="681">
        <v>323623.52531198692</v>
      </c>
      <c r="AC95" s="716">
        <v>100</v>
      </c>
      <c r="AD95" s="716">
        <v>13.387856418759823</v>
      </c>
      <c r="AE95" s="716">
        <v>32.139220272744076</v>
      </c>
      <c r="AF95" s="716">
        <v>4.7111591372778125</v>
      </c>
      <c r="AG95" s="716">
        <v>33.349221075932618</v>
      </c>
      <c r="AH95" s="716">
        <v>3.1201069969950739</v>
      </c>
      <c r="AI95" s="666">
        <v>13.292436098290603</v>
      </c>
      <c r="AJ95" s="682">
        <v>6263089.4540033387</v>
      </c>
      <c r="AK95" s="682">
        <v>1103695.2277613608</v>
      </c>
      <c r="AL95" s="682">
        <v>1827958.8637655322</v>
      </c>
      <c r="AM95" s="682">
        <v>70278.755892939444</v>
      </c>
      <c r="AN95" s="682">
        <v>1557417.7453857006</v>
      </c>
      <c r="AO95" s="682">
        <v>1267546.4973455539</v>
      </c>
      <c r="AP95" s="681">
        <v>436192.36385225214</v>
      </c>
      <c r="AQ95" s="716">
        <v>100</v>
      </c>
      <c r="AR95" s="716">
        <v>17.622217211920606</v>
      </c>
      <c r="AS95" s="716">
        <v>29.186216757563777</v>
      </c>
      <c r="AT95" s="716">
        <v>1.1221100450356425</v>
      </c>
      <c r="AU95" s="716">
        <v>24.866605479987296</v>
      </c>
      <c r="AV95" s="716">
        <v>20.238358507482978</v>
      </c>
      <c r="AW95" s="666">
        <v>6.9644919980097031</v>
      </c>
      <c r="AX95" s="18"/>
    </row>
    <row r="96" spans="1:50" ht="16.399999999999999" customHeight="1" x14ac:dyDescent="0.25">
      <c r="A96" s="722" t="s">
        <v>370</v>
      </c>
      <c r="B96" s="682">
        <v>8669108.0892428905</v>
      </c>
      <c r="C96" s="682">
        <v>1432703.1620094823</v>
      </c>
      <c r="D96" s="682">
        <v>2582656.8453962756</v>
      </c>
      <c r="E96" s="682">
        <v>185501.68975770217</v>
      </c>
      <c r="F96" s="682">
        <v>2349306.9757346408</v>
      </c>
      <c r="G96" s="682">
        <v>74040.517442474302</v>
      </c>
      <c r="H96" s="682">
        <v>1268360.4507307447</v>
      </c>
      <c r="I96" s="682">
        <v>776538.44817156997</v>
      </c>
      <c r="J96" s="682">
        <v>6273518.1653622556</v>
      </c>
      <c r="K96" s="681">
        <v>2395589.9238806348</v>
      </c>
      <c r="L96" s="716">
        <v>100</v>
      </c>
      <c r="M96" s="716">
        <v>16.526534762985129</v>
      </c>
      <c r="N96" s="716">
        <v>29.791494336089535</v>
      </c>
      <c r="O96" s="716">
        <v>2.1398013249815508</v>
      </c>
      <c r="P96" s="716">
        <v>27.09975411022722</v>
      </c>
      <c r="Q96" s="716">
        <v>0.85407306818965456</v>
      </c>
      <c r="R96" s="716">
        <v>14.630806741290915</v>
      </c>
      <c r="S96" s="716">
        <v>8.9575356562359847</v>
      </c>
      <c r="T96" s="716">
        <v>72.366362269110297</v>
      </c>
      <c r="U96" s="666">
        <v>27.633637730889703</v>
      </c>
      <c r="V96" s="682">
        <v>2395589.9238806348</v>
      </c>
      <c r="W96" s="682">
        <v>325712.41246585606</v>
      </c>
      <c r="X96" s="682">
        <v>770800.70507224032</v>
      </c>
      <c r="Y96" s="682">
        <v>114573.38888120028</v>
      </c>
      <c r="Z96" s="682">
        <v>788066.33317533252</v>
      </c>
      <c r="AA96" s="689">
        <v>74040.517442474302</v>
      </c>
      <c r="AB96" s="681">
        <v>322396.56684353133</v>
      </c>
      <c r="AC96" s="716">
        <v>100</v>
      </c>
      <c r="AD96" s="716">
        <v>13.596334214757089</v>
      </c>
      <c r="AE96" s="716">
        <v>32.175820134675398</v>
      </c>
      <c r="AF96" s="716">
        <v>4.7826795287067316</v>
      </c>
      <c r="AG96" s="716">
        <v>32.896545661652212</v>
      </c>
      <c r="AH96" s="716">
        <v>3.0907008208873865</v>
      </c>
      <c r="AI96" s="666">
        <v>13.457919639321183</v>
      </c>
      <c r="AJ96" s="682">
        <v>6273518.1653622556</v>
      </c>
      <c r="AK96" s="682">
        <v>1106990.7495436263</v>
      </c>
      <c r="AL96" s="682">
        <v>1811856.1403240357</v>
      </c>
      <c r="AM96" s="682">
        <v>70928.300876501889</v>
      </c>
      <c r="AN96" s="682">
        <v>1561240.6425593083</v>
      </c>
      <c r="AO96" s="682">
        <v>1268360.4507307447</v>
      </c>
      <c r="AP96" s="681">
        <v>454141.88132803875</v>
      </c>
      <c r="AQ96" s="716">
        <v>100</v>
      </c>
      <c r="AR96" s="716">
        <v>17.645453800637949</v>
      </c>
      <c r="AS96" s="716">
        <v>28.881021662259148</v>
      </c>
      <c r="AT96" s="716">
        <v>1.1305984777108913</v>
      </c>
      <c r="AU96" s="716">
        <v>24.886205816368374</v>
      </c>
      <c r="AV96" s="716">
        <v>20.217689935667941</v>
      </c>
      <c r="AW96" s="666">
        <v>7.239030307355697</v>
      </c>
      <c r="AX96" s="18"/>
    </row>
    <row r="97" spans="1:50" ht="16.399999999999999" customHeight="1" x14ac:dyDescent="0.25">
      <c r="A97" s="722" t="s">
        <v>371</v>
      </c>
      <c r="B97" s="682">
        <v>8672828.0639154986</v>
      </c>
      <c r="C97" s="682">
        <v>1454505.2347499244</v>
      </c>
      <c r="D97" s="682">
        <v>2570100.401060001</v>
      </c>
      <c r="E97" s="682">
        <v>182397.02952512229</v>
      </c>
      <c r="F97" s="682">
        <v>2343257.8569160094</v>
      </c>
      <c r="G97" s="682">
        <v>76570.35205372129</v>
      </c>
      <c r="H97" s="682">
        <v>1261275.6352015526</v>
      </c>
      <c r="I97" s="682">
        <v>784721.55440916575</v>
      </c>
      <c r="J97" s="682">
        <v>6281962.7454571929</v>
      </c>
      <c r="K97" s="681">
        <v>2390865.3184583038</v>
      </c>
      <c r="L97" s="716">
        <v>100</v>
      </c>
      <c r="M97" s="716">
        <v>16.770829815035707</v>
      </c>
      <c r="N97" s="716">
        <v>29.633936959424567</v>
      </c>
      <c r="O97" s="716">
        <v>2.1030859620521056</v>
      </c>
      <c r="P97" s="716">
        <v>27.018382465870133</v>
      </c>
      <c r="Q97" s="716">
        <v>0.88287639844150534</v>
      </c>
      <c r="R97" s="716">
        <v>14.54284145732422</v>
      </c>
      <c r="S97" s="716">
        <v>9.0480469418517391</v>
      </c>
      <c r="T97" s="716">
        <v>72.432690918826907</v>
      </c>
      <c r="U97" s="666">
        <v>27.567309081173068</v>
      </c>
      <c r="V97" s="682">
        <v>2390865.3184583038</v>
      </c>
      <c r="W97" s="682">
        <v>326820.6044384347</v>
      </c>
      <c r="X97" s="682">
        <v>763694.1903520904</v>
      </c>
      <c r="Y97" s="682">
        <v>111778.63049496037</v>
      </c>
      <c r="Z97" s="682">
        <v>781366.0429440561</v>
      </c>
      <c r="AA97" s="689">
        <v>76570.35205372129</v>
      </c>
      <c r="AB97" s="681">
        <v>330635.49817504099</v>
      </c>
      <c r="AC97" s="716">
        <v>100</v>
      </c>
      <c r="AD97" s="716">
        <v>13.669553107624552</v>
      </c>
      <c r="AE97" s="716">
        <v>31.942166898992934</v>
      </c>
      <c r="AF97" s="716">
        <v>4.6752374394321103</v>
      </c>
      <c r="AG97" s="716">
        <v>32.681307345572378</v>
      </c>
      <c r="AH97" s="716">
        <v>3.2026208863615944</v>
      </c>
      <c r="AI97" s="666">
        <v>13.829114322016428</v>
      </c>
      <c r="AJ97" s="682">
        <v>6281962.7454571929</v>
      </c>
      <c r="AK97" s="682">
        <v>1127684.63031149</v>
      </c>
      <c r="AL97" s="682">
        <v>1806406.2107079104</v>
      </c>
      <c r="AM97" s="682">
        <v>70618.399030161934</v>
      </c>
      <c r="AN97" s="682">
        <v>1561891.8139719537</v>
      </c>
      <c r="AO97" s="682">
        <v>1261275.6352015526</v>
      </c>
      <c r="AP97" s="681">
        <v>454086.0562341247</v>
      </c>
      <c r="AQ97" s="716">
        <v>100</v>
      </c>
      <c r="AR97" s="716">
        <v>17.951151192785666</v>
      </c>
      <c r="AS97" s="716">
        <v>28.755442906983404</v>
      </c>
      <c r="AT97" s="716">
        <v>1.1241454604491199</v>
      </c>
      <c r="AU97" s="716">
        <v>24.863118061332617</v>
      </c>
      <c r="AV97" s="716">
        <v>20.077731854007656</v>
      </c>
      <c r="AW97" s="666">
        <v>7.2284105244415446</v>
      </c>
      <c r="AX97" s="18"/>
    </row>
    <row r="98" spans="1:50" ht="16.399999999999999" customHeight="1" x14ac:dyDescent="0.25">
      <c r="A98" s="722" t="s">
        <v>372</v>
      </c>
      <c r="B98" s="682">
        <v>8623778.0212547034</v>
      </c>
      <c r="C98" s="682">
        <v>1442383.5684313285</v>
      </c>
      <c r="D98" s="682">
        <v>2542329.9035943705</v>
      </c>
      <c r="E98" s="682">
        <v>189245.2022573915</v>
      </c>
      <c r="F98" s="682">
        <v>2329398.0718744481</v>
      </c>
      <c r="G98" s="682">
        <v>80139.878915571375</v>
      </c>
      <c r="H98" s="682">
        <v>1258073.1021322866</v>
      </c>
      <c r="I98" s="682">
        <v>782208.29404930817</v>
      </c>
      <c r="J98" s="682">
        <v>6268204.8589687841</v>
      </c>
      <c r="K98" s="681">
        <v>2355573.1622859207</v>
      </c>
      <c r="L98" s="716">
        <v>100</v>
      </c>
      <c r="M98" s="716">
        <v>16.72565741924641</v>
      </c>
      <c r="N98" s="716">
        <v>29.480465491207969</v>
      </c>
      <c r="O98" s="716">
        <v>2.1944581805209493</v>
      </c>
      <c r="P98" s="716">
        <v>27.011340808324004</v>
      </c>
      <c r="Q98" s="716">
        <v>0.92928967696122999</v>
      </c>
      <c r="R98" s="716">
        <v>14.588421675877566</v>
      </c>
      <c r="S98" s="716">
        <v>9.0703667478618843</v>
      </c>
      <c r="T98" s="716">
        <v>72.68513687991242</v>
      </c>
      <c r="U98" s="666">
        <v>27.314863120087594</v>
      </c>
      <c r="V98" s="682">
        <v>2355573.1622859207</v>
      </c>
      <c r="W98" s="682">
        <v>309210.3158826828</v>
      </c>
      <c r="X98" s="682">
        <v>754035.7390159705</v>
      </c>
      <c r="Y98" s="682">
        <v>112269.13077110582</v>
      </c>
      <c r="Z98" s="682">
        <v>773280.23162671376</v>
      </c>
      <c r="AA98" s="689">
        <v>80139.878915571375</v>
      </c>
      <c r="AB98" s="681">
        <v>326637.86607387639</v>
      </c>
      <c r="AC98" s="716">
        <v>100</v>
      </c>
      <c r="AD98" s="716">
        <v>13.126754916099298</v>
      </c>
      <c r="AE98" s="716">
        <v>32.010711918802428</v>
      </c>
      <c r="AF98" s="716">
        <v>4.7661067195279303</v>
      </c>
      <c r="AG98" s="716">
        <v>32.827688989133279</v>
      </c>
      <c r="AH98" s="716">
        <v>3.4021392414660205</v>
      </c>
      <c r="AI98" s="666">
        <v>13.86659821497104</v>
      </c>
      <c r="AJ98" s="682">
        <v>6268204.8589687841</v>
      </c>
      <c r="AK98" s="682">
        <v>1133173.2525486457</v>
      </c>
      <c r="AL98" s="682">
        <v>1788294.1645783999</v>
      </c>
      <c r="AM98" s="682">
        <v>76976.071486285669</v>
      </c>
      <c r="AN98" s="682">
        <v>1556117.840247734</v>
      </c>
      <c r="AO98" s="682">
        <v>1258073.1021322866</v>
      </c>
      <c r="AP98" s="681">
        <v>455570.42797543172</v>
      </c>
      <c r="AQ98" s="716">
        <v>100</v>
      </c>
      <c r="AR98" s="716">
        <v>18.078114516746506</v>
      </c>
      <c r="AS98" s="716">
        <v>28.529606239969024</v>
      </c>
      <c r="AT98" s="716">
        <v>1.228040136182617</v>
      </c>
      <c r="AU98" s="716">
        <v>24.825574071995778</v>
      </c>
      <c r="AV98" s="716">
        <v>20.070708128375671</v>
      </c>
      <c r="AW98" s="666">
        <v>7.2679569067303911</v>
      </c>
      <c r="AX98" s="18"/>
    </row>
    <row r="99" spans="1:50" ht="16.399999999999999" customHeight="1" x14ac:dyDescent="0.25">
      <c r="A99" s="722" t="s">
        <v>373</v>
      </c>
      <c r="B99" s="682">
        <v>8622588.0826778244</v>
      </c>
      <c r="C99" s="682">
        <v>1428520.0303205899</v>
      </c>
      <c r="D99" s="682">
        <v>2546971.0073273079</v>
      </c>
      <c r="E99" s="682">
        <v>188575.3075379387</v>
      </c>
      <c r="F99" s="682">
        <v>2323035.4886372946</v>
      </c>
      <c r="G99" s="682">
        <v>82967.040585895855</v>
      </c>
      <c r="H99" s="682">
        <v>1260481.7384798834</v>
      </c>
      <c r="I99" s="682">
        <v>792037.46978891362</v>
      </c>
      <c r="J99" s="682">
        <v>6310902.5204825802</v>
      </c>
      <c r="K99" s="681">
        <v>2311685.5621952442</v>
      </c>
      <c r="L99" s="716">
        <v>100</v>
      </c>
      <c r="M99" s="716">
        <v>16.567183966382281</v>
      </c>
      <c r="N99" s="716">
        <v>29.538358818786602</v>
      </c>
      <c r="O99" s="716">
        <v>2.1869919533414017</v>
      </c>
      <c r="P99" s="716">
        <v>26.941278724703437</v>
      </c>
      <c r="Q99" s="716">
        <v>0.96220577615867831</v>
      </c>
      <c r="R99" s="716">
        <v>14.61836894437881</v>
      </c>
      <c r="S99" s="716">
        <v>9.1856118162487821</v>
      </c>
      <c r="T99" s="716">
        <v>73.190351434747782</v>
      </c>
      <c r="U99" s="666">
        <v>26.809648565252221</v>
      </c>
      <c r="V99" s="682">
        <v>2311685.5621952442</v>
      </c>
      <c r="W99" s="682">
        <v>295102.55050082353</v>
      </c>
      <c r="X99" s="682">
        <v>727204.54992861184</v>
      </c>
      <c r="Y99" s="682">
        <v>110214.71067602726</v>
      </c>
      <c r="Z99" s="682">
        <v>766382.22081144608</v>
      </c>
      <c r="AA99" s="689">
        <v>82967.040585895855</v>
      </c>
      <c r="AB99" s="681">
        <v>329814.48969243985</v>
      </c>
      <c r="AC99" s="716">
        <v>100</v>
      </c>
      <c r="AD99" s="716">
        <v>12.765687311754698</v>
      </c>
      <c r="AE99" s="716">
        <v>31.457762328109933</v>
      </c>
      <c r="AF99" s="716">
        <v>4.7677206830570906</v>
      </c>
      <c r="AG99" s="716">
        <v>33.152528758438372</v>
      </c>
      <c r="AH99" s="716">
        <v>3.589027934539156</v>
      </c>
      <c r="AI99" s="666">
        <v>14.26727298410076</v>
      </c>
      <c r="AJ99" s="682">
        <v>6310902.5204825802</v>
      </c>
      <c r="AK99" s="682">
        <v>1133417.4798197662</v>
      </c>
      <c r="AL99" s="682">
        <v>1819766.4573986963</v>
      </c>
      <c r="AM99" s="682">
        <v>78360.596861911428</v>
      </c>
      <c r="AN99" s="682">
        <v>1556653.2678258484</v>
      </c>
      <c r="AO99" s="682">
        <v>1260481.7384798834</v>
      </c>
      <c r="AP99" s="681">
        <v>462222.98009647377</v>
      </c>
      <c r="AQ99" s="716">
        <v>100</v>
      </c>
      <c r="AR99" s="716">
        <v>17.959673377003714</v>
      </c>
      <c r="AS99" s="716">
        <v>28.835280714485556</v>
      </c>
      <c r="AT99" s="716">
        <v>1.2416702144833538</v>
      </c>
      <c r="AU99" s="716">
        <v>24.666095899494493</v>
      </c>
      <c r="AV99" s="716">
        <v>19.973082049498956</v>
      </c>
      <c r="AW99" s="666">
        <v>7.3241977450339171</v>
      </c>
      <c r="AX99" s="18"/>
    </row>
    <row r="100" spans="1:50" ht="16.399999999999999" customHeight="1" x14ac:dyDescent="0.25">
      <c r="A100" s="722" t="s">
        <v>374</v>
      </c>
      <c r="B100" s="682">
        <v>8644632.3394058384</v>
      </c>
      <c r="C100" s="682">
        <v>1437050.3316875459</v>
      </c>
      <c r="D100" s="682">
        <v>2533380.2095122556</v>
      </c>
      <c r="E100" s="682">
        <v>193158.26605614097</v>
      </c>
      <c r="F100" s="682">
        <v>2337072.9784673639</v>
      </c>
      <c r="G100" s="682">
        <v>88270.391588850238</v>
      </c>
      <c r="H100" s="682">
        <v>1260460.3975999844</v>
      </c>
      <c r="I100" s="682">
        <v>795239.76449369825</v>
      </c>
      <c r="J100" s="682">
        <v>6319955.2571870284</v>
      </c>
      <c r="K100" s="681">
        <v>2324677.0822188118</v>
      </c>
      <c r="L100" s="716">
        <v>100</v>
      </c>
      <c r="M100" s="716">
        <v>16.623614229802129</v>
      </c>
      <c r="N100" s="716">
        <v>29.305817876881267</v>
      </c>
      <c r="O100" s="716">
        <v>2.2344300887805844</v>
      </c>
      <c r="P100" s="716">
        <v>27.034960964320149</v>
      </c>
      <c r="Q100" s="716">
        <v>1.0211005873144769</v>
      </c>
      <c r="R100" s="716">
        <v>14.580844483741437</v>
      </c>
      <c r="S100" s="716">
        <v>9.1992317691599652</v>
      </c>
      <c r="T100" s="716">
        <v>73.108433176250159</v>
      </c>
      <c r="U100" s="666">
        <v>26.891566823749862</v>
      </c>
      <c r="V100" s="682">
        <v>2324677.0822188118</v>
      </c>
      <c r="W100" s="682">
        <v>287233.50978024502</v>
      </c>
      <c r="X100" s="682">
        <v>725494.05314104643</v>
      </c>
      <c r="Y100" s="682">
        <v>117287.95533107323</v>
      </c>
      <c r="Z100" s="682">
        <v>776891.65778667992</v>
      </c>
      <c r="AA100" s="689">
        <v>88270.391588850238</v>
      </c>
      <c r="AB100" s="681">
        <v>329499.51459091704</v>
      </c>
      <c r="AC100" s="716">
        <v>100</v>
      </c>
      <c r="AD100" s="716">
        <v>12.355845548496227</v>
      </c>
      <c r="AE100" s="716">
        <v>31.208379808544901</v>
      </c>
      <c r="AF100" s="716">
        <v>5.0453439846848118</v>
      </c>
      <c r="AG100" s="716">
        <v>33.419336549107612</v>
      </c>
      <c r="AH100" s="716">
        <v>3.7971033596029455</v>
      </c>
      <c r="AI100" s="666">
        <v>14.173990749563497</v>
      </c>
      <c r="AJ100" s="682">
        <v>6319955.2571870284</v>
      </c>
      <c r="AK100" s="682">
        <v>1149816.821907301</v>
      </c>
      <c r="AL100" s="682">
        <v>1807886.1563712095</v>
      </c>
      <c r="AM100" s="682">
        <v>75870.310725067771</v>
      </c>
      <c r="AN100" s="682">
        <v>1560181.3206806837</v>
      </c>
      <c r="AO100" s="682">
        <v>1260460.3975999844</v>
      </c>
      <c r="AP100" s="681">
        <v>465740.24990278133</v>
      </c>
      <c r="AQ100" s="716">
        <v>100</v>
      </c>
      <c r="AR100" s="716">
        <v>18.193432945585077</v>
      </c>
      <c r="AS100" s="716">
        <v>28.605996131306284</v>
      </c>
      <c r="AT100" s="716">
        <v>1.2004880990065294</v>
      </c>
      <c r="AU100" s="716">
        <v>24.686588072066677</v>
      </c>
      <c r="AV100" s="716">
        <v>19.944134828590656</v>
      </c>
      <c r="AW100" s="666">
        <v>7.3693599234447644</v>
      </c>
      <c r="AX100" s="18"/>
    </row>
    <row r="101" spans="1:50" ht="16.399999999999999" customHeight="1" x14ac:dyDescent="0.25">
      <c r="A101" s="722" t="s">
        <v>375</v>
      </c>
      <c r="B101" s="682">
        <v>8665950.9613347426</v>
      </c>
      <c r="C101" s="682">
        <v>1458523.9354523846</v>
      </c>
      <c r="D101" s="682">
        <v>2527794.1445526807</v>
      </c>
      <c r="E101" s="682">
        <v>187554.6051405638</v>
      </c>
      <c r="F101" s="682">
        <v>2358963.6381780598</v>
      </c>
      <c r="G101" s="682">
        <v>85919.061316910258</v>
      </c>
      <c r="H101" s="682">
        <v>1254173.4071505242</v>
      </c>
      <c r="I101" s="682">
        <v>793022.16954361927</v>
      </c>
      <c r="J101" s="682">
        <v>6333505.9828090593</v>
      </c>
      <c r="K101" s="681">
        <v>2332444.9785256828</v>
      </c>
      <c r="L101" s="716">
        <v>100</v>
      </c>
      <c r="M101" s="716">
        <v>16.830512219143007</v>
      </c>
      <c r="N101" s="716">
        <v>29.169264352303077</v>
      </c>
      <c r="O101" s="716">
        <v>2.1642703262156049</v>
      </c>
      <c r="P101" s="716">
        <v>27.221059162498758</v>
      </c>
      <c r="Q101" s="716">
        <v>0.9914556602069311</v>
      </c>
      <c r="R101" s="716">
        <v>14.472426774006975</v>
      </c>
      <c r="S101" s="716">
        <v>9.1510115056256538</v>
      </c>
      <c r="T101" s="716">
        <v>73.08495064266512</v>
      </c>
      <c r="U101" s="666">
        <v>26.915049357334887</v>
      </c>
      <c r="V101" s="682">
        <v>2332444.9785256828</v>
      </c>
      <c r="W101" s="682">
        <v>309760.79074127867</v>
      </c>
      <c r="X101" s="682">
        <v>722064.18641086295</v>
      </c>
      <c r="Y101" s="682">
        <v>114201.12123678013</v>
      </c>
      <c r="Z101" s="682">
        <v>776248.12559978548</v>
      </c>
      <c r="AA101" s="689">
        <v>85919.061316910258</v>
      </c>
      <c r="AB101" s="681">
        <v>324251.69322006532</v>
      </c>
      <c r="AC101" s="716">
        <v>100</v>
      </c>
      <c r="AD101" s="716">
        <v>13.280518665742575</v>
      </c>
      <c r="AE101" s="716">
        <v>30.957394196165485</v>
      </c>
      <c r="AF101" s="716">
        <v>4.8961978648244742</v>
      </c>
      <c r="AG101" s="716">
        <v>33.280447459491405</v>
      </c>
      <c r="AH101" s="716">
        <v>3.6836479363049719</v>
      </c>
      <c r="AI101" s="666">
        <v>13.901793877471095</v>
      </c>
      <c r="AJ101" s="682">
        <v>6333505.9828090593</v>
      </c>
      <c r="AK101" s="682">
        <v>1148763.1447111059</v>
      </c>
      <c r="AL101" s="682">
        <v>1805729.9581418179</v>
      </c>
      <c r="AM101" s="682">
        <v>73353.483903783694</v>
      </c>
      <c r="AN101" s="682">
        <v>1582715.5125782746</v>
      </c>
      <c r="AO101" s="682">
        <v>1254173.4071505242</v>
      </c>
      <c r="AP101" s="681">
        <v>468770.47632355388</v>
      </c>
      <c r="AQ101" s="716">
        <v>100</v>
      </c>
      <c r="AR101" s="716">
        <v>18.137870996398782</v>
      </c>
      <c r="AS101" s="716">
        <v>28.510748439222823</v>
      </c>
      <c r="AT101" s="716">
        <v>1.1581813312071696</v>
      </c>
      <c r="AU101" s="716">
        <v>24.989563708855975</v>
      </c>
      <c r="AV101" s="716">
        <v>19.802198190934188</v>
      </c>
      <c r="AW101" s="666">
        <v>7.4014373333810779</v>
      </c>
      <c r="AX101" s="18"/>
    </row>
    <row r="102" spans="1:50" ht="16.399999999999999" customHeight="1" x14ac:dyDescent="0.25">
      <c r="A102" s="722" t="s">
        <v>376</v>
      </c>
      <c r="B102" s="682">
        <v>8690702.1152303405</v>
      </c>
      <c r="C102" s="682">
        <v>1466504.6244781283</v>
      </c>
      <c r="D102" s="682">
        <v>2531333.0201762477</v>
      </c>
      <c r="E102" s="682">
        <v>181098.01330681494</v>
      </c>
      <c r="F102" s="682">
        <v>2355871.7407805445</v>
      </c>
      <c r="G102" s="682">
        <v>79370.946312070097</v>
      </c>
      <c r="H102" s="682">
        <v>1263621.2711784439</v>
      </c>
      <c r="I102" s="682">
        <v>812902.49899809132</v>
      </c>
      <c r="J102" s="682">
        <v>6318451.7011532858</v>
      </c>
      <c r="K102" s="681">
        <v>2372250.4140770547</v>
      </c>
      <c r="L102" s="716">
        <v>100</v>
      </c>
      <c r="M102" s="716">
        <v>16.874409052728872</v>
      </c>
      <c r="N102" s="716">
        <v>29.12691042234804</v>
      </c>
      <c r="O102" s="716">
        <v>2.0838133778563539</v>
      </c>
      <c r="P102" s="716">
        <v>27.107956406098772</v>
      </c>
      <c r="Q102" s="716">
        <v>0.91328577668050048</v>
      </c>
      <c r="R102" s="716">
        <v>14.539921567026953</v>
      </c>
      <c r="S102" s="716">
        <v>9.3537033972605101</v>
      </c>
      <c r="T102" s="716">
        <v>72.703581567711112</v>
      </c>
      <c r="U102" s="666">
        <v>27.296418432288888</v>
      </c>
      <c r="V102" s="682">
        <v>2372250.4140770547</v>
      </c>
      <c r="W102" s="682">
        <v>330846.02565122396</v>
      </c>
      <c r="X102" s="682">
        <v>732510.54218256299</v>
      </c>
      <c r="Y102" s="682">
        <v>111672.39543817658</v>
      </c>
      <c r="Z102" s="682">
        <v>780756.15676890919</v>
      </c>
      <c r="AA102" s="689">
        <v>79370.946312070097</v>
      </c>
      <c r="AB102" s="681">
        <v>337094.34772411204</v>
      </c>
      <c r="AC102" s="716">
        <v>100</v>
      </c>
      <c r="AD102" s="716">
        <v>13.946505128125041</v>
      </c>
      <c r="AE102" s="716">
        <v>30.878297579201931</v>
      </c>
      <c r="AF102" s="716">
        <v>4.7074455030340348</v>
      </c>
      <c r="AG102" s="716">
        <v>32.912046390038022</v>
      </c>
      <c r="AH102" s="716">
        <v>3.3458080918051003</v>
      </c>
      <c r="AI102" s="666">
        <v>14.209897307795883</v>
      </c>
      <c r="AJ102" s="682">
        <v>6318451.7011532858</v>
      </c>
      <c r="AK102" s="682">
        <v>1135658.5988269045</v>
      </c>
      <c r="AL102" s="682">
        <v>1798822.4779936844</v>
      </c>
      <c r="AM102" s="682">
        <v>69425.617868638365</v>
      </c>
      <c r="AN102" s="682">
        <v>1575115.5840116355</v>
      </c>
      <c r="AO102" s="682">
        <v>1263621.2711784439</v>
      </c>
      <c r="AP102" s="681">
        <v>475808.15127397922</v>
      </c>
      <c r="AQ102" s="716">
        <v>100</v>
      </c>
      <c r="AR102" s="716">
        <v>17.973684892132937</v>
      </c>
      <c r="AS102" s="716">
        <v>28.469355517354849</v>
      </c>
      <c r="AT102" s="716">
        <v>1.0987757943289547</v>
      </c>
      <c r="AU102" s="716">
        <v>24.92882209931485</v>
      </c>
      <c r="AV102" s="716">
        <v>19.998906867449811</v>
      </c>
      <c r="AW102" s="666">
        <v>7.5304548294185993</v>
      </c>
      <c r="AX102" s="18"/>
    </row>
    <row r="103" spans="1:50" ht="16.399999999999999" customHeight="1" x14ac:dyDescent="0.25">
      <c r="A103" s="722" t="s">
        <v>377</v>
      </c>
      <c r="B103" s="682">
        <v>8683844.0000513345</v>
      </c>
      <c r="C103" s="682">
        <v>1455906.5251596607</v>
      </c>
      <c r="D103" s="682">
        <v>2549384.551795119</v>
      </c>
      <c r="E103" s="682">
        <v>177615.55171433967</v>
      </c>
      <c r="F103" s="682">
        <v>2349352.6953183711</v>
      </c>
      <c r="G103" s="682">
        <v>76333.870045788906</v>
      </c>
      <c r="H103" s="682">
        <v>1263054.9715374624</v>
      </c>
      <c r="I103" s="682">
        <v>812195.83448059112</v>
      </c>
      <c r="J103" s="682">
        <v>6323148.6060801996</v>
      </c>
      <c r="K103" s="681">
        <v>2360695.393971134</v>
      </c>
      <c r="L103" s="716">
        <v>100</v>
      </c>
      <c r="M103" s="716">
        <v>16.76569184281816</v>
      </c>
      <c r="N103" s="716">
        <v>29.357788460732927</v>
      </c>
      <c r="O103" s="716">
        <v>2.0453563158583883</v>
      </c>
      <c r="P103" s="716">
        <v>27.054294104137327</v>
      </c>
      <c r="Q103" s="716">
        <v>0.87903317983761176</v>
      </c>
      <c r="R103" s="716">
        <v>14.544883251357302</v>
      </c>
      <c r="S103" s="716">
        <v>9.3529528452582742</v>
      </c>
      <c r="T103" s="716">
        <v>72.815087489397783</v>
      </c>
      <c r="U103" s="666">
        <v>27.184912510602206</v>
      </c>
      <c r="V103" s="682">
        <v>2360695.393971134</v>
      </c>
      <c r="W103" s="682">
        <v>329160.2248479785</v>
      </c>
      <c r="X103" s="682">
        <v>743226.34629748168</v>
      </c>
      <c r="Y103" s="682">
        <v>111055.17698039502</v>
      </c>
      <c r="Z103" s="682">
        <v>774256.95377472229</v>
      </c>
      <c r="AA103" s="689">
        <v>76333.870045788906</v>
      </c>
      <c r="AB103" s="681">
        <v>326662.82202476764</v>
      </c>
      <c r="AC103" s="716">
        <v>100</v>
      </c>
      <c r="AD103" s="716">
        <v>13.943358625962709</v>
      </c>
      <c r="AE103" s="716">
        <v>31.483364952359867</v>
      </c>
      <c r="AF103" s="716">
        <v>4.7043416640712508</v>
      </c>
      <c r="AG103" s="716">
        <v>32.797833882001875</v>
      </c>
      <c r="AH103" s="716">
        <v>3.2335332309595852</v>
      </c>
      <c r="AI103" s="666">
        <v>13.837567644644711</v>
      </c>
      <c r="AJ103" s="682">
        <v>6323148.6060801996</v>
      </c>
      <c r="AK103" s="682">
        <v>1126746.3003116825</v>
      </c>
      <c r="AL103" s="682">
        <v>1806158.2054976379</v>
      </c>
      <c r="AM103" s="682">
        <v>66560.374733944656</v>
      </c>
      <c r="AN103" s="682">
        <v>1575095.7415436492</v>
      </c>
      <c r="AO103" s="682">
        <v>1263054.9715374624</v>
      </c>
      <c r="AP103" s="681">
        <v>485533.0124558236</v>
      </c>
      <c r="AQ103" s="716">
        <v>100</v>
      </c>
      <c r="AR103" s="716">
        <v>17.819386677520566</v>
      </c>
      <c r="AS103" s="716">
        <v>28.56422200422233</v>
      </c>
      <c r="AT103" s="716">
        <v>1.0526460610136803</v>
      </c>
      <c r="AU103" s="716">
        <v>24.909990886962106</v>
      </c>
      <c r="AV103" s="716">
        <v>19.975095482066273</v>
      </c>
      <c r="AW103" s="666">
        <v>7.6786588882150548</v>
      </c>
      <c r="AX103" s="18"/>
    </row>
    <row r="104" spans="1:50" ht="16.399999999999999" customHeight="1" x14ac:dyDescent="0.25">
      <c r="A104" s="722" t="s">
        <v>378</v>
      </c>
      <c r="B104" s="682">
        <v>8694573.4529440869</v>
      </c>
      <c r="C104" s="682">
        <v>1442104.3236795261</v>
      </c>
      <c r="D104" s="682">
        <v>2548568.8850009609</v>
      </c>
      <c r="E104" s="682">
        <v>183090.11113885965</v>
      </c>
      <c r="F104" s="682">
        <v>2342103.6684438507</v>
      </c>
      <c r="G104" s="682">
        <v>74958.531102919951</v>
      </c>
      <c r="H104" s="682">
        <v>1279247.2929065037</v>
      </c>
      <c r="I104" s="682">
        <v>824500.64067146648</v>
      </c>
      <c r="J104" s="682">
        <v>6344450.3324021567</v>
      </c>
      <c r="K104" s="681">
        <v>2350123.1205419297</v>
      </c>
      <c r="L104" s="716">
        <v>100</v>
      </c>
      <c r="M104" s="716">
        <v>16.586257295821824</v>
      </c>
      <c r="N104" s="716">
        <v>29.312178438586713</v>
      </c>
      <c r="O104" s="716">
        <v>2.1057975084086862</v>
      </c>
      <c r="P104" s="716">
        <v>26.937533866607183</v>
      </c>
      <c r="Q104" s="716">
        <v>0.8621300574272347</v>
      </c>
      <c r="R104" s="716">
        <v>14.713169079885514</v>
      </c>
      <c r="S104" s="716">
        <v>9.4829337532628557</v>
      </c>
      <c r="T104" s="716">
        <v>72.970230992227101</v>
      </c>
      <c r="U104" s="666">
        <v>27.029769007772884</v>
      </c>
      <c r="V104" s="682">
        <v>2350123.1205419297</v>
      </c>
      <c r="W104" s="682">
        <v>323192.35249169241</v>
      </c>
      <c r="X104" s="682">
        <v>727974.16426432983</v>
      </c>
      <c r="Y104" s="682">
        <v>115750.12399907113</v>
      </c>
      <c r="Z104" s="682">
        <v>772678.42217339319</v>
      </c>
      <c r="AA104" s="689">
        <v>74958.531102919951</v>
      </c>
      <c r="AB104" s="681">
        <v>335569.52651052352</v>
      </c>
      <c r="AC104" s="716">
        <v>100</v>
      </c>
      <c r="AD104" s="716">
        <v>13.752145564916848</v>
      </c>
      <c r="AE104" s="716">
        <v>30.976001125271331</v>
      </c>
      <c r="AF104" s="716">
        <v>4.925279147603959</v>
      </c>
      <c r="AG104" s="716">
        <v>32.878210312454456</v>
      </c>
      <c r="AH104" s="716">
        <v>3.1895576213740999</v>
      </c>
      <c r="AI104" s="666">
        <v>14.27880622837932</v>
      </c>
      <c r="AJ104" s="682">
        <v>6344450.3324021567</v>
      </c>
      <c r="AK104" s="682">
        <v>1118911.9711878337</v>
      </c>
      <c r="AL104" s="682">
        <v>1820594.7207366305</v>
      </c>
      <c r="AM104" s="682">
        <v>67339.987139788529</v>
      </c>
      <c r="AN104" s="682">
        <v>1569425.2462704573</v>
      </c>
      <c r="AO104" s="682">
        <v>1279247.2929065037</v>
      </c>
      <c r="AP104" s="681">
        <v>488931.11416094308</v>
      </c>
      <c r="AQ104" s="716">
        <v>100</v>
      </c>
      <c r="AR104" s="716">
        <v>17.636074247021295</v>
      </c>
      <c r="AS104" s="716">
        <v>28.695862137001093</v>
      </c>
      <c r="AT104" s="716">
        <v>1.0613998630562538</v>
      </c>
      <c r="AU104" s="716">
        <v>24.736977421907508</v>
      </c>
      <c r="AV104" s="716">
        <v>20.163248601272457</v>
      </c>
      <c r="AW104" s="666">
        <v>7.7064377297413946</v>
      </c>
      <c r="AX104" s="18"/>
    </row>
    <row r="105" spans="1:50" ht="16.399999999999999" customHeight="1" x14ac:dyDescent="0.25">
      <c r="A105" s="722" t="s">
        <v>379</v>
      </c>
      <c r="B105" s="682">
        <v>8682385.0589957032</v>
      </c>
      <c r="C105" s="682">
        <v>1449038.1865077512</v>
      </c>
      <c r="D105" s="682">
        <v>2537882.2042801916</v>
      </c>
      <c r="E105" s="682">
        <v>174411.72668078323</v>
      </c>
      <c r="F105" s="682">
        <v>2330019.6536221271</v>
      </c>
      <c r="G105" s="682">
        <v>79428.059737134638</v>
      </c>
      <c r="H105" s="682">
        <v>1287517.6595027088</v>
      </c>
      <c r="I105" s="682">
        <v>824087.56866500643</v>
      </c>
      <c r="J105" s="682">
        <v>6358590.5007500341</v>
      </c>
      <c r="K105" s="681">
        <v>2323794.5582456691</v>
      </c>
      <c r="L105" s="716">
        <v>100</v>
      </c>
      <c r="M105" s="716">
        <v>16.689402470193627</v>
      </c>
      <c r="N105" s="716">
        <v>29.230242462590688</v>
      </c>
      <c r="O105" s="716">
        <v>2.0087997191517966</v>
      </c>
      <c r="P105" s="716">
        <v>26.836170450745268</v>
      </c>
      <c r="Q105" s="716">
        <v>0.91481844213808838</v>
      </c>
      <c r="R105" s="716">
        <v>14.829078078825001</v>
      </c>
      <c r="S105" s="716">
        <v>9.4914883763555302</v>
      </c>
      <c r="T105" s="716">
        <v>73.235527537009929</v>
      </c>
      <c r="U105" s="666">
        <v>26.764472462990067</v>
      </c>
      <c r="V105" s="682">
        <v>2323794.5582456691</v>
      </c>
      <c r="W105" s="682">
        <v>323999.77277148259</v>
      </c>
      <c r="X105" s="682">
        <v>720792.97266494983</v>
      </c>
      <c r="Y105" s="682">
        <v>110978.55679173199</v>
      </c>
      <c r="Z105" s="682">
        <v>760917.77603551373</v>
      </c>
      <c r="AA105" s="689">
        <v>79428.059737134638</v>
      </c>
      <c r="AB105" s="681">
        <v>327677.42024485627</v>
      </c>
      <c r="AC105" s="716">
        <v>100</v>
      </c>
      <c r="AD105" s="716">
        <v>13.942702964933515</v>
      </c>
      <c r="AE105" s="716">
        <v>31.017930139620731</v>
      </c>
      <c r="AF105" s="716">
        <v>4.7757473395373813</v>
      </c>
      <c r="AG105" s="716">
        <v>32.744623371954305</v>
      </c>
      <c r="AH105" s="716">
        <v>3.4180327798468655</v>
      </c>
      <c r="AI105" s="666">
        <v>14.100963404107194</v>
      </c>
      <c r="AJ105" s="682">
        <v>6358590.5007500341</v>
      </c>
      <c r="AK105" s="682">
        <v>1125038.4137362686</v>
      </c>
      <c r="AL105" s="682">
        <v>1817089.2316152418</v>
      </c>
      <c r="AM105" s="682">
        <v>63433.169889051249</v>
      </c>
      <c r="AN105" s="682">
        <v>1569101.8775866139</v>
      </c>
      <c r="AO105" s="682">
        <v>1287517.6595027088</v>
      </c>
      <c r="AP105" s="681">
        <v>496410.14842015004</v>
      </c>
      <c r="AQ105" s="716">
        <v>100</v>
      </c>
      <c r="AR105" s="716">
        <v>17.693204391815506</v>
      </c>
      <c r="AS105" s="716">
        <v>28.57691860170749</v>
      </c>
      <c r="AT105" s="716">
        <v>0.99759797209096768</v>
      </c>
      <c r="AU105" s="716">
        <v>24.676882044873448</v>
      </c>
      <c r="AV105" s="716">
        <v>20.248475811594382</v>
      </c>
      <c r="AW105" s="666">
        <v>7.8069211779182108</v>
      </c>
      <c r="AX105" s="18"/>
    </row>
    <row r="106" spans="1:50" ht="16.399999999999999" customHeight="1" x14ac:dyDescent="0.25">
      <c r="A106" s="722" t="s">
        <v>380</v>
      </c>
      <c r="B106" s="682">
        <v>8658209.1315300427</v>
      </c>
      <c r="C106" s="682">
        <v>1422021.97063723</v>
      </c>
      <c r="D106" s="682">
        <v>2530139.3021872342</v>
      </c>
      <c r="E106" s="682">
        <v>166726.34440453927</v>
      </c>
      <c r="F106" s="682">
        <v>2338821.5782297477</v>
      </c>
      <c r="G106" s="682">
        <v>78344.256216487731</v>
      </c>
      <c r="H106" s="682">
        <v>1304298.6522087085</v>
      </c>
      <c r="I106" s="682">
        <v>817857.02764609444</v>
      </c>
      <c r="J106" s="682">
        <v>6321836.339855304</v>
      </c>
      <c r="K106" s="681">
        <v>2336372.7916747383</v>
      </c>
      <c r="L106" s="716">
        <v>100</v>
      </c>
      <c r="M106" s="716">
        <v>16.423973468817518</v>
      </c>
      <c r="N106" s="716">
        <v>29.222432303851253</v>
      </c>
      <c r="O106" s="716">
        <v>1.9256446901632658</v>
      </c>
      <c r="P106" s="716">
        <v>27.012763756336305</v>
      </c>
      <c r="Q106" s="716">
        <v>0.90485520765704874</v>
      </c>
      <c r="R106" s="716">
        <v>15.064300623773663</v>
      </c>
      <c r="S106" s="716">
        <v>9.4460299494009341</v>
      </c>
      <c r="T106" s="716">
        <v>73.015519073493834</v>
      </c>
      <c r="U106" s="666">
        <v>26.984480926506148</v>
      </c>
      <c r="V106" s="682">
        <v>2336372.7916747383</v>
      </c>
      <c r="W106" s="682">
        <v>328537.37240600144</v>
      </c>
      <c r="X106" s="682">
        <v>714960.96941612056</v>
      </c>
      <c r="Y106" s="682">
        <v>103033.93128535428</v>
      </c>
      <c r="Z106" s="682">
        <v>783127.68724686257</v>
      </c>
      <c r="AA106" s="689">
        <v>78344.256216487731</v>
      </c>
      <c r="AB106" s="681">
        <v>328368.57510391192</v>
      </c>
      <c r="AC106" s="716">
        <v>100</v>
      </c>
      <c r="AD106" s="716">
        <v>14.06185577818265</v>
      </c>
      <c r="AE106" s="716">
        <v>30.601322355908302</v>
      </c>
      <c r="AF106" s="716">
        <v>4.4099953420317997</v>
      </c>
      <c r="AG106" s="716">
        <v>33.518952542051636</v>
      </c>
      <c r="AH106" s="716">
        <v>3.3532429625808851</v>
      </c>
      <c r="AI106" s="666">
        <v>14.054631019244734</v>
      </c>
      <c r="AJ106" s="682">
        <v>6321836.339855304</v>
      </c>
      <c r="AK106" s="682">
        <v>1093484.5982312285</v>
      </c>
      <c r="AL106" s="682">
        <v>1815178.3327711143</v>
      </c>
      <c r="AM106" s="682">
        <v>63692.413119185017</v>
      </c>
      <c r="AN106" s="682">
        <v>1555693.8909828851</v>
      </c>
      <c r="AO106" s="682">
        <v>1304298.6522087085</v>
      </c>
      <c r="AP106" s="681">
        <v>489488.45254218264</v>
      </c>
      <c r="AQ106" s="716">
        <v>100</v>
      </c>
      <c r="AR106" s="716">
        <v>17.296945688667677</v>
      </c>
      <c r="AS106" s="716">
        <v>28.712833347607042</v>
      </c>
      <c r="AT106" s="716">
        <v>1.007498607922565</v>
      </c>
      <c r="AU106" s="716">
        <v>24.608259489022018</v>
      </c>
      <c r="AV106" s="716">
        <v>20.631642169948385</v>
      </c>
      <c r="AW106" s="666">
        <v>7.7428206968323101</v>
      </c>
      <c r="AX106" s="18"/>
    </row>
    <row r="107" spans="1:50" ht="16.399999999999999" customHeight="1" x14ac:dyDescent="0.25">
      <c r="A107" s="722" t="s">
        <v>381</v>
      </c>
      <c r="B107" s="682">
        <v>8691455.3865695465</v>
      </c>
      <c r="C107" s="682">
        <v>1430187.5166650531</v>
      </c>
      <c r="D107" s="682">
        <v>2538997.9064940042</v>
      </c>
      <c r="E107" s="682">
        <v>181147.6105918088</v>
      </c>
      <c r="F107" s="682">
        <v>2323033.0027811937</v>
      </c>
      <c r="G107" s="682">
        <v>76877.44693327084</v>
      </c>
      <c r="H107" s="682">
        <v>1322324.3285181955</v>
      </c>
      <c r="I107" s="682">
        <v>818887.57458602032</v>
      </c>
      <c r="J107" s="682">
        <v>6358815.4666543035</v>
      </c>
      <c r="K107" s="681">
        <v>2332639.919915244</v>
      </c>
      <c r="L107" s="716">
        <v>100</v>
      </c>
      <c r="M107" s="716">
        <v>16.455098174639975</v>
      </c>
      <c r="N107" s="716">
        <v>29.212574805565765</v>
      </c>
      <c r="O107" s="716">
        <v>2.0842034220382324</v>
      </c>
      <c r="P107" s="716">
        <v>26.727779174600098</v>
      </c>
      <c r="Q107" s="716">
        <v>0.88451753491211094</v>
      </c>
      <c r="R107" s="716">
        <v>15.214072554080118</v>
      </c>
      <c r="S107" s="716">
        <v>9.4217543341636976</v>
      </c>
      <c r="T107" s="716">
        <v>73.16168793180772</v>
      </c>
      <c r="U107" s="666">
        <v>26.838312068192295</v>
      </c>
      <c r="V107" s="682">
        <v>2332639.919915244</v>
      </c>
      <c r="W107" s="682">
        <v>329868.87342686136</v>
      </c>
      <c r="X107" s="682">
        <v>713599.86984307121</v>
      </c>
      <c r="Y107" s="682">
        <v>112818.1424995549</v>
      </c>
      <c r="Z107" s="682">
        <v>768599.18935934477</v>
      </c>
      <c r="AA107" s="689">
        <v>76877.44693327084</v>
      </c>
      <c r="AB107" s="681">
        <v>330876.39785314072</v>
      </c>
      <c r="AC107" s="716">
        <v>100</v>
      </c>
      <c r="AD107" s="716">
        <v>14.141439945812429</v>
      </c>
      <c r="AE107" s="716">
        <v>30.591942791967639</v>
      </c>
      <c r="AF107" s="716">
        <v>4.8365005475707594</v>
      </c>
      <c r="AG107" s="716">
        <v>32.949757174149354</v>
      </c>
      <c r="AH107" s="716">
        <v>3.295727140606604</v>
      </c>
      <c r="AI107" s="666">
        <v>14.184632399893211</v>
      </c>
      <c r="AJ107" s="682">
        <v>6358815.4666543035</v>
      </c>
      <c r="AK107" s="682">
        <v>1100318.643238192</v>
      </c>
      <c r="AL107" s="682">
        <v>1825398.0366509333</v>
      </c>
      <c r="AM107" s="682">
        <v>68329.468092253912</v>
      </c>
      <c r="AN107" s="682">
        <v>1554433.8134218492</v>
      </c>
      <c r="AO107" s="682">
        <v>1322324.3285181955</v>
      </c>
      <c r="AP107" s="681">
        <v>488011.17673287983</v>
      </c>
      <c r="AQ107" s="716">
        <v>100</v>
      </c>
      <c r="AR107" s="716">
        <v>17.303830391183304</v>
      </c>
      <c r="AS107" s="716">
        <v>28.706573515513075</v>
      </c>
      <c r="AT107" s="716">
        <v>1.0745628403682161</v>
      </c>
      <c r="AU107" s="716">
        <v>24.445336109741142</v>
      </c>
      <c r="AV107" s="716">
        <v>20.7951360666539</v>
      </c>
      <c r="AW107" s="666">
        <v>7.6745610765403667</v>
      </c>
      <c r="AX107" s="18"/>
    </row>
    <row r="108" spans="1:50" ht="16.399999999999999" customHeight="1" x14ac:dyDescent="0.25">
      <c r="A108" s="722" t="s">
        <v>382</v>
      </c>
      <c r="B108" s="682">
        <v>8646306.0205575917</v>
      </c>
      <c r="C108" s="682">
        <v>1412534.7200872644</v>
      </c>
      <c r="D108" s="682">
        <v>2509001.3990226798</v>
      </c>
      <c r="E108" s="682">
        <v>191264.73209229048</v>
      </c>
      <c r="F108" s="682">
        <v>2304373.8952047862</v>
      </c>
      <c r="G108" s="682">
        <v>72222.085689259402</v>
      </c>
      <c r="H108" s="682">
        <v>1329602.380725374</v>
      </c>
      <c r="I108" s="682">
        <v>827306.80773593753</v>
      </c>
      <c r="J108" s="682">
        <v>6307637.6112335715</v>
      </c>
      <c r="K108" s="681">
        <v>2338668.4093240197</v>
      </c>
      <c r="L108" s="716">
        <v>100</v>
      </c>
      <c r="M108" s="716">
        <v>16.336857806429705</v>
      </c>
      <c r="N108" s="716">
        <v>29.018188727732269</v>
      </c>
      <c r="O108" s="716">
        <v>2.2120976476837217</v>
      </c>
      <c r="P108" s="716">
        <v>26.65154216986851</v>
      </c>
      <c r="Q108" s="716">
        <v>0.83529411887045235</v>
      </c>
      <c r="R108" s="716">
        <v>15.377692827018738</v>
      </c>
      <c r="S108" s="716">
        <v>9.5683267023966074</v>
      </c>
      <c r="T108" s="716">
        <v>72.951820074797652</v>
      </c>
      <c r="U108" s="666">
        <v>27.048179925202337</v>
      </c>
      <c r="V108" s="682">
        <v>2338668.4093240197</v>
      </c>
      <c r="W108" s="682">
        <v>315010.57149784756</v>
      </c>
      <c r="X108" s="682">
        <v>722119.02246185858</v>
      </c>
      <c r="Y108" s="682">
        <v>119241.67336090672</v>
      </c>
      <c r="Z108" s="682">
        <v>761841.60686350428</v>
      </c>
      <c r="AA108" s="689">
        <v>72222.085689259402</v>
      </c>
      <c r="AB108" s="681">
        <v>348233.44945064303</v>
      </c>
      <c r="AC108" s="716">
        <v>100</v>
      </c>
      <c r="AD108" s="716">
        <v>13.469655220976787</v>
      </c>
      <c r="AE108" s="716">
        <v>30.877358225853978</v>
      </c>
      <c r="AF108" s="716">
        <v>5.0986994515983106</v>
      </c>
      <c r="AG108" s="716">
        <v>32.575871116491918</v>
      </c>
      <c r="AH108" s="716">
        <v>3.0881712602486826</v>
      </c>
      <c r="AI108" s="666">
        <v>14.890244724830321</v>
      </c>
      <c r="AJ108" s="682">
        <v>6307637.6112335715</v>
      </c>
      <c r="AK108" s="682">
        <v>1097524.1485894169</v>
      </c>
      <c r="AL108" s="682">
        <v>1786882.376560821</v>
      </c>
      <c r="AM108" s="682">
        <v>72023.05873138379</v>
      </c>
      <c r="AN108" s="682">
        <v>1542532.2883412817</v>
      </c>
      <c r="AO108" s="682">
        <v>1329602.380725374</v>
      </c>
      <c r="AP108" s="681">
        <v>479073.35828529455</v>
      </c>
      <c r="AQ108" s="716">
        <v>100</v>
      </c>
      <c r="AR108" s="716">
        <v>17.399923968916411</v>
      </c>
      <c r="AS108" s="716">
        <v>28.328868693700432</v>
      </c>
      <c r="AT108" s="716">
        <v>1.1418388812178193</v>
      </c>
      <c r="AU108" s="716">
        <v>24.454992239790577</v>
      </c>
      <c r="AV108" s="716">
        <v>21.079244919800434</v>
      </c>
      <c r="AW108" s="666">
        <v>7.5951312965743316</v>
      </c>
      <c r="AX108" s="18"/>
    </row>
    <row r="109" spans="1:50" ht="16.399999999999999" customHeight="1" x14ac:dyDescent="0.25">
      <c r="A109" s="722" t="s">
        <v>383</v>
      </c>
      <c r="B109" s="682">
        <v>8631201.3239478357</v>
      </c>
      <c r="C109" s="682">
        <v>1397570.9854976898</v>
      </c>
      <c r="D109" s="682">
        <v>2505624.1321073929</v>
      </c>
      <c r="E109" s="682">
        <v>202273.371547374</v>
      </c>
      <c r="F109" s="682">
        <v>2286004.528600933</v>
      </c>
      <c r="G109" s="682">
        <v>76203.197284117341</v>
      </c>
      <c r="H109" s="682">
        <v>1325557.7959515147</v>
      </c>
      <c r="I109" s="682">
        <v>837967.3129588156</v>
      </c>
      <c r="J109" s="682">
        <v>6315857.9582115542</v>
      </c>
      <c r="K109" s="681">
        <v>2315343.365736282</v>
      </c>
      <c r="L109" s="716">
        <v>100</v>
      </c>
      <c r="M109" s="716">
        <v>16.192079561625299</v>
      </c>
      <c r="N109" s="716">
        <v>29.029842290381687</v>
      </c>
      <c r="O109" s="716">
        <v>2.3435135383316021</v>
      </c>
      <c r="P109" s="716">
        <v>26.48535751632004</v>
      </c>
      <c r="Q109" s="716">
        <v>0.88288054494438173</v>
      </c>
      <c r="R109" s="716">
        <v>15.357743913047972</v>
      </c>
      <c r="S109" s="716">
        <v>9.7085826353490354</v>
      </c>
      <c r="T109" s="716">
        <v>73.174726450740877</v>
      </c>
      <c r="U109" s="666">
        <v>26.825273549259123</v>
      </c>
      <c r="V109" s="682">
        <v>2315343.365736282</v>
      </c>
      <c r="W109" s="682">
        <v>311080.24293444015</v>
      </c>
      <c r="X109" s="682">
        <v>711812.14873302868</v>
      </c>
      <c r="Y109" s="682">
        <v>124786.87319485901</v>
      </c>
      <c r="Z109" s="682">
        <v>741512.14756319765</v>
      </c>
      <c r="AA109" s="689">
        <v>76203.197284117341</v>
      </c>
      <c r="AB109" s="681">
        <v>349948.7560266392</v>
      </c>
      <c r="AC109" s="716">
        <v>100</v>
      </c>
      <c r="AD109" s="716">
        <v>13.435598690802228</v>
      </c>
      <c r="AE109" s="716">
        <v>30.743265092634392</v>
      </c>
      <c r="AF109" s="716">
        <v>5.3895623017096925</v>
      </c>
      <c r="AG109" s="716">
        <v>32.026012147334178</v>
      </c>
      <c r="AH109" s="716">
        <v>3.2912266237403038</v>
      </c>
      <c r="AI109" s="666">
        <v>15.114335143779206</v>
      </c>
      <c r="AJ109" s="682">
        <v>6315857.9582115542</v>
      </c>
      <c r="AK109" s="682">
        <v>1086490.7425632493</v>
      </c>
      <c r="AL109" s="682">
        <v>1793811.983374364</v>
      </c>
      <c r="AM109" s="682">
        <v>77486.498352514958</v>
      </c>
      <c r="AN109" s="682">
        <v>1544492.3810377354</v>
      </c>
      <c r="AO109" s="682">
        <v>1325557.7959515147</v>
      </c>
      <c r="AP109" s="681">
        <v>488018.55693217617</v>
      </c>
      <c r="AQ109" s="716">
        <v>100</v>
      </c>
      <c r="AR109" s="716">
        <v>17.202583556374158</v>
      </c>
      <c r="AS109" s="716">
        <v>28.40171509940533</v>
      </c>
      <c r="AT109" s="716">
        <v>1.226856253975297</v>
      </c>
      <c r="AU109" s="716">
        <v>24.454197533522198</v>
      </c>
      <c r="AV109" s="716">
        <v>20.987770857450847</v>
      </c>
      <c r="AW109" s="666">
        <v>7.7268766992721787</v>
      </c>
      <c r="AX109" s="18"/>
    </row>
    <row r="110" spans="1:50" ht="16.399999999999999" customHeight="1" x14ac:dyDescent="0.25">
      <c r="A110" s="722" t="s">
        <v>384</v>
      </c>
      <c r="B110" s="682">
        <v>8645051.7901821025</v>
      </c>
      <c r="C110" s="682">
        <v>1395121.3163157203</v>
      </c>
      <c r="D110" s="682">
        <v>2505129.2119998219</v>
      </c>
      <c r="E110" s="682">
        <v>201068.28608562006</v>
      </c>
      <c r="F110" s="682">
        <v>2291394.0542064691</v>
      </c>
      <c r="G110" s="682">
        <v>79815.430689857021</v>
      </c>
      <c r="H110" s="682">
        <v>1320102.2143551393</v>
      </c>
      <c r="I110" s="682">
        <v>852421.27652947512</v>
      </c>
      <c r="J110" s="682">
        <v>6331876.4905520836</v>
      </c>
      <c r="K110" s="681">
        <v>2313175.2996300189</v>
      </c>
      <c r="L110" s="716">
        <v>100</v>
      </c>
      <c r="M110" s="716">
        <v>16.137801717973662</v>
      </c>
      <c r="N110" s="716">
        <v>28.977607917222819</v>
      </c>
      <c r="O110" s="716">
        <v>2.3258193353331511</v>
      </c>
      <c r="P110" s="716">
        <v>26.505266941358631</v>
      </c>
      <c r="Q110" s="716">
        <v>0.92324988475489234</v>
      </c>
      <c r="R110" s="716">
        <v>15.270032457808238</v>
      </c>
      <c r="S110" s="716">
        <v>9.8602217455486105</v>
      </c>
      <c r="T110" s="716">
        <v>73.242782625582251</v>
      </c>
      <c r="U110" s="666">
        <v>26.757217374417756</v>
      </c>
      <c r="V110" s="682">
        <v>2313175.2996300189</v>
      </c>
      <c r="W110" s="682">
        <v>303598.92391879781</v>
      </c>
      <c r="X110" s="682">
        <v>706589.33356690174</v>
      </c>
      <c r="Y110" s="682">
        <v>122056.21839800489</v>
      </c>
      <c r="Z110" s="682">
        <v>741385.79403710668</v>
      </c>
      <c r="AA110" s="689">
        <v>79815.430689857021</v>
      </c>
      <c r="AB110" s="681">
        <v>359729.59901935072</v>
      </c>
      <c r="AC110" s="716">
        <v>100</v>
      </c>
      <c r="AD110" s="716">
        <v>13.124769401063421</v>
      </c>
      <c r="AE110" s="716">
        <v>30.546294251020111</v>
      </c>
      <c r="AF110" s="716">
        <v>5.2765658710572945</v>
      </c>
      <c r="AG110" s="716">
        <v>32.050566775275861</v>
      </c>
      <c r="AH110" s="716">
        <v>3.4504704724550321</v>
      </c>
      <c r="AI110" s="666">
        <v>15.551333229128279</v>
      </c>
      <c r="AJ110" s="682">
        <v>6331876.4905520836</v>
      </c>
      <c r="AK110" s="682">
        <v>1091522.3923969227</v>
      </c>
      <c r="AL110" s="682">
        <v>1798539.8784329202</v>
      </c>
      <c r="AM110" s="682">
        <v>79012.067687615141</v>
      </c>
      <c r="AN110" s="682">
        <v>1550008.2601693622</v>
      </c>
      <c r="AO110" s="682">
        <v>1320102.2143551393</v>
      </c>
      <c r="AP110" s="681">
        <v>492691.6775101244</v>
      </c>
      <c r="AQ110" s="716">
        <v>100</v>
      </c>
      <c r="AR110" s="716">
        <v>17.238529431608537</v>
      </c>
      <c r="AS110" s="716">
        <v>28.404531912720611</v>
      </c>
      <c r="AT110" s="716">
        <v>1.2478460027688567</v>
      </c>
      <c r="AU110" s="716">
        <v>24.479445587451995</v>
      </c>
      <c r="AV110" s="716">
        <v>20.84851491220477</v>
      </c>
      <c r="AW110" s="666">
        <v>7.7811321532452391</v>
      </c>
      <c r="AX110" s="18"/>
    </row>
    <row r="111" spans="1:50" ht="16.399999999999999" customHeight="1" x14ac:dyDescent="0.25">
      <c r="A111" s="722" t="s">
        <v>385</v>
      </c>
      <c r="B111" s="682">
        <v>8681264.0815763585</v>
      </c>
      <c r="C111" s="682">
        <v>1406722.8612163032</v>
      </c>
      <c r="D111" s="682">
        <v>2493066.9520693435</v>
      </c>
      <c r="E111" s="682">
        <v>205500.36052629928</v>
      </c>
      <c r="F111" s="682">
        <v>2294723.3415457727</v>
      </c>
      <c r="G111" s="682">
        <v>86105.348238765146</v>
      </c>
      <c r="H111" s="682">
        <v>1327434.1453377518</v>
      </c>
      <c r="I111" s="682">
        <v>867711.0726421224</v>
      </c>
      <c r="J111" s="682">
        <v>6341152.8160187406</v>
      </c>
      <c r="K111" s="681">
        <v>2340111.2655576179</v>
      </c>
      <c r="L111" s="716">
        <v>100</v>
      </c>
      <c r="M111" s="716">
        <v>16.204124744940003</v>
      </c>
      <c r="N111" s="716">
        <v>28.717787278931024</v>
      </c>
      <c r="O111" s="716">
        <v>2.3671709395687937</v>
      </c>
      <c r="P111" s="716">
        <v>26.433055370538767</v>
      </c>
      <c r="Q111" s="716">
        <v>0.99185265451722082</v>
      </c>
      <c r="R111" s="716">
        <v>15.290793286139891</v>
      </c>
      <c r="S111" s="716">
        <v>9.9952157253642948</v>
      </c>
      <c r="T111" s="716">
        <v>73.044118419069022</v>
      </c>
      <c r="U111" s="666">
        <v>26.955881580930974</v>
      </c>
      <c r="V111" s="682">
        <v>2340111.2655576179</v>
      </c>
      <c r="W111" s="682">
        <v>310977.05035875877</v>
      </c>
      <c r="X111" s="682">
        <v>701731.86876486358</v>
      </c>
      <c r="Y111" s="682">
        <v>127526.85972271278</v>
      </c>
      <c r="Z111" s="682">
        <v>750322.93496102793</v>
      </c>
      <c r="AA111" s="689">
        <v>86105.348238765146</v>
      </c>
      <c r="AB111" s="681">
        <v>363447.20351148956</v>
      </c>
      <c r="AC111" s="716">
        <v>100</v>
      </c>
      <c r="AD111" s="716">
        <v>13.288985653622628</v>
      </c>
      <c r="AE111" s="716">
        <v>29.987115531348469</v>
      </c>
      <c r="AF111" s="716">
        <v>5.4496066746777014</v>
      </c>
      <c r="AG111" s="716">
        <v>32.063558088219182</v>
      </c>
      <c r="AH111" s="716">
        <v>3.6795407768035067</v>
      </c>
      <c r="AI111" s="666">
        <v>15.531193275328507</v>
      </c>
      <c r="AJ111" s="682">
        <v>6341152.8160187406</v>
      </c>
      <c r="AK111" s="682">
        <v>1095745.8108575447</v>
      </c>
      <c r="AL111" s="682">
        <v>1791335.0833044804</v>
      </c>
      <c r="AM111" s="682">
        <v>77973.500803586532</v>
      </c>
      <c r="AN111" s="682">
        <v>1544400.4065847448</v>
      </c>
      <c r="AO111" s="682">
        <v>1327434.1453377518</v>
      </c>
      <c r="AP111" s="681">
        <v>504263.86913063296</v>
      </c>
      <c r="AQ111" s="716">
        <v>100</v>
      </c>
      <c r="AR111" s="716">
        <v>17.279914908997618</v>
      </c>
      <c r="AS111" s="716">
        <v>28.24935993939917</v>
      </c>
      <c r="AT111" s="716">
        <v>1.2296423547247326</v>
      </c>
      <c r="AU111" s="716">
        <v>24.355199305138154</v>
      </c>
      <c r="AV111" s="716">
        <v>20.933640677834575</v>
      </c>
      <c r="AW111" s="666">
        <v>7.9522428139057588</v>
      </c>
      <c r="AX111" s="18"/>
    </row>
    <row r="112" spans="1:50" ht="16.399999999999999" customHeight="1" x14ac:dyDescent="0.25">
      <c r="A112" s="722" t="s">
        <v>386</v>
      </c>
      <c r="B112" s="682">
        <v>8649962.0952723883</v>
      </c>
      <c r="C112" s="682">
        <v>1397258.6098075411</v>
      </c>
      <c r="D112" s="682">
        <v>2484736.7148514735</v>
      </c>
      <c r="E112" s="682">
        <v>196967.74741782784</v>
      </c>
      <c r="F112" s="682">
        <v>2305673.9345380943</v>
      </c>
      <c r="G112" s="682">
        <v>79550.939964806545</v>
      </c>
      <c r="H112" s="682">
        <v>1303869.0808155257</v>
      </c>
      <c r="I112" s="682">
        <v>881905.06787711964</v>
      </c>
      <c r="J112" s="682">
        <v>6305330.8705720296</v>
      </c>
      <c r="K112" s="681">
        <v>2344631.2247003592</v>
      </c>
      <c r="L112" s="716">
        <v>100</v>
      </c>
      <c r="M112" s="716">
        <v>16.153349510874836</v>
      </c>
      <c r="N112" s="716">
        <v>28.725405816627784</v>
      </c>
      <c r="O112" s="716">
        <v>2.2770937635146398</v>
      </c>
      <c r="P112" s="716">
        <v>26.655306799532148</v>
      </c>
      <c r="Q112" s="716">
        <v>0.91966807586688593</v>
      </c>
      <c r="R112" s="716">
        <v>15.073697045772624</v>
      </c>
      <c r="S112" s="716">
        <v>10.195478987811082</v>
      </c>
      <c r="T112" s="716">
        <v>72.894317930227587</v>
      </c>
      <c r="U112" s="666">
        <v>27.105682069772431</v>
      </c>
      <c r="V112" s="682">
        <v>2344631.2247003592</v>
      </c>
      <c r="W112" s="682">
        <v>309383.79191218951</v>
      </c>
      <c r="X112" s="682">
        <v>702584.55802161642</v>
      </c>
      <c r="Y112" s="682">
        <v>120943.89833936779</v>
      </c>
      <c r="Z112" s="682">
        <v>761789.88090705674</v>
      </c>
      <c r="AA112" s="689">
        <v>79550.939964806545</v>
      </c>
      <c r="AB112" s="681">
        <v>370378.15555532207</v>
      </c>
      <c r="AC112" s="716">
        <v>100</v>
      </c>
      <c r="AD112" s="716">
        <v>13.195413788440369</v>
      </c>
      <c r="AE112" s="716">
        <v>29.965674372156574</v>
      </c>
      <c r="AF112" s="716">
        <v>5.1583335180919239</v>
      </c>
      <c r="AG112" s="716">
        <v>32.490818721584354</v>
      </c>
      <c r="AH112" s="716">
        <v>3.3928977455707581</v>
      </c>
      <c r="AI112" s="666">
        <v>15.796861854156017</v>
      </c>
      <c r="AJ112" s="682">
        <v>6305330.8705720296</v>
      </c>
      <c r="AK112" s="682">
        <v>1087874.8178953517</v>
      </c>
      <c r="AL112" s="682">
        <v>1782152.1568298573</v>
      </c>
      <c r="AM112" s="682">
        <v>76023.849078460044</v>
      </c>
      <c r="AN112" s="682">
        <v>1543884.0536310372</v>
      </c>
      <c r="AO112" s="682">
        <v>1303869.0808155257</v>
      </c>
      <c r="AP112" s="681">
        <v>511526.91232179757</v>
      </c>
      <c r="AQ112" s="716">
        <v>100</v>
      </c>
      <c r="AR112" s="716">
        <v>17.253255066639476</v>
      </c>
      <c r="AS112" s="716">
        <v>28.26421314617194</v>
      </c>
      <c r="AT112" s="716">
        <v>1.2057075296916662</v>
      </c>
      <c r="AU112" s="716">
        <v>24.4853772993355</v>
      </c>
      <c r="AV112" s="716">
        <v>20.678836806183917</v>
      </c>
      <c r="AW112" s="666">
        <v>8.1126101519774974</v>
      </c>
      <c r="AX112" s="18"/>
    </row>
    <row r="113" spans="1:50" ht="16.399999999999999" customHeight="1" x14ac:dyDescent="0.25">
      <c r="A113" s="722" t="s">
        <v>387</v>
      </c>
      <c r="B113" s="682">
        <v>8651988.0177338757</v>
      </c>
      <c r="C113" s="682">
        <v>1400396.9913998875</v>
      </c>
      <c r="D113" s="682">
        <v>2479034.0670869704</v>
      </c>
      <c r="E113" s="682">
        <v>189407.89541128368</v>
      </c>
      <c r="F113" s="682">
        <v>2311712.8910368122</v>
      </c>
      <c r="G113" s="682">
        <v>82408.038732871821</v>
      </c>
      <c r="H113" s="682">
        <v>1304146.9219798334</v>
      </c>
      <c r="I113" s="682">
        <v>884881.21208621585</v>
      </c>
      <c r="J113" s="682">
        <v>6289003.1350073339</v>
      </c>
      <c r="K113" s="681">
        <v>2362984.8827265413</v>
      </c>
      <c r="L113" s="716">
        <v>100</v>
      </c>
      <c r="M113" s="716">
        <v>16.185840624484346</v>
      </c>
      <c r="N113" s="716">
        <v>28.65276814999887</v>
      </c>
      <c r="O113" s="716">
        <v>2.1891835150841241</v>
      </c>
      <c r="P113" s="716">
        <v>26.71886376054292</v>
      </c>
      <c r="Q113" s="716">
        <v>0.95247518332157943</v>
      </c>
      <c r="R113" s="716">
        <v>15.073378734537531</v>
      </c>
      <c r="S113" s="716">
        <v>10.227490032030621</v>
      </c>
      <c r="T113" s="716">
        <v>72.688532648413755</v>
      </c>
      <c r="U113" s="666">
        <v>27.311467351586245</v>
      </c>
      <c r="V113" s="682">
        <v>2362984.8827265413</v>
      </c>
      <c r="W113" s="682">
        <v>309967.95360212249</v>
      </c>
      <c r="X113" s="682">
        <v>704178.62175107771</v>
      </c>
      <c r="Y113" s="682">
        <v>118128.75334885539</v>
      </c>
      <c r="Z113" s="682">
        <v>785648.03053145262</v>
      </c>
      <c r="AA113" s="689">
        <v>82408.038732871821</v>
      </c>
      <c r="AB113" s="681">
        <v>362653.48476016114</v>
      </c>
      <c r="AC113" s="716">
        <v>100</v>
      </c>
      <c r="AD113" s="716">
        <v>13.117644377160151</v>
      </c>
      <c r="AE113" s="716">
        <v>29.800386236011711</v>
      </c>
      <c r="AF113" s="716">
        <v>4.9991328430570396</v>
      </c>
      <c r="AG113" s="716">
        <v>33.248119201885409</v>
      </c>
      <c r="AH113" s="716">
        <v>3.4874551815915518</v>
      </c>
      <c r="AI113" s="666">
        <v>15.347262160294131</v>
      </c>
      <c r="AJ113" s="682">
        <v>6289003.1350073339</v>
      </c>
      <c r="AK113" s="682">
        <v>1090429.0377977649</v>
      </c>
      <c r="AL113" s="682">
        <v>1774855.4453358927</v>
      </c>
      <c r="AM113" s="682">
        <v>71279.142062428291</v>
      </c>
      <c r="AN113" s="682">
        <v>1526064.8605053597</v>
      </c>
      <c r="AO113" s="682">
        <v>1304146.9219798334</v>
      </c>
      <c r="AP113" s="681">
        <v>522227.72732605471</v>
      </c>
      <c r="AQ113" s="716">
        <v>100</v>
      </c>
      <c r="AR113" s="716">
        <v>17.338662652717744</v>
      </c>
      <c r="AS113" s="716">
        <v>28.221570370290856</v>
      </c>
      <c r="AT113" s="716">
        <v>1.1333933301075572</v>
      </c>
      <c r="AU113" s="716">
        <v>24.265608201252391</v>
      </c>
      <c r="AV113" s="716">
        <v>20.736941832965275</v>
      </c>
      <c r="AW113" s="666">
        <v>8.3038236126661715</v>
      </c>
      <c r="AX113" s="18"/>
    </row>
    <row r="114" spans="1:50" ht="16.399999999999999" customHeight="1" x14ac:dyDescent="0.25">
      <c r="A114" s="722" t="s">
        <v>388</v>
      </c>
      <c r="B114" s="682">
        <v>8638539.6523763277</v>
      </c>
      <c r="C114" s="682">
        <v>1416179.1604178455</v>
      </c>
      <c r="D114" s="682">
        <v>2472851.8612278281</v>
      </c>
      <c r="E114" s="682">
        <v>186869.97625033848</v>
      </c>
      <c r="F114" s="682">
        <v>2302012.1948507559</v>
      </c>
      <c r="G114" s="682">
        <v>80852.223365081853</v>
      </c>
      <c r="H114" s="682">
        <v>1303005.4532742882</v>
      </c>
      <c r="I114" s="682">
        <v>876768.78299019067</v>
      </c>
      <c r="J114" s="682">
        <v>6250077.0756846108</v>
      </c>
      <c r="K114" s="681">
        <v>2388462.576691716</v>
      </c>
      <c r="L114" s="716">
        <v>100</v>
      </c>
      <c r="M114" s="716">
        <v>16.393733401782519</v>
      </c>
      <c r="N114" s="716">
        <v>28.625808999413287</v>
      </c>
      <c r="O114" s="716">
        <v>2.1632125772431161</v>
      </c>
      <c r="P114" s="716">
        <v>26.648163780987083</v>
      </c>
      <c r="Q114" s="716">
        <v>0.93594781778701064</v>
      </c>
      <c r="R114" s="716">
        <v>15.083631096326005</v>
      </c>
      <c r="S114" s="716">
        <v>10.149502326460992</v>
      </c>
      <c r="T114" s="716">
        <v>72.351083946987643</v>
      </c>
      <c r="U114" s="666">
        <v>27.64891605301235</v>
      </c>
      <c r="V114" s="682">
        <v>2388462.576691716</v>
      </c>
      <c r="W114" s="682">
        <v>321689.60946721624</v>
      </c>
      <c r="X114" s="682">
        <v>704316.90405416989</v>
      </c>
      <c r="Y114" s="682">
        <v>116267.53793753221</v>
      </c>
      <c r="Z114" s="682">
        <v>796274.5548837739</v>
      </c>
      <c r="AA114" s="689">
        <v>80852.223365081853</v>
      </c>
      <c r="AB114" s="681">
        <v>369061.74698394194</v>
      </c>
      <c r="AC114" s="716">
        <v>100</v>
      </c>
      <c r="AD114" s="716">
        <v>13.468480210093633</v>
      </c>
      <c r="AE114" s="716">
        <v>29.488295564158534</v>
      </c>
      <c r="AF114" s="716">
        <v>4.867881920033077</v>
      </c>
      <c r="AG114" s="716">
        <v>33.338372669280083</v>
      </c>
      <c r="AH114" s="716">
        <v>3.385115770876808</v>
      </c>
      <c r="AI114" s="666">
        <v>15.451853865557865</v>
      </c>
      <c r="AJ114" s="682">
        <v>6250077.0756846108</v>
      </c>
      <c r="AK114" s="682">
        <v>1094489.5509506292</v>
      </c>
      <c r="AL114" s="682">
        <v>1768534.9571736574</v>
      </c>
      <c r="AM114" s="682">
        <v>70602.438312806247</v>
      </c>
      <c r="AN114" s="682">
        <v>1505737.6399669815</v>
      </c>
      <c r="AO114" s="682">
        <v>1303005.4532742882</v>
      </c>
      <c r="AP114" s="681">
        <v>507707.03600624856</v>
      </c>
      <c r="AQ114" s="716">
        <v>100</v>
      </c>
      <c r="AR114" s="716">
        <v>17.511616860032767</v>
      </c>
      <c r="AS114" s="716">
        <v>28.296210362812822</v>
      </c>
      <c r="AT114" s="716">
        <v>1.1296250823446479</v>
      </c>
      <c r="AU114" s="716">
        <v>24.091505140391384</v>
      </c>
      <c r="AV114" s="716">
        <v>20.847830154663523</v>
      </c>
      <c r="AW114" s="666">
        <v>8.1232123997548644</v>
      </c>
      <c r="AX114" s="18"/>
    </row>
    <row r="115" spans="1:50" ht="16.399999999999999" customHeight="1" x14ac:dyDescent="0.25">
      <c r="A115" s="722" t="s">
        <v>389</v>
      </c>
      <c r="B115" s="682">
        <v>8670485.3578637578</v>
      </c>
      <c r="C115" s="682">
        <v>1449036.2219520817</v>
      </c>
      <c r="D115" s="682">
        <v>2473761.2891820092</v>
      </c>
      <c r="E115" s="682">
        <v>190113.98474990146</v>
      </c>
      <c r="F115" s="682">
        <v>2290273.2515014093</v>
      </c>
      <c r="G115" s="682">
        <v>84651.516435666621</v>
      </c>
      <c r="H115" s="682">
        <v>1305620.2656272645</v>
      </c>
      <c r="I115" s="682">
        <v>877028.82841542468</v>
      </c>
      <c r="J115" s="682">
        <v>6273509.1344904983</v>
      </c>
      <c r="K115" s="681">
        <v>2396976.2233732603</v>
      </c>
      <c r="L115" s="716">
        <v>100</v>
      </c>
      <c r="M115" s="716">
        <v>16.712284977655468</v>
      </c>
      <c r="N115" s="716">
        <v>28.530828287927552</v>
      </c>
      <c r="O115" s="716">
        <v>2.1926567764453493</v>
      </c>
      <c r="P115" s="716">
        <v>26.414591075045529</v>
      </c>
      <c r="Q115" s="716">
        <v>0.97631808303431744</v>
      </c>
      <c r="R115" s="716">
        <v>15.058214295271522</v>
      </c>
      <c r="S115" s="716">
        <v>10.115106504620265</v>
      </c>
      <c r="T115" s="716">
        <v>72.354763032967867</v>
      </c>
      <c r="U115" s="666">
        <v>27.64523696703214</v>
      </c>
      <c r="V115" s="682">
        <v>2396976.2233732603</v>
      </c>
      <c r="W115" s="682">
        <v>332663.15905709483</v>
      </c>
      <c r="X115" s="682">
        <v>698807.18656863749</v>
      </c>
      <c r="Y115" s="682">
        <v>118378.12566762048</v>
      </c>
      <c r="Z115" s="682">
        <v>789984.60783492064</v>
      </c>
      <c r="AA115" s="689">
        <v>84651.516435666621</v>
      </c>
      <c r="AB115" s="681">
        <v>372491.62780932052</v>
      </c>
      <c r="AC115" s="716">
        <v>100</v>
      </c>
      <c r="AD115" s="716">
        <v>13.878450516665474</v>
      </c>
      <c r="AE115" s="716">
        <v>29.15369705191349</v>
      </c>
      <c r="AF115" s="716">
        <v>4.9386441347769043</v>
      </c>
      <c r="AG115" s="716">
        <v>32.957548770474524</v>
      </c>
      <c r="AH115" s="716">
        <v>3.5315960004199245</v>
      </c>
      <c r="AI115" s="666">
        <v>15.540063525749693</v>
      </c>
      <c r="AJ115" s="682">
        <v>6273509.1344904983</v>
      </c>
      <c r="AK115" s="682">
        <v>1116373.0628949869</v>
      </c>
      <c r="AL115" s="682">
        <v>1774954.1026133723</v>
      </c>
      <c r="AM115" s="682">
        <v>71735.859082280978</v>
      </c>
      <c r="AN115" s="682">
        <v>1500288.6436664888</v>
      </c>
      <c r="AO115" s="682">
        <v>1305620.2656272645</v>
      </c>
      <c r="AP115" s="681">
        <v>504537.20060610445</v>
      </c>
      <c r="AQ115" s="716">
        <v>100</v>
      </c>
      <c r="AR115" s="716">
        <v>17.795033671942729</v>
      </c>
      <c r="AS115" s="716">
        <v>28.292843200865519</v>
      </c>
      <c r="AT115" s="716">
        <v>1.1434726170699518</v>
      </c>
      <c r="AU115" s="716">
        <v>23.914664209512377</v>
      </c>
      <c r="AV115" s="716">
        <v>20.811642059293824</v>
      </c>
      <c r="AW115" s="666">
        <v>8.042344241315595</v>
      </c>
      <c r="AX115" s="18"/>
    </row>
    <row r="116" spans="1:50" ht="16.399999999999999" customHeight="1" x14ac:dyDescent="0.25">
      <c r="A116" s="722" t="s">
        <v>390</v>
      </c>
      <c r="B116" s="682">
        <v>8679767.0553847551</v>
      </c>
      <c r="C116" s="682">
        <v>1470556.3038017275</v>
      </c>
      <c r="D116" s="682">
        <v>2453476.2636758601</v>
      </c>
      <c r="E116" s="682">
        <v>191013.47051393252</v>
      </c>
      <c r="F116" s="682">
        <v>2288036.3416437902</v>
      </c>
      <c r="G116" s="682">
        <v>73920.098260604442</v>
      </c>
      <c r="H116" s="682">
        <v>1326686.3841713564</v>
      </c>
      <c r="I116" s="682">
        <v>876078.19331748364</v>
      </c>
      <c r="J116" s="682">
        <v>6300945.1138005089</v>
      </c>
      <c r="K116" s="681">
        <v>2378821.9415842462</v>
      </c>
      <c r="L116" s="716">
        <v>100</v>
      </c>
      <c r="M116" s="716">
        <v>16.942347581660311</v>
      </c>
      <c r="N116" s="716">
        <v>28.266614161652786</v>
      </c>
      <c r="O116" s="716">
        <v>2.2006750791247511</v>
      </c>
      <c r="P116" s="716">
        <v>26.360573124186992</v>
      </c>
      <c r="Q116" s="716">
        <v>0.85163689058620395</v>
      </c>
      <c r="R116" s="716">
        <v>15.284815545231789</v>
      </c>
      <c r="S116" s="716">
        <v>10.093337617557168</v>
      </c>
      <c r="T116" s="716">
        <v>72.593481755844209</v>
      </c>
      <c r="U116" s="666">
        <v>27.406518244155787</v>
      </c>
      <c r="V116" s="682">
        <v>2378821.9415842462</v>
      </c>
      <c r="W116" s="682">
        <v>347358.05999285309</v>
      </c>
      <c r="X116" s="682">
        <v>694233.4178245673</v>
      </c>
      <c r="Y116" s="682">
        <v>117689.84062489565</v>
      </c>
      <c r="Z116" s="682">
        <v>777856.2200920519</v>
      </c>
      <c r="AA116" s="689">
        <v>73920.098260604442</v>
      </c>
      <c r="AB116" s="681">
        <v>367764.30478927412</v>
      </c>
      <c r="AC116" s="716">
        <v>100</v>
      </c>
      <c r="AD116" s="716">
        <v>14.602104256761638</v>
      </c>
      <c r="AE116" s="716">
        <v>29.18391686610315</v>
      </c>
      <c r="AF116" s="716">
        <v>4.9474001633983855</v>
      </c>
      <c r="AG116" s="716">
        <v>32.6992200002164</v>
      </c>
      <c r="AH116" s="716">
        <v>3.107424602422121</v>
      </c>
      <c r="AI116" s="666">
        <v>15.459934111098313</v>
      </c>
      <c r="AJ116" s="682">
        <v>6300945.1138005089</v>
      </c>
      <c r="AK116" s="682">
        <v>1123198.2438088744</v>
      </c>
      <c r="AL116" s="682">
        <v>1759242.8458512931</v>
      </c>
      <c r="AM116" s="682">
        <v>73323.629889036849</v>
      </c>
      <c r="AN116" s="682">
        <v>1510180.1215517384</v>
      </c>
      <c r="AO116" s="682">
        <v>1326686.3841713564</v>
      </c>
      <c r="AP116" s="681">
        <v>508313.88852820965</v>
      </c>
      <c r="AQ116" s="716">
        <v>100</v>
      </c>
      <c r="AR116" s="716">
        <v>17.825869350120406</v>
      </c>
      <c r="AS116" s="716">
        <v>27.92030106718672</v>
      </c>
      <c r="AT116" s="716">
        <v>1.1636925661904491</v>
      </c>
      <c r="AU116" s="716">
        <v>23.967517479942792</v>
      </c>
      <c r="AV116" s="716">
        <v>21.055355350828407</v>
      </c>
      <c r="AW116" s="666">
        <v>8.0672641857312186</v>
      </c>
      <c r="AX116" s="18"/>
    </row>
    <row r="117" spans="1:50" ht="16.399999999999999" customHeight="1" x14ac:dyDescent="0.25">
      <c r="A117" s="722" t="s">
        <v>391</v>
      </c>
      <c r="B117" s="682">
        <v>8678963.559848899</v>
      </c>
      <c r="C117" s="682">
        <v>1453697.901382836</v>
      </c>
      <c r="D117" s="682">
        <v>2448477.406030613</v>
      </c>
      <c r="E117" s="682">
        <v>197580.31846087566</v>
      </c>
      <c r="F117" s="682">
        <v>2302848.6407210594</v>
      </c>
      <c r="G117" s="682">
        <v>70005.225316719618</v>
      </c>
      <c r="H117" s="682">
        <v>1322601.3763977066</v>
      </c>
      <c r="I117" s="682">
        <v>883752.69153908896</v>
      </c>
      <c r="J117" s="682">
        <v>6325313.869202666</v>
      </c>
      <c r="K117" s="681">
        <v>2353649.6906462326</v>
      </c>
      <c r="L117" s="716">
        <v>100</v>
      </c>
      <c r="M117" s="716">
        <v>16.749671678632385</v>
      </c>
      <c r="N117" s="716">
        <v>28.211633671996211</v>
      </c>
      <c r="O117" s="716">
        <v>2.2765427818470472</v>
      </c>
      <c r="P117" s="716">
        <v>26.53368256291137</v>
      </c>
      <c r="Q117" s="716">
        <v>0.80660812588938224</v>
      </c>
      <c r="R117" s="716">
        <v>15.23916268661846</v>
      </c>
      <c r="S117" s="716">
        <v>10.182698492105146</v>
      </c>
      <c r="T117" s="716">
        <v>72.88098199265616</v>
      </c>
      <c r="U117" s="666">
        <v>27.119018007343836</v>
      </c>
      <c r="V117" s="682">
        <v>2353649.6906462326</v>
      </c>
      <c r="W117" s="682">
        <v>340480.20294880721</v>
      </c>
      <c r="X117" s="682">
        <v>689551.73407367547</v>
      </c>
      <c r="Y117" s="682">
        <v>122586.05591108346</v>
      </c>
      <c r="Z117" s="682">
        <v>776435.0281655963</v>
      </c>
      <c r="AA117" s="689">
        <v>70005.225316719618</v>
      </c>
      <c r="AB117" s="681">
        <v>354591.44423035032</v>
      </c>
      <c r="AC117" s="716">
        <v>100</v>
      </c>
      <c r="AD117" s="716">
        <v>14.466052628899201</v>
      </c>
      <c r="AE117" s="716">
        <v>29.297126790535593</v>
      </c>
      <c r="AF117" s="716">
        <v>5.2083390488507861</v>
      </c>
      <c r="AG117" s="716">
        <v>32.988555231956099</v>
      </c>
      <c r="AH117" s="716">
        <v>2.974326451167784</v>
      </c>
      <c r="AI117" s="666">
        <v>15.06559984859053</v>
      </c>
      <c r="AJ117" s="682">
        <v>6325313.869202666</v>
      </c>
      <c r="AK117" s="682">
        <v>1113217.6984340288</v>
      </c>
      <c r="AL117" s="682">
        <v>1758925.6719569371</v>
      </c>
      <c r="AM117" s="682">
        <v>74994.26254979214</v>
      </c>
      <c r="AN117" s="682">
        <v>1526413.6125554626</v>
      </c>
      <c r="AO117" s="682">
        <v>1322601.3763977066</v>
      </c>
      <c r="AP117" s="681">
        <v>529161.24730873853</v>
      </c>
      <c r="AQ117" s="716">
        <v>100</v>
      </c>
      <c r="AR117" s="716">
        <v>17.599406471419176</v>
      </c>
      <c r="AS117" s="716">
        <v>27.807721613957753</v>
      </c>
      <c r="AT117" s="716">
        <v>1.1856212055330861</v>
      </c>
      <c r="AU117" s="716">
        <v>24.131824034652592</v>
      </c>
      <c r="AV117" s="716">
        <v>20.909656085800314</v>
      </c>
      <c r="AW117" s="666">
        <v>8.3657705886370763</v>
      </c>
      <c r="AX117" s="18"/>
    </row>
    <row r="118" spans="1:50" ht="16.399999999999999" customHeight="1" x14ac:dyDescent="0.25">
      <c r="A118" s="722" t="s">
        <v>392</v>
      </c>
      <c r="B118" s="682">
        <v>8678849.9338840563</v>
      </c>
      <c r="C118" s="682">
        <v>1444173.8340014436</v>
      </c>
      <c r="D118" s="682">
        <v>2437957.9985335949</v>
      </c>
      <c r="E118" s="682">
        <v>194682.60809396213</v>
      </c>
      <c r="F118" s="682">
        <v>2309653.4652553704</v>
      </c>
      <c r="G118" s="682">
        <v>59408.44118885645</v>
      </c>
      <c r="H118" s="682">
        <v>1321869.107165697</v>
      </c>
      <c r="I118" s="682">
        <v>911104.47964513185</v>
      </c>
      <c r="J118" s="682">
        <v>6339095.4889716338</v>
      </c>
      <c r="K118" s="681">
        <v>2339754.4449124224</v>
      </c>
      <c r="L118" s="716">
        <v>100</v>
      </c>
      <c r="M118" s="716">
        <v>16.640152151532025</v>
      </c>
      <c r="N118" s="716">
        <v>28.09079563658883</v>
      </c>
      <c r="O118" s="716">
        <v>2.2431844031993253</v>
      </c>
      <c r="P118" s="716">
        <v>26.612436934045803</v>
      </c>
      <c r="Q118" s="716">
        <v>0.68451974214824707</v>
      </c>
      <c r="R118" s="716">
        <v>15.230924802661258</v>
      </c>
      <c r="S118" s="716">
        <v>10.497986329824512</v>
      </c>
      <c r="T118" s="716">
        <v>73.040731632223199</v>
      </c>
      <c r="U118" s="666">
        <v>26.959268367776808</v>
      </c>
      <c r="V118" s="682">
        <v>2339754.4449124224</v>
      </c>
      <c r="W118" s="682">
        <v>335338.66804500733</v>
      </c>
      <c r="X118" s="682">
        <v>681996.88488986332</v>
      </c>
      <c r="Y118" s="682">
        <v>123555.32106488707</v>
      </c>
      <c r="Z118" s="682">
        <v>770789.13797811128</v>
      </c>
      <c r="AA118" s="689">
        <v>59408.44118885645</v>
      </c>
      <c r="AB118" s="681">
        <v>368665.99174569733</v>
      </c>
      <c r="AC118" s="716">
        <v>100</v>
      </c>
      <c r="AD118" s="716">
        <v>14.332216304756679</v>
      </c>
      <c r="AE118" s="716">
        <v>29.148224779433662</v>
      </c>
      <c r="AF118" s="716">
        <v>5.2806960719124429</v>
      </c>
      <c r="AG118" s="716">
        <v>32.943163743277431</v>
      </c>
      <c r="AH118" s="716">
        <v>2.5390887201019985</v>
      </c>
      <c r="AI118" s="666">
        <v>15.756610380517797</v>
      </c>
      <c r="AJ118" s="682">
        <v>6339095.4889716338</v>
      </c>
      <c r="AK118" s="682">
        <v>1108835.1659564364</v>
      </c>
      <c r="AL118" s="682">
        <v>1755961.1136437319</v>
      </c>
      <c r="AM118" s="682">
        <v>71127.287029075072</v>
      </c>
      <c r="AN118" s="682">
        <v>1538864.3272772592</v>
      </c>
      <c r="AO118" s="682">
        <v>1321869.107165697</v>
      </c>
      <c r="AP118" s="681">
        <v>542438.48789943452</v>
      </c>
      <c r="AQ118" s="716">
        <v>100</v>
      </c>
      <c r="AR118" s="716">
        <v>17.492009197298248</v>
      </c>
      <c r="AS118" s="716">
        <v>27.700499490797142</v>
      </c>
      <c r="AT118" s="716">
        <v>1.1220415775849713</v>
      </c>
      <c r="AU118" s="716">
        <v>24.275771361300365</v>
      </c>
      <c r="AV118" s="716">
        <v>20.852645451790451</v>
      </c>
      <c r="AW118" s="666">
        <v>8.5570329212288332</v>
      </c>
      <c r="AX118" s="18"/>
    </row>
    <row r="119" spans="1:50" ht="16.399999999999999" customHeight="1" x14ac:dyDescent="0.25">
      <c r="A119" s="722" t="s">
        <v>393</v>
      </c>
      <c r="B119" s="682">
        <v>8707597.1186337546</v>
      </c>
      <c r="C119" s="682">
        <v>1460065.1783038999</v>
      </c>
      <c r="D119" s="682">
        <v>2454016.8119476</v>
      </c>
      <c r="E119" s="682">
        <v>196909.50160101464</v>
      </c>
      <c r="F119" s="682">
        <v>2318128.0076403022</v>
      </c>
      <c r="G119" s="682">
        <v>60988.196549046603</v>
      </c>
      <c r="H119" s="682">
        <v>1298634.82789549</v>
      </c>
      <c r="I119" s="682">
        <v>918854.59469640127</v>
      </c>
      <c r="J119" s="682">
        <v>6392484.6075231172</v>
      </c>
      <c r="K119" s="681">
        <v>2315112.5111106378</v>
      </c>
      <c r="L119" s="716">
        <v>100</v>
      </c>
      <c r="M119" s="716">
        <v>16.767716264449636</v>
      </c>
      <c r="N119" s="716">
        <v>28.182479948413619</v>
      </c>
      <c r="O119" s="716">
        <v>2.2613529188166006</v>
      </c>
      <c r="P119" s="716">
        <v>26.621902415301719</v>
      </c>
      <c r="Q119" s="716">
        <v>0.70040213985710698</v>
      </c>
      <c r="R119" s="716">
        <v>14.913813882322213</v>
      </c>
      <c r="S119" s="716">
        <v>10.552332430839106</v>
      </c>
      <c r="T119" s="716">
        <v>73.41272822376645</v>
      </c>
      <c r="U119" s="666">
        <v>26.587271776233546</v>
      </c>
      <c r="V119" s="682">
        <v>2315112.5111106378</v>
      </c>
      <c r="W119" s="682">
        <v>321287.85160914925</v>
      </c>
      <c r="X119" s="682">
        <v>681560.58112179674</v>
      </c>
      <c r="Y119" s="682">
        <v>120158.17155636249</v>
      </c>
      <c r="Z119" s="682">
        <v>767810.87604929367</v>
      </c>
      <c r="AA119" s="689">
        <v>60988.196549046603</v>
      </c>
      <c r="AB119" s="681">
        <v>363306.834224989</v>
      </c>
      <c r="AC119" s="716">
        <v>100</v>
      </c>
      <c r="AD119" s="716">
        <v>13.877850431338935</v>
      </c>
      <c r="AE119" s="716">
        <v>29.439631026607387</v>
      </c>
      <c r="AF119" s="716">
        <v>5.1901655310358352</v>
      </c>
      <c r="AG119" s="716">
        <v>33.165164645970009</v>
      </c>
      <c r="AH119" s="716">
        <v>2.6343513006971961</v>
      </c>
      <c r="AI119" s="666">
        <v>15.692837064350639</v>
      </c>
      <c r="AJ119" s="682">
        <v>6392484.6075231172</v>
      </c>
      <c r="AK119" s="682">
        <v>1138777.3266947507</v>
      </c>
      <c r="AL119" s="682">
        <v>1772456.2308258032</v>
      </c>
      <c r="AM119" s="682">
        <v>76751.33004465219</v>
      </c>
      <c r="AN119" s="682">
        <v>1550317.131591009</v>
      </c>
      <c r="AO119" s="682">
        <v>1298634.82789549</v>
      </c>
      <c r="AP119" s="681">
        <v>555547.76047141233</v>
      </c>
      <c r="AQ119" s="716">
        <v>100</v>
      </c>
      <c r="AR119" s="716">
        <v>17.814314724427476</v>
      </c>
      <c r="AS119" s="716">
        <v>27.727188091150882</v>
      </c>
      <c r="AT119" s="716">
        <v>1.2006494306505788</v>
      </c>
      <c r="AU119" s="716">
        <v>24.252184037588275</v>
      </c>
      <c r="AV119" s="716">
        <v>20.315024714602629</v>
      </c>
      <c r="AW119" s="666">
        <v>8.6906390015801591</v>
      </c>
      <c r="AX119" s="18"/>
    </row>
    <row r="120" spans="1:50" ht="16.399999999999999" customHeight="1" x14ac:dyDescent="0.25">
      <c r="A120" s="722" t="s">
        <v>394</v>
      </c>
      <c r="B120" s="682">
        <v>8776928.5916735344</v>
      </c>
      <c r="C120" s="682">
        <v>1484297.1637295827</v>
      </c>
      <c r="D120" s="682">
        <v>2459854.6010687384</v>
      </c>
      <c r="E120" s="682">
        <v>197459.48147750786</v>
      </c>
      <c r="F120" s="682">
        <v>2355416.9549160739</v>
      </c>
      <c r="G120" s="682">
        <v>50256.356819475157</v>
      </c>
      <c r="H120" s="682">
        <v>1301706.6124325839</v>
      </c>
      <c r="I120" s="682">
        <v>927937.4212295732</v>
      </c>
      <c r="J120" s="682">
        <v>6473811.0451027881</v>
      </c>
      <c r="K120" s="681">
        <v>2303117.5465707472</v>
      </c>
      <c r="L120" s="716">
        <v>100</v>
      </c>
      <c r="M120" s="716">
        <v>16.91135057356739</v>
      </c>
      <c r="N120" s="716">
        <v>28.026371359593199</v>
      </c>
      <c r="O120" s="716">
        <v>2.2497560440999034</v>
      </c>
      <c r="P120" s="716">
        <v>26.836460275529671</v>
      </c>
      <c r="Q120" s="716">
        <v>0.57259616840396976</v>
      </c>
      <c r="R120" s="716">
        <v>14.831003794054817</v>
      </c>
      <c r="S120" s="716">
        <v>10.572461784751052</v>
      </c>
      <c r="T120" s="716">
        <v>73.759413415352839</v>
      </c>
      <c r="U120" s="666">
        <v>26.240586584647168</v>
      </c>
      <c r="V120" s="682">
        <v>2303117.5465707472</v>
      </c>
      <c r="W120" s="682">
        <v>301171.93809976045</v>
      </c>
      <c r="X120" s="682">
        <v>680431.52319895383</v>
      </c>
      <c r="Y120" s="682">
        <v>120063.26400565269</v>
      </c>
      <c r="Z120" s="682">
        <v>783420.60032288474</v>
      </c>
      <c r="AA120" s="689">
        <v>50256.356819475157</v>
      </c>
      <c r="AB120" s="681">
        <v>367773.8641240201</v>
      </c>
      <c r="AC120" s="716">
        <v>100</v>
      </c>
      <c r="AD120" s="716">
        <v>13.076707202730219</v>
      </c>
      <c r="AE120" s="716">
        <v>29.543933795827748</v>
      </c>
      <c r="AF120" s="716">
        <v>5.2130758234386354</v>
      </c>
      <c r="AG120" s="716">
        <v>34.015658535942627</v>
      </c>
      <c r="AH120" s="716">
        <v>2.1821012520314009</v>
      </c>
      <c r="AI120" s="666">
        <v>15.968523390029359</v>
      </c>
      <c r="AJ120" s="682">
        <v>6473811.0451027881</v>
      </c>
      <c r="AK120" s="682">
        <v>1183125.2256298221</v>
      </c>
      <c r="AL120" s="682">
        <v>1779423.0778697846</v>
      </c>
      <c r="AM120" s="682">
        <v>77396.21747185514</v>
      </c>
      <c r="AN120" s="682">
        <v>1571996.354593189</v>
      </c>
      <c r="AO120" s="682">
        <v>1301706.6124325839</v>
      </c>
      <c r="AP120" s="681">
        <v>560163.55710555287</v>
      </c>
      <c r="AQ120" s="716">
        <v>100</v>
      </c>
      <c r="AR120" s="716">
        <v>18.275560058627523</v>
      </c>
      <c r="AS120" s="716">
        <v>27.486484629727588</v>
      </c>
      <c r="AT120" s="716">
        <v>1.1955279036202744</v>
      </c>
      <c r="AU120" s="716">
        <v>24.282394769343004</v>
      </c>
      <c r="AV120" s="716">
        <v>20.107269170564987</v>
      </c>
      <c r="AW120" s="666">
        <v>8.6527634681166212</v>
      </c>
      <c r="AX120" s="18"/>
    </row>
    <row r="121" spans="1:50" ht="16.399999999999999" customHeight="1" x14ac:dyDescent="0.25">
      <c r="A121" s="722" t="s">
        <v>395</v>
      </c>
      <c r="B121" s="682">
        <v>8776291.6844171435</v>
      </c>
      <c r="C121" s="682">
        <v>1493165.9845563835</v>
      </c>
      <c r="D121" s="682">
        <v>2459064.2281502429</v>
      </c>
      <c r="E121" s="682">
        <v>201979.21665269107</v>
      </c>
      <c r="F121" s="682">
        <v>2340537.5159253301</v>
      </c>
      <c r="G121" s="682">
        <v>50995.932850281402</v>
      </c>
      <c r="H121" s="682">
        <v>1321120.5723297955</v>
      </c>
      <c r="I121" s="682">
        <v>909428.23395241727</v>
      </c>
      <c r="J121" s="682">
        <v>6479677.0930575673</v>
      </c>
      <c r="K121" s="681">
        <v>2296614.5913595748</v>
      </c>
      <c r="L121" s="716">
        <v>100</v>
      </c>
      <c r="M121" s="716">
        <v>17.013632160922743</v>
      </c>
      <c r="N121" s="716">
        <v>28.019399497813701</v>
      </c>
      <c r="O121" s="716">
        <v>2.3014186847426439</v>
      </c>
      <c r="P121" s="716">
        <v>26.668866533698981</v>
      </c>
      <c r="Q121" s="716">
        <v>0.58106469889586598</v>
      </c>
      <c r="R121" s="716">
        <v>15.053289246020935</v>
      </c>
      <c r="S121" s="716">
        <v>10.362329177905107</v>
      </c>
      <c r="T121" s="716">
        <v>73.831605945397655</v>
      </c>
      <c r="U121" s="666">
        <v>26.168394054602334</v>
      </c>
      <c r="V121" s="682">
        <v>2296614.5913595748</v>
      </c>
      <c r="W121" s="682">
        <v>315369.04867062607</v>
      </c>
      <c r="X121" s="682">
        <v>680362.94328511797</v>
      </c>
      <c r="Y121" s="682">
        <v>122170.283333161</v>
      </c>
      <c r="Z121" s="682">
        <v>769239.26094866346</v>
      </c>
      <c r="AA121" s="689">
        <v>50995.932850281402</v>
      </c>
      <c r="AB121" s="681">
        <v>358477.12227172498</v>
      </c>
      <c r="AC121" s="716">
        <v>100</v>
      </c>
      <c r="AD121" s="716">
        <v>13.731909997311758</v>
      </c>
      <c r="AE121" s="716">
        <v>29.624602484230898</v>
      </c>
      <c r="AF121" s="716">
        <v>5.3195814305454405</v>
      </c>
      <c r="AG121" s="716">
        <v>33.494486355818232</v>
      </c>
      <c r="AH121" s="716">
        <v>2.2204828377447638</v>
      </c>
      <c r="AI121" s="666">
        <v>15.608936894348904</v>
      </c>
      <c r="AJ121" s="682">
        <v>6479677.0930575673</v>
      </c>
      <c r="AK121" s="682">
        <v>1177796.9358857577</v>
      </c>
      <c r="AL121" s="682">
        <v>1778701.2848651255</v>
      </c>
      <c r="AM121" s="682">
        <v>79808.933319530115</v>
      </c>
      <c r="AN121" s="682">
        <v>1571298.254976667</v>
      </c>
      <c r="AO121" s="682">
        <v>1321120.5723297955</v>
      </c>
      <c r="AP121" s="681">
        <v>550951.11168069253</v>
      </c>
      <c r="AQ121" s="716">
        <v>100</v>
      </c>
      <c r="AR121" s="716">
        <v>18.176784413341657</v>
      </c>
      <c r="AS121" s="716">
        <v>27.450461794938136</v>
      </c>
      <c r="AT121" s="716">
        <v>1.2316807176246285</v>
      </c>
      <c r="AU121" s="716">
        <v>24.249638252192874</v>
      </c>
      <c r="AV121" s="716">
        <v>20.388679147997451</v>
      </c>
      <c r="AW121" s="666">
        <v>8.5027556739052734</v>
      </c>
      <c r="AX121" s="18"/>
    </row>
    <row r="122" spans="1:50" ht="16.399999999999999" customHeight="1" x14ac:dyDescent="0.25">
      <c r="A122" s="722" t="s">
        <v>396</v>
      </c>
      <c r="B122" s="682">
        <v>8714735.7760360613</v>
      </c>
      <c r="C122" s="682">
        <v>1465769.9936277675</v>
      </c>
      <c r="D122" s="682">
        <v>2452314.6164583913</v>
      </c>
      <c r="E122" s="682">
        <v>199265.57315712163</v>
      </c>
      <c r="F122" s="682">
        <v>2336060.7273637541</v>
      </c>
      <c r="G122" s="682">
        <v>50311.619097323623</v>
      </c>
      <c r="H122" s="682">
        <v>1319454.9366558958</v>
      </c>
      <c r="I122" s="682">
        <v>891558.309675809</v>
      </c>
      <c r="J122" s="682">
        <v>6422422.1630123807</v>
      </c>
      <c r="K122" s="681">
        <v>2292313.6130236816</v>
      </c>
      <c r="L122" s="716">
        <v>100</v>
      </c>
      <c r="M122" s="716">
        <v>16.819442738107661</v>
      </c>
      <c r="N122" s="716">
        <v>28.139861947413376</v>
      </c>
      <c r="O122" s="716">
        <v>2.2865360267727879</v>
      </c>
      <c r="P122" s="716">
        <v>26.805869820947372</v>
      </c>
      <c r="Q122" s="716">
        <v>0.57731663231456121</v>
      </c>
      <c r="R122" s="716">
        <v>15.140504205350172</v>
      </c>
      <c r="S122" s="716">
        <v>10.230468629094094</v>
      </c>
      <c r="T122" s="716">
        <v>73.696120319251378</v>
      </c>
      <c r="U122" s="666">
        <v>26.303879680748636</v>
      </c>
      <c r="V122" s="682">
        <v>2292313.6130236816</v>
      </c>
      <c r="W122" s="682">
        <v>329421.36053902033</v>
      </c>
      <c r="X122" s="682">
        <v>677847.3739932999</v>
      </c>
      <c r="Y122" s="682">
        <v>122600.5668215358</v>
      </c>
      <c r="Z122" s="682">
        <v>760670.43807868497</v>
      </c>
      <c r="AA122" s="689">
        <v>50311.619097323623</v>
      </c>
      <c r="AB122" s="681">
        <v>351462.25449381699</v>
      </c>
      <c r="AC122" s="716">
        <v>100</v>
      </c>
      <c r="AD122" s="716">
        <v>14.370693375785363</v>
      </c>
      <c r="AE122" s="716">
        <v>29.570446650150274</v>
      </c>
      <c r="AF122" s="716">
        <v>5.3483330607551229</v>
      </c>
      <c r="AG122" s="716">
        <v>33.183524006356215</v>
      </c>
      <c r="AH122" s="716">
        <v>2.1947965065286144</v>
      </c>
      <c r="AI122" s="666">
        <v>15.332206400424411</v>
      </c>
      <c r="AJ122" s="682">
        <v>6422422.1630123807</v>
      </c>
      <c r="AK122" s="682">
        <v>1136348.6330887475</v>
      </c>
      <c r="AL122" s="682">
        <v>1774467.2424650909</v>
      </c>
      <c r="AM122" s="682">
        <v>76665.006335585844</v>
      </c>
      <c r="AN122" s="682">
        <v>1575390.2892850691</v>
      </c>
      <c r="AO122" s="682">
        <v>1319454.9366558958</v>
      </c>
      <c r="AP122" s="681">
        <v>540096.05518199224</v>
      </c>
      <c r="AQ122" s="716">
        <v>100</v>
      </c>
      <c r="AR122" s="716">
        <v>17.693459013534437</v>
      </c>
      <c r="AS122" s="716">
        <v>27.629252600124822</v>
      </c>
      <c r="AT122" s="716">
        <v>1.1937086100803251</v>
      </c>
      <c r="AU122" s="716">
        <v>24.529534952684365</v>
      </c>
      <c r="AV122" s="716">
        <v>20.544506467588189</v>
      </c>
      <c r="AW122" s="666">
        <v>8.4095383559878751</v>
      </c>
      <c r="AX122" s="18"/>
    </row>
    <row r="123" spans="1:50" ht="16.399999999999999" customHeight="1" x14ac:dyDescent="0.25">
      <c r="A123" s="722" t="s">
        <v>397</v>
      </c>
      <c r="B123" s="682">
        <v>8740415.8623398785</v>
      </c>
      <c r="C123" s="682">
        <v>1478823.5268788738</v>
      </c>
      <c r="D123" s="682">
        <v>2456420.4753657682</v>
      </c>
      <c r="E123" s="682">
        <v>193512.39934798167</v>
      </c>
      <c r="F123" s="682">
        <v>2336884.6235677302</v>
      </c>
      <c r="G123" s="682">
        <v>53957.710475963948</v>
      </c>
      <c r="H123" s="682">
        <v>1321604.737549894</v>
      </c>
      <c r="I123" s="682">
        <v>899212.38915366633</v>
      </c>
      <c r="J123" s="682">
        <v>6452661.7513235668</v>
      </c>
      <c r="K123" s="681">
        <v>2287754.1110163117</v>
      </c>
      <c r="L123" s="716">
        <v>100</v>
      </c>
      <c r="M123" s="716">
        <v>16.919372603890967</v>
      </c>
      <c r="N123" s="716">
        <v>28.104160191620046</v>
      </c>
      <c r="O123" s="716">
        <v>2.2139953338121474</v>
      </c>
      <c r="P123" s="716">
        <v>26.736538173621039</v>
      </c>
      <c r="Q123" s="716">
        <v>0.61733573465827107</v>
      </c>
      <c r="R123" s="716">
        <v>15.12061620825545</v>
      </c>
      <c r="S123" s="716">
        <v>10.287981754142073</v>
      </c>
      <c r="T123" s="716">
        <v>73.825569091356002</v>
      </c>
      <c r="U123" s="666">
        <v>26.174430908643991</v>
      </c>
      <c r="V123" s="682">
        <v>2287754.1110163117</v>
      </c>
      <c r="W123" s="682">
        <v>342384.9213772653</v>
      </c>
      <c r="X123" s="682">
        <v>676323.90334739618</v>
      </c>
      <c r="Y123" s="682">
        <v>113821.49583454666</v>
      </c>
      <c r="Z123" s="682">
        <v>749278.84541053255</v>
      </c>
      <c r="AA123" s="689">
        <v>53957.710475963948</v>
      </c>
      <c r="AB123" s="681">
        <v>351987.2345706069</v>
      </c>
      <c r="AC123" s="716">
        <v>100</v>
      </c>
      <c r="AD123" s="716">
        <v>14.965984313111527</v>
      </c>
      <c r="AE123" s="716">
        <v>29.562788242436866</v>
      </c>
      <c r="AF123" s="716">
        <v>4.9752504120288785</v>
      </c>
      <c r="AG123" s="716">
        <v>32.751721078873857</v>
      </c>
      <c r="AH123" s="716">
        <v>2.3585450121645186</v>
      </c>
      <c r="AI123" s="666">
        <v>15.385710941384348</v>
      </c>
      <c r="AJ123" s="682">
        <v>6452661.7513235668</v>
      </c>
      <c r="AK123" s="682">
        <v>1136438.6055016089</v>
      </c>
      <c r="AL123" s="682">
        <v>1780096.5720183724</v>
      </c>
      <c r="AM123" s="682">
        <v>79690.903513435042</v>
      </c>
      <c r="AN123" s="682">
        <v>1587605.7781571979</v>
      </c>
      <c r="AO123" s="682">
        <v>1321604.737549894</v>
      </c>
      <c r="AP123" s="681">
        <v>547225.15458305948</v>
      </c>
      <c r="AQ123" s="716">
        <v>100</v>
      </c>
      <c r="AR123" s="716">
        <v>17.611935187343477</v>
      </c>
      <c r="AS123" s="716">
        <v>27.587012005599703</v>
      </c>
      <c r="AT123" s="716">
        <v>1.2350082273735934</v>
      </c>
      <c r="AU123" s="716">
        <v>24.603889671290286</v>
      </c>
      <c r="AV123" s="716">
        <v>20.481543717657402</v>
      </c>
      <c r="AW123" s="666">
        <v>8.4806111907355586</v>
      </c>
      <c r="AX123" s="18"/>
    </row>
    <row r="124" spans="1:50" ht="16.399999999999999" customHeight="1" x14ac:dyDescent="0.25">
      <c r="A124" s="722" t="s">
        <v>398</v>
      </c>
      <c r="B124" s="682">
        <v>8778656.0101372562</v>
      </c>
      <c r="C124" s="682">
        <v>1503451.0696506156</v>
      </c>
      <c r="D124" s="682">
        <v>2478524.9576117052</v>
      </c>
      <c r="E124" s="682">
        <v>182023.16889522987</v>
      </c>
      <c r="F124" s="682">
        <v>2342199.2895793803</v>
      </c>
      <c r="G124" s="682">
        <v>49444.049802902002</v>
      </c>
      <c r="H124" s="682">
        <v>1332415.6277617172</v>
      </c>
      <c r="I124" s="682">
        <v>890597.84683570557</v>
      </c>
      <c r="J124" s="682">
        <v>6484202.6520127067</v>
      </c>
      <c r="K124" s="681">
        <v>2294453.3581245495</v>
      </c>
      <c r="L124" s="716">
        <v>100</v>
      </c>
      <c r="M124" s="716">
        <v>17.126210070362568</v>
      </c>
      <c r="N124" s="716">
        <v>28.23353546089059</v>
      </c>
      <c r="O124" s="716">
        <v>2.0734742161560549</v>
      </c>
      <c r="P124" s="716">
        <v>26.680613602750785</v>
      </c>
      <c r="Q124" s="716">
        <v>0.56323029112663603</v>
      </c>
      <c r="R124" s="716">
        <v>15.177899968094144</v>
      </c>
      <c r="S124" s="716">
        <v>10.145036390619216</v>
      </c>
      <c r="T124" s="716">
        <v>73.863272971682647</v>
      </c>
      <c r="U124" s="666">
        <v>26.136727028317345</v>
      </c>
      <c r="V124" s="682">
        <v>2294453.3581245495</v>
      </c>
      <c r="W124" s="682">
        <v>342962.20095292688</v>
      </c>
      <c r="X124" s="682">
        <v>690621.71296858788</v>
      </c>
      <c r="Y124" s="682">
        <v>108063.72656344253</v>
      </c>
      <c r="Z124" s="682">
        <v>760604.90775657364</v>
      </c>
      <c r="AA124" s="689">
        <v>49444.049802902002</v>
      </c>
      <c r="AB124" s="681">
        <v>342756.76008011634</v>
      </c>
      <c r="AC124" s="716">
        <v>100</v>
      </c>
      <c r="AD124" s="716">
        <v>14.947447056986979</v>
      </c>
      <c r="AE124" s="716">
        <v>30.099618740260265</v>
      </c>
      <c r="AF124" s="716">
        <v>4.7097809236694239</v>
      </c>
      <c r="AG124" s="716">
        <v>33.149721918003173</v>
      </c>
      <c r="AH124" s="716">
        <v>2.1549381088015145</v>
      </c>
      <c r="AI124" s="666">
        <v>14.938493252278635</v>
      </c>
      <c r="AJ124" s="682">
        <v>6484202.6520127067</v>
      </c>
      <c r="AK124" s="682">
        <v>1160488.8686976887</v>
      </c>
      <c r="AL124" s="682">
        <v>1787903.2446431173</v>
      </c>
      <c r="AM124" s="682">
        <v>73959.442331787373</v>
      </c>
      <c r="AN124" s="682">
        <v>1581594.3818228072</v>
      </c>
      <c r="AO124" s="682">
        <v>1332415.6277617172</v>
      </c>
      <c r="AP124" s="681">
        <v>547841.08675558923</v>
      </c>
      <c r="AQ124" s="716">
        <v>100</v>
      </c>
      <c r="AR124" s="716">
        <v>17.897171494747642</v>
      </c>
      <c r="AS124" s="716">
        <v>27.573216640416838</v>
      </c>
      <c r="AT124" s="716">
        <v>1.1406096678491418</v>
      </c>
      <c r="AU124" s="716">
        <v>24.391501418171714</v>
      </c>
      <c r="AV124" s="716">
        <v>20.548642589819941</v>
      </c>
      <c r="AW124" s="666">
        <v>8.4488581889947323</v>
      </c>
      <c r="AX124" s="18"/>
    </row>
    <row r="125" spans="1:50" ht="16.399999999999999" customHeight="1" x14ac:dyDescent="0.25">
      <c r="A125" s="722" t="s">
        <v>399</v>
      </c>
      <c r="B125" s="682">
        <v>8783920.7386880107</v>
      </c>
      <c r="C125" s="682">
        <v>1515532.0176991092</v>
      </c>
      <c r="D125" s="682">
        <v>2471223.6880165101</v>
      </c>
      <c r="E125" s="682">
        <v>182580.31578746828</v>
      </c>
      <c r="F125" s="682">
        <v>2341178.8829077967</v>
      </c>
      <c r="G125" s="682">
        <v>42737.366972519769</v>
      </c>
      <c r="H125" s="682">
        <v>1348091.4391142577</v>
      </c>
      <c r="I125" s="682">
        <v>882577.02819034841</v>
      </c>
      <c r="J125" s="682">
        <v>6495016.8539141864</v>
      </c>
      <c r="K125" s="681">
        <v>2288903.8847738234</v>
      </c>
      <c r="L125" s="716">
        <v>100</v>
      </c>
      <c r="M125" s="716">
        <v>17.253480111951387</v>
      </c>
      <c r="N125" s="716">
        <v>28.133492565936091</v>
      </c>
      <c r="O125" s="716">
        <v>2.0785742633504105</v>
      </c>
      <c r="P125" s="716">
        <v>26.653005560447273</v>
      </c>
      <c r="Q125" s="716">
        <v>0.48654089949021023</v>
      </c>
      <c r="R125" s="716">
        <v>15.347263246316725</v>
      </c>
      <c r="S125" s="716">
        <v>10.047643352507897</v>
      </c>
      <c r="T125" s="716">
        <v>73.942115908531065</v>
      </c>
      <c r="U125" s="666">
        <v>26.057884091468932</v>
      </c>
      <c r="V125" s="682">
        <v>2288903.8847738234</v>
      </c>
      <c r="W125" s="682">
        <v>334987.01380868943</v>
      </c>
      <c r="X125" s="682">
        <v>695908.28422513395</v>
      </c>
      <c r="Y125" s="682">
        <v>112816.10253972236</v>
      </c>
      <c r="Z125" s="682">
        <v>755560.82585896039</v>
      </c>
      <c r="AA125" s="689">
        <v>42737.366972519769</v>
      </c>
      <c r="AB125" s="681">
        <v>346894.29136879789</v>
      </c>
      <c r="AC125" s="716">
        <v>100</v>
      </c>
      <c r="AD125" s="716">
        <v>14.635259087857722</v>
      </c>
      <c r="AE125" s="716">
        <v>30.403560798443035</v>
      </c>
      <c r="AF125" s="716">
        <v>4.9288265571216945</v>
      </c>
      <c r="AG125" s="716">
        <v>33.009722727331585</v>
      </c>
      <c r="AH125" s="716">
        <v>1.8671542853684675</v>
      </c>
      <c r="AI125" s="666">
        <v>15.155476543877509</v>
      </c>
      <c r="AJ125" s="682">
        <v>6495016.8539141864</v>
      </c>
      <c r="AK125" s="682">
        <v>1180545.0038904198</v>
      </c>
      <c r="AL125" s="682">
        <v>1775315.4037913766</v>
      </c>
      <c r="AM125" s="682">
        <v>69764.213247745982</v>
      </c>
      <c r="AN125" s="682">
        <v>1585618.0570488363</v>
      </c>
      <c r="AO125" s="682">
        <v>1348091.4391142577</v>
      </c>
      <c r="AP125" s="681">
        <v>535682.73682155076</v>
      </c>
      <c r="AQ125" s="716">
        <v>100</v>
      </c>
      <c r="AR125" s="716">
        <v>18.176165365590556</v>
      </c>
      <c r="AS125" s="716">
        <v>27.333499569312007</v>
      </c>
      <c r="AT125" s="716">
        <v>1.0741190487550922</v>
      </c>
      <c r="AU125" s="716">
        <v>24.412839761813277</v>
      </c>
      <c r="AV125" s="716">
        <v>20.755780461167515</v>
      </c>
      <c r="AW125" s="666">
        <v>8.24759579336156</v>
      </c>
      <c r="AX125" s="18"/>
    </row>
    <row r="126" spans="1:50" ht="16.399999999999999" customHeight="1" x14ac:dyDescent="0.25">
      <c r="A126" s="722" t="s">
        <v>400</v>
      </c>
      <c r="B126" s="682">
        <v>8804049.14470567</v>
      </c>
      <c r="C126" s="682">
        <v>1529514.7043406493</v>
      </c>
      <c r="D126" s="682">
        <v>2470432.9992404883</v>
      </c>
      <c r="E126" s="682">
        <v>190009.80900615681</v>
      </c>
      <c r="F126" s="682">
        <v>2348876.475657538</v>
      </c>
      <c r="G126" s="682">
        <v>42057.887069130265</v>
      </c>
      <c r="H126" s="682">
        <v>1365960.6486328468</v>
      </c>
      <c r="I126" s="682">
        <v>857196.62075886037</v>
      </c>
      <c r="J126" s="682">
        <v>6531618.8907757439</v>
      </c>
      <c r="K126" s="681">
        <v>2272430.2539299252</v>
      </c>
      <c r="L126" s="716">
        <v>100</v>
      </c>
      <c r="M126" s="716">
        <v>17.372855139733353</v>
      </c>
      <c r="N126" s="716">
        <v>28.06019092619545</v>
      </c>
      <c r="O126" s="716">
        <v>2.1582093180433861</v>
      </c>
      <c r="P126" s="716">
        <v>26.679502091035452</v>
      </c>
      <c r="Q126" s="716">
        <v>0.4777107258019096</v>
      </c>
      <c r="R126" s="716">
        <v>15.515141114975142</v>
      </c>
      <c r="S126" s="716">
        <v>9.7363906842153085</v>
      </c>
      <c r="T126" s="716">
        <v>74.188805439637335</v>
      </c>
      <c r="U126" s="666">
        <v>25.811194560362662</v>
      </c>
      <c r="V126" s="682">
        <v>2272430.2539299252</v>
      </c>
      <c r="W126" s="682">
        <v>331275.47626328387</v>
      </c>
      <c r="X126" s="682">
        <v>695462.73951585079</v>
      </c>
      <c r="Y126" s="682">
        <v>114411.6631170164</v>
      </c>
      <c r="Z126" s="682">
        <v>757838.20255227131</v>
      </c>
      <c r="AA126" s="689">
        <v>42057.887069130265</v>
      </c>
      <c r="AB126" s="681">
        <v>331384.28541237261</v>
      </c>
      <c r="AC126" s="716">
        <v>100</v>
      </c>
      <c r="AD126" s="716">
        <v>14.578026132611917</v>
      </c>
      <c r="AE126" s="716">
        <v>30.604360169607947</v>
      </c>
      <c r="AF126" s="716">
        <v>5.0347711626860132</v>
      </c>
      <c r="AG126" s="716">
        <v>33.349239266713298</v>
      </c>
      <c r="AH126" s="716">
        <v>1.8507889074437223</v>
      </c>
      <c r="AI126" s="666">
        <v>14.582814360937105</v>
      </c>
      <c r="AJ126" s="682">
        <v>6531618.8907757439</v>
      </c>
      <c r="AK126" s="682">
        <v>1198239.2280773651</v>
      </c>
      <c r="AL126" s="682">
        <v>1774970.2597246373</v>
      </c>
      <c r="AM126" s="682">
        <v>75598.145889140389</v>
      </c>
      <c r="AN126" s="682">
        <v>1591038.2731052665</v>
      </c>
      <c r="AO126" s="682">
        <v>1365960.6486328468</v>
      </c>
      <c r="AP126" s="681">
        <v>525812.3353464877</v>
      </c>
      <c r="AQ126" s="716">
        <v>100</v>
      </c>
      <c r="AR126" s="716">
        <v>18.345210400588041</v>
      </c>
      <c r="AS126" s="716">
        <v>27.175043268849208</v>
      </c>
      <c r="AT126" s="716">
        <v>1.157418201418696</v>
      </c>
      <c r="AU126" s="716">
        <v>24.359018793215338</v>
      </c>
      <c r="AV126" s="716">
        <v>20.913048839422029</v>
      </c>
      <c r="AW126" s="666">
        <v>8.0502604965066826</v>
      </c>
      <c r="AX126" s="18"/>
    </row>
    <row r="127" spans="1:50" ht="16.399999999999999" customHeight="1" x14ac:dyDescent="0.25">
      <c r="A127" s="722" t="s">
        <v>401</v>
      </c>
      <c r="B127" s="682">
        <v>8794329.5969996527</v>
      </c>
      <c r="C127" s="682">
        <v>1521756.040708442</v>
      </c>
      <c r="D127" s="682">
        <v>2478474.7347298251</v>
      </c>
      <c r="E127" s="682">
        <v>194644.79401857936</v>
      </c>
      <c r="F127" s="682">
        <v>2340878.420564252</v>
      </c>
      <c r="G127" s="682">
        <v>37180.839701687088</v>
      </c>
      <c r="H127" s="682">
        <v>1372324.5876049353</v>
      </c>
      <c r="I127" s="682">
        <v>849070.17967193178</v>
      </c>
      <c r="J127" s="682">
        <v>6534138.341596514</v>
      </c>
      <c r="K127" s="681">
        <v>2260191.2554031396</v>
      </c>
      <c r="L127" s="716">
        <v>100</v>
      </c>
      <c r="M127" s="716">
        <v>17.303832246947135</v>
      </c>
      <c r="N127" s="716">
        <v>28.182645503477634</v>
      </c>
      <c r="O127" s="716">
        <v>2.213298829338691</v>
      </c>
      <c r="P127" s="716">
        <v>26.618042850735158</v>
      </c>
      <c r="Q127" s="716">
        <v>0.4227819675347626</v>
      </c>
      <c r="R127" s="716">
        <v>15.604652662473887</v>
      </c>
      <c r="S127" s="716">
        <v>9.6547459394927362</v>
      </c>
      <c r="T127" s="716">
        <v>74.299447951390803</v>
      </c>
      <c r="U127" s="666">
        <v>25.700552048609204</v>
      </c>
      <c r="V127" s="682">
        <v>2260191.2554031396</v>
      </c>
      <c r="W127" s="682">
        <v>330980.01233441127</v>
      </c>
      <c r="X127" s="682">
        <v>702729.20959670679</v>
      </c>
      <c r="Y127" s="682">
        <v>116395.47034805846</v>
      </c>
      <c r="Z127" s="682">
        <v>748994.72918397374</v>
      </c>
      <c r="AA127" s="689">
        <v>37180.839701687088</v>
      </c>
      <c r="AB127" s="681">
        <v>323910.99423830234</v>
      </c>
      <c r="AC127" s="716">
        <v>100</v>
      </c>
      <c r="AD127" s="716">
        <v>14.643894030789706</v>
      </c>
      <c r="AE127" s="716">
        <v>31.091581648977062</v>
      </c>
      <c r="AF127" s="716">
        <v>5.149806241830519</v>
      </c>
      <c r="AG127" s="716">
        <v>33.138555305594217</v>
      </c>
      <c r="AH127" s="716">
        <v>1.6450306854698151</v>
      </c>
      <c r="AI127" s="666">
        <v>14.331132087338682</v>
      </c>
      <c r="AJ127" s="682">
        <v>6534138.341596514</v>
      </c>
      <c r="AK127" s="682">
        <v>1190776.028374031</v>
      </c>
      <c r="AL127" s="682">
        <v>1775745.525133119</v>
      </c>
      <c r="AM127" s="682">
        <v>78249.323670520942</v>
      </c>
      <c r="AN127" s="682">
        <v>1591883.6913802782</v>
      </c>
      <c r="AO127" s="682">
        <v>1372324.5876049353</v>
      </c>
      <c r="AP127" s="681">
        <v>525159.18543362955</v>
      </c>
      <c r="AQ127" s="716">
        <v>100</v>
      </c>
      <c r="AR127" s="716">
        <v>18.223918229485843</v>
      </c>
      <c r="AS127" s="716">
        <v>27.176429887146274</v>
      </c>
      <c r="AT127" s="716">
        <v>1.1975461733398494</v>
      </c>
      <c r="AU127" s="716">
        <v>24.362564857959931</v>
      </c>
      <c r="AV127" s="716">
        <v>21.002380357769244</v>
      </c>
      <c r="AW127" s="666">
        <v>8.0371604942988579</v>
      </c>
      <c r="AX127" s="18"/>
    </row>
    <row r="128" spans="1:50" ht="16.399999999999999" customHeight="1" x14ac:dyDescent="0.25">
      <c r="A128" s="722" t="s">
        <v>402</v>
      </c>
      <c r="B128" s="682">
        <v>8832555.768075807</v>
      </c>
      <c r="C128" s="682">
        <v>1538153.4106533579</v>
      </c>
      <c r="D128" s="682">
        <v>2487772.7487574858</v>
      </c>
      <c r="E128" s="682">
        <v>200054.67040397157</v>
      </c>
      <c r="F128" s="682">
        <v>2362808.1408814038</v>
      </c>
      <c r="G128" s="682">
        <v>37474.555474611181</v>
      </c>
      <c r="H128" s="682">
        <v>1367912.0860027531</v>
      </c>
      <c r="I128" s="682">
        <v>838380.15590222273</v>
      </c>
      <c r="J128" s="682">
        <v>6565408.0008772882</v>
      </c>
      <c r="K128" s="681">
        <v>2267147.7671985188</v>
      </c>
      <c r="L128" s="716">
        <v>100</v>
      </c>
      <c r="M128" s="716">
        <v>17.414590420281584</v>
      </c>
      <c r="N128" s="716">
        <v>28.165944422895535</v>
      </c>
      <c r="O128" s="716">
        <v>2.2649692303901974</v>
      </c>
      <c r="P128" s="716">
        <v>26.75112620767689</v>
      </c>
      <c r="Q128" s="716">
        <v>0.42427759822426914</v>
      </c>
      <c r="R128" s="716">
        <v>15.487160476777333</v>
      </c>
      <c r="S128" s="716">
        <v>9.4919316437541816</v>
      </c>
      <c r="T128" s="716">
        <v>74.331916755138451</v>
      </c>
      <c r="U128" s="666">
        <v>25.668083244861549</v>
      </c>
      <c r="V128" s="682">
        <v>2267147.7671985188</v>
      </c>
      <c r="W128" s="682">
        <v>333208.28875373397</v>
      </c>
      <c r="X128" s="682">
        <v>696936.35708554159</v>
      </c>
      <c r="Y128" s="682">
        <v>113097.31443851021</v>
      </c>
      <c r="Z128" s="682">
        <v>761494.21552891564</v>
      </c>
      <c r="AA128" s="689">
        <v>37474.555474611181</v>
      </c>
      <c r="AB128" s="681">
        <v>324937.03591720609</v>
      </c>
      <c r="AC128" s="716">
        <v>100</v>
      </c>
      <c r="AD128" s="716">
        <v>14.697246186360166</v>
      </c>
      <c r="AE128" s="716">
        <v>30.740667510470022</v>
      </c>
      <c r="AF128" s="716">
        <v>4.9885285853362307</v>
      </c>
      <c r="AG128" s="716">
        <v>33.588203933874269</v>
      </c>
      <c r="AH128" s="716">
        <v>1.6529383755571405</v>
      </c>
      <c r="AI128" s="666">
        <v>14.332415408402161</v>
      </c>
      <c r="AJ128" s="682">
        <v>6565408.0008772882</v>
      </c>
      <c r="AK128" s="682">
        <v>1204945.1218996239</v>
      </c>
      <c r="AL128" s="682">
        <v>1790836.3916719446</v>
      </c>
      <c r="AM128" s="682">
        <v>86957.355965461349</v>
      </c>
      <c r="AN128" s="682">
        <v>1601313.9253524882</v>
      </c>
      <c r="AO128" s="682">
        <v>1367912.0860027531</v>
      </c>
      <c r="AP128" s="681">
        <v>513443.11998501664</v>
      </c>
      <c r="AQ128" s="716">
        <v>100</v>
      </c>
      <c r="AR128" s="716">
        <v>18.352935898859837</v>
      </c>
      <c r="AS128" s="716">
        <v>27.276848467492776</v>
      </c>
      <c r="AT128" s="716">
        <v>1.3244775641337425</v>
      </c>
      <c r="AU128" s="716">
        <v>24.390166233972302</v>
      </c>
      <c r="AV128" s="716">
        <v>20.835142093529736</v>
      </c>
      <c r="AW128" s="666">
        <v>7.8204297420116005</v>
      </c>
      <c r="AX128" s="18"/>
    </row>
    <row r="129" spans="1:50" ht="16.399999999999999" customHeight="1" x14ac:dyDescent="0.25">
      <c r="A129" s="722" t="s">
        <v>403</v>
      </c>
      <c r="B129" s="682">
        <v>8819531.024227865</v>
      </c>
      <c r="C129" s="682">
        <v>1522601.0887427819</v>
      </c>
      <c r="D129" s="682">
        <v>2485338.6258126632</v>
      </c>
      <c r="E129" s="682">
        <v>200219.02923675074</v>
      </c>
      <c r="F129" s="682">
        <v>2364892.8211971838</v>
      </c>
      <c r="G129" s="682">
        <v>33425.70864235636</v>
      </c>
      <c r="H129" s="682">
        <v>1358703.2284077632</v>
      </c>
      <c r="I129" s="682">
        <v>854350.52218836581</v>
      </c>
      <c r="J129" s="682">
        <v>6532526.4923488759</v>
      </c>
      <c r="K129" s="681">
        <v>2287004.5318789892</v>
      </c>
      <c r="L129" s="716">
        <v>100</v>
      </c>
      <c r="M129" s="716">
        <v>17.263968850045323</v>
      </c>
      <c r="N129" s="716">
        <v>28.179940849295331</v>
      </c>
      <c r="O129" s="716">
        <v>2.2701777303887831</v>
      </c>
      <c r="P129" s="716">
        <v>26.814269542231429</v>
      </c>
      <c r="Q129" s="716">
        <v>0.37899644040633923</v>
      </c>
      <c r="R129" s="716">
        <v>15.405617653311849</v>
      </c>
      <c r="S129" s="716">
        <v>9.6870289343209457</v>
      </c>
      <c r="T129" s="716">
        <v>74.068864596128421</v>
      </c>
      <c r="U129" s="666">
        <v>25.931135403871576</v>
      </c>
      <c r="V129" s="682">
        <v>2287004.5318789892</v>
      </c>
      <c r="W129" s="682">
        <v>331594.2907911198</v>
      </c>
      <c r="X129" s="682">
        <v>706239.31995743257</v>
      </c>
      <c r="Y129" s="682">
        <v>119255.7354060561</v>
      </c>
      <c r="Z129" s="682">
        <v>758709.81411242147</v>
      </c>
      <c r="AA129" s="689">
        <v>33425.70864235636</v>
      </c>
      <c r="AB129" s="681">
        <v>337779.66296960315</v>
      </c>
      <c r="AC129" s="716">
        <v>100</v>
      </c>
      <c r="AD129" s="716">
        <v>14.499065750371903</v>
      </c>
      <c r="AE129" s="716">
        <v>30.880538718355339</v>
      </c>
      <c r="AF129" s="716">
        <v>5.2144949318520286</v>
      </c>
      <c r="AG129" s="716">
        <v>33.17482775117503</v>
      </c>
      <c r="AH129" s="716">
        <v>1.4615497335676024</v>
      </c>
      <c r="AI129" s="666">
        <v>14.769523114678107</v>
      </c>
      <c r="AJ129" s="682">
        <v>6532526.4923488759</v>
      </c>
      <c r="AK129" s="682">
        <v>1191006.7979516624</v>
      </c>
      <c r="AL129" s="682">
        <v>1779099.3058552307</v>
      </c>
      <c r="AM129" s="682">
        <v>80963.293830694631</v>
      </c>
      <c r="AN129" s="682">
        <v>1606183.0070847622</v>
      </c>
      <c r="AO129" s="682">
        <v>1358703.2284077632</v>
      </c>
      <c r="AP129" s="681">
        <v>516570.85921876261</v>
      </c>
      <c r="AQ129" s="716">
        <v>100</v>
      </c>
      <c r="AR129" s="716">
        <v>18.231947460857775</v>
      </c>
      <c r="AS129" s="716">
        <v>27.23447517494149</v>
      </c>
      <c r="AT129" s="716">
        <v>1.2393871486862194</v>
      </c>
      <c r="AU129" s="716">
        <v>24.587470237831869</v>
      </c>
      <c r="AV129" s="716">
        <v>20.799046586326501</v>
      </c>
      <c r="AW129" s="666">
        <v>7.9076733913561386</v>
      </c>
      <c r="AX129" s="18"/>
    </row>
    <row r="130" spans="1:50" ht="16.399999999999999" customHeight="1" x14ac:dyDescent="0.25">
      <c r="A130" s="722" t="s">
        <v>404</v>
      </c>
      <c r="B130" s="682">
        <v>8844943.1348591074</v>
      </c>
      <c r="C130" s="682">
        <v>1524331.7328623859</v>
      </c>
      <c r="D130" s="682">
        <v>2485241.2331787208</v>
      </c>
      <c r="E130" s="682">
        <v>193968.40924668749</v>
      </c>
      <c r="F130" s="682">
        <v>2369864.3634297475</v>
      </c>
      <c r="G130" s="682">
        <v>35337.535674207043</v>
      </c>
      <c r="H130" s="682">
        <v>1375013.2264768451</v>
      </c>
      <c r="I130" s="682">
        <v>861186.63399051107</v>
      </c>
      <c r="J130" s="682">
        <v>6567290.2569104461</v>
      </c>
      <c r="K130" s="681">
        <v>2277652.8779486613</v>
      </c>
      <c r="L130" s="716">
        <v>100</v>
      </c>
      <c r="M130" s="716">
        <v>17.233934798911143</v>
      </c>
      <c r="N130" s="716">
        <v>28.097876891758091</v>
      </c>
      <c r="O130" s="716">
        <v>2.1929865041441809</v>
      </c>
      <c r="P130" s="716">
        <v>26.793438095602834</v>
      </c>
      <c r="Q130" s="716">
        <v>0.39952247442877359</v>
      </c>
      <c r="R130" s="716">
        <v>15.545755416535506</v>
      </c>
      <c r="S130" s="716">
        <v>9.7364858186194425</v>
      </c>
      <c r="T130" s="716">
        <v>74.249095294099448</v>
      </c>
      <c r="U130" s="666">
        <v>25.750904705900545</v>
      </c>
      <c r="V130" s="682">
        <v>2277652.8779486613</v>
      </c>
      <c r="W130" s="682">
        <v>336426.97070718417</v>
      </c>
      <c r="X130" s="682">
        <v>692182.30507915257</v>
      </c>
      <c r="Y130" s="682">
        <v>111999.83561547575</v>
      </c>
      <c r="Z130" s="682">
        <v>763033.19491755648</v>
      </c>
      <c r="AA130" s="689">
        <v>35337.535674207043</v>
      </c>
      <c r="AB130" s="681">
        <v>338673.03595508495</v>
      </c>
      <c r="AC130" s="716">
        <v>100</v>
      </c>
      <c r="AD130" s="716">
        <v>14.770774509335363</v>
      </c>
      <c r="AE130" s="716">
        <v>30.390157858582807</v>
      </c>
      <c r="AF130" s="716">
        <v>4.9173355913806738</v>
      </c>
      <c r="AG130" s="716">
        <v>33.500855301742575</v>
      </c>
      <c r="AH130" s="716">
        <v>1.5514890796719356</v>
      </c>
      <c r="AI130" s="666">
        <v>14.869387659286627</v>
      </c>
      <c r="AJ130" s="682">
        <v>6567290.2569104461</v>
      </c>
      <c r="AK130" s="682">
        <v>1187904.762155202</v>
      </c>
      <c r="AL130" s="682">
        <v>1793058.9280995694</v>
      </c>
      <c r="AM130" s="682">
        <v>81968.573631211795</v>
      </c>
      <c r="AN130" s="682">
        <v>1606831.1685121916</v>
      </c>
      <c r="AO130" s="682">
        <v>1375013.2264768451</v>
      </c>
      <c r="AP130" s="681">
        <v>522513.59803542623</v>
      </c>
      <c r="AQ130" s="716">
        <v>100</v>
      </c>
      <c r="AR130" s="716">
        <v>18.08820252622802</v>
      </c>
      <c r="AS130" s="716">
        <v>27.302873147913921</v>
      </c>
      <c r="AT130" s="716">
        <v>1.2481338638102706</v>
      </c>
      <c r="AU130" s="716">
        <v>24.467186703395662</v>
      </c>
      <c r="AV130" s="716">
        <v>20.937299444470028</v>
      </c>
      <c r="AW130" s="666">
        <v>7.9563043141820957</v>
      </c>
      <c r="AX130" s="18"/>
    </row>
    <row r="131" spans="1:50" ht="16.399999999999999" customHeight="1" x14ac:dyDescent="0.25">
      <c r="A131" s="722" t="s">
        <v>405</v>
      </c>
      <c r="B131" s="682">
        <v>8847834.747097956</v>
      </c>
      <c r="C131" s="682">
        <v>1510604.827686199</v>
      </c>
      <c r="D131" s="682">
        <v>2495911.3235305138</v>
      </c>
      <c r="E131" s="682">
        <v>190423.00009039859</v>
      </c>
      <c r="F131" s="682">
        <v>2391118.64235589</v>
      </c>
      <c r="G131" s="682">
        <v>40772.074263681483</v>
      </c>
      <c r="H131" s="682">
        <v>1378668.5334465895</v>
      </c>
      <c r="I131" s="682">
        <v>840336.34572468419</v>
      </c>
      <c r="J131" s="682">
        <v>6557972.2789520491</v>
      </c>
      <c r="K131" s="681">
        <v>2289862.4681459079</v>
      </c>
      <c r="L131" s="716">
        <v>100</v>
      </c>
      <c r="M131" s="716">
        <v>17.073158245656312</v>
      </c>
      <c r="N131" s="716">
        <v>28.209289559224192</v>
      </c>
      <c r="O131" s="716">
        <v>2.152198877277363</v>
      </c>
      <c r="P131" s="716">
        <v>27.024901692927351</v>
      </c>
      <c r="Q131" s="716">
        <v>0.46081414751845934</v>
      </c>
      <c r="R131" s="716">
        <v>15.581987829268462</v>
      </c>
      <c r="S131" s="716">
        <v>9.4976496481278669</v>
      </c>
      <c r="T131" s="716">
        <v>74.119515863505811</v>
      </c>
      <c r="U131" s="666">
        <v>25.880484136494196</v>
      </c>
      <c r="V131" s="682">
        <v>2289862.4681459079</v>
      </c>
      <c r="W131" s="682">
        <v>340241.07503611484</v>
      </c>
      <c r="X131" s="682">
        <v>695872.68661626661</v>
      </c>
      <c r="Y131" s="682">
        <v>115644.39995777032</v>
      </c>
      <c r="Z131" s="682">
        <v>765053.26274684491</v>
      </c>
      <c r="AA131" s="689">
        <v>40772.074263681483</v>
      </c>
      <c r="AB131" s="681">
        <v>332278.96952522942</v>
      </c>
      <c r="AC131" s="716">
        <v>100</v>
      </c>
      <c r="AD131" s="716">
        <v>14.858581236610538</v>
      </c>
      <c r="AE131" s="716">
        <v>30.389278670509494</v>
      </c>
      <c r="AF131" s="716">
        <v>5.0502771046947244</v>
      </c>
      <c r="AG131" s="716">
        <v>33.410445971731455</v>
      </c>
      <c r="AH131" s="716">
        <v>1.7805468595104956</v>
      </c>
      <c r="AI131" s="666">
        <v>14.510870156943282</v>
      </c>
      <c r="AJ131" s="682">
        <v>6557972.2789520491</v>
      </c>
      <c r="AK131" s="682">
        <v>1170363.7526500844</v>
      </c>
      <c r="AL131" s="682">
        <v>1800038.6369142476</v>
      </c>
      <c r="AM131" s="682">
        <v>74778.600132628257</v>
      </c>
      <c r="AN131" s="682">
        <v>1626065.3796090449</v>
      </c>
      <c r="AO131" s="682">
        <v>1378668.5334465895</v>
      </c>
      <c r="AP131" s="681">
        <v>508057.37619945477</v>
      </c>
      <c r="AQ131" s="716">
        <v>100</v>
      </c>
      <c r="AR131" s="716">
        <v>17.846427262377908</v>
      </c>
      <c r="AS131" s="716">
        <v>27.448097679392603</v>
      </c>
      <c r="AT131" s="716">
        <v>1.1402701468048555</v>
      </c>
      <c r="AU131" s="716">
        <v>24.795246311545661</v>
      </c>
      <c r="AV131" s="716">
        <v>21.022786843296903</v>
      </c>
      <c r="AW131" s="666">
        <v>7.7471717565820715</v>
      </c>
      <c r="AX131" s="18"/>
    </row>
    <row r="132" spans="1:50" ht="16.399999999999999" customHeight="1" x14ac:dyDescent="0.25">
      <c r="A132" s="722" t="s">
        <v>406</v>
      </c>
      <c r="B132" s="682">
        <v>8818634.544337038</v>
      </c>
      <c r="C132" s="682">
        <v>1492726.6589846315</v>
      </c>
      <c r="D132" s="682">
        <v>2489911.6704560081</v>
      </c>
      <c r="E132" s="682">
        <v>187461.99621045051</v>
      </c>
      <c r="F132" s="682">
        <v>2387300.3096422898</v>
      </c>
      <c r="G132" s="682">
        <v>40867.85420249914</v>
      </c>
      <c r="H132" s="682">
        <v>1368322.4641738925</v>
      </c>
      <c r="I132" s="682">
        <v>852043.59066726721</v>
      </c>
      <c r="J132" s="682">
        <v>6530267.706459499</v>
      </c>
      <c r="K132" s="681">
        <v>2288366.8378775399</v>
      </c>
      <c r="L132" s="716">
        <v>100</v>
      </c>
      <c r="M132" s="716">
        <v>16.926959060155166</v>
      </c>
      <c r="N132" s="716">
        <v>28.2346621570221</v>
      </c>
      <c r="O132" s="716">
        <v>2.1257485528848776</v>
      </c>
      <c r="P132" s="716">
        <v>27.071087906407403</v>
      </c>
      <c r="Q132" s="716">
        <v>0.46342610068519946</v>
      </c>
      <c r="R132" s="716">
        <v>15.516262265937447</v>
      </c>
      <c r="S132" s="716">
        <v>9.6618539569078106</v>
      </c>
      <c r="T132" s="716">
        <v>74.050780465247499</v>
      </c>
      <c r="U132" s="666">
        <v>25.949219534752515</v>
      </c>
      <c r="V132" s="682">
        <v>2288366.8378775399</v>
      </c>
      <c r="W132" s="682">
        <v>332968.23218192428</v>
      </c>
      <c r="X132" s="682">
        <v>699282.51057962864</v>
      </c>
      <c r="Y132" s="682">
        <v>113140.82874694199</v>
      </c>
      <c r="Z132" s="682">
        <v>761899.97056033055</v>
      </c>
      <c r="AA132" s="689">
        <v>40867.85420249914</v>
      </c>
      <c r="AB132" s="681">
        <v>340207.44160621555</v>
      </c>
      <c r="AC132" s="716">
        <v>100</v>
      </c>
      <c r="AD132" s="716">
        <v>14.55047445499395</v>
      </c>
      <c r="AE132" s="716">
        <v>30.558147365402878</v>
      </c>
      <c r="AF132" s="716">
        <v>4.9441735859046139</v>
      </c>
      <c r="AG132" s="716">
        <v>33.294485741936057</v>
      </c>
      <c r="AH132" s="716">
        <v>1.7858961039832266</v>
      </c>
      <c r="AI132" s="666">
        <v>14.866822747779281</v>
      </c>
      <c r="AJ132" s="682">
        <v>6530267.706459499</v>
      </c>
      <c r="AK132" s="682">
        <v>1159758.4268027071</v>
      </c>
      <c r="AL132" s="682">
        <v>1790629.1598763794</v>
      </c>
      <c r="AM132" s="682">
        <v>74321.167463508507</v>
      </c>
      <c r="AN132" s="682">
        <v>1625400.3390819593</v>
      </c>
      <c r="AO132" s="682">
        <v>1368322.4641738925</v>
      </c>
      <c r="AP132" s="681">
        <v>511836.14906105149</v>
      </c>
      <c r="AQ132" s="716">
        <v>100</v>
      </c>
      <c r="AR132" s="716">
        <v>17.759737868870477</v>
      </c>
      <c r="AS132" s="716">
        <v>27.420455643880498</v>
      </c>
      <c r="AT132" s="716">
        <v>1.1381029201910478</v>
      </c>
      <c r="AU132" s="716">
        <v>24.890255838580298</v>
      </c>
      <c r="AV132" s="716">
        <v>20.953543188136049</v>
      </c>
      <c r="AW132" s="666">
        <v>7.8379045403416168</v>
      </c>
      <c r="AX132" s="18"/>
    </row>
    <row r="133" spans="1:50" ht="16.399999999999999" customHeight="1" x14ac:dyDescent="0.25">
      <c r="A133" s="722" t="s">
        <v>407</v>
      </c>
      <c r="B133" s="682">
        <v>8811465.2212916613</v>
      </c>
      <c r="C133" s="682">
        <v>1496259.628180295</v>
      </c>
      <c r="D133" s="682">
        <v>2482599.260308593</v>
      </c>
      <c r="E133" s="682">
        <v>196561.89417089784</v>
      </c>
      <c r="F133" s="682">
        <v>2383688.6877696374</v>
      </c>
      <c r="G133" s="682">
        <v>43138.560301668971</v>
      </c>
      <c r="H133" s="682">
        <v>1357136.6134627629</v>
      </c>
      <c r="I133" s="682">
        <v>852080.57709780568</v>
      </c>
      <c r="J133" s="682">
        <v>6495377.5498678898</v>
      </c>
      <c r="K133" s="681">
        <v>2316087.6714237714</v>
      </c>
      <c r="L133" s="716">
        <v>100</v>
      </c>
      <c r="M133" s="716">
        <v>16.980826577681938</v>
      </c>
      <c r="N133" s="716">
        <v>28.174647438995077</v>
      </c>
      <c r="O133" s="716">
        <v>2.2307515178739372</v>
      </c>
      <c r="P133" s="716">
        <v>27.052126155021195</v>
      </c>
      <c r="Q133" s="716">
        <v>0.48957306439150133</v>
      </c>
      <c r="R133" s="716">
        <v>15.401940305948594</v>
      </c>
      <c r="S133" s="716">
        <v>9.6701349400877543</v>
      </c>
      <c r="T133" s="716">
        <v>73.7150676617633</v>
      </c>
      <c r="U133" s="666">
        <v>26.284932338236693</v>
      </c>
      <c r="V133" s="682">
        <v>2316087.6714237714</v>
      </c>
      <c r="W133" s="682">
        <v>331079.92820639641</v>
      </c>
      <c r="X133" s="682">
        <v>702629.92459545436</v>
      </c>
      <c r="Y133" s="682">
        <v>121410.0182175607</v>
      </c>
      <c r="Z133" s="682">
        <v>773130.88897916349</v>
      </c>
      <c r="AA133" s="689">
        <v>43138.560301668971</v>
      </c>
      <c r="AB133" s="681">
        <v>344698.35112352716</v>
      </c>
      <c r="AC133" s="716">
        <v>100</v>
      </c>
      <c r="AD133" s="716">
        <v>14.294792562963355</v>
      </c>
      <c r="AE133" s="716">
        <v>30.336931251118219</v>
      </c>
      <c r="AF133" s="716">
        <v>5.2420303305239813</v>
      </c>
      <c r="AG133" s="716">
        <v>33.380899113542441</v>
      </c>
      <c r="AH133" s="716">
        <v>1.8625616307154016</v>
      </c>
      <c r="AI133" s="666">
        <v>14.882785111136588</v>
      </c>
      <c r="AJ133" s="682">
        <v>6495377.5498678898</v>
      </c>
      <c r="AK133" s="682">
        <v>1165179.6999738987</v>
      </c>
      <c r="AL133" s="682">
        <v>1779969.3357131386</v>
      </c>
      <c r="AM133" s="682">
        <v>75151.875953337149</v>
      </c>
      <c r="AN133" s="682">
        <v>1610557.798790474</v>
      </c>
      <c r="AO133" s="682">
        <v>1357136.6134627629</v>
      </c>
      <c r="AP133" s="681">
        <v>507382.22597427852</v>
      </c>
      <c r="AQ133" s="716">
        <v>100</v>
      </c>
      <c r="AR133" s="716">
        <v>17.938598503755912</v>
      </c>
      <c r="AS133" s="716">
        <v>27.40363161413676</v>
      </c>
      <c r="AT133" s="716">
        <v>1.1570055070142253</v>
      </c>
      <c r="AU133" s="716">
        <v>24.795445475270814</v>
      </c>
      <c r="AV133" s="716">
        <v>20.893883427767271</v>
      </c>
      <c r="AW133" s="666">
        <v>7.8114354720550185</v>
      </c>
      <c r="AX133" s="18"/>
    </row>
    <row r="134" spans="1:50" ht="16.399999999999999" customHeight="1" x14ac:dyDescent="0.25">
      <c r="A134" s="722" t="s">
        <v>408</v>
      </c>
      <c r="B134" s="682">
        <v>8862957.889467122</v>
      </c>
      <c r="C134" s="682">
        <v>1502727.202270885</v>
      </c>
      <c r="D134" s="682">
        <v>2490625.8944647284</v>
      </c>
      <c r="E134" s="682">
        <v>190648.04828565018</v>
      </c>
      <c r="F134" s="682">
        <v>2385174.5047756732</v>
      </c>
      <c r="G134" s="682">
        <v>42073.787248732748</v>
      </c>
      <c r="H134" s="682">
        <v>1372946.9062268301</v>
      </c>
      <c r="I134" s="682">
        <v>878761.54619462206</v>
      </c>
      <c r="J134" s="682">
        <v>6549019.7228107788</v>
      </c>
      <c r="K134" s="681">
        <v>2313938.1666563423</v>
      </c>
      <c r="L134" s="716">
        <v>100</v>
      </c>
      <c r="M134" s="716">
        <v>16.95514320401713</v>
      </c>
      <c r="N134" s="716">
        <v>28.101520119198888</v>
      </c>
      <c r="O134" s="716">
        <v>2.1510657126354995</v>
      </c>
      <c r="P134" s="716">
        <v>26.911721058838069</v>
      </c>
      <c r="Q134" s="716">
        <v>0.4747149628086792</v>
      </c>
      <c r="R134" s="716">
        <v>15.490843162624767</v>
      </c>
      <c r="S134" s="716">
        <v>9.9149917798769653</v>
      </c>
      <c r="T134" s="716">
        <v>73.892032484930752</v>
      </c>
      <c r="U134" s="666">
        <v>26.107967515069237</v>
      </c>
      <c r="V134" s="682">
        <v>2313938.1666563423</v>
      </c>
      <c r="W134" s="682">
        <v>327215.69663234847</v>
      </c>
      <c r="X134" s="682">
        <v>692537.97227418132</v>
      </c>
      <c r="Y134" s="682">
        <v>117508.0599356032</v>
      </c>
      <c r="Z134" s="682">
        <v>772700.145906433</v>
      </c>
      <c r="AA134" s="689">
        <v>42073.787248732748</v>
      </c>
      <c r="AB134" s="681">
        <v>361902.50465904374</v>
      </c>
      <c r="AC134" s="716">
        <v>100</v>
      </c>
      <c r="AD134" s="716">
        <v>14.141073488803615</v>
      </c>
      <c r="AE134" s="716">
        <v>29.92897486430693</v>
      </c>
      <c r="AF134" s="716">
        <v>5.0782713915559468</v>
      </c>
      <c r="AG134" s="716">
        <v>33.393292743988503</v>
      </c>
      <c r="AH134" s="716">
        <v>1.8182762121742295</v>
      </c>
      <c r="AI134" s="666">
        <v>15.640111299170778</v>
      </c>
      <c r="AJ134" s="682">
        <v>6549019.7228107788</v>
      </c>
      <c r="AK134" s="682">
        <v>1175511.5056385365</v>
      </c>
      <c r="AL134" s="682">
        <v>1798087.9221905468</v>
      </c>
      <c r="AM134" s="682">
        <v>73139.988350046944</v>
      </c>
      <c r="AN134" s="682">
        <v>1612474.3588692402</v>
      </c>
      <c r="AO134" s="682">
        <v>1372946.9062268301</v>
      </c>
      <c r="AP134" s="681">
        <v>516859.04153557809</v>
      </c>
      <c r="AQ134" s="716">
        <v>100</v>
      </c>
      <c r="AR134" s="716">
        <v>17.9494268668047</v>
      </c>
      <c r="AS134" s="716">
        <v>27.455833060445023</v>
      </c>
      <c r="AT134" s="716">
        <v>1.1168081857395282</v>
      </c>
      <c r="AU134" s="716">
        <v>24.621614029544883</v>
      </c>
      <c r="AV134" s="716">
        <v>20.964158978552806</v>
      </c>
      <c r="AW134" s="666">
        <v>7.8921588789130555</v>
      </c>
      <c r="AX134" s="18"/>
    </row>
    <row r="135" spans="1:50" ht="16.399999999999999" customHeight="1" x14ac:dyDescent="0.25">
      <c r="A135" s="722" t="s">
        <v>409</v>
      </c>
      <c r="B135" s="682">
        <v>8880418.2073956709</v>
      </c>
      <c r="C135" s="682">
        <v>1535573.1452297007</v>
      </c>
      <c r="D135" s="682">
        <v>2486378.5440358585</v>
      </c>
      <c r="E135" s="682">
        <v>187691.42299370139</v>
      </c>
      <c r="F135" s="682">
        <v>2382405.2685393719</v>
      </c>
      <c r="G135" s="682">
        <v>46999.387558755479</v>
      </c>
      <c r="H135" s="682">
        <v>1378855.1323675939</v>
      </c>
      <c r="I135" s="682">
        <v>862515.30667068937</v>
      </c>
      <c r="J135" s="682">
        <v>6546556.1059274673</v>
      </c>
      <c r="K135" s="681">
        <v>2333862.1014682041</v>
      </c>
      <c r="L135" s="716">
        <v>100</v>
      </c>
      <c r="M135" s="716">
        <v>17.291676015335238</v>
      </c>
      <c r="N135" s="716">
        <v>27.998439780293072</v>
      </c>
      <c r="O135" s="716">
        <v>2.1135426126372145</v>
      </c>
      <c r="P135" s="716">
        <v>26.827624700774667</v>
      </c>
      <c r="Q135" s="716">
        <v>0.529247457283195</v>
      </c>
      <c r="R135" s="716">
        <v>15.52691664024645</v>
      </c>
      <c r="S135" s="716">
        <v>9.7125527934301665</v>
      </c>
      <c r="T135" s="716">
        <v>73.719006842216643</v>
      </c>
      <c r="U135" s="666">
        <v>26.28099315778336</v>
      </c>
      <c r="V135" s="682">
        <v>2333862.1014682041</v>
      </c>
      <c r="W135" s="682">
        <v>328626.66006914468</v>
      </c>
      <c r="X135" s="682">
        <v>695807.19839343615</v>
      </c>
      <c r="Y135" s="682">
        <v>112823.95049117524</v>
      </c>
      <c r="Z135" s="682">
        <v>789899.51226562005</v>
      </c>
      <c r="AA135" s="689">
        <v>46999.387558755479</v>
      </c>
      <c r="AB135" s="681">
        <v>359705.39269007259</v>
      </c>
      <c r="AC135" s="716">
        <v>100</v>
      </c>
      <c r="AD135" s="716">
        <v>14.080808795961412</v>
      </c>
      <c r="AE135" s="716">
        <v>29.8135523069556</v>
      </c>
      <c r="AF135" s="716">
        <v>4.8342166583106643</v>
      </c>
      <c r="AG135" s="716">
        <v>33.845166420445487</v>
      </c>
      <c r="AH135" s="716">
        <v>2.0138031089835486</v>
      </c>
      <c r="AI135" s="666">
        <v>15.412452709343297</v>
      </c>
      <c r="AJ135" s="682">
        <v>6546556.1059274673</v>
      </c>
      <c r="AK135" s="682">
        <v>1206946.4851605562</v>
      </c>
      <c r="AL135" s="682">
        <v>1790571.3456424219</v>
      </c>
      <c r="AM135" s="682">
        <v>74867.472502526143</v>
      </c>
      <c r="AN135" s="682">
        <v>1592505.7562737521</v>
      </c>
      <c r="AO135" s="682">
        <v>1378855.1323675939</v>
      </c>
      <c r="AP135" s="681">
        <v>502809.91398061678</v>
      </c>
      <c r="AQ135" s="716">
        <v>100</v>
      </c>
      <c r="AR135" s="716">
        <v>18.436357462326598</v>
      </c>
      <c r="AS135" s="716">
        <v>27.351348047276026</v>
      </c>
      <c r="AT135" s="716">
        <v>1.1436161439865866</v>
      </c>
      <c r="AU135" s="716">
        <v>24.325855159659366</v>
      </c>
      <c r="AV135" s="716">
        <v>21.062297642559468</v>
      </c>
      <c r="AW135" s="666">
        <v>7.6805255441919478</v>
      </c>
      <c r="AX135" s="18"/>
    </row>
    <row r="136" spans="1:50" ht="16.399999999999999" customHeight="1" x14ac:dyDescent="0.25">
      <c r="A136" s="722" t="s">
        <v>410</v>
      </c>
      <c r="B136" s="682">
        <v>8883190.9253249969</v>
      </c>
      <c r="C136" s="682">
        <v>1536119.3460671194</v>
      </c>
      <c r="D136" s="682">
        <v>2487488.1563567175</v>
      </c>
      <c r="E136" s="682">
        <v>186273.88498387657</v>
      </c>
      <c r="F136" s="682">
        <v>2384390.0539036021</v>
      </c>
      <c r="G136" s="682">
        <v>49189.558602607445</v>
      </c>
      <c r="H136" s="682">
        <v>1380337.8344361638</v>
      </c>
      <c r="I136" s="682">
        <v>859392.09097491042</v>
      </c>
      <c r="J136" s="682">
        <v>6525956.334142779</v>
      </c>
      <c r="K136" s="681">
        <v>2357234.5911822179</v>
      </c>
      <c r="L136" s="716">
        <v>100</v>
      </c>
      <c r="M136" s="716">
        <v>17.292427450678929</v>
      </c>
      <c r="N136" s="716">
        <v>28.002191749196374</v>
      </c>
      <c r="O136" s="716">
        <v>2.0969253790642983</v>
      </c>
      <c r="P136" s="716">
        <v>26.84159412926687</v>
      </c>
      <c r="Q136" s="716">
        <v>0.55373749158507268</v>
      </c>
      <c r="R136" s="716">
        <v>15.538761308180071</v>
      </c>
      <c r="S136" s="716">
        <v>9.6743624920283828</v>
      </c>
      <c r="T136" s="716">
        <v>73.464100783176889</v>
      </c>
      <c r="U136" s="666">
        <v>26.535899216823118</v>
      </c>
      <c r="V136" s="682">
        <v>2357234.5911822179</v>
      </c>
      <c r="W136" s="682">
        <v>334585.48278262117</v>
      </c>
      <c r="X136" s="682">
        <v>698928.04241473647</v>
      </c>
      <c r="Y136" s="682">
        <v>111371.2270951402</v>
      </c>
      <c r="Z136" s="682">
        <v>799347.52524644299</v>
      </c>
      <c r="AA136" s="689">
        <v>49189.558602607445</v>
      </c>
      <c r="AB136" s="681">
        <v>363812.75504066981</v>
      </c>
      <c r="AC136" s="716">
        <v>100</v>
      </c>
      <c r="AD136" s="716">
        <v>14.193983239267558</v>
      </c>
      <c r="AE136" s="716">
        <v>29.650338792296647</v>
      </c>
      <c r="AF136" s="716">
        <v>4.7246560657030097</v>
      </c>
      <c r="AG136" s="716">
        <v>33.910393485509992</v>
      </c>
      <c r="AH136" s="716">
        <v>2.0867485479218906</v>
      </c>
      <c r="AI136" s="666">
        <v>15.433879869300904</v>
      </c>
      <c r="AJ136" s="682">
        <v>6525956.334142779</v>
      </c>
      <c r="AK136" s="682">
        <v>1201533.863284498</v>
      </c>
      <c r="AL136" s="682">
        <v>1788560.113941981</v>
      </c>
      <c r="AM136" s="682">
        <v>74902.657888736372</v>
      </c>
      <c r="AN136" s="682">
        <v>1585042.5286571588</v>
      </c>
      <c r="AO136" s="682">
        <v>1380337.8344361638</v>
      </c>
      <c r="AP136" s="681">
        <v>495579.33593424055</v>
      </c>
      <c r="AQ136" s="716">
        <v>100</v>
      </c>
      <c r="AR136" s="716">
        <v>18.41161358984677</v>
      </c>
      <c r="AS136" s="716">
        <v>27.406866095387667</v>
      </c>
      <c r="AT136" s="716">
        <v>1.1477652324588417</v>
      </c>
      <c r="AU136" s="716">
        <v>24.28827971717287</v>
      </c>
      <c r="AV136" s="716">
        <v>21.151502764651564</v>
      </c>
      <c r="AW136" s="666">
        <v>7.5939726004822807</v>
      </c>
      <c r="AX136" s="18"/>
    </row>
    <row r="137" spans="1:50" ht="16.399999999999999" customHeight="1" x14ac:dyDescent="0.25">
      <c r="A137" s="722" t="s">
        <v>411</v>
      </c>
      <c r="B137" s="682">
        <v>8839487.7240524311</v>
      </c>
      <c r="C137" s="682">
        <v>1544549.3188051826</v>
      </c>
      <c r="D137" s="682">
        <v>2459947.7883650176</v>
      </c>
      <c r="E137" s="682">
        <v>191186.97196019519</v>
      </c>
      <c r="F137" s="682">
        <v>2361475.207097915</v>
      </c>
      <c r="G137" s="682">
        <v>46086.346774436402</v>
      </c>
      <c r="H137" s="682">
        <v>1384939.8331268877</v>
      </c>
      <c r="I137" s="682">
        <v>851302.25792279583</v>
      </c>
      <c r="J137" s="682">
        <v>6491712.2784335613</v>
      </c>
      <c r="K137" s="681">
        <v>2347775.4456188697</v>
      </c>
      <c r="L137" s="716">
        <v>100</v>
      </c>
      <c r="M137" s="716">
        <v>17.473289935144447</v>
      </c>
      <c r="N137" s="716">
        <v>27.829076357801235</v>
      </c>
      <c r="O137" s="716">
        <v>2.1628738896256561</v>
      </c>
      <c r="P137" s="716">
        <v>26.715068574305405</v>
      </c>
      <c r="Q137" s="716">
        <v>0.52136897762790579</v>
      </c>
      <c r="R137" s="716">
        <v>15.667648130314582</v>
      </c>
      <c r="S137" s="716">
        <v>9.6306741351807599</v>
      </c>
      <c r="T137" s="716">
        <v>73.439915084326387</v>
      </c>
      <c r="U137" s="666">
        <v>26.560084915673603</v>
      </c>
      <c r="V137" s="682">
        <v>2347775.4456188697</v>
      </c>
      <c r="W137" s="682">
        <v>347492.47854899347</v>
      </c>
      <c r="X137" s="682">
        <v>702655.22904230608</v>
      </c>
      <c r="Y137" s="682">
        <v>114621.09809081076</v>
      </c>
      <c r="Z137" s="682">
        <v>784899.41289496294</v>
      </c>
      <c r="AA137" s="689">
        <v>46086.346774436402</v>
      </c>
      <c r="AB137" s="681">
        <v>352020.88026736013</v>
      </c>
      <c r="AC137" s="716">
        <v>100</v>
      </c>
      <c r="AD137" s="716">
        <v>14.800924815762992</v>
      </c>
      <c r="AE137" s="716">
        <v>29.928553446349181</v>
      </c>
      <c r="AF137" s="716">
        <v>4.8821150380758338</v>
      </c>
      <c r="AG137" s="716">
        <v>33.431622021588389</v>
      </c>
      <c r="AH137" s="716">
        <v>1.9629793326460194</v>
      </c>
      <c r="AI137" s="666">
        <v>14.993805345577588</v>
      </c>
      <c r="AJ137" s="682">
        <v>6491712.2784335613</v>
      </c>
      <c r="AK137" s="682">
        <v>1197056.8402561895</v>
      </c>
      <c r="AL137" s="682">
        <v>1757292.5593227118</v>
      </c>
      <c r="AM137" s="682">
        <v>76565.873869384464</v>
      </c>
      <c r="AN137" s="682">
        <v>1576575.7942029522</v>
      </c>
      <c r="AO137" s="682">
        <v>1384939.8331268877</v>
      </c>
      <c r="AP137" s="681">
        <v>499281.37765543576</v>
      </c>
      <c r="AQ137" s="716">
        <v>100</v>
      </c>
      <c r="AR137" s="716">
        <v>18.439770416704871</v>
      </c>
      <c r="AS137" s="716">
        <v>27.069785042086668</v>
      </c>
      <c r="AT137" s="716">
        <v>1.1794403477145428</v>
      </c>
      <c r="AU137" s="716">
        <v>24.285977667873123</v>
      </c>
      <c r="AV137" s="716">
        <v>21.333968200159838</v>
      </c>
      <c r="AW137" s="666">
        <v>7.6910583254609586</v>
      </c>
      <c r="AX137" s="18"/>
    </row>
    <row r="138" spans="1:50" ht="16.399999999999999" customHeight="1" x14ac:dyDescent="0.25">
      <c r="A138" s="722" t="s">
        <v>412</v>
      </c>
      <c r="B138" s="682">
        <v>8813952.348777622</v>
      </c>
      <c r="C138" s="682">
        <v>1521356.865629605</v>
      </c>
      <c r="D138" s="682">
        <v>2468979.5515838191</v>
      </c>
      <c r="E138" s="682">
        <v>180552.07230654749</v>
      </c>
      <c r="F138" s="682">
        <v>2369197.1665994404</v>
      </c>
      <c r="G138" s="682">
        <v>41859.053360815924</v>
      </c>
      <c r="H138" s="682">
        <v>1374227.3905698429</v>
      </c>
      <c r="I138" s="682">
        <v>857780.24872754933</v>
      </c>
      <c r="J138" s="682">
        <v>6484379.1426193044</v>
      </c>
      <c r="K138" s="681">
        <v>2329573.2061583167</v>
      </c>
      <c r="L138" s="716">
        <v>100</v>
      </c>
      <c r="M138" s="716">
        <v>17.260779335170753</v>
      </c>
      <c r="N138" s="716">
        <v>28.012172676724688</v>
      </c>
      <c r="O138" s="716">
        <v>2.0484802408942868</v>
      </c>
      <c r="P138" s="716">
        <v>26.880076869578453</v>
      </c>
      <c r="Q138" s="716">
        <v>0.47491808106520128</v>
      </c>
      <c r="R138" s="716">
        <v>15.591500114706541</v>
      </c>
      <c r="S138" s="716">
        <v>9.7320726818600516</v>
      </c>
      <c r="T138" s="716">
        <v>73.569482634185121</v>
      </c>
      <c r="U138" s="666">
        <v>26.430517365814865</v>
      </c>
      <c r="V138" s="682">
        <v>2329573.2061583167</v>
      </c>
      <c r="W138" s="682">
        <v>343896.91435524722</v>
      </c>
      <c r="X138" s="682">
        <v>693452.11648482678</v>
      </c>
      <c r="Y138" s="682">
        <v>108767.83493475569</v>
      </c>
      <c r="Z138" s="682">
        <v>784528.46072017692</v>
      </c>
      <c r="AA138" s="689">
        <v>41859.053360815924</v>
      </c>
      <c r="AB138" s="681">
        <v>357068.82630249416</v>
      </c>
      <c r="AC138" s="716">
        <v>100</v>
      </c>
      <c r="AD138" s="716">
        <v>14.762228267656171</v>
      </c>
      <c r="AE138" s="716">
        <v>29.767345995037175</v>
      </c>
      <c r="AF138" s="716">
        <v>4.669002658822814</v>
      </c>
      <c r="AG138" s="716">
        <v>33.676918100115749</v>
      </c>
      <c r="AH138" s="716">
        <v>1.7968550312203069</v>
      </c>
      <c r="AI138" s="666">
        <v>15.327649947147783</v>
      </c>
      <c r="AJ138" s="682">
        <v>6484379.1426193044</v>
      </c>
      <c r="AK138" s="682">
        <v>1177459.9512743582</v>
      </c>
      <c r="AL138" s="682">
        <v>1775527.4350989924</v>
      </c>
      <c r="AM138" s="682">
        <v>71784.237371791824</v>
      </c>
      <c r="AN138" s="682">
        <v>1584668.7058792636</v>
      </c>
      <c r="AO138" s="682">
        <v>1374227.3905698429</v>
      </c>
      <c r="AP138" s="681">
        <v>500711.42242505512</v>
      </c>
      <c r="AQ138" s="716">
        <v>100</v>
      </c>
      <c r="AR138" s="716">
        <v>18.158406924964822</v>
      </c>
      <c r="AS138" s="716">
        <v>27.381610421715479</v>
      </c>
      <c r="AT138" s="716">
        <v>1.1070333148779339</v>
      </c>
      <c r="AU138" s="716">
        <v>24.43824876716187</v>
      </c>
      <c r="AV138" s="716">
        <v>21.192890797171007</v>
      </c>
      <c r="AW138" s="666">
        <v>7.7218097741088814</v>
      </c>
      <c r="AX138" s="18"/>
    </row>
    <row r="139" spans="1:50" ht="16.399999999999999" customHeight="1" x14ac:dyDescent="0.25">
      <c r="A139" s="722" t="s">
        <v>413</v>
      </c>
      <c r="B139" s="682">
        <v>8811946.1999112274</v>
      </c>
      <c r="C139" s="682">
        <v>1521739.0086465771</v>
      </c>
      <c r="D139" s="682">
        <v>2473733.7990055135</v>
      </c>
      <c r="E139" s="682">
        <v>179426.39978598093</v>
      </c>
      <c r="F139" s="682">
        <v>2362312.187687695</v>
      </c>
      <c r="G139" s="682">
        <v>40230.172143908552</v>
      </c>
      <c r="H139" s="682">
        <v>1364849.0488689949</v>
      </c>
      <c r="I139" s="682">
        <v>869655.58377255779</v>
      </c>
      <c r="J139" s="682">
        <v>6495170.4798235083</v>
      </c>
      <c r="K139" s="681">
        <v>2316775.7200877201</v>
      </c>
      <c r="L139" s="716">
        <v>100</v>
      </c>
      <c r="M139" s="716">
        <v>17.269045612896587</v>
      </c>
      <c r="N139" s="716">
        <v>28.072502292744755</v>
      </c>
      <c r="O139" s="716">
        <v>2.036172211171563</v>
      </c>
      <c r="P139" s="716">
        <v>26.808064122219598</v>
      </c>
      <c r="Q139" s="716">
        <v>0.45654128192831944</v>
      </c>
      <c r="R139" s="716">
        <v>15.488622126207993</v>
      </c>
      <c r="S139" s="716">
        <v>9.8690523528311918</v>
      </c>
      <c r="T139" s="716">
        <v>73.708694225674478</v>
      </c>
      <c r="U139" s="666">
        <v>26.291305774325537</v>
      </c>
      <c r="V139" s="682">
        <v>2316775.7200877201</v>
      </c>
      <c r="W139" s="682">
        <v>341901.74568613968</v>
      </c>
      <c r="X139" s="682">
        <v>695142.84823633346</v>
      </c>
      <c r="Y139" s="682">
        <v>109193.85101810898</v>
      </c>
      <c r="Z139" s="682">
        <v>763251.51277894981</v>
      </c>
      <c r="AA139" s="689">
        <v>40230.172143908552</v>
      </c>
      <c r="AB139" s="681">
        <v>367055.59022427932</v>
      </c>
      <c r="AC139" s="716">
        <v>100</v>
      </c>
      <c r="AD139" s="716">
        <v>14.757654041419006</v>
      </c>
      <c r="AE139" s="716">
        <v>30.004753684573892</v>
      </c>
      <c r="AF139" s="716">
        <v>4.7131817754881586</v>
      </c>
      <c r="AG139" s="716">
        <v>32.944557652307012</v>
      </c>
      <c r="AH139" s="716">
        <v>1.7364724515666679</v>
      </c>
      <c r="AI139" s="666">
        <v>15.843380394645257</v>
      </c>
      <c r="AJ139" s="682">
        <v>6495170.4798235083</v>
      </c>
      <c r="AK139" s="682">
        <v>1179837.2629604377</v>
      </c>
      <c r="AL139" s="682">
        <v>1778590.95076918</v>
      </c>
      <c r="AM139" s="682">
        <v>70232.54876787198</v>
      </c>
      <c r="AN139" s="682">
        <v>1599060.6749087449</v>
      </c>
      <c r="AO139" s="682">
        <v>1364849.0488689949</v>
      </c>
      <c r="AP139" s="681">
        <v>502599.99354827835</v>
      </c>
      <c r="AQ139" s="716">
        <v>100</v>
      </c>
      <c r="AR139" s="716">
        <v>18.164839038874575</v>
      </c>
      <c r="AS139" s="716">
        <v>27.383283568832656</v>
      </c>
      <c r="AT139" s="716">
        <v>1.0813041626242332</v>
      </c>
      <c r="AU139" s="716">
        <v>24.619225621191021</v>
      </c>
      <c r="AV139" s="716">
        <v>21.013290615061447</v>
      </c>
      <c r="AW139" s="666">
        <v>7.7380569934160581</v>
      </c>
      <c r="AX139" s="18"/>
    </row>
    <row r="140" spans="1:50" ht="16.399999999999999" customHeight="1" x14ac:dyDescent="0.25">
      <c r="A140" s="722" t="s">
        <v>414</v>
      </c>
      <c r="B140" s="682">
        <v>8851286.4022745378</v>
      </c>
      <c r="C140" s="682">
        <v>1550148.1924501839</v>
      </c>
      <c r="D140" s="682">
        <v>2502682.7520834943</v>
      </c>
      <c r="E140" s="682">
        <v>184901.72385410426</v>
      </c>
      <c r="F140" s="682">
        <v>2360191.8407934774</v>
      </c>
      <c r="G140" s="682">
        <v>37161.504075962919</v>
      </c>
      <c r="H140" s="682">
        <v>1368032.0294771669</v>
      </c>
      <c r="I140" s="682">
        <v>848168.35954014782</v>
      </c>
      <c r="J140" s="682">
        <v>6539386.531542588</v>
      </c>
      <c r="K140" s="681">
        <v>2311899.8707319479</v>
      </c>
      <c r="L140" s="716">
        <v>100</v>
      </c>
      <c r="M140" s="716">
        <v>17.513253125012863</v>
      </c>
      <c r="N140" s="716">
        <v>28.274791237580715</v>
      </c>
      <c r="O140" s="716">
        <v>2.0889813689294878</v>
      </c>
      <c r="P140" s="716">
        <v>26.6649584425036</v>
      </c>
      <c r="Q140" s="716">
        <v>0.41984297408355725</v>
      </c>
      <c r="R140" s="716">
        <v>15.455742445816917</v>
      </c>
      <c r="S140" s="716">
        <v>9.5824304060728593</v>
      </c>
      <c r="T140" s="716">
        <v>73.880634230320979</v>
      </c>
      <c r="U140" s="666">
        <v>26.119365769679003</v>
      </c>
      <c r="V140" s="682">
        <v>2311899.8707319479</v>
      </c>
      <c r="W140" s="682">
        <v>351100.88332146575</v>
      </c>
      <c r="X140" s="682">
        <v>692132.70438954548</v>
      </c>
      <c r="Y140" s="682">
        <v>107598.87236923625</v>
      </c>
      <c r="Z140" s="682">
        <v>763659.77879175101</v>
      </c>
      <c r="AA140" s="689">
        <v>37161.504075962919</v>
      </c>
      <c r="AB140" s="681">
        <v>360246.12778398639</v>
      </c>
      <c r="AC140" s="716">
        <v>100</v>
      </c>
      <c r="AD140" s="716">
        <v>15.1866820776415</v>
      </c>
      <c r="AE140" s="716">
        <v>29.937832219801809</v>
      </c>
      <c r="AF140" s="716">
        <v>4.6541320293067203</v>
      </c>
      <c r="AG140" s="716">
        <v>33.031697802291767</v>
      </c>
      <c r="AH140" s="716">
        <v>1.6074011053167965</v>
      </c>
      <c r="AI140" s="666">
        <v>15.582254765641403</v>
      </c>
      <c r="AJ140" s="682">
        <v>6539386.531542588</v>
      </c>
      <c r="AK140" s="682">
        <v>1199047.309128718</v>
      </c>
      <c r="AL140" s="682">
        <v>1810550.047693948</v>
      </c>
      <c r="AM140" s="682">
        <v>77302.851484867977</v>
      </c>
      <c r="AN140" s="682">
        <v>1596532.0620017259</v>
      </c>
      <c r="AO140" s="682">
        <v>1368032.0294771669</v>
      </c>
      <c r="AP140" s="681">
        <v>487922.23175616132</v>
      </c>
      <c r="AQ140" s="716">
        <v>100</v>
      </c>
      <c r="AR140" s="716">
        <v>18.335776656497359</v>
      </c>
      <c r="AS140" s="716">
        <v>27.68684858986083</v>
      </c>
      <c r="AT140" s="716">
        <v>1.1821116722799512</v>
      </c>
      <c r="AU140" s="716">
        <v>24.414095332962631</v>
      </c>
      <c r="AV140" s="716">
        <v>20.919883277712586</v>
      </c>
      <c r="AW140" s="666">
        <v>7.4612844706866479</v>
      </c>
      <c r="AX140" s="18"/>
    </row>
    <row r="141" spans="1:50" ht="16.399999999999999" customHeight="1" x14ac:dyDescent="0.25">
      <c r="A141" s="722" t="s">
        <v>415</v>
      </c>
      <c r="B141" s="682">
        <v>8809882.4584255647</v>
      </c>
      <c r="C141" s="682">
        <v>1551159.1505396694</v>
      </c>
      <c r="D141" s="682">
        <v>2474302.0252376944</v>
      </c>
      <c r="E141" s="682">
        <v>196166.12856302314</v>
      </c>
      <c r="F141" s="682">
        <v>2315622.428993227</v>
      </c>
      <c r="G141" s="682">
        <v>41746.793056673574</v>
      </c>
      <c r="H141" s="682">
        <v>1367118.3967850243</v>
      </c>
      <c r="I141" s="682">
        <v>863767.53525025188</v>
      </c>
      <c r="J141" s="682">
        <v>6521654.5040934794</v>
      </c>
      <c r="K141" s="681">
        <v>2288227.9543320844</v>
      </c>
      <c r="L141" s="716">
        <v>100</v>
      </c>
      <c r="M141" s="716">
        <v>17.607035710858746</v>
      </c>
      <c r="N141" s="716">
        <v>28.085528233936085</v>
      </c>
      <c r="O141" s="716">
        <v>2.2266599978915096</v>
      </c>
      <c r="P141" s="716">
        <v>26.284373712371384</v>
      </c>
      <c r="Q141" s="716">
        <v>0.4738632240972514</v>
      </c>
      <c r="R141" s="716">
        <v>15.51800949940648</v>
      </c>
      <c r="S141" s="716">
        <v>9.8045296214385349</v>
      </c>
      <c r="T141" s="716">
        <v>74.026577935285871</v>
      </c>
      <c r="U141" s="666">
        <v>25.973422064714118</v>
      </c>
      <c r="V141" s="682">
        <v>2288227.9543320844</v>
      </c>
      <c r="W141" s="682">
        <v>340506.35987146222</v>
      </c>
      <c r="X141" s="682">
        <v>696986.79999222513</v>
      </c>
      <c r="Y141" s="682">
        <v>116605.1223332386</v>
      </c>
      <c r="Z141" s="682">
        <v>726304.95978526282</v>
      </c>
      <c r="AA141" s="689">
        <v>41746.793056673574</v>
      </c>
      <c r="AB141" s="681">
        <v>366077.91929322202</v>
      </c>
      <c r="AC141" s="716">
        <v>100</v>
      </c>
      <c r="AD141" s="716">
        <v>14.880788394653335</v>
      </c>
      <c r="AE141" s="716">
        <v>30.459675080565567</v>
      </c>
      <c r="AF141" s="716">
        <v>5.0958700208377934</v>
      </c>
      <c r="AG141" s="716">
        <v>31.740935530929892</v>
      </c>
      <c r="AH141" s="716">
        <v>1.8244158313702246</v>
      </c>
      <c r="AI141" s="666">
        <v>15.998315141643188</v>
      </c>
      <c r="AJ141" s="682">
        <v>6521654.5040934794</v>
      </c>
      <c r="AK141" s="682">
        <v>1210652.7906682072</v>
      </c>
      <c r="AL141" s="682">
        <v>1777315.2252454695</v>
      </c>
      <c r="AM141" s="682">
        <v>79561.006229784543</v>
      </c>
      <c r="AN141" s="682">
        <v>1589317.4692079644</v>
      </c>
      <c r="AO141" s="682">
        <v>1367118.3967850243</v>
      </c>
      <c r="AP141" s="681">
        <v>497689.61595702975</v>
      </c>
      <c r="AQ141" s="716">
        <v>100</v>
      </c>
      <c r="AR141" s="716">
        <v>18.563583672031552</v>
      </c>
      <c r="AS141" s="716">
        <v>27.252520416864972</v>
      </c>
      <c r="AT141" s="716">
        <v>1.2199512589918109</v>
      </c>
      <c r="AU141" s="716">
        <v>24.36985075198923</v>
      </c>
      <c r="AV141" s="716">
        <v>20.962754097551752</v>
      </c>
      <c r="AW141" s="666">
        <v>7.6313398025706887</v>
      </c>
      <c r="AX141" s="18"/>
    </row>
    <row r="142" spans="1:50" ht="16.399999999999999" customHeight="1" x14ac:dyDescent="0.25">
      <c r="A142" s="722" t="s">
        <v>416</v>
      </c>
      <c r="B142" s="682">
        <v>8824507.4182572067</v>
      </c>
      <c r="C142" s="682">
        <v>1559873.9797875644</v>
      </c>
      <c r="D142" s="682">
        <v>2482814.5953945313</v>
      </c>
      <c r="E142" s="682">
        <v>202097.46062509014</v>
      </c>
      <c r="F142" s="682">
        <v>2306740.9214574369</v>
      </c>
      <c r="G142" s="682">
        <v>39432.473773958918</v>
      </c>
      <c r="H142" s="682">
        <v>1361529.7967722006</v>
      </c>
      <c r="I142" s="682">
        <v>872018.19044642441</v>
      </c>
      <c r="J142" s="682">
        <v>6522126.4106859118</v>
      </c>
      <c r="K142" s="681">
        <v>2302381.007571293</v>
      </c>
      <c r="L142" s="716">
        <v>100</v>
      </c>
      <c r="M142" s="716">
        <v>17.676612482191455</v>
      </c>
      <c r="N142" s="716">
        <v>28.135446860838766</v>
      </c>
      <c r="O142" s="716">
        <v>2.2901840414000505</v>
      </c>
      <c r="P142" s="716">
        <v>26.140166381241549</v>
      </c>
      <c r="Q142" s="716">
        <v>0.44685184005144873</v>
      </c>
      <c r="R142" s="716">
        <v>15.428960872708922</v>
      </c>
      <c r="S142" s="716">
        <v>9.881777521567809</v>
      </c>
      <c r="T142" s="716">
        <v>73.909240499839683</v>
      </c>
      <c r="U142" s="666">
        <v>26.090759500160303</v>
      </c>
      <c r="V142" s="682">
        <v>2302381.007571293</v>
      </c>
      <c r="W142" s="682">
        <v>335435.23706151592</v>
      </c>
      <c r="X142" s="682">
        <v>702297.97409825772</v>
      </c>
      <c r="Y142" s="682">
        <v>120903.05411154887</v>
      </c>
      <c r="Z142" s="682">
        <v>748706.94861505693</v>
      </c>
      <c r="AA142" s="689">
        <v>39432.473773958918</v>
      </c>
      <c r="AB142" s="681">
        <v>355605.31991095492</v>
      </c>
      <c r="AC142" s="716">
        <v>100</v>
      </c>
      <c r="AD142" s="716">
        <v>14.569058551058657</v>
      </c>
      <c r="AE142" s="716">
        <v>30.503117068320897</v>
      </c>
      <c r="AF142" s="716">
        <v>5.2512183567343431</v>
      </c>
      <c r="AG142" s="716">
        <v>32.518811880091192</v>
      </c>
      <c r="AH142" s="716">
        <v>1.7126823772558371</v>
      </c>
      <c r="AI142" s="666">
        <v>15.445111766539085</v>
      </c>
      <c r="AJ142" s="682">
        <v>6522126.4106859118</v>
      </c>
      <c r="AK142" s="682">
        <v>1224438.7427260482</v>
      </c>
      <c r="AL142" s="682">
        <v>1780516.6212962735</v>
      </c>
      <c r="AM142" s="682">
        <v>81194.406513541267</v>
      </c>
      <c r="AN142" s="682">
        <v>1558033.9728423795</v>
      </c>
      <c r="AO142" s="682">
        <v>1361529.7967722006</v>
      </c>
      <c r="AP142" s="681">
        <v>516412.8705354695</v>
      </c>
      <c r="AQ142" s="716">
        <v>100</v>
      </c>
      <c r="AR142" s="716">
        <v>18.773612555560355</v>
      </c>
      <c r="AS142" s="716">
        <v>27.299633726495376</v>
      </c>
      <c r="AT142" s="716">
        <v>1.244906973598543</v>
      </c>
      <c r="AU142" s="716">
        <v>23.888435683946302</v>
      </c>
      <c r="AV142" s="716">
        <v>20.875550564942404</v>
      </c>
      <c r="AW142" s="666">
        <v>7.9178604954570329</v>
      </c>
      <c r="AX142" s="18"/>
    </row>
    <row r="143" spans="1:50" ht="16.399999999999999" customHeight="1" x14ac:dyDescent="0.25">
      <c r="A143" s="722" t="s">
        <v>417</v>
      </c>
      <c r="B143" s="682">
        <v>8784573.5772872418</v>
      </c>
      <c r="C143" s="682">
        <v>1538071.1159003736</v>
      </c>
      <c r="D143" s="682">
        <v>2475459.2625856539</v>
      </c>
      <c r="E143" s="682">
        <v>202438.04551399505</v>
      </c>
      <c r="F143" s="682">
        <v>2292990.9379162448</v>
      </c>
      <c r="G143" s="682">
        <v>43090.475999386239</v>
      </c>
      <c r="H143" s="682">
        <v>1361018.7433895166</v>
      </c>
      <c r="I143" s="682">
        <v>871504.99598207208</v>
      </c>
      <c r="J143" s="682">
        <v>6424465.2547556041</v>
      </c>
      <c r="K143" s="681">
        <v>2360108.3225316373</v>
      </c>
      <c r="L143" s="716">
        <v>100</v>
      </c>
      <c r="M143" s="716">
        <v>17.508773788144925</v>
      </c>
      <c r="N143" s="716">
        <v>28.17961783581644</v>
      </c>
      <c r="O143" s="716">
        <v>2.3044720808919426</v>
      </c>
      <c r="P143" s="716">
        <v>26.102472905968209</v>
      </c>
      <c r="Q143" s="716">
        <v>0.49052439051564045</v>
      </c>
      <c r="R143" s="716">
        <v>15.493281847037723</v>
      </c>
      <c r="S143" s="716">
        <v>9.9208571516251212</v>
      </c>
      <c r="T143" s="716">
        <v>73.133490182906968</v>
      </c>
      <c r="U143" s="666">
        <v>26.866509817093032</v>
      </c>
      <c r="V143" s="682">
        <v>2360108.3225316373</v>
      </c>
      <c r="W143" s="682">
        <v>337421.86781096284</v>
      </c>
      <c r="X143" s="682">
        <v>712463.68479977944</v>
      </c>
      <c r="Y143" s="682">
        <v>124927.25839966432</v>
      </c>
      <c r="Z143" s="682">
        <v>780402.52446464531</v>
      </c>
      <c r="AA143" s="689">
        <v>43090.475999386239</v>
      </c>
      <c r="AB143" s="681">
        <v>361802.51105719927</v>
      </c>
      <c r="AC143" s="716">
        <v>100</v>
      </c>
      <c r="AD143" s="716">
        <v>14.296880553728894</v>
      </c>
      <c r="AE143" s="716">
        <v>30.187753587324117</v>
      </c>
      <c r="AF143" s="716">
        <v>5.2932849398055408</v>
      </c>
      <c r="AG143" s="716">
        <v>33.06638585247326</v>
      </c>
      <c r="AH143" s="716">
        <v>1.8257838247510612</v>
      </c>
      <c r="AI143" s="666">
        <v>15.329911241917129</v>
      </c>
      <c r="AJ143" s="682">
        <v>6424465.2547556041</v>
      </c>
      <c r="AK143" s="682">
        <v>1200649.2480894108</v>
      </c>
      <c r="AL143" s="682">
        <v>1762995.577785874</v>
      </c>
      <c r="AM143" s="682">
        <v>77510.787114330713</v>
      </c>
      <c r="AN143" s="682">
        <v>1512588.4134515994</v>
      </c>
      <c r="AO143" s="682">
        <v>1361018.7433895166</v>
      </c>
      <c r="AP143" s="681">
        <v>509702.4849248727</v>
      </c>
      <c r="AQ143" s="716">
        <v>100</v>
      </c>
      <c r="AR143" s="716">
        <v>18.688703269126563</v>
      </c>
      <c r="AS143" s="716">
        <v>27.441903845317643</v>
      </c>
      <c r="AT143" s="716">
        <v>1.206493988849183</v>
      </c>
      <c r="AU143" s="716">
        <v>23.544191671546997</v>
      </c>
      <c r="AV143" s="716">
        <v>21.184934300672651</v>
      </c>
      <c r="AW143" s="666">
        <v>7.9337729244869664</v>
      </c>
      <c r="AX143" s="18"/>
    </row>
    <row r="144" spans="1:50" ht="16.399999999999999" customHeight="1" x14ac:dyDescent="0.25">
      <c r="A144" s="722" t="s">
        <v>418</v>
      </c>
      <c r="B144" s="682">
        <v>8786987.43558871</v>
      </c>
      <c r="C144" s="682">
        <v>1544828.0686957124</v>
      </c>
      <c r="D144" s="682">
        <v>2462330.6338545782</v>
      </c>
      <c r="E144" s="682">
        <v>201822.78277068282</v>
      </c>
      <c r="F144" s="682">
        <v>2291236.3263744004</v>
      </c>
      <c r="G144" s="682">
        <v>41545.152655315294</v>
      </c>
      <c r="H144" s="682">
        <v>1375766.4822344671</v>
      </c>
      <c r="I144" s="682">
        <v>869457.98900355329</v>
      </c>
      <c r="J144" s="682">
        <v>6414198.2042097896</v>
      </c>
      <c r="K144" s="681">
        <v>2372789.2313789208</v>
      </c>
      <c r="L144" s="716">
        <v>100</v>
      </c>
      <c r="M144" s="716">
        <v>17.580861245333192</v>
      </c>
      <c r="N144" s="716">
        <v>28.022466765819466</v>
      </c>
      <c r="O144" s="716">
        <v>2.2968370473965645</v>
      </c>
      <c r="P144" s="716">
        <v>26.075334045597074</v>
      </c>
      <c r="Q144" s="716">
        <v>0.47280314168938897</v>
      </c>
      <c r="R144" s="716">
        <v>15.656861834835359</v>
      </c>
      <c r="S144" s="716">
        <v>9.8948359193289477</v>
      </c>
      <c r="T144" s="716">
        <v>72.996556000879849</v>
      </c>
      <c r="U144" s="666">
        <v>27.003443999120147</v>
      </c>
      <c r="V144" s="682">
        <v>2372789.2313789208</v>
      </c>
      <c r="W144" s="682">
        <v>343459.70431956527</v>
      </c>
      <c r="X144" s="682">
        <v>694646.56151088036</v>
      </c>
      <c r="Y144" s="682">
        <v>123220.64157323715</v>
      </c>
      <c r="Z144" s="682">
        <v>806870.21316433058</v>
      </c>
      <c r="AA144" s="689">
        <v>41545.152655315294</v>
      </c>
      <c r="AB144" s="681">
        <v>363046.95815559197</v>
      </c>
      <c r="AC144" s="716">
        <v>100</v>
      </c>
      <c r="AD144" s="716">
        <v>14.474935227178495</v>
      </c>
      <c r="AE144" s="716">
        <v>29.275527397230896</v>
      </c>
      <c r="AF144" s="716">
        <v>5.1930715102592071</v>
      </c>
      <c r="AG144" s="716">
        <v>34.00513633886591</v>
      </c>
      <c r="AH144" s="716">
        <v>1.7508994101078157</v>
      </c>
      <c r="AI144" s="666">
        <v>15.300430116357667</v>
      </c>
      <c r="AJ144" s="682">
        <v>6414198.2042097896</v>
      </c>
      <c r="AK144" s="682">
        <v>1201368.3643761473</v>
      </c>
      <c r="AL144" s="682">
        <v>1767684.0723436982</v>
      </c>
      <c r="AM144" s="682">
        <v>78602.141197445686</v>
      </c>
      <c r="AN144" s="682">
        <v>1484366.1132100702</v>
      </c>
      <c r="AO144" s="682">
        <v>1375766.4822344671</v>
      </c>
      <c r="AP144" s="681">
        <v>506411.03084796149</v>
      </c>
      <c r="AQ144" s="716">
        <v>100</v>
      </c>
      <c r="AR144" s="716">
        <v>18.729829140416349</v>
      </c>
      <c r="AS144" s="716">
        <v>27.558924998350154</v>
      </c>
      <c r="AT144" s="716">
        <v>1.2254398553798547</v>
      </c>
      <c r="AU144" s="716">
        <v>23.141880963950346</v>
      </c>
      <c r="AV144" s="716">
        <v>21.448767849604632</v>
      </c>
      <c r="AW144" s="666">
        <v>7.8951571922986723</v>
      </c>
      <c r="AX144" s="18"/>
    </row>
    <row r="145" spans="1:50" ht="16.399999999999999" customHeight="1" x14ac:dyDescent="0.25">
      <c r="A145" s="722" t="s">
        <v>419</v>
      </c>
      <c r="B145" s="682">
        <v>8773658.8216342013</v>
      </c>
      <c r="C145" s="682">
        <v>1554127.8680347446</v>
      </c>
      <c r="D145" s="682">
        <v>2480377.2146337787</v>
      </c>
      <c r="E145" s="682">
        <v>202757.63517431193</v>
      </c>
      <c r="F145" s="682">
        <v>2283422.0134646548</v>
      </c>
      <c r="G145" s="682">
        <v>44512.930948959751</v>
      </c>
      <c r="H145" s="682">
        <v>1364180.4865387524</v>
      </c>
      <c r="I145" s="682">
        <v>844280.67283900024</v>
      </c>
      <c r="J145" s="682">
        <v>6463211.2582250051</v>
      </c>
      <c r="K145" s="681">
        <v>2310447.5634091967</v>
      </c>
      <c r="L145" s="716">
        <v>100</v>
      </c>
      <c r="M145" s="716">
        <v>17.713566251317591</v>
      </c>
      <c r="N145" s="716">
        <v>28.270727926160433</v>
      </c>
      <c r="O145" s="716">
        <v>2.3109815334322041</v>
      </c>
      <c r="P145" s="716">
        <v>26.025881104860876</v>
      </c>
      <c r="Q145" s="716">
        <v>0.50734741176849951</v>
      </c>
      <c r="R145" s="716">
        <v>15.548592830791854</v>
      </c>
      <c r="S145" s="716">
        <v>9.6229029416685563</v>
      </c>
      <c r="T145" s="716">
        <v>73.666088340339101</v>
      </c>
      <c r="U145" s="666">
        <v>26.33391165966091</v>
      </c>
      <c r="V145" s="682">
        <v>2310447.5634091967</v>
      </c>
      <c r="W145" s="682">
        <v>354218.64306268911</v>
      </c>
      <c r="X145" s="682">
        <v>667352.87131221616</v>
      </c>
      <c r="Y145" s="682">
        <v>117045.94552972284</v>
      </c>
      <c r="Z145" s="682">
        <v>778902.07232974737</v>
      </c>
      <c r="AA145" s="689">
        <v>44512.930948959751</v>
      </c>
      <c r="AB145" s="681">
        <v>348415.1002258613</v>
      </c>
      <c r="AC145" s="716">
        <v>100</v>
      </c>
      <c r="AD145" s="716">
        <v>15.331169972107888</v>
      </c>
      <c r="AE145" s="716">
        <v>28.884138375661689</v>
      </c>
      <c r="AF145" s="716">
        <v>5.0659425205484814</v>
      </c>
      <c r="AG145" s="716">
        <v>33.712172683133005</v>
      </c>
      <c r="AH145" s="716">
        <v>1.9265934295119163</v>
      </c>
      <c r="AI145" s="666">
        <v>15.079983019037012</v>
      </c>
      <c r="AJ145" s="682">
        <v>6463211.2582250051</v>
      </c>
      <c r="AK145" s="682">
        <v>1199909.2249720551</v>
      </c>
      <c r="AL145" s="682">
        <v>1813024.343321562</v>
      </c>
      <c r="AM145" s="682">
        <v>85711.689644589089</v>
      </c>
      <c r="AN145" s="682">
        <v>1504519.9411349073</v>
      </c>
      <c r="AO145" s="682">
        <v>1364180.4865387524</v>
      </c>
      <c r="AP145" s="681">
        <v>495865.57261313882</v>
      </c>
      <c r="AQ145" s="716">
        <v>100</v>
      </c>
      <c r="AR145" s="716">
        <v>18.565217459742865</v>
      </c>
      <c r="AS145" s="716">
        <v>28.051447970454763</v>
      </c>
      <c r="AT145" s="716">
        <v>1.3261471151126838</v>
      </c>
      <c r="AU145" s="716">
        <v>23.278210799937465</v>
      </c>
      <c r="AV145" s="716">
        <v>21.106852801735556</v>
      </c>
      <c r="AW145" s="666">
        <v>7.67212385301666</v>
      </c>
      <c r="AX145" s="18"/>
    </row>
    <row r="146" spans="1:50" ht="16.399999999999999" customHeight="1" x14ac:dyDescent="0.25">
      <c r="A146" s="722" t="s">
        <v>420</v>
      </c>
      <c r="B146" s="682">
        <v>8858814.0811839178</v>
      </c>
      <c r="C146" s="682">
        <v>1585317.1863390901</v>
      </c>
      <c r="D146" s="682">
        <v>2501308.6375593645</v>
      </c>
      <c r="E146" s="682">
        <v>201672.13013410493</v>
      </c>
      <c r="F146" s="682">
        <v>2314450.0975761944</v>
      </c>
      <c r="G146" s="682">
        <v>44128.530329133093</v>
      </c>
      <c r="H146" s="682">
        <v>1375294.0683674251</v>
      </c>
      <c r="I146" s="682">
        <v>836643.43087860569</v>
      </c>
      <c r="J146" s="682">
        <v>6558178.8617743235</v>
      </c>
      <c r="K146" s="681">
        <v>2300635.2194095952</v>
      </c>
      <c r="L146" s="716">
        <v>100</v>
      </c>
      <c r="M146" s="716">
        <v>17.895365810941861</v>
      </c>
      <c r="N146" s="716">
        <v>28.235253778179331</v>
      </c>
      <c r="O146" s="716">
        <v>2.2765138571138506</v>
      </c>
      <c r="P146" s="716">
        <v>26.125958580529151</v>
      </c>
      <c r="Q146" s="716">
        <v>0.49813135172191836</v>
      </c>
      <c r="R146" s="716">
        <v>15.524584394298824</v>
      </c>
      <c r="S146" s="716">
        <v>9.4441922272150709</v>
      </c>
      <c r="T146" s="716">
        <v>74.029986425653377</v>
      </c>
      <c r="U146" s="666">
        <v>25.970013574346641</v>
      </c>
      <c r="V146" s="682">
        <v>2300635.2194095952</v>
      </c>
      <c r="W146" s="682">
        <v>339655.00397656922</v>
      </c>
      <c r="X146" s="682">
        <v>673053.26722537761</v>
      </c>
      <c r="Y146" s="682">
        <v>115717.29286443263</v>
      </c>
      <c r="Z146" s="682">
        <v>785949.52216488228</v>
      </c>
      <c r="AA146" s="689">
        <v>44128.530329133093</v>
      </c>
      <c r="AB146" s="681">
        <v>342131.60284920025</v>
      </c>
      <c r="AC146" s="716">
        <v>100</v>
      </c>
      <c r="AD146" s="716">
        <v>14.763531441709121</v>
      </c>
      <c r="AE146" s="716">
        <v>29.255105787613783</v>
      </c>
      <c r="AF146" s="716">
        <v>5.0297975049746828</v>
      </c>
      <c r="AG146" s="716">
        <v>34.162283335233738</v>
      </c>
      <c r="AH146" s="716">
        <v>1.9181020075167612</v>
      </c>
      <c r="AI146" s="666">
        <v>14.871179922951905</v>
      </c>
      <c r="AJ146" s="682">
        <v>6558178.8617743235</v>
      </c>
      <c r="AK146" s="682">
        <v>1245662.1823625211</v>
      </c>
      <c r="AL146" s="682">
        <v>1828255.3703339871</v>
      </c>
      <c r="AM146" s="682">
        <v>85954.837269672265</v>
      </c>
      <c r="AN146" s="682">
        <v>1528500.5754113123</v>
      </c>
      <c r="AO146" s="682">
        <v>1375294.0683674251</v>
      </c>
      <c r="AP146" s="681">
        <v>494511.82802940556</v>
      </c>
      <c r="AQ146" s="716">
        <v>100</v>
      </c>
      <c r="AR146" s="716">
        <v>18.994025759546084</v>
      </c>
      <c r="AS146" s="716">
        <v>27.877485638434546</v>
      </c>
      <c r="AT146" s="716">
        <v>1.3106510066487738</v>
      </c>
      <c r="AU146" s="716">
        <v>23.306783904911288</v>
      </c>
      <c r="AV146" s="716">
        <v>20.970670324098748</v>
      </c>
      <c r="AW146" s="666">
        <v>7.5403833663605635</v>
      </c>
      <c r="AX146" s="18"/>
    </row>
    <row r="147" spans="1:50" ht="16.399999999999999" customHeight="1" x14ac:dyDescent="0.25">
      <c r="A147" s="722" t="s">
        <v>421</v>
      </c>
      <c r="B147" s="682">
        <v>8877560.145911267</v>
      </c>
      <c r="C147" s="682">
        <v>1581110.4916370311</v>
      </c>
      <c r="D147" s="682">
        <v>2503670.4306813939</v>
      </c>
      <c r="E147" s="682">
        <v>198062.96518514369</v>
      </c>
      <c r="F147" s="682">
        <v>2323241.2965069544</v>
      </c>
      <c r="G147" s="682">
        <v>41718.502100852478</v>
      </c>
      <c r="H147" s="682">
        <v>1379909.4626788679</v>
      </c>
      <c r="I147" s="682">
        <v>849846.9971210222</v>
      </c>
      <c r="J147" s="682">
        <v>6604853.4043371268</v>
      </c>
      <c r="K147" s="681">
        <v>2272706.7415741407</v>
      </c>
      <c r="L147" s="716">
        <v>100</v>
      </c>
      <c r="M147" s="716">
        <v>17.810191828046833</v>
      </c>
      <c r="N147" s="716">
        <v>28.202235631537885</v>
      </c>
      <c r="O147" s="716">
        <v>2.2310517972256765</v>
      </c>
      <c r="P147" s="716">
        <v>26.169817588641948</v>
      </c>
      <c r="Q147" s="716">
        <v>0.46993206934302489</v>
      </c>
      <c r="R147" s="716">
        <v>15.543791762587066</v>
      </c>
      <c r="S147" s="716">
        <v>9.5729793226175524</v>
      </c>
      <c r="T147" s="716">
        <v>74.399421640405563</v>
      </c>
      <c r="U147" s="666">
        <v>25.600578359594444</v>
      </c>
      <c r="V147" s="682">
        <v>2272706.7415741407</v>
      </c>
      <c r="W147" s="682">
        <v>349407.57970458793</v>
      </c>
      <c r="X147" s="682">
        <v>652131.54312700755</v>
      </c>
      <c r="Y147" s="682">
        <v>110922.6682903147</v>
      </c>
      <c r="Z147" s="682">
        <v>777102.96052115411</v>
      </c>
      <c r="AA147" s="689">
        <v>41718.502100852478</v>
      </c>
      <c r="AB147" s="681">
        <v>341423.48783022386</v>
      </c>
      <c r="AC147" s="716">
        <v>100</v>
      </c>
      <c r="AD147" s="716">
        <v>15.374072391873067</v>
      </c>
      <c r="AE147" s="716">
        <v>28.694047111213429</v>
      </c>
      <c r="AF147" s="716">
        <v>4.8806414950609307</v>
      </c>
      <c r="AG147" s="716">
        <v>34.1928391510341</v>
      </c>
      <c r="AH147" s="716">
        <v>1.835630674987881</v>
      </c>
      <c r="AI147" s="666">
        <v>15.022769175830595</v>
      </c>
      <c r="AJ147" s="682">
        <v>6604853.4043371268</v>
      </c>
      <c r="AK147" s="682">
        <v>1231702.9119324435</v>
      </c>
      <c r="AL147" s="682">
        <v>1851538.8875543866</v>
      </c>
      <c r="AM147" s="682">
        <v>87140.296894828993</v>
      </c>
      <c r="AN147" s="682">
        <v>1546138.3359858007</v>
      </c>
      <c r="AO147" s="682">
        <v>1379909.4626788679</v>
      </c>
      <c r="AP147" s="681">
        <v>508423.50929079845</v>
      </c>
      <c r="AQ147" s="716">
        <v>100</v>
      </c>
      <c r="AR147" s="716">
        <v>18.648451926633776</v>
      </c>
      <c r="AS147" s="716">
        <v>28.033005037455634</v>
      </c>
      <c r="AT147" s="716">
        <v>1.31933733514218</v>
      </c>
      <c r="AU147" s="716">
        <v>23.409124189955786</v>
      </c>
      <c r="AV147" s="716">
        <v>20.892355639153777</v>
      </c>
      <c r="AW147" s="666">
        <v>7.6977258716588368</v>
      </c>
      <c r="AX147" s="18"/>
    </row>
    <row r="148" spans="1:50" ht="16.399999999999999" customHeight="1" x14ac:dyDescent="0.25">
      <c r="A148" s="722" t="s">
        <v>422</v>
      </c>
      <c r="B148" s="682">
        <v>8850937.9092990551</v>
      </c>
      <c r="C148" s="682">
        <v>1594951.5114717833</v>
      </c>
      <c r="D148" s="682">
        <v>2475612.0849123197</v>
      </c>
      <c r="E148" s="682">
        <v>193913.59393478261</v>
      </c>
      <c r="F148" s="682">
        <v>2306587.8287115493</v>
      </c>
      <c r="G148" s="682">
        <v>44798.745343488103</v>
      </c>
      <c r="H148" s="682">
        <v>1386826.7932492695</v>
      </c>
      <c r="I148" s="682">
        <v>848247.35167586291</v>
      </c>
      <c r="J148" s="682">
        <v>6611781.6362211928</v>
      </c>
      <c r="K148" s="681">
        <v>2239156.2730778628</v>
      </c>
      <c r="L148" s="716">
        <v>100</v>
      </c>
      <c r="M148" s="716">
        <v>18.020141230412207</v>
      </c>
      <c r="N148" s="716">
        <v>27.970053685625441</v>
      </c>
      <c r="O148" s="716">
        <v>2.1908818694914953</v>
      </c>
      <c r="P148" s="716">
        <v>26.060377469015805</v>
      </c>
      <c r="Q148" s="716">
        <v>0.50614687169391648</v>
      </c>
      <c r="R148" s="716">
        <v>15.668698701323263</v>
      </c>
      <c r="S148" s="716">
        <v>9.5837001724378776</v>
      </c>
      <c r="T148" s="716">
        <v>74.701480272216813</v>
      </c>
      <c r="U148" s="666">
        <v>25.298519727783191</v>
      </c>
      <c r="V148" s="682">
        <v>2239156.2730778628</v>
      </c>
      <c r="W148" s="682">
        <v>346387.14421041898</v>
      </c>
      <c r="X148" s="682">
        <v>638321.82872620004</v>
      </c>
      <c r="Y148" s="682">
        <v>110653.76208495101</v>
      </c>
      <c r="Z148" s="682">
        <v>751744.13745478634</v>
      </c>
      <c r="AA148" s="689">
        <v>44798.745343488103</v>
      </c>
      <c r="AB148" s="681">
        <v>347250.65525801817</v>
      </c>
      <c r="AC148" s="716">
        <v>100</v>
      </c>
      <c r="AD148" s="716">
        <v>15.469538610375228</v>
      </c>
      <c r="AE148" s="716">
        <v>28.507247859426354</v>
      </c>
      <c r="AF148" s="716">
        <v>4.9417614757566861</v>
      </c>
      <c r="AG148" s="716">
        <v>33.572651739106455</v>
      </c>
      <c r="AH148" s="716">
        <v>2.0006975789103536</v>
      </c>
      <c r="AI148" s="666">
        <v>15.508102736424915</v>
      </c>
      <c r="AJ148" s="682">
        <v>6611781.6362211928</v>
      </c>
      <c r="AK148" s="682">
        <v>1248564.3672613644</v>
      </c>
      <c r="AL148" s="682">
        <v>1837290.2561861197</v>
      </c>
      <c r="AM148" s="682">
        <v>83259.831849831622</v>
      </c>
      <c r="AN148" s="682">
        <v>1554843.6912567634</v>
      </c>
      <c r="AO148" s="682">
        <v>1386826.7932492695</v>
      </c>
      <c r="AP148" s="681">
        <v>500996.69641784485</v>
      </c>
      <c r="AQ148" s="716">
        <v>100</v>
      </c>
      <c r="AR148" s="716">
        <v>18.883932288709882</v>
      </c>
      <c r="AS148" s="716">
        <v>27.788126669533803</v>
      </c>
      <c r="AT148" s="716">
        <v>1.2592646949153754</v>
      </c>
      <c r="AU148" s="716">
        <v>23.516258957175687</v>
      </c>
      <c r="AV148" s="716">
        <v>20.975084622454009</v>
      </c>
      <c r="AW148" s="666">
        <v>7.5773327672112547</v>
      </c>
      <c r="AX148" s="18"/>
    </row>
    <row r="149" spans="1:50" ht="16.399999999999999" customHeight="1" x14ac:dyDescent="0.25">
      <c r="A149" s="722" t="s">
        <v>423</v>
      </c>
      <c r="B149" s="682">
        <v>8852233.5012776647</v>
      </c>
      <c r="C149" s="682">
        <v>1625358.9583507674</v>
      </c>
      <c r="D149" s="682">
        <v>2477031.427869163</v>
      </c>
      <c r="E149" s="682">
        <v>197646.26123409759</v>
      </c>
      <c r="F149" s="682">
        <v>2283675.2210023561</v>
      </c>
      <c r="G149" s="682">
        <v>45692.646782766984</v>
      </c>
      <c r="H149" s="682">
        <v>1376584.4560124162</v>
      </c>
      <c r="I149" s="682">
        <v>846244.53002609895</v>
      </c>
      <c r="J149" s="682">
        <v>6644445.9690843383</v>
      </c>
      <c r="K149" s="681">
        <v>2207787.5321933269</v>
      </c>
      <c r="L149" s="716">
        <v>100</v>
      </c>
      <c r="M149" s="716">
        <v>18.36100412529985</v>
      </c>
      <c r="N149" s="716">
        <v>27.981993781700933</v>
      </c>
      <c r="O149" s="716">
        <v>2.2327276071690929</v>
      </c>
      <c r="P149" s="716">
        <v>25.797729134378883</v>
      </c>
      <c r="Q149" s="716">
        <v>0.51617082599743958</v>
      </c>
      <c r="R149" s="716">
        <v>15.550702043882261</v>
      </c>
      <c r="S149" s="716">
        <v>9.5596724815715532</v>
      </c>
      <c r="T149" s="716">
        <v>75.059542522520772</v>
      </c>
      <c r="U149" s="666">
        <v>24.940457477479232</v>
      </c>
      <c r="V149" s="682">
        <v>2207787.5321933269</v>
      </c>
      <c r="W149" s="682">
        <v>351745.57241814397</v>
      </c>
      <c r="X149" s="682">
        <v>613241.98752080929</v>
      </c>
      <c r="Y149" s="682">
        <v>108682.1503141438</v>
      </c>
      <c r="Z149" s="682">
        <v>735007.54835175467</v>
      </c>
      <c r="AA149" s="689">
        <v>45692.646782766984</v>
      </c>
      <c r="AB149" s="681">
        <v>353417.62680570793</v>
      </c>
      <c r="AC149" s="716">
        <v>100</v>
      </c>
      <c r="AD149" s="716">
        <v>15.932039079353904</v>
      </c>
      <c r="AE149" s="716">
        <v>27.776313552762204</v>
      </c>
      <c r="AF149" s="716">
        <v>4.922672527558551</v>
      </c>
      <c r="AG149" s="716">
        <v>33.291588870490692</v>
      </c>
      <c r="AH149" s="716">
        <v>2.0696125019500231</v>
      </c>
      <c r="AI149" s="666">
        <v>16.007773467884618</v>
      </c>
      <c r="AJ149" s="682">
        <v>6644445.9690843383</v>
      </c>
      <c r="AK149" s="682">
        <v>1273613.3859326234</v>
      </c>
      <c r="AL149" s="682">
        <v>1863789.4403483532</v>
      </c>
      <c r="AM149" s="682">
        <v>88964.11091995376</v>
      </c>
      <c r="AN149" s="682">
        <v>1548667.6726506008</v>
      </c>
      <c r="AO149" s="682">
        <v>1376584.4560124162</v>
      </c>
      <c r="AP149" s="681">
        <v>492826.9032203909</v>
      </c>
      <c r="AQ149" s="716">
        <v>100</v>
      </c>
      <c r="AR149" s="716">
        <v>19.168090038786758</v>
      </c>
      <c r="AS149" s="716">
        <v>28.050336311263578</v>
      </c>
      <c r="AT149" s="716">
        <v>1.3389244390561847</v>
      </c>
      <c r="AU149" s="716">
        <v>23.307702099713524</v>
      </c>
      <c r="AV149" s="716">
        <v>20.717821507127425</v>
      </c>
      <c r="AW149" s="666">
        <v>7.4171256040525329</v>
      </c>
      <c r="AX149" s="18"/>
    </row>
    <row r="150" spans="1:50" ht="16.399999999999999" customHeight="1" x14ac:dyDescent="0.25">
      <c r="A150" s="722" t="s">
        <v>424</v>
      </c>
      <c r="B150" s="682">
        <v>8853576.3374932073</v>
      </c>
      <c r="C150" s="682">
        <v>1632037.0773670154</v>
      </c>
      <c r="D150" s="682">
        <v>2487956.9354881044</v>
      </c>
      <c r="E150" s="682">
        <v>197196.19432569339</v>
      </c>
      <c r="F150" s="682">
        <v>2271296.4495997606</v>
      </c>
      <c r="G150" s="682">
        <v>44434.708489409153</v>
      </c>
      <c r="H150" s="682">
        <v>1365845.0094194021</v>
      </c>
      <c r="I150" s="682">
        <v>854809.96280382248</v>
      </c>
      <c r="J150" s="682">
        <v>6644157.8178573297</v>
      </c>
      <c r="K150" s="681">
        <v>2209418.5196358785</v>
      </c>
      <c r="L150" s="716">
        <v>100</v>
      </c>
      <c r="M150" s="716">
        <v>18.433647772998235</v>
      </c>
      <c r="N150" s="716">
        <v>28.101151903463929</v>
      </c>
      <c r="O150" s="716">
        <v>2.2273055182300183</v>
      </c>
      <c r="P150" s="716">
        <v>25.65399972868877</v>
      </c>
      <c r="Q150" s="716">
        <v>0.50188428715790967</v>
      </c>
      <c r="R150" s="716">
        <v>15.427042783098949</v>
      </c>
      <c r="S150" s="716">
        <v>9.6549680063621892</v>
      </c>
      <c r="T150" s="716">
        <v>75.0449034896846</v>
      </c>
      <c r="U150" s="666">
        <v>24.955096510315414</v>
      </c>
      <c r="V150" s="682">
        <v>2209418.5196358785</v>
      </c>
      <c r="W150" s="682">
        <v>339516.78197542706</v>
      </c>
      <c r="X150" s="682">
        <v>623255.47686843225</v>
      </c>
      <c r="Y150" s="682">
        <v>108126.62197419762</v>
      </c>
      <c r="Z150" s="682">
        <v>730721.40357157867</v>
      </c>
      <c r="AA150" s="689">
        <v>44434.708489409153</v>
      </c>
      <c r="AB150" s="681">
        <v>363363.52675683406</v>
      </c>
      <c r="AC150" s="716">
        <v>100</v>
      </c>
      <c r="AD150" s="716">
        <v>15.366793523183686</v>
      </c>
      <c r="AE150" s="716">
        <v>28.209027458100032</v>
      </c>
      <c r="AF150" s="716">
        <v>4.8938949779427645</v>
      </c>
      <c r="AG150" s="716">
        <v>33.073018854390909</v>
      </c>
      <c r="AH150" s="716">
        <v>2.0111494537817207</v>
      </c>
      <c r="AI150" s="666">
        <v>16.446115732600898</v>
      </c>
      <c r="AJ150" s="682">
        <v>6644157.8178573297</v>
      </c>
      <c r="AK150" s="682">
        <v>1292520.2953915885</v>
      </c>
      <c r="AL150" s="682">
        <v>1864701.4586196723</v>
      </c>
      <c r="AM150" s="682">
        <v>89069.572351495794</v>
      </c>
      <c r="AN150" s="682">
        <v>1540575.0460281824</v>
      </c>
      <c r="AO150" s="682">
        <v>1365845.0094194021</v>
      </c>
      <c r="AP150" s="681">
        <v>491446.43604698847</v>
      </c>
      <c r="AQ150" s="716">
        <v>100</v>
      </c>
      <c r="AR150" s="716">
        <v>19.453485766363276</v>
      </c>
      <c r="AS150" s="716">
        <v>28.065279449081761</v>
      </c>
      <c r="AT150" s="716">
        <v>1.3405697876728007</v>
      </c>
      <c r="AU150" s="716">
        <v>23.186912295906321</v>
      </c>
      <c r="AV150" s="716">
        <v>20.557082580857067</v>
      </c>
      <c r="AW150" s="666">
        <v>7.3966701201187712</v>
      </c>
      <c r="AX150" s="18"/>
    </row>
    <row r="151" spans="1:50" ht="16.399999999999999" customHeight="1" x14ac:dyDescent="0.25">
      <c r="A151" s="722" t="s">
        <v>425</v>
      </c>
      <c r="B151" s="682">
        <v>8856946.8268340901</v>
      </c>
      <c r="C151" s="682">
        <v>1659220.8423315801</v>
      </c>
      <c r="D151" s="682">
        <v>2484919.7116543846</v>
      </c>
      <c r="E151" s="682">
        <v>196260.48961348576</v>
      </c>
      <c r="F151" s="682">
        <v>2261095.0803568382</v>
      </c>
      <c r="G151" s="682">
        <v>44630.43317808742</v>
      </c>
      <c r="H151" s="682">
        <v>1357071.4496324931</v>
      </c>
      <c r="I151" s="682">
        <v>853748.82006722107</v>
      </c>
      <c r="J151" s="682">
        <v>6633900.6858954448</v>
      </c>
      <c r="K151" s="681">
        <v>2223046.1409386457</v>
      </c>
      <c r="L151" s="716">
        <v>100</v>
      </c>
      <c r="M151" s="716">
        <v>18.733553161960977</v>
      </c>
      <c r="N151" s="716">
        <v>28.056166083393069</v>
      </c>
      <c r="O151" s="716">
        <v>2.2158932807281961</v>
      </c>
      <c r="P151" s="716">
        <v>25.529057863442826</v>
      </c>
      <c r="Q151" s="716">
        <v>0.50390314010771298</v>
      </c>
      <c r="R151" s="716">
        <v>15.322113547311172</v>
      </c>
      <c r="S151" s="716">
        <v>9.6393129230560479</v>
      </c>
      <c r="T151" s="716">
        <v>74.900536444416346</v>
      </c>
      <c r="U151" s="666">
        <v>25.099463555583657</v>
      </c>
      <c r="V151" s="682">
        <v>2223046.1409386457</v>
      </c>
      <c r="W151" s="682">
        <v>346528.27452383365</v>
      </c>
      <c r="X151" s="682">
        <v>621644.95228073257</v>
      </c>
      <c r="Y151" s="682">
        <v>111065.376667355</v>
      </c>
      <c r="Z151" s="682">
        <v>735744.83353674365</v>
      </c>
      <c r="AA151" s="689">
        <v>44630.43317808742</v>
      </c>
      <c r="AB151" s="681">
        <v>363432.27075189352</v>
      </c>
      <c r="AC151" s="716">
        <v>100</v>
      </c>
      <c r="AD151" s="716">
        <v>15.5879928959782</v>
      </c>
      <c r="AE151" s="716">
        <v>27.963654952220331</v>
      </c>
      <c r="AF151" s="716">
        <v>4.9960895827587022</v>
      </c>
      <c r="AG151" s="716">
        <v>33.096246631484092</v>
      </c>
      <c r="AH151" s="716">
        <v>2.0076251390465041</v>
      </c>
      <c r="AI151" s="666">
        <v>16.348390798512174</v>
      </c>
      <c r="AJ151" s="682">
        <v>6633900.6858954448</v>
      </c>
      <c r="AK151" s="682">
        <v>1312692.5678077461</v>
      </c>
      <c r="AL151" s="682">
        <v>1863274.7593736523</v>
      </c>
      <c r="AM151" s="682">
        <v>85195.112946130728</v>
      </c>
      <c r="AN151" s="682">
        <v>1525350.2468200945</v>
      </c>
      <c r="AO151" s="682">
        <v>1357071.4496324931</v>
      </c>
      <c r="AP151" s="681">
        <v>490316.54931532749</v>
      </c>
      <c r="AQ151" s="716">
        <v>100</v>
      </c>
      <c r="AR151" s="716">
        <v>19.787642745371588</v>
      </c>
      <c r="AS151" s="716">
        <v>28.087166926318663</v>
      </c>
      <c r="AT151" s="716">
        <v>1.2842385947571822</v>
      </c>
      <c r="AU151" s="716">
        <v>22.993263225408121</v>
      </c>
      <c r="AV151" s="716">
        <v>20.456613897127031</v>
      </c>
      <c r="AW151" s="666">
        <v>7.3910746110174026</v>
      </c>
      <c r="AX151" s="18"/>
    </row>
    <row r="152" spans="1:50" ht="16.399999999999999" customHeight="1" x14ac:dyDescent="0.25">
      <c r="A152" s="722" t="s">
        <v>426</v>
      </c>
      <c r="B152" s="682">
        <v>8838191.4514709171</v>
      </c>
      <c r="C152" s="682">
        <v>1655277.46700578</v>
      </c>
      <c r="D152" s="682">
        <v>2483597.9860865786</v>
      </c>
      <c r="E152" s="682">
        <v>198508.43020912854</v>
      </c>
      <c r="F152" s="682">
        <v>2262651.7625654032</v>
      </c>
      <c r="G152" s="682">
        <v>43611.888366368192</v>
      </c>
      <c r="H152" s="682">
        <v>1356031.0533041409</v>
      </c>
      <c r="I152" s="682">
        <v>838512.86393351865</v>
      </c>
      <c r="J152" s="682">
        <v>6619427.3284224737</v>
      </c>
      <c r="K152" s="681">
        <v>2218764.1230484443</v>
      </c>
      <c r="L152" s="716">
        <v>100</v>
      </c>
      <c r="M152" s="716">
        <v>18.728689869354398</v>
      </c>
      <c r="N152" s="716">
        <v>28.100748888769996</v>
      </c>
      <c r="O152" s="716">
        <v>2.2460299858755755</v>
      </c>
      <c r="P152" s="716">
        <v>25.600845772455362</v>
      </c>
      <c r="Q152" s="716">
        <v>0.49344810650271642</v>
      </c>
      <c r="R152" s="716">
        <v>15.342856745634995</v>
      </c>
      <c r="S152" s="716">
        <v>9.4873806314069729</v>
      </c>
      <c r="T152" s="716">
        <v>74.895722329264771</v>
      </c>
      <c r="U152" s="666">
        <v>25.104277670735243</v>
      </c>
      <c r="V152" s="682">
        <v>2218764.1230484443</v>
      </c>
      <c r="W152" s="682">
        <v>351090.79939442</v>
      </c>
      <c r="X152" s="682">
        <v>637950.03686262062</v>
      </c>
      <c r="Y152" s="682">
        <v>115378.43776177241</v>
      </c>
      <c r="Z152" s="682">
        <v>718351.46550039516</v>
      </c>
      <c r="AA152" s="689">
        <v>43611.888366368192</v>
      </c>
      <c r="AB152" s="681">
        <v>352381.49516286777</v>
      </c>
      <c r="AC152" s="716">
        <v>100</v>
      </c>
      <c r="AD152" s="716">
        <v>15.823709953992001</v>
      </c>
      <c r="AE152" s="716">
        <v>28.752494698991114</v>
      </c>
      <c r="AF152" s="716">
        <v>5.2001218409485368</v>
      </c>
      <c r="AG152" s="716">
        <v>32.376197994107855</v>
      </c>
      <c r="AH152" s="716">
        <v>1.9655937246023321</v>
      </c>
      <c r="AI152" s="666">
        <v>15.881881787358154</v>
      </c>
      <c r="AJ152" s="682">
        <v>6619427.3284224737</v>
      </c>
      <c r="AK152" s="682">
        <v>1304186.6676113601</v>
      </c>
      <c r="AL152" s="682">
        <v>1845647.949223958</v>
      </c>
      <c r="AM152" s="682">
        <v>83129.992447356126</v>
      </c>
      <c r="AN152" s="682">
        <v>1544300.2970650075</v>
      </c>
      <c r="AO152" s="682">
        <v>1356031.0533041409</v>
      </c>
      <c r="AP152" s="681">
        <v>486131.36877065082</v>
      </c>
      <c r="AQ152" s="716">
        <v>100</v>
      </c>
      <c r="AR152" s="716">
        <v>19.702409330962031</v>
      </c>
      <c r="AS152" s="716">
        <v>27.88229038030407</v>
      </c>
      <c r="AT152" s="716">
        <v>1.2558487059811483</v>
      </c>
      <c r="AU152" s="716">
        <v>23.329817225035409</v>
      </c>
      <c r="AV152" s="716">
        <v>20.485624904160812</v>
      </c>
      <c r="AW152" s="666">
        <v>7.3440094535565281</v>
      </c>
      <c r="AX152" s="18"/>
    </row>
    <row r="153" spans="1:50" ht="16.399999999999999" customHeight="1" x14ac:dyDescent="0.25">
      <c r="A153" s="722" t="s">
        <v>427</v>
      </c>
      <c r="B153" s="682">
        <v>8877693.0350446254</v>
      </c>
      <c r="C153" s="682">
        <v>1667989.1238003131</v>
      </c>
      <c r="D153" s="682">
        <v>2494598.7890809104</v>
      </c>
      <c r="E153" s="682">
        <v>192795.3487977389</v>
      </c>
      <c r="F153" s="682">
        <v>2257328.8850453859</v>
      </c>
      <c r="G153" s="682">
        <v>45416.901569590642</v>
      </c>
      <c r="H153" s="682">
        <v>1365613.9556517689</v>
      </c>
      <c r="I153" s="682">
        <v>853950.03109891631</v>
      </c>
      <c r="J153" s="682">
        <v>6680911.6483605616</v>
      </c>
      <c r="K153" s="681">
        <v>2196781.3866840634</v>
      </c>
      <c r="L153" s="716">
        <v>100</v>
      </c>
      <c r="M153" s="716">
        <v>18.788542442455928</v>
      </c>
      <c r="N153" s="716">
        <v>28.099628802589827</v>
      </c>
      <c r="O153" s="716">
        <v>2.1716829815660526</v>
      </c>
      <c r="P153" s="716">
        <v>25.426976086406654</v>
      </c>
      <c r="Q153" s="716">
        <v>0.51158450050376569</v>
      </c>
      <c r="R153" s="716">
        <v>15.38253181610378</v>
      </c>
      <c r="S153" s="716">
        <v>9.6190533703739831</v>
      </c>
      <c r="T153" s="716">
        <v>75.255042295196674</v>
      </c>
      <c r="U153" s="666">
        <v>24.744957704803326</v>
      </c>
      <c r="V153" s="682">
        <v>2196781.3866840634</v>
      </c>
      <c r="W153" s="682">
        <v>345256.81813900918</v>
      </c>
      <c r="X153" s="682">
        <v>640594.73203688592</v>
      </c>
      <c r="Y153" s="682">
        <v>112493.71601003685</v>
      </c>
      <c r="Z153" s="682">
        <v>699549.3423770729</v>
      </c>
      <c r="AA153" s="689">
        <v>45416.901569590642</v>
      </c>
      <c r="AB153" s="681">
        <v>353469.8765514681</v>
      </c>
      <c r="AC153" s="716">
        <v>100</v>
      </c>
      <c r="AD153" s="716">
        <v>15.716485046341269</v>
      </c>
      <c r="AE153" s="716">
        <v>29.160604506205921</v>
      </c>
      <c r="AF153" s="716">
        <v>5.1208425513765272</v>
      </c>
      <c r="AG153" s="716">
        <v>31.844285763592033</v>
      </c>
      <c r="AH153" s="716">
        <v>2.0674292783473227</v>
      </c>
      <c r="AI153" s="666">
        <v>16.090352854136931</v>
      </c>
      <c r="AJ153" s="682">
        <v>6680911.6483605616</v>
      </c>
      <c r="AK153" s="682">
        <v>1322732.3056613039</v>
      </c>
      <c r="AL153" s="682">
        <v>1854004.0570440246</v>
      </c>
      <c r="AM153" s="682">
        <v>80301.632787702081</v>
      </c>
      <c r="AN153" s="682">
        <v>1557779.5426683133</v>
      </c>
      <c r="AO153" s="682">
        <v>1365613.9556517689</v>
      </c>
      <c r="AP153" s="681">
        <v>500480.15454744827</v>
      </c>
      <c r="AQ153" s="716">
        <v>100</v>
      </c>
      <c r="AR153" s="716">
        <v>19.798679810200621</v>
      </c>
      <c r="AS153" s="716">
        <v>27.750764485846496</v>
      </c>
      <c r="AT153" s="716">
        <v>1.2019562151732304</v>
      </c>
      <c r="AU153" s="716">
        <v>23.316870880197598</v>
      </c>
      <c r="AV153" s="716">
        <v>20.440533081841892</v>
      </c>
      <c r="AW153" s="666">
        <v>7.4911955267401531</v>
      </c>
      <c r="AX153" s="18"/>
    </row>
    <row r="154" spans="1:50" ht="16.399999999999999" customHeight="1" x14ac:dyDescent="0.25">
      <c r="A154" s="722" t="s">
        <v>428</v>
      </c>
      <c r="B154" s="682">
        <v>8878055.3075197767</v>
      </c>
      <c r="C154" s="682">
        <v>1673054.2588505985</v>
      </c>
      <c r="D154" s="682">
        <v>2475484.4594135182</v>
      </c>
      <c r="E154" s="682">
        <v>186807.72056494892</v>
      </c>
      <c r="F154" s="682">
        <v>2265768.9418781074</v>
      </c>
      <c r="G154" s="682">
        <v>37561.001694981183</v>
      </c>
      <c r="H154" s="682">
        <v>1369127.447138414</v>
      </c>
      <c r="I154" s="682">
        <v>870251.47797920764</v>
      </c>
      <c r="J154" s="682">
        <v>6718545.3019885626</v>
      </c>
      <c r="K154" s="681">
        <v>2159510.0055312132</v>
      </c>
      <c r="L154" s="716">
        <v>100</v>
      </c>
      <c r="M154" s="716">
        <v>18.844828072128696</v>
      </c>
      <c r="N154" s="716">
        <v>27.88318357643892</v>
      </c>
      <c r="O154" s="716">
        <v>2.1041513495272035</v>
      </c>
      <c r="P154" s="716">
        <v>25.521005033151628</v>
      </c>
      <c r="Q154" s="716">
        <v>0.42307690585309543</v>
      </c>
      <c r="R154" s="716">
        <v>15.421479138328337</v>
      </c>
      <c r="S154" s="716">
        <v>9.8022759245721129</v>
      </c>
      <c r="T154" s="716">
        <v>75.675866721599562</v>
      </c>
      <c r="U154" s="666">
        <v>24.324133278400424</v>
      </c>
      <c r="V154" s="682">
        <v>2159510.0055312132</v>
      </c>
      <c r="W154" s="682">
        <v>333441.93696870666</v>
      </c>
      <c r="X154" s="682">
        <v>623360.4005890995</v>
      </c>
      <c r="Y154" s="682">
        <v>105214.44711349381</v>
      </c>
      <c r="Z154" s="682">
        <v>697589.14844816853</v>
      </c>
      <c r="AA154" s="689">
        <v>37561.001694981183</v>
      </c>
      <c r="AB154" s="681">
        <v>362343.07071676332</v>
      </c>
      <c r="AC154" s="716">
        <v>100</v>
      </c>
      <c r="AD154" s="716">
        <v>15.440629407349467</v>
      </c>
      <c r="AE154" s="716">
        <v>28.865825997215534</v>
      </c>
      <c r="AF154" s="716">
        <v>4.8721444607343845</v>
      </c>
      <c r="AG154" s="716">
        <v>32.303121849929568</v>
      </c>
      <c r="AH154" s="716">
        <v>1.7393298293953325</v>
      </c>
      <c r="AI154" s="666">
        <v>16.778948455375705</v>
      </c>
      <c r="AJ154" s="682">
        <v>6718545.3019885626</v>
      </c>
      <c r="AK154" s="682">
        <v>1339612.3218818917</v>
      </c>
      <c r="AL154" s="682">
        <v>1852124.0588244183</v>
      </c>
      <c r="AM154" s="682">
        <v>81593.273451455112</v>
      </c>
      <c r="AN154" s="682">
        <v>1568179.7934299391</v>
      </c>
      <c r="AO154" s="682">
        <v>1369127.447138414</v>
      </c>
      <c r="AP154" s="681">
        <v>507908.40726244426</v>
      </c>
      <c r="AQ154" s="716">
        <v>100</v>
      </c>
      <c r="AR154" s="716">
        <v>19.939023429452678</v>
      </c>
      <c r="AS154" s="716">
        <v>27.567337504983776</v>
      </c>
      <c r="AT154" s="716">
        <v>1.2144485120507418</v>
      </c>
      <c r="AU154" s="716">
        <v>23.341061538511727</v>
      </c>
      <c r="AV154" s="716">
        <v>20.378331701256496</v>
      </c>
      <c r="AW154" s="666">
        <v>7.5597973137445829</v>
      </c>
      <c r="AX154" s="18"/>
    </row>
    <row r="155" spans="1:50" ht="16.399999999999999" customHeight="1" x14ac:dyDescent="0.25">
      <c r="A155" s="722" t="s">
        <v>429</v>
      </c>
      <c r="B155" s="682">
        <v>8900076.3514037598</v>
      </c>
      <c r="C155" s="682">
        <v>1673142.8153869889</v>
      </c>
      <c r="D155" s="682">
        <v>2465271.2670133994</v>
      </c>
      <c r="E155" s="682">
        <v>190374.42170711164</v>
      </c>
      <c r="F155" s="682">
        <v>2292757.926897632</v>
      </c>
      <c r="G155" s="682">
        <v>34555.938299355199</v>
      </c>
      <c r="H155" s="682">
        <v>1368515.7048858718</v>
      </c>
      <c r="I155" s="682">
        <v>875458.27721340093</v>
      </c>
      <c r="J155" s="682">
        <v>6740967.0054950938</v>
      </c>
      <c r="K155" s="681">
        <v>2159109.3459086651</v>
      </c>
      <c r="L155" s="716">
        <v>100</v>
      </c>
      <c r="M155" s="716">
        <v>18.799196201537004</v>
      </c>
      <c r="N155" s="716">
        <v>27.69943952924141</v>
      </c>
      <c r="O155" s="716">
        <v>2.1390200959015924</v>
      </c>
      <c r="P155" s="716">
        <v>25.761104021720083</v>
      </c>
      <c r="Q155" s="716">
        <v>0.38826563879876019</v>
      </c>
      <c r="R155" s="716">
        <v>15.376449042148089</v>
      </c>
      <c r="S155" s="716">
        <v>9.8365254706530667</v>
      </c>
      <c r="T155" s="716">
        <v>75.740552545168654</v>
      </c>
      <c r="U155" s="666">
        <v>24.259447454831339</v>
      </c>
      <c r="V155" s="682">
        <v>2159109.3459086651</v>
      </c>
      <c r="W155" s="682">
        <v>339070.46384757059</v>
      </c>
      <c r="X155" s="682">
        <v>607160.07144060265</v>
      </c>
      <c r="Y155" s="682">
        <v>109782.72364757987</v>
      </c>
      <c r="Z155" s="682">
        <v>701470.1884257542</v>
      </c>
      <c r="AA155" s="689">
        <v>34555.938299355199</v>
      </c>
      <c r="AB155" s="681">
        <v>367069.96024780255</v>
      </c>
      <c r="AC155" s="716">
        <v>100</v>
      </c>
      <c r="AD155" s="716">
        <v>15.704182119820901</v>
      </c>
      <c r="AE155" s="716">
        <v>28.120857917229674</v>
      </c>
      <c r="AF155" s="716">
        <v>5.0846300978507228</v>
      </c>
      <c r="AG155" s="716">
        <v>32.488868141624351</v>
      </c>
      <c r="AH155" s="716">
        <v>1.6004718966566405</v>
      </c>
      <c r="AI155" s="666">
        <v>17.000989826817708</v>
      </c>
      <c r="AJ155" s="682">
        <v>6740967.0054950938</v>
      </c>
      <c r="AK155" s="682">
        <v>1334072.3515394181</v>
      </c>
      <c r="AL155" s="682">
        <v>1858111.195572797</v>
      </c>
      <c r="AM155" s="682">
        <v>80591.698059531758</v>
      </c>
      <c r="AN155" s="682">
        <v>1591287.7384718768</v>
      </c>
      <c r="AO155" s="682">
        <v>1368515.7048858718</v>
      </c>
      <c r="AP155" s="681">
        <v>508388.31696559838</v>
      </c>
      <c r="AQ155" s="716">
        <v>100</v>
      </c>
      <c r="AR155" s="716">
        <v>19.79051893373622</v>
      </c>
      <c r="AS155" s="716">
        <v>27.564460619049225</v>
      </c>
      <c r="AT155" s="716">
        <v>1.1955509942985201</v>
      </c>
      <c r="AU155" s="716">
        <v>23.606223516220933</v>
      </c>
      <c r="AV155" s="716">
        <v>20.301474606985714</v>
      </c>
      <c r="AW155" s="666">
        <v>7.5417713297093876</v>
      </c>
      <c r="AX155" s="18"/>
    </row>
    <row r="156" spans="1:50" ht="16.399999999999999" customHeight="1" x14ac:dyDescent="0.25">
      <c r="A156" s="722" t="s">
        <v>430</v>
      </c>
      <c r="B156" s="682">
        <v>8923289.2657850385</v>
      </c>
      <c r="C156" s="682">
        <v>1671628.5260133166</v>
      </c>
      <c r="D156" s="682">
        <v>2466916.0059463093</v>
      </c>
      <c r="E156" s="682">
        <v>198533.0301650959</v>
      </c>
      <c r="F156" s="682">
        <v>2298600.2616500324</v>
      </c>
      <c r="G156" s="682">
        <v>36676.18542639965</v>
      </c>
      <c r="H156" s="682">
        <v>1368329.8465377346</v>
      </c>
      <c r="I156" s="682">
        <v>882605.41004614974</v>
      </c>
      <c r="J156" s="682">
        <v>6750577.3316274993</v>
      </c>
      <c r="K156" s="681">
        <v>2172711.9341575387</v>
      </c>
      <c r="L156" s="716">
        <v>100</v>
      </c>
      <c r="M156" s="716">
        <v>18.733322166557073</v>
      </c>
      <c r="N156" s="716">
        <v>27.645814592218969</v>
      </c>
      <c r="O156" s="716">
        <v>2.2248861854825197</v>
      </c>
      <c r="P156" s="716">
        <v>25.759562345060992</v>
      </c>
      <c r="Q156" s="716">
        <v>0.4110164350160514</v>
      </c>
      <c r="R156" s="716">
        <v>15.334366126450503</v>
      </c>
      <c r="S156" s="716">
        <v>9.8910321492138831</v>
      </c>
      <c r="T156" s="716">
        <v>75.651221545753714</v>
      </c>
      <c r="U156" s="666">
        <v>24.348778454246283</v>
      </c>
      <c r="V156" s="682">
        <v>2172711.9341575387</v>
      </c>
      <c r="W156" s="682">
        <v>351395.3913575128</v>
      </c>
      <c r="X156" s="682">
        <v>608836.28441595833</v>
      </c>
      <c r="Y156" s="682">
        <v>107260.39766183129</v>
      </c>
      <c r="Z156" s="682">
        <v>701520.11901129922</v>
      </c>
      <c r="AA156" s="689">
        <v>36676.18542639965</v>
      </c>
      <c r="AB156" s="681">
        <v>367023.55628453742</v>
      </c>
      <c r="AC156" s="716">
        <v>100</v>
      </c>
      <c r="AD156" s="716">
        <v>16.173123819737526</v>
      </c>
      <c r="AE156" s="716">
        <v>28.02195149961435</v>
      </c>
      <c r="AF156" s="716">
        <v>4.9367058732257174</v>
      </c>
      <c r="AG156" s="716">
        <v>32.287764796731381</v>
      </c>
      <c r="AH156" s="716">
        <v>1.6880371875262292</v>
      </c>
      <c r="AI156" s="666">
        <v>16.892416823164801</v>
      </c>
      <c r="AJ156" s="682">
        <v>6750577.3316274993</v>
      </c>
      <c r="AK156" s="682">
        <v>1320233.1346558037</v>
      </c>
      <c r="AL156" s="682">
        <v>1858079.7215303513</v>
      </c>
      <c r="AM156" s="682">
        <v>91272.632503264598</v>
      </c>
      <c r="AN156" s="682">
        <v>1597080.1426387327</v>
      </c>
      <c r="AO156" s="682">
        <v>1368329.8465377346</v>
      </c>
      <c r="AP156" s="681">
        <v>515581.85376161226</v>
      </c>
      <c r="AQ156" s="716">
        <v>100</v>
      </c>
      <c r="AR156" s="716">
        <v>19.557336651345466</v>
      </c>
      <c r="AS156" s="716">
        <v>27.524752776698968</v>
      </c>
      <c r="AT156" s="716">
        <v>1.3520715046939495</v>
      </c>
      <c r="AU156" s="716">
        <v>23.658423038221709</v>
      </c>
      <c r="AV156" s="716">
        <v>20.269819591976194</v>
      </c>
      <c r="AW156" s="666">
        <v>7.6375964370637082</v>
      </c>
      <c r="AX156" s="18"/>
    </row>
    <row r="157" spans="1:50" ht="16.399999999999999" customHeight="1" x14ac:dyDescent="0.25">
      <c r="A157" s="722" t="s">
        <v>431</v>
      </c>
      <c r="B157" s="682">
        <v>8951019.9944531918</v>
      </c>
      <c r="C157" s="682">
        <v>1684600.3234185339</v>
      </c>
      <c r="D157" s="682">
        <v>2457498.823081498</v>
      </c>
      <c r="E157" s="682">
        <v>195944.83436489204</v>
      </c>
      <c r="F157" s="682">
        <v>2300927.2729202034</v>
      </c>
      <c r="G157" s="682">
        <v>38832.430793533735</v>
      </c>
      <c r="H157" s="682">
        <v>1380190.218233638</v>
      </c>
      <c r="I157" s="682">
        <v>893026.09164089186</v>
      </c>
      <c r="J157" s="682">
        <v>6765064.8014804665</v>
      </c>
      <c r="K157" s="681">
        <v>2185955.1929727243</v>
      </c>
      <c r="L157" s="716">
        <v>100</v>
      </c>
      <c r="M157" s="716">
        <v>18.820205121454926</v>
      </c>
      <c r="N157" s="716">
        <v>27.4549584807583</v>
      </c>
      <c r="O157" s="716">
        <v>2.1890782780768672</v>
      </c>
      <c r="P157" s="716">
        <v>25.705755035136246</v>
      </c>
      <c r="Q157" s="716">
        <v>0.43383246621723104</v>
      </c>
      <c r="R157" s="716">
        <v>15.41936247588454</v>
      </c>
      <c r="S157" s="716">
        <v>9.976808142471878</v>
      </c>
      <c r="T157" s="716">
        <v>75.578702825741345</v>
      </c>
      <c r="U157" s="666">
        <v>24.421297174258651</v>
      </c>
      <c r="V157" s="682">
        <v>2185955.1929727243</v>
      </c>
      <c r="W157" s="682">
        <v>365332.79894106928</v>
      </c>
      <c r="X157" s="682">
        <v>617072.07647053024</v>
      </c>
      <c r="Y157" s="682">
        <v>103446.4354093615</v>
      </c>
      <c r="Z157" s="682">
        <v>696736.10878588411</v>
      </c>
      <c r="AA157" s="689">
        <v>38832.430793533735</v>
      </c>
      <c r="AB157" s="681">
        <v>364535.34257234546</v>
      </c>
      <c r="AC157" s="716">
        <v>100</v>
      </c>
      <c r="AD157" s="716">
        <v>16.712730440016287</v>
      </c>
      <c r="AE157" s="716">
        <v>28.228944420007139</v>
      </c>
      <c r="AF157" s="716">
        <v>4.7323218582848723</v>
      </c>
      <c r="AG157" s="716">
        <v>31.873302390904851</v>
      </c>
      <c r="AH157" s="716">
        <v>1.7764513617831632</v>
      </c>
      <c r="AI157" s="666">
        <v>16.67624952900368</v>
      </c>
      <c r="AJ157" s="682">
        <v>6765064.8014804665</v>
      </c>
      <c r="AK157" s="682">
        <v>1319267.5244774646</v>
      </c>
      <c r="AL157" s="682">
        <v>1840426.7466109679</v>
      </c>
      <c r="AM157" s="682">
        <v>92498.398955530545</v>
      </c>
      <c r="AN157" s="682">
        <v>1604191.1641343194</v>
      </c>
      <c r="AO157" s="682">
        <v>1380190.218233638</v>
      </c>
      <c r="AP157" s="681">
        <v>528490.74906854646</v>
      </c>
      <c r="AQ157" s="716">
        <v>100</v>
      </c>
      <c r="AR157" s="716">
        <v>19.501180893178674</v>
      </c>
      <c r="AS157" s="716">
        <v>27.204865003040457</v>
      </c>
      <c r="AT157" s="716">
        <v>1.3672950913240063</v>
      </c>
      <c r="AU157" s="716">
        <v>23.712872104096597</v>
      </c>
      <c r="AV157" s="716">
        <v>20.401729454706736</v>
      </c>
      <c r="AW157" s="666">
        <v>7.8120574536535345</v>
      </c>
      <c r="AX157" s="18"/>
    </row>
    <row r="158" spans="1:50" ht="16.399999999999999" customHeight="1" x14ac:dyDescent="0.25">
      <c r="A158" s="722" t="s">
        <v>432</v>
      </c>
      <c r="B158" s="682">
        <v>8889363.3103233818</v>
      </c>
      <c r="C158" s="682">
        <v>1671489.6138322188</v>
      </c>
      <c r="D158" s="682">
        <v>2447788.3010108923</v>
      </c>
      <c r="E158" s="682">
        <v>190957.07432871062</v>
      </c>
      <c r="F158" s="682">
        <v>2273341.7131525101</v>
      </c>
      <c r="G158" s="682">
        <v>40820.782723005279</v>
      </c>
      <c r="H158" s="682">
        <v>1387511.1073645349</v>
      </c>
      <c r="I158" s="682">
        <v>877454.71791150991</v>
      </c>
      <c r="J158" s="682">
        <v>6747964.4179886431</v>
      </c>
      <c r="K158" s="681">
        <v>2141398.8923347387</v>
      </c>
      <c r="L158" s="716">
        <v>100</v>
      </c>
      <c r="M158" s="716">
        <v>18.803254580573693</v>
      </c>
      <c r="N158" s="716">
        <v>27.536148715715449</v>
      </c>
      <c r="O158" s="716">
        <v>2.1481524341225726</v>
      </c>
      <c r="P158" s="716">
        <v>25.5737293413628</v>
      </c>
      <c r="Q158" s="716">
        <v>0.45920929652632547</v>
      </c>
      <c r="R158" s="716">
        <v>15.608666885660897</v>
      </c>
      <c r="S158" s="716">
        <v>9.8708387460382632</v>
      </c>
      <c r="T158" s="716">
        <v>75.910548173367005</v>
      </c>
      <c r="U158" s="666">
        <v>24.089451826632992</v>
      </c>
      <c r="V158" s="682">
        <v>2141398.8923347387</v>
      </c>
      <c r="W158" s="682">
        <v>353827.19547975995</v>
      </c>
      <c r="X158" s="682">
        <v>618396.52637910529</v>
      </c>
      <c r="Y158" s="682">
        <v>98419.645135074534</v>
      </c>
      <c r="Z158" s="682">
        <v>681321.31127232686</v>
      </c>
      <c r="AA158" s="689">
        <v>40820.782723005279</v>
      </c>
      <c r="AB158" s="681">
        <v>348613.43134546676</v>
      </c>
      <c r="AC158" s="716">
        <v>100</v>
      </c>
      <c r="AD158" s="716">
        <v>16.523180092522924</v>
      </c>
      <c r="AE158" s="716">
        <v>28.87815663829338</v>
      </c>
      <c r="AF158" s="716">
        <v>4.5960444589456619</v>
      </c>
      <c r="AG158" s="716">
        <v>31.816646291877515</v>
      </c>
      <c r="AH158" s="716">
        <v>1.9062671074093498</v>
      </c>
      <c r="AI158" s="666">
        <v>16.279705410951166</v>
      </c>
      <c r="AJ158" s="682">
        <v>6747964.4179886431</v>
      </c>
      <c r="AK158" s="682">
        <v>1317662.4183524589</v>
      </c>
      <c r="AL158" s="682">
        <v>1829391.7746317866</v>
      </c>
      <c r="AM158" s="682">
        <v>92537.429193636082</v>
      </c>
      <c r="AN158" s="682">
        <v>1592020.4018801833</v>
      </c>
      <c r="AO158" s="682">
        <v>1387511.1073645349</v>
      </c>
      <c r="AP158" s="681">
        <v>528841.28656604304</v>
      </c>
      <c r="AQ158" s="716">
        <v>100</v>
      </c>
      <c r="AR158" s="716">
        <v>19.526813372635011</v>
      </c>
      <c r="AS158" s="716">
        <v>27.110275948625574</v>
      </c>
      <c r="AT158" s="716">
        <v>1.3713384283258949</v>
      </c>
      <c r="AU158" s="716">
        <v>23.592602202172174</v>
      </c>
      <c r="AV158" s="716">
        <v>20.561920920414522</v>
      </c>
      <c r="AW158" s="666">
        <v>7.8370491278268188</v>
      </c>
      <c r="AX158" s="18"/>
    </row>
    <row r="159" spans="1:50" ht="16.399999999999999" customHeight="1" x14ac:dyDescent="0.25">
      <c r="A159" s="722" t="s">
        <v>433</v>
      </c>
      <c r="B159" s="682">
        <v>8877326.2001952212</v>
      </c>
      <c r="C159" s="682">
        <v>1674384.5123267926</v>
      </c>
      <c r="D159" s="682">
        <v>2446406.6840466452</v>
      </c>
      <c r="E159" s="682">
        <v>188493.3826413991</v>
      </c>
      <c r="F159" s="682">
        <v>2272635.6037372113</v>
      </c>
      <c r="G159" s="682">
        <v>40096.192686216178</v>
      </c>
      <c r="H159" s="682">
        <v>1368474.8178198403</v>
      </c>
      <c r="I159" s="682">
        <v>886835.00693711662</v>
      </c>
      <c r="J159" s="682">
        <v>6729456.2690549232</v>
      </c>
      <c r="K159" s="681">
        <v>2147869.9311402994</v>
      </c>
      <c r="L159" s="716">
        <v>100</v>
      </c>
      <c r="M159" s="716">
        <v>18.861360668372999</v>
      </c>
      <c r="N159" s="716">
        <v>27.557922609544821</v>
      </c>
      <c r="O159" s="716">
        <v>2.1233125649618905</v>
      </c>
      <c r="P159" s="716">
        <v>25.600451673018771</v>
      </c>
      <c r="Q159" s="716">
        <v>0.45166970078596885</v>
      </c>
      <c r="R159" s="716">
        <v>15.415394083296682</v>
      </c>
      <c r="S159" s="716">
        <v>9.9898887000188665</v>
      </c>
      <c r="T159" s="716">
        <v>75.80499034615778</v>
      </c>
      <c r="U159" s="666">
        <v>24.195009653842231</v>
      </c>
      <c r="V159" s="682">
        <v>2147869.9311402994</v>
      </c>
      <c r="W159" s="682">
        <v>342425.1935927539</v>
      </c>
      <c r="X159" s="682">
        <v>617548.78022877802</v>
      </c>
      <c r="Y159" s="682">
        <v>103087.71222608314</v>
      </c>
      <c r="Z159" s="682">
        <v>676630.0395824092</v>
      </c>
      <c r="AA159" s="689">
        <v>40096.192686216178</v>
      </c>
      <c r="AB159" s="681">
        <v>368082.01282405888</v>
      </c>
      <c r="AC159" s="716">
        <v>100</v>
      </c>
      <c r="AD159" s="716">
        <v>15.942547946139415</v>
      </c>
      <c r="AE159" s="716">
        <v>28.751684227960805</v>
      </c>
      <c r="AF159" s="716">
        <v>4.7995323520989048</v>
      </c>
      <c r="AG159" s="716">
        <v>31.502374970312463</v>
      </c>
      <c r="AH159" s="716">
        <v>1.8667886776984302</v>
      </c>
      <c r="AI159" s="666">
        <v>17.137071825789977</v>
      </c>
      <c r="AJ159" s="682">
        <v>6729456.2690549232</v>
      </c>
      <c r="AK159" s="682">
        <v>1331959.3187340386</v>
      </c>
      <c r="AL159" s="682">
        <v>1828857.9038178672</v>
      </c>
      <c r="AM159" s="682">
        <v>85405.67041531601</v>
      </c>
      <c r="AN159" s="682">
        <v>1596005.5641548024</v>
      </c>
      <c r="AO159" s="682">
        <v>1368474.8178198403</v>
      </c>
      <c r="AP159" s="681">
        <v>518752.99411305785</v>
      </c>
      <c r="AQ159" s="716">
        <v>100</v>
      </c>
      <c r="AR159" s="716">
        <v>19.792970865402435</v>
      </c>
      <c r="AS159" s="716">
        <v>27.176904503084167</v>
      </c>
      <c r="AT159" s="716">
        <v>1.2691318139334649</v>
      </c>
      <c r="AU159" s="716">
        <v>23.716709052616274</v>
      </c>
      <c r="AV159" s="716">
        <v>20.335592700300396</v>
      </c>
      <c r="AW159" s="666">
        <v>7.7086910646632507</v>
      </c>
      <c r="AX159" s="18"/>
    </row>
    <row r="160" spans="1:50" ht="16.399999999999999" customHeight="1" x14ac:dyDescent="0.25">
      <c r="A160" s="722" t="s">
        <v>434</v>
      </c>
      <c r="B160" s="682">
        <v>8890319.283205241</v>
      </c>
      <c r="C160" s="682">
        <v>1668445.5140813817</v>
      </c>
      <c r="D160" s="682">
        <v>2444276.0631702347</v>
      </c>
      <c r="E160" s="682">
        <v>196506.29175439847</v>
      </c>
      <c r="F160" s="682">
        <v>2278698.6097827381</v>
      </c>
      <c r="G160" s="682">
        <v>40022.091739699892</v>
      </c>
      <c r="H160" s="682">
        <v>1365586.5078431601</v>
      </c>
      <c r="I160" s="682">
        <v>896784.20483362675</v>
      </c>
      <c r="J160" s="682">
        <v>6757293.0534503832</v>
      </c>
      <c r="K160" s="681">
        <v>2133026.2297548568</v>
      </c>
      <c r="L160" s="716">
        <v>100</v>
      </c>
      <c r="M160" s="716">
        <v>18.766992061052889</v>
      </c>
      <c r="N160" s="716">
        <v>27.493681445026752</v>
      </c>
      <c r="O160" s="716">
        <v>2.2103400957220938</v>
      </c>
      <c r="P160" s="716">
        <v>25.631234798140966</v>
      </c>
      <c r="Q160" s="716">
        <v>0.45017609002306458</v>
      </c>
      <c r="R160" s="716">
        <v>15.360376431281814</v>
      </c>
      <c r="S160" s="716">
        <v>10.087199078752409</v>
      </c>
      <c r="T160" s="716">
        <v>76.007315802657715</v>
      </c>
      <c r="U160" s="666">
        <v>23.992684197342275</v>
      </c>
      <c r="V160" s="682">
        <v>2133026.2297548568</v>
      </c>
      <c r="W160" s="682">
        <v>343016.2533149966</v>
      </c>
      <c r="X160" s="682">
        <v>599090.15671459725</v>
      </c>
      <c r="Y160" s="682">
        <v>107081.22711601974</v>
      </c>
      <c r="Z160" s="682">
        <v>676875.28642983083</v>
      </c>
      <c r="AA160" s="689">
        <v>40022.091739699892</v>
      </c>
      <c r="AB160" s="681">
        <v>366941.21443971246</v>
      </c>
      <c r="AC160" s="716">
        <v>100</v>
      </c>
      <c r="AD160" s="716">
        <v>16.081201840373925</v>
      </c>
      <c r="AE160" s="716">
        <v>28.086394267333937</v>
      </c>
      <c r="AF160" s="716">
        <v>5.0201551965128113</v>
      </c>
      <c r="AG160" s="716">
        <v>31.733097183133204</v>
      </c>
      <c r="AH160" s="716">
        <v>1.8763056535080456</v>
      </c>
      <c r="AI160" s="666">
        <v>17.20284585913808</v>
      </c>
      <c r="AJ160" s="682">
        <v>6757293.0534503832</v>
      </c>
      <c r="AK160" s="682">
        <v>1325429.2607663851</v>
      </c>
      <c r="AL160" s="682">
        <v>1845185.9064556374</v>
      </c>
      <c r="AM160" s="682">
        <v>89425.064638378739</v>
      </c>
      <c r="AN160" s="682">
        <v>1601823.3233529073</v>
      </c>
      <c r="AO160" s="682">
        <v>1365586.5078431601</v>
      </c>
      <c r="AP160" s="681">
        <v>529842.99039391428</v>
      </c>
      <c r="AQ160" s="716">
        <v>100</v>
      </c>
      <c r="AR160" s="716">
        <v>19.614796195491323</v>
      </c>
      <c r="AS160" s="716">
        <v>27.306584039794686</v>
      </c>
      <c r="AT160" s="716">
        <v>1.3233859169792386</v>
      </c>
      <c r="AU160" s="716">
        <v>23.705103666252722</v>
      </c>
      <c r="AV160" s="716">
        <v>20.209076283081572</v>
      </c>
      <c r="AW160" s="666">
        <v>7.8410538984004532</v>
      </c>
      <c r="AX160" s="18"/>
    </row>
    <row r="161" spans="1:50" ht="16.399999999999999" customHeight="1" x14ac:dyDescent="0.25">
      <c r="A161" s="722" t="s">
        <v>435</v>
      </c>
      <c r="B161" s="682">
        <v>8922904.9339453951</v>
      </c>
      <c r="C161" s="682">
        <v>1675487.5168654704</v>
      </c>
      <c r="D161" s="682">
        <v>2433958.1453910614</v>
      </c>
      <c r="E161" s="682">
        <v>196665.84954340383</v>
      </c>
      <c r="F161" s="682">
        <v>2303545.9773576902</v>
      </c>
      <c r="G161" s="682">
        <v>40063.660915215107</v>
      </c>
      <c r="H161" s="682">
        <v>1363490.8325518388</v>
      </c>
      <c r="I161" s="682">
        <v>909692.95132071583</v>
      </c>
      <c r="J161" s="682">
        <v>6804681.8218414467</v>
      </c>
      <c r="K161" s="681">
        <v>2118223.1121039507</v>
      </c>
      <c r="L161" s="716">
        <v>100</v>
      </c>
      <c r="M161" s="716">
        <v>18.777377202478259</v>
      </c>
      <c r="N161" s="716">
        <v>27.27764291348166</v>
      </c>
      <c r="O161" s="716">
        <v>2.2040563134907805</v>
      </c>
      <c r="P161" s="716">
        <v>25.816099066508187</v>
      </c>
      <c r="Q161" s="716">
        <v>0.44899795763598216</v>
      </c>
      <c r="R161" s="716">
        <v>15.280795241521766</v>
      </c>
      <c r="S161" s="716">
        <v>10.19503130488337</v>
      </c>
      <c r="T161" s="716">
        <v>76.260835145227261</v>
      </c>
      <c r="U161" s="666">
        <v>23.73916485477277</v>
      </c>
      <c r="V161" s="682">
        <v>2118223.1121039507</v>
      </c>
      <c r="W161" s="682">
        <v>341099.6248736892</v>
      </c>
      <c r="X161" s="682">
        <v>587137.740382027</v>
      </c>
      <c r="Y161" s="682">
        <v>105418.16988929667</v>
      </c>
      <c r="Z161" s="682">
        <v>664583.87376321037</v>
      </c>
      <c r="AA161" s="689">
        <v>40063.660915215107</v>
      </c>
      <c r="AB161" s="681">
        <v>379920.04228051251</v>
      </c>
      <c r="AC161" s="716">
        <v>100</v>
      </c>
      <c r="AD161" s="716">
        <v>16.10310183684512</v>
      </c>
      <c r="AE161" s="716">
        <v>27.718408746793692</v>
      </c>
      <c r="AF161" s="716">
        <v>4.9767264499625252</v>
      </c>
      <c r="AG161" s="716">
        <v>31.374592693547964</v>
      </c>
      <c r="AH161" s="716">
        <v>1.891380595664514</v>
      </c>
      <c r="AI161" s="666">
        <v>17.935789677186193</v>
      </c>
      <c r="AJ161" s="682">
        <v>6804681.8218414467</v>
      </c>
      <c r="AK161" s="682">
        <v>1334387.8919917815</v>
      </c>
      <c r="AL161" s="682">
        <v>1846820.4050090353</v>
      </c>
      <c r="AM161" s="682">
        <v>91247.679654107196</v>
      </c>
      <c r="AN161" s="682">
        <v>1638962.1035944805</v>
      </c>
      <c r="AO161" s="682">
        <v>1363490.8325518388</v>
      </c>
      <c r="AP161" s="681">
        <v>529772.90904020343</v>
      </c>
      <c r="AQ161" s="716">
        <v>100</v>
      </c>
      <c r="AR161" s="716">
        <v>19.609849908172144</v>
      </c>
      <c r="AS161" s="716">
        <v>27.140437324801447</v>
      </c>
      <c r="AT161" s="716">
        <v>1.3409543905671439</v>
      </c>
      <c r="AU161" s="716">
        <v>24.085800725227053</v>
      </c>
      <c r="AV161" s="716">
        <v>20.037539862265863</v>
      </c>
      <c r="AW161" s="666">
        <v>7.785417788966349</v>
      </c>
      <c r="AX161" s="18"/>
    </row>
    <row r="162" spans="1:50" ht="16.399999999999999" customHeight="1" x14ac:dyDescent="0.25">
      <c r="A162" s="722" t="s">
        <v>436</v>
      </c>
      <c r="B162" s="682">
        <v>8941619.4687001873</v>
      </c>
      <c r="C162" s="682">
        <v>1675998.3615305061</v>
      </c>
      <c r="D162" s="682">
        <v>2429922.8232142255</v>
      </c>
      <c r="E162" s="682">
        <v>201860.57452089287</v>
      </c>
      <c r="F162" s="682">
        <v>2308526.8232107311</v>
      </c>
      <c r="G162" s="682">
        <v>36592.011693933411</v>
      </c>
      <c r="H162" s="682">
        <v>1386890.8355220438</v>
      </c>
      <c r="I162" s="682">
        <v>901828.03900785442</v>
      </c>
      <c r="J162" s="682">
        <v>6860116.6804390084</v>
      </c>
      <c r="K162" s="681">
        <v>2081502.7882611784</v>
      </c>
      <c r="L162" s="716">
        <v>100</v>
      </c>
      <c r="M162" s="716">
        <v>18.743789840277561</v>
      </c>
      <c r="N162" s="716">
        <v>27.175421988377853</v>
      </c>
      <c r="O162" s="716">
        <v>2.2575393107199258</v>
      </c>
      <c r="P162" s="716">
        <v>25.81777083325504</v>
      </c>
      <c r="Q162" s="716">
        <v>0.40923248659845579</v>
      </c>
      <c r="R162" s="716">
        <v>15.510510600197252</v>
      </c>
      <c r="S162" s="716">
        <v>10.085734940573914</v>
      </c>
      <c r="T162" s="716">
        <v>76.721187973303913</v>
      </c>
      <c r="U162" s="666">
        <v>23.278812026696091</v>
      </c>
      <c r="V162" s="682">
        <v>2081502.7882611784</v>
      </c>
      <c r="W162" s="682">
        <v>327855.6307130825</v>
      </c>
      <c r="X162" s="682">
        <v>584219.28272468888</v>
      </c>
      <c r="Y162" s="682">
        <v>104435.245184684</v>
      </c>
      <c r="Z162" s="682">
        <v>654328.86512933881</v>
      </c>
      <c r="AA162" s="689">
        <v>36592.011693933411</v>
      </c>
      <c r="AB162" s="681">
        <v>374071.75281545077</v>
      </c>
      <c r="AC162" s="716">
        <v>100</v>
      </c>
      <c r="AD162" s="716">
        <v>15.750909994550751</v>
      </c>
      <c r="AE162" s="716">
        <v>28.067187131309453</v>
      </c>
      <c r="AF162" s="716">
        <v>5.0173002781286637</v>
      </c>
      <c r="AG162" s="716">
        <v>31.435406611967331</v>
      </c>
      <c r="AH162" s="716">
        <v>1.7579612143830574</v>
      </c>
      <c r="AI162" s="666">
        <v>17.971234769660747</v>
      </c>
      <c r="AJ162" s="682">
        <v>6860116.6804390084</v>
      </c>
      <c r="AK162" s="682">
        <v>1348142.7308174234</v>
      </c>
      <c r="AL162" s="682">
        <v>1845703.5404895369</v>
      </c>
      <c r="AM162" s="682">
        <v>97425.329336208903</v>
      </c>
      <c r="AN162" s="682">
        <v>1654197.9580813926</v>
      </c>
      <c r="AO162" s="682">
        <v>1386890.8355220438</v>
      </c>
      <c r="AP162" s="681">
        <v>527756.28619240387</v>
      </c>
      <c r="AQ162" s="716">
        <v>100</v>
      </c>
      <c r="AR162" s="716">
        <v>19.651892141448972</v>
      </c>
      <c r="AS162" s="716">
        <v>26.904841804693945</v>
      </c>
      <c r="AT162" s="716">
        <v>1.4201701497878054</v>
      </c>
      <c r="AU162" s="716">
        <v>24.113262720416781</v>
      </c>
      <c r="AV162" s="716">
        <v>20.216723710788116</v>
      </c>
      <c r="AW162" s="666">
        <v>7.6931094728643954</v>
      </c>
      <c r="AX162" s="18"/>
    </row>
    <row r="163" spans="1:50" ht="16.399999999999999" customHeight="1" x14ac:dyDescent="0.25">
      <c r="A163" s="722" t="s">
        <v>437</v>
      </c>
      <c r="B163" s="682">
        <v>8965501.743851969</v>
      </c>
      <c r="C163" s="682">
        <v>1708867.8326403857</v>
      </c>
      <c r="D163" s="682">
        <v>2421372.7627730672</v>
      </c>
      <c r="E163" s="682">
        <v>194078.37965610618</v>
      </c>
      <c r="F163" s="682">
        <v>2314577.70092835</v>
      </c>
      <c r="G163" s="682">
        <v>38582.428396569092</v>
      </c>
      <c r="H163" s="682">
        <v>1385754.0130710865</v>
      </c>
      <c r="I163" s="682">
        <v>902268.62638640334</v>
      </c>
      <c r="J163" s="682">
        <v>6885193.0866174316</v>
      </c>
      <c r="K163" s="681">
        <v>2080308.6572345365</v>
      </c>
      <c r="L163" s="716">
        <v>100</v>
      </c>
      <c r="M163" s="716">
        <v>19.060481849911302</v>
      </c>
      <c r="N163" s="716">
        <v>27.007665961735011</v>
      </c>
      <c r="O163" s="716">
        <v>2.1647241303499167</v>
      </c>
      <c r="P163" s="716">
        <v>25.816488212894008</v>
      </c>
      <c r="Q163" s="716">
        <v>0.43034321445564078</v>
      </c>
      <c r="R163" s="716">
        <v>15.45651378654137</v>
      </c>
      <c r="S163" s="716">
        <v>10.063782844112744</v>
      </c>
      <c r="T163" s="716">
        <v>76.796517175839114</v>
      </c>
      <c r="U163" s="666">
        <v>23.203482824160886</v>
      </c>
      <c r="V163" s="682">
        <v>2080308.6572345365</v>
      </c>
      <c r="W163" s="682">
        <v>320918.86379400938</v>
      </c>
      <c r="X163" s="682">
        <v>578542.6385991564</v>
      </c>
      <c r="Y163" s="682">
        <v>103955.7323278907</v>
      </c>
      <c r="Z163" s="682">
        <v>660149.14970980387</v>
      </c>
      <c r="AA163" s="689">
        <v>38582.428396569092</v>
      </c>
      <c r="AB163" s="681">
        <v>378159.8444071071</v>
      </c>
      <c r="AC163" s="716">
        <v>100</v>
      </c>
      <c r="AD163" s="716">
        <v>15.426502345119482</v>
      </c>
      <c r="AE163" s="716">
        <v>27.810423063289246</v>
      </c>
      <c r="AF163" s="716">
        <v>4.9971302078838873</v>
      </c>
      <c r="AG163" s="716">
        <v>31.733230903695553</v>
      </c>
      <c r="AH163" s="716">
        <v>1.8546492253634486</v>
      </c>
      <c r="AI163" s="666">
        <v>18.178064254648383</v>
      </c>
      <c r="AJ163" s="682">
        <v>6885193.0866174316</v>
      </c>
      <c r="AK163" s="682">
        <v>1387948.9688463765</v>
      </c>
      <c r="AL163" s="682">
        <v>1842830.1241739111</v>
      </c>
      <c r="AM163" s="682">
        <v>90122.647328215477</v>
      </c>
      <c r="AN163" s="682">
        <v>1654428.5512185465</v>
      </c>
      <c r="AO163" s="682">
        <v>1385754.0130710865</v>
      </c>
      <c r="AP163" s="681">
        <v>524108.78197929624</v>
      </c>
      <c r="AQ163" s="716">
        <v>100</v>
      </c>
      <c r="AR163" s="716">
        <v>20.158461082872119</v>
      </c>
      <c r="AS163" s="716">
        <v>26.765119016862016</v>
      </c>
      <c r="AT163" s="716">
        <v>1.3089342040876746</v>
      </c>
      <c r="AU163" s="716">
        <v>24.028789467563598</v>
      </c>
      <c r="AV163" s="716">
        <v>20.126581718739885</v>
      </c>
      <c r="AW163" s="666">
        <v>7.6121145098747149</v>
      </c>
      <c r="AX163" s="18"/>
    </row>
    <row r="164" spans="1:50" ht="16.399999999999999" customHeight="1" x14ac:dyDescent="0.25">
      <c r="A164" s="722" t="s">
        <v>438</v>
      </c>
      <c r="B164" s="682">
        <v>9003108.8135336451</v>
      </c>
      <c r="C164" s="682">
        <v>1725302.34779177</v>
      </c>
      <c r="D164" s="682">
        <v>2427516.8979366254</v>
      </c>
      <c r="E164" s="682">
        <v>197855.96240541007</v>
      </c>
      <c r="F164" s="682">
        <v>2319935.9983808664</v>
      </c>
      <c r="G164" s="682">
        <v>34978.169175839575</v>
      </c>
      <c r="H164" s="682">
        <v>1394163.6347265672</v>
      </c>
      <c r="I164" s="682">
        <v>903355.8031165665</v>
      </c>
      <c r="J164" s="682">
        <v>6918228.3033178262</v>
      </c>
      <c r="K164" s="681">
        <v>2084880.5102158189</v>
      </c>
      <c r="L164" s="716">
        <v>100</v>
      </c>
      <c r="M164" s="716">
        <v>19.16340659126837</v>
      </c>
      <c r="N164" s="716">
        <v>26.963096283891801</v>
      </c>
      <c r="O164" s="716">
        <v>2.1976404651245489</v>
      </c>
      <c r="P164" s="716">
        <v>25.768165712864587</v>
      </c>
      <c r="Q164" s="716">
        <v>0.38851212287093234</v>
      </c>
      <c r="R164" s="716">
        <v>15.485358042444558</v>
      </c>
      <c r="S164" s="716">
        <v>10.033820781535205</v>
      </c>
      <c r="T164" s="716">
        <v>76.842660092236287</v>
      </c>
      <c r="U164" s="666">
        <v>23.157339907763713</v>
      </c>
      <c r="V164" s="682">
        <v>2084880.5102158189</v>
      </c>
      <c r="W164" s="682">
        <v>329777.0045077554</v>
      </c>
      <c r="X164" s="682">
        <v>563399.72780356533</v>
      </c>
      <c r="Y164" s="682">
        <v>108090.89016177166</v>
      </c>
      <c r="Z164" s="682">
        <v>667643.67560189008</v>
      </c>
      <c r="AA164" s="689">
        <v>34978.169175839575</v>
      </c>
      <c r="AB164" s="681">
        <v>380991.04296499671</v>
      </c>
      <c r="AC164" s="716">
        <v>100</v>
      </c>
      <c r="AD164" s="716">
        <v>15.817549393927527</v>
      </c>
      <c r="AE164" s="716">
        <v>27.023118353446758</v>
      </c>
      <c r="AF164" s="716">
        <v>5.1845124759971259</v>
      </c>
      <c r="AG164" s="716">
        <v>32.023114626016536</v>
      </c>
      <c r="AH164" s="716">
        <v>1.6777061804956279</v>
      </c>
      <c r="AI164" s="666">
        <v>18.27399897011642</v>
      </c>
      <c r="AJ164" s="682">
        <v>6918228.3033178262</v>
      </c>
      <c r="AK164" s="682">
        <v>1395525.3432840141</v>
      </c>
      <c r="AL164" s="682">
        <v>1864117.1701330601</v>
      </c>
      <c r="AM164" s="682">
        <v>89765.072243638395</v>
      </c>
      <c r="AN164" s="682">
        <v>1652292.3227789763</v>
      </c>
      <c r="AO164" s="682">
        <v>1394163.6347265672</v>
      </c>
      <c r="AP164" s="681">
        <v>522364.76015156991</v>
      </c>
      <c r="AQ164" s="716">
        <v>100</v>
      </c>
      <c r="AR164" s="716">
        <v>20.171715677766109</v>
      </c>
      <c r="AS164" s="716">
        <v>26.945008004998499</v>
      </c>
      <c r="AT164" s="716">
        <v>1.2975153219587894</v>
      </c>
      <c r="AU164" s="716">
        <v>23.883171389220767</v>
      </c>
      <c r="AV164" s="716">
        <v>20.152032769111678</v>
      </c>
      <c r="AW164" s="666">
        <v>7.5505568369441569</v>
      </c>
      <c r="AX164" s="18"/>
    </row>
    <row r="165" spans="1:50" ht="16.399999999999999" customHeight="1" x14ac:dyDescent="0.25">
      <c r="A165" s="722" t="s">
        <v>439</v>
      </c>
      <c r="B165" s="682">
        <v>9035829.2862525955</v>
      </c>
      <c r="C165" s="682">
        <v>1713352.4437667294</v>
      </c>
      <c r="D165" s="682">
        <v>2436846.7960869842</v>
      </c>
      <c r="E165" s="682">
        <v>196834.83758866973</v>
      </c>
      <c r="F165" s="682">
        <v>2337863.0297266897</v>
      </c>
      <c r="G165" s="682">
        <v>37411.443335633652</v>
      </c>
      <c r="H165" s="682">
        <v>1403107.9664553981</v>
      </c>
      <c r="I165" s="682">
        <v>910412.76929249056</v>
      </c>
      <c r="J165" s="682">
        <v>6936991.3500975128</v>
      </c>
      <c r="K165" s="681">
        <v>2098837.9361550822</v>
      </c>
      <c r="L165" s="716">
        <v>100</v>
      </c>
      <c r="M165" s="716">
        <v>18.96176199757868</v>
      </c>
      <c r="N165" s="716">
        <v>26.968712211002948</v>
      </c>
      <c r="O165" s="716">
        <v>2.1783815447702257</v>
      </c>
      <c r="P165" s="716">
        <v>25.873253640189841</v>
      </c>
      <c r="Q165" s="716">
        <v>0.41403441953637432</v>
      </c>
      <c r="R165" s="716">
        <v>15.528269979492999</v>
      </c>
      <c r="S165" s="716">
        <v>10.07558620742893</v>
      </c>
      <c r="T165" s="716">
        <v>76.772049696110102</v>
      </c>
      <c r="U165" s="666">
        <v>23.227950303889898</v>
      </c>
      <c r="V165" s="682">
        <v>2098837.9361550822</v>
      </c>
      <c r="W165" s="682">
        <v>333371.45903681172</v>
      </c>
      <c r="X165" s="682">
        <v>562463.65174386546</v>
      </c>
      <c r="Y165" s="682">
        <v>111338.32644414998</v>
      </c>
      <c r="Z165" s="682">
        <v>672633.9494830094</v>
      </c>
      <c r="AA165" s="689">
        <v>37411.443335633652</v>
      </c>
      <c r="AB165" s="681">
        <v>381619.10611161182</v>
      </c>
      <c r="AC165" s="716">
        <v>100</v>
      </c>
      <c r="AD165" s="716">
        <v>15.883620802448611</v>
      </c>
      <c r="AE165" s="716">
        <v>26.798812907596751</v>
      </c>
      <c r="AF165" s="716">
        <v>5.3047605308732724</v>
      </c>
      <c r="AG165" s="716">
        <v>32.047922228584532</v>
      </c>
      <c r="AH165" s="716">
        <v>1.7824836635156636</v>
      </c>
      <c r="AI165" s="666">
        <v>18.182399866981161</v>
      </c>
      <c r="AJ165" s="682">
        <v>6936991.3500975128</v>
      </c>
      <c r="AK165" s="682">
        <v>1379980.9847299173</v>
      </c>
      <c r="AL165" s="682">
        <v>1874383.1443431189</v>
      </c>
      <c r="AM165" s="682">
        <v>85496.51114451974</v>
      </c>
      <c r="AN165" s="682">
        <v>1665229.0802436806</v>
      </c>
      <c r="AO165" s="682">
        <v>1403107.9664553981</v>
      </c>
      <c r="AP165" s="681">
        <v>528793.66318087874</v>
      </c>
      <c r="AQ165" s="716">
        <v>100</v>
      </c>
      <c r="AR165" s="716">
        <v>19.893076336480064</v>
      </c>
      <c r="AS165" s="716">
        <v>27.020116499305868</v>
      </c>
      <c r="AT165" s="716">
        <v>1.2324725061581332</v>
      </c>
      <c r="AU165" s="716">
        <v>24.005062082429621</v>
      </c>
      <c r="AV165" s="716">
        <v>20.226462678747247</v>
      </c>
      <c r="AW165" s="666">
        <v>7.6228098968790778</v>
      </c>
      <c r="AX165" s="18"/>
    </row>
    <row r="166" spans="1:50" ht="16.399999999999999" customHeight="1" x14ac:dyDescent="0.25">
      <c r="A166" s="722" t="s">
        <v>440</v>
      </c>
      <c r="B166" s="682">
        <v>9029370.2296107803</v>
      </c>
      <c r="C166" s="682">
        <v>1728985.7731557353</v>
      </c>
      <c r="D166" s="682">
        <v>2446361.6348787742</v>
      </c>
      <c r="E166" s="682">
        <v>204793.65896846546</v>
      </c>
      <c r="F166" s="682">
        <v>2338981.6072541978</v>
      </c>
      <c r="G166" s="682">
        <v>35029.81996375892</v>
      </c>
      <c r="H166" s="682">
        <v>1378043.8946119805</v>
      </c>
      <c r="I166" s="682">
        <v>897173.84077786887</v>
      </c>
      <c r="J166" s="682">
        <v>6914806.0692630541</v>
      </c>
      <c r="K166" s="681">
        <v>2114564.1603477281</v>
      </c>
      <c r="L166" s="716">
        <v>100</v>
      </c>
      <c r="M166" s="716">
        <v>19.148464723328384</v>
      </c>
      <c r="N166" s="716">
        <v>27.09338052011881</v>
      </c>
      <c r="O166" s="716">
        <v>2.2680835292019395</v>
      </c>
      <c r="P166" s="716">
        <v>25.904149988044317</v>
      </c>
      <c r="Q166" s="716">
        <v>0.38795418808814219</v>
      </c>
      <c r="R166" s="716">
        <v>15.261794118186053</v>
      </c>
      <c r="S166" s="716">
        <v>9.9361729330323669</v>
      </c>
      <c r="T166" s="716">
        <v>76.581266394269036</v>
      </c>
      <c r="U166" s="666">
        <v>23.418733605730978</v>
      </c>
      <c r="V166" s="682">
        <v>2114564.1603477281</v>
      </c>
      <c r="W166" s="682">
        <v>334095.36994945223</v>
      </c>
      <c r="X166" s="682">
        <v>574733.97244552127</v>
      </c>
      <c r="Y166" s="682">
        <v>117314.45318214776</v>
      </c>
      <c r="Z166" s="682">
        <v>674443.16585251456</v>
      </c>
      <c r="AA166" s="689">
        <v>35029.81996375892</v>
      </c>
      <c r="AB166" s="681">
        <v>378947.3789543336</v>
      </c>
      <c r="AC166" s="716">
        <v>100</v>
      </c>
      <c r="AD166" s="716">
        <v>15.79972725417384</v>
      </c>
      <c r="AE166" s="716">
        <v>27.179784053041434</v>
      </c>
      <c r="AF166" s="716">
        <v>5.5479259216639738</v>
      </c>
      <c r="AG166" s="716">
        <v>31.895138416684706</v>
      </c>
      <c r="AH166" s="716">
        <v>1.6565976393924347</v>
      </c>
      <c r="AI166" s="666">
        <v>17.920826715043628</v>
      </c>
      <c r="AJ166" s="682">
        <v>6914806.0692630541</v>
      </c>
      <c r="AK166" s="682">
        <v>1394890.4032062832</v>
      </c>
      <c r="AL166" s="682">
        <v>1871627.6624332531</v>
      </c>
      <c r="AM166" s="682">
        <v>87479.205786317703</v>
      </c>
      <c r="AN166" s="682">
        <v>1664538.4414016837</v>
      </c>
      <c r="AO166" s="682">
        <v>1378043.8946119805</v>
      </c>
      <c r="AP166" s="681">
        <v>518226.46182353533</v>
      </c>
      <c r="AQ166" s="716">
        <v>100</v>
      </c>
      <c r="AR166" s="716">
        <v>20.17251661484331</v>
      </c>
      <c r="AS166" s="716">
        <v>27.066958114021585</v>
      </c>
      <c r="AT166" s="716">
        <v>1.2650999161808858</v>
      </c>
      <c r="AU166" s="716">
        <v>24.072091461837367</v>
      </c>
      <c r="AV166" s="716">
        <v>19.928887098331099</v>
      </c>
      <c r="AW166" s="666">
        <v>7.4944467947857474</v>
      </c>
      <c r="AX166" s="18"/>
    </row>
    <row r="167" spans="1:50" ht="16.399999999999999" customHeight="1" x14ac:dyDescent="0.25">
      <c r="A167" s="722" t="s">
        <v>441</v>
      </c>
      <c r="B167" s="682">
        <v>9043938.7926224824</v>
      </c>
      <c r="C167" s="682">
        <v>1741741.9193513822</v>
      </c>
      <c r="D167" s="682">
        <v>2455959.2721691029</v>
      </c>
      <c r="E167" s="682">
        <v>198784.23788051939</v>
      </c>
      <c r="F167" s="682">
        <v>2324288.7837859727</v>
      </c>
      <c r="G167" s="682">
        <v>37863.256542254137</v>
      </c>
      <c r="H167" s="682">
        <v>1394610.1805743687</v>
      </c>
      <c r="I167" s="682">
        <v>890691.14231888112</v>
      </c>
      <c r="J167" s="682">
        <v>6943563.6660722019</v>
      </c>
      <c r="K167" s="681">
        <v>2100375.1265502805</v>
      </c>
      <c r="L167" s="716">
        <v>100</v>
      </c>
      <c r="M167" s="716">
        <v>19.258665491767744</v>
      </c>
      <c r="N167" s="716">
        <v>27.155859061900458</v>
      </c>
      <c r="O167" s="716">
        <v>2.1979830076103122</v>
      </c>
      <c r="P167" s="716">
        <v>25.699961455754121</v>
      </c>
      <c r="Q167" s="716">
        <v>0.41865892074745986</v>
      </c>
      <c r="R167" s="716">
        <v>15.420384995440376</v>
      </c>
      <c r="S167" s="716">
        <v>9.848487066779521</v>
      </c>
      <c r="T167" s="716">
        <v>76.775880789201665</v>
      </c>
      <c r="U167" s="666">
        <v>23.224119210798332</v>
      </c>
      <c r="V167" s="682">
        <v>2100375.1265502805</v>
      </c>
      <c r="W167" s="682">
        <v>315641.98509196914</v>
      </c>
      <c r="X167" s="682">
        <v>597390.43126899994</v>
      </c>
      <c r="Y167" s="682">
        <v>114629.84512278152</v>
      </c>
      <c r="Z167" s="682">
        <v>667170.27484134305</v>
      </c>
      <c r="AA167" s="689">
        <v>37863.256542254137</v>
      </c>
      <c r="AB167" s="681">
        <v>367679.33368293266</v>
      </c>
      <c r="AC167" s="716">
        <v>100</v>
      </c>
      <c r="AD167" s="716">
        <v>15.027886261935935</v>
      </c>
      <c r="AE167" s="716">
        <v>28.44208273643823</v>
      </c>
      <c r="AF167" s="716">
        <v>5.4575891550883595</v>
      </c>
      <c r="AG167" s="716">
        <v>31.764338970111673</v>
      </c>
      <c r="AH167" s="716">
        <v>1.8026901986999768</v>
      </c>
      <c r="AI167" s="666">
        <v>17.505412677725825</v>
      </c>
      <c r="AJ167" s="682">
        <v>6943563.6660722019</v>
      </c>
      <c r="AK167" s="682">
        <v>1426099.9342594133</v>
      </c>
      <c r="AL167" s="682">
        <v>1858568.8409001036</v>
      </c>
      <c r="AM167" s="682">
        <v>84154.392757737922</v>
      </c>
      <c r="AN167" s="682">
        <v>1657118.5089446299</v>
      </c>
      <c r="AO167" s="682">
        <v>1394610.1805743687</v>
      </c>
      <c r="AP167" s="681">
        <v>523011.80863594858</v>
      </c>
      <c r="AQ167" s="716">
        <v>100</v>
      </c>
      <c r="AR167" s="716">
        <v>20.538443987021466</v>
      </c>
      <c r="AS167" s="716">
        <v>26.76678619627965</v>
      </c>
      <c r="AT167" s="716">
        <v>1.2119769732786496</v>
      </c>
      <c r="AU167" s="716">
        <v>23.865533444183423</v>
      </c>
      <c r="AV167" s="716">
        <v>20.084934014341147</v>
      </c>
      <c r="AW167" s="666">
        <v>7.5323253848956657</v>
      </c>
      <c r="AX167" s="18"/>
    </row>
    <row r="168" spans="1:50" ht="16.399999999999999" customHeight="1" x14ac:dyDescent="0.25">
      <c r="A168" s="722" t="s">
        <v>442</v>
      </c>
      <c r="B168" s="682">
        <v>8996385.7849059738</v>
      </c>
      <c r="C168" s="682">
        <v>1759285.0801978987</v>
      </c>
      <c r="D168" s="682">
        <v>2418472.385002485</v>
      </c>
      <c r="E168" s="682">
        <v>192734.80588182335</v>
      </c>
      <c r="F168" s="682">
        <v>2313777.9152092645</v>
      </c>
      <c r="G168" s="682">
        <v>32883.858055176053</v>
      </c>
      <c r="H168" s="682">
        <v>1384178.001086955</v>
      </c>
      <c r="I168" s="682">
        <v>895053.73947237106</v>
      </c>
      <c r="J168" s="682">
        <v>6918025.9301949879</v>
      </c>
      <c r="K168" s="681">
        <v>2078359.8547109854</v>
      </c>
      <c r="L168" s="716">
        <v>100</v>
      </c>
      <c r="M168" s="716">
        <v>19.55546507520393</v>
      </c>
      <c r="N168" s="716">
        <v>26.882710933319114</v>
      </c>
      <c r="O168" s="716">
        <v>2.1423581701575252</v>
      </c>
      <c r="P168" s="716">
        <v>25.718971712966031</v>
      </c>
      <c r="Q168" s="716">
        <v>0.36552298713499137</v>
      </c>
      <c r="R168" s="716">
        <v>15.385934242719024</v>
      </c>
      <c r="S168" s="716">
        <v>9.9490368784993777</v>
      </c>
      <c r="T168" s="716">
        <v>76.897835370754848</v>
      </c>
      <c r="U168" s="666">
        <v>23.102164629245138</v>
      </c>
      <c r="V168" s="682">
        <v>2078359.8547109854</v>
      </c>
      <c r="W168" s="682">
        <v>322075.4931101508</v>
      </c>
      <c r="X168" s="682">
        <v>576523.10187173588</v>
      </c>
      <c r="Y168" s="682">
        <v>105843.13962992915</v>
      </c>
      <c r="Z168" s="682">
        <v>665105.5901287836</v>
      </c>
      <c r="AA168" s="689">
        <v>32883.858055176053</v>
      </c>
      <c r="AB168" s="681">
        <v>375928.67191520944</v>
      </c>
      <c r="AC168" s="716">
        <v>100</v>
      </c>
      <c r="AD168" s="716">
        <v>15.496618277152887</v>
      </c>
      <c r="AE168" s="716">
        <v>27.73933015329083</v>
      </c>
      <c r="AF168" s="716">
        <v>5.0926281793798207</v>
      </c>
      <c r="AG168" s="716">
        <v>32.001464453867278</v>
      </c>
      <c r="AH168" s="716">
        <v>1.5822023303923394</v>
      </c>
      <c r="AI168" s="666">
        <v>18.08775660591682</v>
      </c>
      <c r="AJ168" s="682">
        <v>6918025.9301949879</v>
      </c>
      <c r="AK168" s="682">
        <v>1437209.5870877479</v>
      </c>
      <c r="AL168" s="682">
        <v>1841949.2831307489</v>
      </c>
      <c r="AM168" s="682">
        <v>86891.666251894159</v>
      </c>
      <c r="AN168" s="682">
        <v>1648672.3250804807</v>
      </c>
      <c r="AO168" s="682">
        <v>1384178.001086955</v>
      </c>
      <c r="AP168" s="681">
        <v>519125.06755716167</v>
      </c>
      <c r="AQ168" s="716">
        <v>100</v>
      </c>
      <c r="AR168" s="716">
        <v>20.774851114893689</v>
      </c>
      <c r="AS168" s="716">
        <v>26.625359628838986</v>
      </c>
      <c r="AT168" s="716">
        <v>1.2560182215079536</v>
      </c>
      <c r="AU168" s="716">
        <v>23.831543011201347</v>
      </c>
      <c r="AV168" s="716">
        <v>20.008280036151024</v>
      </c>
      <c r="AW168" s="666">
        <v>7.503947987407007</v>
      </c>
      <c r="AX168" s="18"/>
    </row>
    <row r="169" spans="1:50" ht="16.399999999999999" customHeight="1" x14ac:dyDescent="0.25">
      <c r="A169" s="722" t="s">
        <v>443</v>
      </c>
      <c r="B169" s="682">
        <v>8973736.0182484929</v>
      </c>
      <c r="C169" s="682">
        <v>1729363.0833511632</v>
      </c>
      <c r="D169" s="682">
        <v>2421963.4701182544</v>
      </c>
      <c r="E169" s="682">
        <v>185887.71998980531</v>
      </c>
      <c r="F169" s="682">
        <v>2307344.5967244687</v>
      </c>
      <c r="G169" s="682">
        <v>33839.113462156529</v>
      </c>
      <c r="H169" s="682">
        <v>1396900.62063471</v>
      </c>
      <c r="I169" s="682">
        <v>898437.41396793362</v>
      </c>
      <c r="J169" s="682">
        <v>6901145.5859821206</v>
      </c>
      <c r="K169" s="681">
        <v>2072590.4322663723</v>
      </c>
      <c r="L169" s="716">
        <v>100</v>
      </c>
      <c r="M169" s="716">
        <v>19.271383511108709</v>
      </c>
      <c r="N169" s="716">
        <v>26.989466429512564</v>
      </c>
      <c r="O169" s="716">
        <v>2.0714640993650173</v>
      </c>
      <c r="P169" s="716">
        <v>25.712196035546182</v>
      </c>
      <c r="Q169" s="716">
        <v>0.37709058293383246</v>
      </c>
      <c r="R169" s="716">
        <v>15.566544611899106</v>
      </c>
      <c r="S169" s="716">
        <v>10.011854729634582</v>
      </c>
      <c r="T169" s="716">
        <v>76.903817673579127</v>
      </c>
      <c r="U169" s="666">
        <v>23.09618232642087</v>
      </c>
      <c r="V169" s="682">
        <v>2072590.4322663723</v>
      </c>
      <c r="W169" s="682">
        <v>329092.53226479806</v>
      </c>
      <c r="X169" s="682">
        <v>571778.3722733726</v>
      </c>
      <c r="Y169" s="682">
        <v>97808.321928407735</v>
      </c>
      <c r="Z169" s="682">
        <v>660270.10517991195</v>
      </c>
      <c r="AA169" s="689">
        <v>33839.113462156529</v>
      </c>
      <c r="AB169" s="681">
        <v>379801.98715772526</v>
      </c>
      <c r="AC169" s="716">
        <v>100</v>
      </c>
      <c r="AD169" s="716">
        <v>15.878319572523367</v>
      </c>
      <c r="AE169" s="716">
        <v>27.587619983757932</v>
      </c>
      <c r="AF169" s="716">
        <v>4.7191341041488162</v>
      </c>
      <c r="AG169" s="716">
        <v>31.857239853119861</v>
      </c>
      <c r="AH169" s="716">
        <v>1.6326965972313954</v>
      </c>
      <c r="AI169" s="666">
        <v>18.324989889218624</v>
      </c>
      <c r="AJ169" s="682">
        <v>6901145.5859821206</v>
      </c>
      <c r="AK169" s="682">
        <v>1400270.5510863655</v>
      </c>
      <c r="AL169" s="682">
        <v>1850185.0978448817</v>
      </c>
      <c r="AM169" s="682">
        <v>88079.398061397602</v>
      </c>
      <c r="AN169" s="682">
        <v>1647074.4915445573</v>
      </c>
      <c r="AO169" s="682">
        <v>1396900.62063471</v>
      </c>
      <c r="AP169" s="681">
        <v>518635.42681020848</v>
      </c>
      <c r="AQ169" s="716">
        <v>100</v>
      </c>
      <c r="AR169" s="716">
        <v>20.29040734817492</v>
      </c>
      <c r="AS169" s="716">
        <v>26.8098256266764</v>
      </c>
      <c r="AT169" s="716">
        <v>1.276301114996153</v>
      </c>
      <c r="AU169" s="716">
        <v>23.866682292432142</v>
      </c>
      <c r="AV169" s="716">
        <v>20.241575883751093</v>
      </c>
      <c r="AW169" s="666">
        <v>7.5152077339692882</v>
      </c>
      <c r="AX169" s="18"/>
    </row>
    <row r="170" spans="1:50" ht="16.399999999999999" customHeight="1" x14ac:dyDescent="0.25">
      <c r="A170" s="722" t="s">
        <v>444</v>
      </c>
      <c r="B170" s="682">
        <v>8958146.1086537912</v>
      </c>
      <c r="C170" s="682">
        <v>1727728.8152947994</v>
      </c>
      <c r="D170" s="682">
        <v>2392632.7375316182</v>
      </c>
      <c r="E170" s="682">
        <v>187022.05541684842</v>
      </c>
      <c r="F170" s="682">
        <v>2291863.381461408</v>
      </c>
      <c r="G170" s="682">
        <v>37848.272141712529</v>
      </c>
      <c r="H170" s="682">
        <v>1393179.6666018821</v>
      </c>
      <c r="I170" s="682">
        <v>927871.18020552234</v>
      </c>
      <c r="J170" s="682">
        <v>6870995.559264848</v>
      </c>
      <c r="K170" s="681">
        <v>2087150.5493889432</v>
      </c>
      <c r="L170" s="716">
        <v>100</v>
      </c>
      <c r="M170" s="716">
        <v>19.286678229391352</v>
      </c>
      <c r="N170" s="716">
        <v>26.709016670539405</v>
      </c>
      <c r="O170" s="716">
        <v>2.0877316930138088</v>
      </c>
      <c r="P170" s="716">
        <v>25.584125930335194</v>
      </c>
      <c r="Q170" s="716">
        <v>0.42250117024939077</v>
      </c>
      <c r="R170" s="716">
        <v>15.552098053592092</v>
      </c>
      <c r="S170" s="716">
        <v>10.357848252878748</v>
      </c>
      <c r="T170" s="716">
        <v>76.701088327051238</v>
      </c>
      <c r="U170" s="666">
        <v>23.298911672948762</v>
      </c>
      <c r="V170" s="682">
        <v>2087150.5493889432</v>
      </c>
      <c r="W170" s="682">
        <v>333788.40564904525</v>
      </c>
      <c r="X170" s="682">
        <v>584428.67722966452</v>
      </c>
      <c r="Y170" s="682">
        <v>92554.852049204594</v>
      </c>
      <c r="Z170" s="682">
        <v>650889.2571071873</v>
      </c>
      <c r="AA170" s="689">
        <v>37848.272141712529</v>
      </c>
      <c r="AB170" s="681">
        <v>387641.08521212905</v>
      </c>
      <c r="AC170" s="716">
        <v>100</v>
      </c>
      <c r="AD170" s="716">
        <v>15.992540918850761</v>
      </c>
      <c r="AE170" s="716">
        <v>28.001270794805301</v>
      </c>
      <c r="AF170" s="716">
        <v>4.4345077108262245</v>
      </c>
      <c r="AG170" s="716">
        <v>31.185544200333261</v>
      </c>
      <c r="AH170" s="716">
        <v>1.8133944459729272</v>
      </c>
      <c r="AI170" s="666">
        <v>18.572741929211528</v>
      </c>
      <c r="AJ170" s="682">
        <v>6870995.559264848</v>
      </c>
      <c r="AK170" s="682">
        <v>1393940.4096457544</v>
      </c>
      <c r="AL170" s="682">
        <v>1808204.0603019537</v>
      </c>
      <c r="AM170" s="682">
        <v>94467.203367643844</v>
      </c>
      <c r="AN170" s="682">
        <v>1640974.1243542205</v>
      </c>
      <c r="AO170" s="682">
        <v>1393179.6666018821</v>
      </c>
      <c r="AP170" s="681">
        <v>540230.0949933934</v>
      </c>
      <c r="AQ170" s="716">
        <v>100</v>
      </c>
      <c r="AR170" s="716">
        <v>20.287313499514138</v>
      </c>
      <c r="AS170" s="716">
        <v>26.316478372100999</v>
      </c>
      <c r="AT170" s="716">
        <v>1.3748692245953253</v>
      </c>
      <c r="AU170" s="716">
        <v>23.882625308082634</v>
      </c>
      <c r="AV170" s="716">
        <v>20.276241697221288</v>
      </c>
      <c r="AW170" s="666">
        <v>7.8624718984856177</v>
      </c>
      <c r="AX170" s="18"/>
    </row>
    <row r="171" spans="1:50" ht="16.399999999999999" customHeight="1" x14ac:dyDescent="0.25">
      <c r="A171" s="722" t="s">
        <v>445</v>
      </c>
      <c r="B171" s="682">
        <v>8916598.6835769489</v>
      </c>
      <c r="C171" s="682">
        <v>1724927.4289106815</v>
      </c>
      <c r="D171" s="682">
        <v>2380806.0952862436</v>
      </c>
      <c r="E171" s="682">
        <v>177600.75827571837</v>
      </c>
      <c r="F171" s="682">
        <v>2283278.5498554977</v>
      </c>
      <c r="G171" s="682">
        <v>44889.914110216749</v>
      </c>
      <c r="H171" s="682">
        <v>1386533.3949121435</v>
      </c>
      <c r="I171" s="682">
        <v>918562.54222644866</v>
      </c>
      <c r="J171" s="682">
        <v>6884683.4099326544</v>
      </c>
      <c r="K171" s="681">
        <v>2031915.2736442965</v>
      </c>
      <c r="L171" s="716">
        <v>100</v>
      </c>
      <c r="M171" s="716">
        <v>19.345128003660651</v>
      </c>
      <c r="N171" s="716">
        <v>26.700832680418095</v>
      </c>
      <c r="O171" s="716">
        <v>1.991799390981144</v>
      </c>
      <c r="P171" s="716">
        <v>25.607057476534834</v>
      </c>
      <c r="Q171" s="716">
        <v>0.50344212746613015</v>
      </c>
      <c r="R171" s="716">
        <v>15.550025790281804</v>
      </c>
      <c r="S171" s="716">
        <v>10.301714530657351</v>
      </c>
      <c r="T171" s="716">
        <v>77.211991413421117</v>
      </c>
      <c r="U171" s="666">
        <v>22.788008586578901</v>
      </c>
      <c r="V171" s="682">
        <v>2031915.2736442965</v>
      </c>
      <c r="W171" s="682">
        <v>310110.30320444878</v>
      </c>
      <c r="X171" s="682">
        <v>582633.93926317559</v>
      </c>
      <c r="Y171" s="682">
        <v>90546.435000726357</v>
      </c>
      <c r="Z171" s="682">
        <v>637100.57338057156</v>
      </c>
      <c r="AA171" s="689">
        <v>44889.914110216749</v>
      </c>
      <c r="AB171" s="681">
        <v>366634.10868515744</v>
      </c>
      <c r="AC171" s="716">
        <v>100</v>
      </c>
      <c r="AD171" s="716">
        <v>15.261970182853998</v>
      </c>
      <c r="AE171" s="716">
        <v>28.674125679374683</v>
      </c>
      <c r="AF171" s="716">
        <v>4.4562111508876452</v>
      </c>
      <c r="AG171" s="716">
        <v>31.354682040354664</v>
      </c>
      <c r="AH171" s="716">
        <v>2.2092414330694727</v>
      </c>
      <c r="AI171" s="666">
        <v>18.043769513459534</v>
      </c>
      <c r="AJ171" s="682">
        <v>6884683.4099326544</v>
      </c>
      <c r="AK171" s="682">
        <v>1414817.1257062331</v>
      </c>
      <c r="AL171" s="682">
        <v>1798172.1560230681</v>
      </c>
      <c r="AM171" s="682">
        <v>87054.323274992028</v>
      </c>
      <c r="AN171" s="682">
        <v>1646177.9764749261</v>
      </c>
      <c r="AO171" s="682">
        <v>1386533.3949121435</v>
      </c>
      <c r="AP171" s="681">
        <v>551928.43354129116</v>
      </c>
      <c r="AQ171" s="716">
        <v>100</v>
      </c>
      <c r="AR171" s="716">
        <v>20.550213299061092</v>
      </c>
      <c r="AS171" s="716">
        <v>26.118443637202159</v>
      </c>
      <c r="AT171" s="716">
        <v>1.2644637101162446</v>
      </c>
      <c r="AU171" s="716">
        <v>23.910728764956076</v>
      </c>
      <c r="AV171" s="716">
        <v>20.139392218264781</v>
      </c>
      <c r="AW171" s="666">
        <v>8.0167583703996357</v>
      </c>
      <c r="AX171" s="18"/>
    </row>
    <row r="172" spans="1:50" ht="16.399999999999999" customHeight="1" x14ac:dyDescent="0.25">
      <c r="A172" s="722" t="s">
        <v>446</v>
      </c>
      <c r="B172" s="682">
        <v>8993286.6217838395</v>
      </c>
      <c r="C172" s="682">
        <v>1750103.0847223126</v>
      </c>
      <c r="D172" s="682">
        <v>2424911.7857826431</v>
      </c>
      <c r="E172" s="682">
        <v>182957.28958917529</v>
      </c>
      <c r="F172" s="682">
        <v>2285040.3819790008</v>
      </c>
      <c r="G172" s="682">
        <v>48705.612484750076</v>
      </c>
      <c r="H172" s="682">
        <v>1385841.2094702942</v>
      </c>
      <c r="I172" s="682">
        <v>915727.25775566278</v>
      </c>
      <c r="J172" s="682">
        <v>6953173.0355090741</v>
      </c>
      <c r="K172" s="681">
        <v>2040113.5862747654</v>
      </c>
      <c r="L172" s="716">
        <v>100</v>
      </c>
      <c r="M172" s="716">
        <v>19.460105724676389</v>
      </c>
      <c r="N172" s="716">
        <v>26.963577252268827</v>
      </c>
      <c r="O172" s="716">
        <v>2.0343762773668308</v>
      </c>
      <c r="P172" s="716">
        <v>25.408290406802998</v>
      </c>
      <c r="Q172" s="716">
        <v>0.54157745141552271</v>
      </c>
      <c r="R172" s="716">
        <v>15.409730254937759</v>
      </c>
      <c r="S172" s="716">
        <v>10.182342632531666</v>
      </c>
      <c r="T172" s="716">
        <v>77.315149932693856</v>
      </c>
      <c r="U172" s="666">
        <v>22.68485006730614</v>
      </c>
      <c r="V172" s="682">
        <v>2040113.5862747654</v>
      </c>
      <c r="W172" s="682">
        <v>314895.31762428419</v>
      </c>
      <c r="X172" s="682">
        <v>598073.05348151829</v>
      </c>
      <c r="Y172" s="682">
        <v>96618.189075172646</v>
      </c>
      <c r="Z172" s="682">
        <v>619954.51535809343</v>
      </c>
      <c r="AA172" s="689">
        <v>48705.612484750076</v>
      </c>
      <c r="AB172" s="681">
        <v>361866.89825094654</v>
      </c>
      <c r="AC172" s="716">
        <v>100</v>
      </c>
      <c r="AD172" s="716">
        <v>15.435185557451291</v>
      </c>
      <c r="AE172" s="716">
        <v>29.315674259764911</v>
      </c>
      <c r="AF172" s="716">
        <v>4.7359220449875465</v>
      </c>
      <c r="AG172" s="716">
        <v>30.388235220281363</v>
      </c>
      <c r="AH172" s="716">
        <v>2.387397094574828</v>
      </c>
      <c r="AI172" s="666">
        <v>17.737585822940048</v>
      </c>
      <c r="AJ172" s="682">
        <v>6953173.0355090741</v>
      </c>
      <c r="AK172" s="682">
        <v>1435207.7670980282</v>
      </c>
      <c r="AL172" s="682">
        <v>1826838.7323011251</v>
      </c>
      <c r="AM172" s="682">
        <v>86339.100514002639</v>
      </c>
      <c r="AN172" s="682">
        <v>1665085.8666209071</v>
      </c>
      <c r="AO172" s="682">
        <v>1385841.2094702942</v>
      </c>
      <c r="AP172" s="681">
        <v>553860.35950471624</v>
      </c>
      <c r="AQ172" s="716">
        <v>100</v>
      </c>
      <c r="AR172" s="716">
        <v>20.641047760045424</v>
      </c>
      <c r="AS172" s="716">
        <v>26.273454190937933</v>
      </c>
      <c r="AT172" s="716">
        <v>1.2417223053860238</v>
      </c>
      <c r="AU172" s="716">
        <v>23.947136913140238</v>
      </c>
      <c r="AV172" s="716">
        <v>19.931061723805215</v>
      </c>
      <c r="AW172" s="666">
        <v>7.9655771066851582</v>
      </c>
      <c r="AX172" s="18"/>
    </row>
    <row r="173" spans="1:50" ht="16.399999999999999" customHeight="1" x14ac:dyDescent="0.25">
      <c r="A173" s="722" t="s">
        <v>447</v>
      </c>
      <c r="B173" s="682">
        <v>9058932.3885819092</v>
      </c>
      <c r="C173" s="682">
        <v>1775785.3281670227</v>
      </c>
      <c r="D173" s="682">
        <v>2430757.5282232203</v>
      </c>
      <c r="E173" s="682">
        <v>183992.7057093812</v>
      </c>
      <c r="F173" s="682">
        <v>2326906.4141981667</v>
      </c>
      <c r="G173" s="682">
        <v>45201.12037457517</v>
      </c>
      <c r="H173" s="682">
        <v>1400982.5126864482</v>
      </c>
      <c r="I173" s="682">
        <v>895306.77922309539</v>
      </c>
      <c r="J173" s="682">
        <v>6973977.9883971633</v>
      </c>
      <c r="K173" s="681">
        <v>2084954.4001847468</v>
      </c>
      <c r="L173" s="716">
        <v>100</v>
      </c>
      <c r="M173" s="716">
        <v>19.602589488417689</v>
      </c>
      <c r="N173" s="716">
        <v>26.832715202588375</v>
      </c>
      <c r="O173" s="716">
        <v>2.0310639026436483</v>
      </c>
      <c r="P173" s="716">
        <v>25.686320577147193</v>
      </c>
      <c r="Q173" s="716">
        <v>0.49896741068017825</v>
      </c>
      <c r="R173" s="716">
        <v>15.46520552965247</v>
      </c>
      <c r="S173" s="716">
        <v>9.8831378888704489</v>
      </c>
      <c r="T173" s="716">
        <v>76.984546183249236</v>
      </c>
      <c r="U173" s="666">
        <v>23.015453816750771</v>
      </c>
      <c r="V173" s="682">
        <v>2084954.4001847468</v>
      </c>
      <c r="W173" s="682">
        <v>338589.14832739008</v>
      </c>
      <c r="X173" s="682">
        <v>609776.30556464754</v>
      </c>
      <c r="Y173" s="682">
        <v>99159.762237100513</v>
      </c>
      <c r="Z173" s="682">
        <v>635149.73723193118</v>
      </c>
      <c r="AA173" s="689">
        <v>45201.12037457517</v>
      </c>
      <c r="AB173" s="681">
        <v>357078.32644910243</v>
      </c>
      <c r="AC173" s="716">
        <v>100</v>
      </c>
      <c r="AD173" s="716">
        <v>16.239642857291646</v>
      </c>
      <c r="AE173" s="716">
        <v>29.246505607538253</v>
      </c>
      <c r="AF173" s="716">
        <v>4.7559679112557092</v>
      </c>
      <c r="AG173" s="716">
        <v>30.463483382449557</v>
      </c>
      <c r="AH173" s="716">
        <v>2.1679668567605082</v>
      </c>
      <c r="AI173" s="666">
        <v>17.126433384704331</v>
      </c>
      <c r="AJ173" s="682">
        <v>6973977.9883971633</v>
      </c>
      <c r="AK173" s="682">
        <v>1437196.1798396327</v>
      </c>
      <c r="AL173" s="682">
        <v>1820981.2226585736</v>
      </c>
      <c r="AM173" s="682">
        <v>84832.943472280691</v>
      </c>
      <c r="AN173" s="682">
        <v>1691756.6769662355</v>
      </c>
      <c r="AO173" s="682">
        <v>1400982.5126864482</v>
      </c>
      <c r="AP173" s="681">
        <v>538228.45277399314</v>
      </c>
      <c r="AQ173" s="716">
        <v>100</v>
      </c>
      <c r="AR173" s="716">
        <v>20.607982735688918</v>
      </c>
      <c r="AS173" s="716">
        <v>26.111083598029705</v>
      </c>
      <c r="AT173" s="716">
        <v>1.2164211532273266</v>
      </c>
      <c r="AU173" s="716">
        <v>24.258130435468349</v>
      </c>
      <c r="AV173" s="716">
        <v>20.088714289280936</v>
      </c>
      <c r="AW173" s="666">
        <v>7.7176677883047748</v>
      </c>
      <c r="AX173" s="18"/>
    </row>
    <row r="174" spans="1:50" ht="16.399999999999999" customHeight="1" x14ac:dyDescent="0.25">
      <c r="A174" s="722" t="s">
        <v>448</v>
      </c>
      <c r="B174" s="682">
        <v>9057479.0087602772</v>
      </c>
      <c r="C174" s="682">
        <v>1793236.5697403317</v>
      </c>
      <c r="D174" s="682">
        <v>2426746.4313720367</v>
      </c>
      <c r="E174" s="682">
        <v>189670.67162320798</v>
      </c>
      <c r="F174" s="682">
        <v>2310890.2082521315</v>
      </c>
      <c r="G174" s="682">
        <v>41894.470117683755</v>
      </c>
      <c r="H174" s="682">
        <v>1409688.6349993853</v>
      </c>
      <c r="I174" s="682">
        <v>885352.02265549952</v>
      </c>
      <c r="J174" s="682">
        <v>6934784.6803934872</v>
      </c>
      <c r="K174" s="681">
        <v>2122694.32836679</v>
      </c>
      <c r="L174" s="716">
        <v>100</v>
      </c>
      <c r="M174" s="716">
        <v>19.79840712858331</v>
      </c>
      <c r="N174" s="716">
        <v>26.79273591498163</v>
      </c>
      <c r="O174" s="716">
        <v>2.0940779596592045</v>
      </c>
      <c r="P174" s="716">
        <v>25.513613733104634</v>
      </c>
      <c r="Q174" s="716">
        <v>0.4625400740886505</v>
      </c>
      <c r="R174" s="716">
        <v>15.563807916484848</v>
      </c>
      <c r="S174" s="716">
        <v>9.7748172730977174</v>
      </c>
      <c r="T174" s="716">
        <v>76.564181641340298</v>
      </c>
      <c r="U174" s="666">
        <v>23.435818358659706</v>
      </c>
      <c r="V174" s="682">
        <v>2122694.32836679</v>
      </c>
      <c r="W174" s="682">
        <v>357682.39817628346</v>
      </c>
      <c r="X174" s="682">
        <v>631131.20402668614</v>
      </c>
      <c r="Y174" s="682">
        <v>100412.67103830418</v>
      </c>
      <c r="Z174" s="682">
        <v>642197.58000491443</v>
      </c>
      <c r="AA174" s="689">
        <v>33134.306422176902</v>
      </c>
      <c r="AB174" s="681">
        <v>358176.35343326605</v>
      </c>
      <c r="AC174" s="716">
        <v>100</v>
      </c>
      <c r="AD174" s="716">
        <v>16.85039590469372</v>
      </c>
      <c r="AE174" s="716">
        <v>29.732552426061325</v>
      </c>
      <c r="AF174" s="716">
        <v>4.7304347920674061</v>
      </c>
      <c r="AG174" s="716">
        <v>30.253888721652356</v>
      </c>
      <c r="AH174" s="716">
        <v>1.5609551492828728</v>
      </c>
      <c r="AI174" s="666">
        <v>16.87366610664327</v>
      </c>
      <c r="AJ174" s="682">
        <v>6934784.6803934872</v>
      </c>
      <c r="AK174" s="682">
        <v>1443349.4188133921</v>
      </c>
      <c r="AL174" s="682">
        <v>1804337.6033562534</v>
      </c>
      <c r="AM174" s="682">
        <v>90080.549357167736</v>
      </c>
      <c r="AN174" s="682">
        <v>1678883.2557488892</v>
      </c>
      <c r="AO174" s="682">
        <v>1385889.8573850272</v>
      </c>
      <c r="AP174" s="681">
        <v>530895.38443662983</v>
      </c>
      <c r="AQ174" s="716">
        <v>100</v>
      </c>
      <c r="AR174" s="716">
        <v>20.813182893682793</v>
      </c>
      <c r="AS174" s="716">
        <v>26.018653592195935</v>
      </c>
      <c r="AT174" s="716">
        <v>1.2989667813602033</v>
      </c>
      <c r="AU174" s="716">
        <v>24.209594574659924</v>
      </c>
      <c r="AV174" s="716">
        <v>19.984612662932605</v>
      </c>
      <c r="AW174" s="666">
        <v>7.6555424415355633</v>
      </c>
      <c r="AX174" s="18"/>
    </row>
    <row r="175" spans="1:50" ht="16.399999999999999" customHeight="1" x14ac:dyDescent="0.25">
      <c r="A175" s="722" t="s">
        <v>449</v>
      </c>
      <c r="B175" s="682">
        <v>9068467.8273622636</v>
      </c>
      <c r="C175" s="682">
        <v>1799232.9298868279</v>
      </c>
      <c r="D175" s="682">
        <v>2436518.1354948375</v>
      </c>
      <c r="E175" s="682">
        <v>191429.30009762041</v>
      </c>
      <c r="F175" s="682">
        <v>2296442.5177939823</v>
      </c>
      <c r="G175" s="682">
        <v>35813.259815854646</v>
      </c>
      <c r="H175" s="682">
        <v>1432046.0663267137</v>
      </c>
      <c r="I175" s="682">
        <v>876985.61794642638</v>
      </c>
      <c r="J175" s="682">
        <v>6923978.7334641647</v>
      </c>
      <c r="K175" s="681">
        <v>2144489.0938980989</v>
      </c>
      <c r="L175" s="716">
        <v>100</v>
      </c>
      <c r="M175" s="716">
        <v>19.840539373784921</v>
      </c>
      <c r="N175" s="716">
        <v>26.86802425590724</v>
      </c>
      <c r="O175" s="716">
        <v>2.1109332220380308</v>
      </c>
      <c r="P175" s="716">
        <v>25.323379445256812</v>
      </c>
      <c r="Q175" s="716">
        <v>0.39492073520727933</v>
      </c>
      <c r="R175" s="716">
        <v>15.79148863500188</v>
      </c>
      <c r="S175" s="716">
        <v>9.6707143328038292</v>
      </c>
      <c r="T175" s="716">
        <v>76.352244560789657</v>
      </c>
      <c r="U175" s="666">
        <v>23.647755439210336</v>
      </c>
      <c r="V175" s="682">
        <v>2144489.0938980989</v>
      </c>
      <c r="W175" s="682">
        <v>374326.59832046047</v>
      </c>
      <c r="X175" s="682">
        <v>648767.1703107768</v>
      </c>
      <c r="Y175" s="682">
        <v>102686.66026977156</v>
      </c>
      <c r="Z175" s="682">
        <v>640183.93634505011</v>
      </c>
      <c r="AA175" s="689">
        <v>27371.595911583092</v>
      </c>
      <c r="AB175" s="681">
        <v>351239.6454453934</v>
      </c>
      <c r="AC175" s="716">
        <v>100</v>
      </c>
      <c r="AD175" s="716">
        <v>17.455281045054715</v>
      </c>
      <c r="AE175" s="716">
        <v>30.252761469236212</v>
      </c>
      <c r="AF175" s="716">
        <v>4.7883974118569697</v>
      </c>
      <c r="AG175" s="716">
        <v>29.852515369120837</v>
      </c>
      <c r="AH175" s="716">
        <v>1.27636908900427</v>
      </c>
      <c r="AI175" s="666">
        <v>16.378709802945892</v>
      </c>
      <c r="AJ175" s="682">
        <v>6923978.7334641647</v>
      </c>
      <c r="AK175" s="682">
        <v>1433156.872653543</v>
      </c>
      <c r="AL175" s="682">
        <v>1797213.3230980015</v>
      </c>
      <c r="AM175" s="682">
        <v>89628.709882633237</v>
      </c>
      <c r="AN175" s="682">
        <v>1666904.6796176021</v>
      </c>
      <c r="AO175" s="682">
        <v>1405021.0768732619</v>
      </c>
      <c r="AP175" s="681">
        <v>529643.31368160935</v>
      </c>
      <c r="AQ175" s="716">
        <v>100</v>
      </c>
      <c r="AR175" s="716">
        <v>20.698458614943121</v>
      </c>
      <c r="AS175" s="716">
        <v>25.956366885009629</v>
      </c>
      <c r="AT175" s="716">
        <v>1.2944683011438241</v>
      </c>
      <c r="AU175" s="716">
        <v>24.074376074572751</v>
      </c>
      <c r="AV175" s="716">
        <v>20.292105608046977</v>
      </c>
      <c r="AW175" s="666">
        <v>7.6494069966130773</v>
      </c>
      <c r="AX175" s="18"/>
    </row>
    <row r="176" spans="1:50" ht="16.399999999999999" customHeight="1" x14ac:dyDescent="0.25">
      <c r="A176" s="722" t="s">
        <v>450</v>
      </c>
      <c r="B176" s="682">
        <v>9063952.4987037051</v>
      </c>
      <c r="C176" s="682">
        <v>1826214.3753491077</v>
      </c>
      <c r="D176" s="682">
        <v>2433119.8777391259</v>
      </c>
      <c r="E176" s="682">
        <v>195895.89083523719</v>
      </c>
      <c r="F176" s="682">
        <v>2266430.5762627465</v>
      </c>
      <c r="G176" s="682">
        <v>33699.355239248827</v>
      </c>
      <c r="H176" s="682">
        <v>1432743.3298329602</v>
      </c>
      <c r="I176" s="682">
        <v>875849.0934452801</v>
      </c>
      <c r="J176" s="682">
        <v>6906709.9762841854</v>
      </c>
      <c r="K176" s="681">
        <v>2157242.5224195211</v>
      </c>
      <c r="L176" s="716">
        <v>100</v>
      </c>
      <c r="M176" s="716">
        <v>20.148101786834015</v>
      </c>
      <c r="N176" s="716">
        <v>26.84391691248495</v>
      </c>
      <c r="O176" s="716">
        <v>2.1612634318555131</v>
      </c>
      <c r="P176" s="716">
        <v>25.004881442029657</v>
      </c>
      <c r="Q176" s="716">
        <v>0.37179536459473272</v>
      </c>
      <c r="R176" s="716">
        <v>15.807048084573106</v>
      </c>
      <c r="S176" s="716">
        <v>9.6629929776280381</v>
      </c>
      <c r="T176" s="716">
        <v>76.199759180908757</v>
      </c>
      <c r="U176" s="666">
        <v>23.800240819091258</v>
      </c>
      <c r="V176" s="682">
        <v>2157242.5224195211</v>
      </c>
      <c r="W176" s="682">
        <v>386937.2627409033</v>
      </c>
      <c r="X176" s="682">
        <v>635284.81578957546</v>
      </c>
      <c r="Y176" s="682">
        <v>106802.6100862351</v>
      </c>
      <c r="Z176" s="682">
        <v>655546.46319312672</v>
      </c>
      <c r="AA176" s="689">
        <v>26070.028678828668</v>
      </c>
      <c r="AB176" s="681">
        <v>346662.84858267487</v>
      </c>
      <c r="AC176" s="716">
        <v>100</v>
      </c>
      <c r="AD176" s="716">
        <v>17.936660283653318</v>
      </c>
      <c r="AE176" s="716">
        <v>29.448928861139468</v>
      </c>
      <c r="AF176" s="716">
        <v>4.950885631831853</v>
      </c>
      <c r="AG176" s="716">
        <v>30.388167133748066</v>
      </c>
      <c r="AH176" s="716">
        <v>1.2084885407130317</v>
      </c>
      <c r="AI176" s="666">
        <v>16.069720718923371</v>
      </c>
      <c r="AJ176" s="682">
        <v>6906709.9762841854</v>
      </c>
      <c r="AK176" s="682">
        <v>1447132.2414046847</v>
      </c>
      <c r="AL176" s="682">
        <v>1805902.320057489</v>
      </c>
      <c r="AM176" s="682">
        <v>89953.512489159737</v>
      </c>
      <c r="AN176" s="682">
        <v>1620776.7844576146</v>
      </c>
      <c r="AO176" s="682">
        <v>1408189.6183989185</v>
      </c>
      <c r="AP176" s="681">
        <v>532762.68621293572</v>
      </c>
      <c r="AQ176" s="716">
        <v>100</v>
      </c>
      <c r="AR176" s="716">
        <v>20.952555505787181</v>
      </c>
      <c r="AS176" s="716">
        <v>26.147070403397272</v>
      </c>
      <c r="AT176" s="716">
        <v>1.3024075543643254</v>
      </c>
      <c r="AU176" s="716">
        <v>23.466698182244993</v>
      </c>
      <c r="AV176" s="716">
        <v>20.388717974755984</v>
      </c>
      <c r="AW176" s="666">
        <v>7.7136970864898302</v>
      </c>
      <c r="AX176" s="18"/>
    </row>
    <row r="177" spans="1:50" ht="16.399999999999999" customHeight="1" x14ac:dyDescent="0.25">
      <c r="A177" s="722" t="s">
        <v>451</v>
      </c>
      <c r="B177" s="682">
        <v>9049015.0340046827</v>
      </c>
      <c r="C177" s="682">
        <v>1853875.4053289464</v>
      </c>
      <c r="D177" s="682">
        <v>2421969.8232587934</v>
      </c>
      <c r="E177" s="682">
        <v>197596.91726343738</v>
      </c>
      <c r="F177" s="682">
        <v>2256413.0681376061</v>
      </c>
      <c r="G177" s="682">
        <v>32761.882802803386</v>
      </c>
      <c r="H177" s="682">
        <v>1432408.8203887872</v>
      </c>
      <c r="I177" s="682">
        <v>853989.11682430864</v>
      </c>
      <c r="J177" s="682">
        <v>6897383.8856011676</v>
      </c>
      <c r="K177" s="681">
        <v>2151631.148403516</v>
      </c>
      <c r="L177" s="716">
        <v>100</v>
      </c>
      <c r="M177" s="716">
        <v>20.487040836625788</v>
      </c>
      <c r="N177" s="716">
        <v>26.765010491831838</v>
      </c>
      <c r="O177" s="716">
        <v>2.1836290084711019</v>
      </c>
      <c r="P177" s="716">
        <v>24.935454960107634</v>
      </c>
      <c r="Q177" s="716">
        <v>0.36204915871716115</v>
      </c>
      <c r="R177" s="716">
        <v>15.829444586024389</v>
      </c>
      <c r="S177" s="716">
        <v>9.4373709582220897</v>
      </c>
      <c r="T177" s="716">
        <v>76.222482332960595</v>
      </c>
      <c r="U177" s="666">
        <v>23.777517667039412</v>
      </c>
      <c r="V177" s="682">
        <v>2151631.148403516</v>
      </c>
      <c r="W177" s="682">
        <v>406726.40658826823</v>
      </c>
      <c r="X177" s="682">
        <v>624724.72286766244</v>
      </c>
      <c r="Y177" s="682">
        <v>104294.15694916435</v>
      </c>
      <c r="Z177" s="682">
        <v>657190.73614334385</v>
      </c>
      <c r="AA177" s="689">
        <v>23766.816558654144</v>
      </c>
      <c r="AB177" s="681">
        <v>334922.57095991616</v>
      </c>
      <c r="AC177" s="716">
        <v>100</v>
      </c>
      <c r="AD177" s="716">
        <v>18.90316594877585</v>
      </c>
      <c r="AE177" s="716">
        <v>29.034935812822777</v>
      </c>
      <c r="AF177" s="716">
        <v>4.8472135675554489</v>
      </c>
      <c r="AG177" s="716">
        <v>30.543838177420479</v>
      </c>
      <c r="AH177" s="716">
        <v>1.1045953009319851</v>
      </c>
      <c r="AI177" s="666">
        <v>15.565984495457069</v>
      </c>
      <c r="AJ177" s="682">
        <v>6897383.8856011676</v>
      </c>
      <c r="AK177" s="682">
        <v>1456578.7973981826</v>
      </c>
      <c r="AL177" s="682">
        <v>1807198.9809871477</v>
      </c>
      <c r="AM177" s="682">
        <v>94319.931663316602</v>
      </c>
      <c r="AN177" s="682">
        <v>1610835.5114169915</v>
      </c>
      <c r="AO177" s="682">
        <v>1405835.5463315679</v>
      </c>
      <c r="AP177" s="681">
        <v>523232.58291454532</v>
      </c>
      <c r="AQ177" s="716">
        <v>100</v>
      </c>
      <c r="AR177" s="716">
        <v>21.117844411109342</v>
      </c>
      <c r="AS177" s="716">
        <v>26.201223695259561</v>
      </c>
      <c r="AT177" s="716">
        <v>1.3674740050385901</v>
      </c>
      <c r="AU177" s="716">
        <v>23.354296906392836</v>
      </c>
      <c r="AV177" s="716">
        <v>20.382156041312424</v>
      </c>
      <c r="AW177" s="666">
        <v>7.5859571047920724</v>
      </c>
      <c r="AX177" s="18"/>
    </row>
    <row r="178" spans="1:50" ht="16.399999999999999" customHeight="1" x14ac:dyDescent="0.25">
      <c r="A178" s="722" t="s">
        <v>452</v>
      </c>
      <c r="B178" s="682">
        <v>9041632.0420284253</v>
      </c>
      <c r="C178" s="682">
        <v>1882424.0757775852</v>
      </c>
      <c r="D178" s="682">
        <v>2402029.2374155209</v>
      </c>
      <c r="E178" s="682">
        <v>199310.56749912948</v>
      </c>
      <c r="F178" s="682">
        <v>2248400.1066854214</v>
      </c>
      <c r="G178" s="682">
        <v>33831.333076593219</v>
      </c>
      <c r="H178" s="682">
        <v>1429433.9433291382</v>
      </c>
      <c r="I178" s="682">
        <v>846202.77824503672</v>
      </c>
      <c r="J178" s="682">
        <v>6924756.9996420881</v>
      </c>
      <c r="K178" s="681">
        <v>2116875.0423863363</v>
      </c>
      <c r="L178" s="716">
        <v>100</v>
      </c>
      <c r="M178" s="716">
        <v>20.81951651015514</v>
      </c>
      <c r="N178" s="716">
        <v>26.566323715122596</v>
      </c>
      <c r="O178" s="716">
        <v>2.2043649484149501</v>
      </c>
      <c r="P178" s="716">
        <v>24.867193181873933</v>
      </c>
      <c r="Q178" s="716">
        <v>0.37417285860931143</v>
      </c>
      <c r="R178" s="716">
        <v>15.809468209773057</v>
      </c>
      <c r="S178" s="716">
        <v>9.3589605760510164</v>
      </c>
      <c r="T178" s="716">
        <v>76.58746747770293</v>
      </c>
      <c r="U178" s="666">
        <v>23.412532522297052</v>
      </c>
      <c r="V178" s="682">
        <v>2116875.0423863363</v>
      </c>
      <c r="W178" s="682">
        <v>408077.06873785844</v>
      </c>
      <c r="X178" s="682">
        <v>593801.33299655735</v>
      </c>
      <c r="Y178" s="682">
        <v>101992.33616402469</v>
      </c>
      <c r="Z178" s="682">
        <v>663177.13521987922</v>
      </c>
      <c r="AA178" s="689">
        <v>25745.269072824653</v>
      </c>
      <c r="AB178" s="681">
        <v>324045.03730207088</v>
      </c>
      <c r="AC178" s="716">
        <v>100</v>
      </c>
      <c r="AD178" s="716">
        <v>19.277333832507964</v>
      </c>
      <c r="AE178" s="716">
        <v>28.050844811660202</v>
      </c>
      <c r="AF178" s="716">
        <v>4.8180612516953074</v>
      </c>
      <c r="AG178" s="716">
        <v>31.328119135094763</v>
      </c>
      <c r="AH178" s="716">
        <v>1.2161921963897415</v>
      </c>
      <c r="AI178" s="666">
        <v>15.307707390077097</v>
      </c>
      <c r="AJ178" s="682">
        <v>6924756.9996420881</v>
      </c>
      <c r="AK178" s="682">
        <v>1483130.8898289353</v>
      </c>
      <c r="AL178" s="682">
        <v>1816504.8443617495</v>
      </c>
      <c r="AM178" s="682">
        <v>98263.094347264429</v>
      </c>
      <c r="AN178" s="682">
        <v>1595865.8651031593</v>
      </c>
      <c r="AO178" s="682">
        <v>1405848.0948348474</v>
      </c>
      <c r="AP178" s="681">
        <v>525894.32433594088</v>
      </c>
      <c r="AQ178" s="716">
        <v>100</v>
      </c>
      <c r="AR178" s="716">
        <v>21.417804117972548</v>
      </c>
      <c r="AS178" s="716">
        <v>26.232037376266593</v>
      </c>
      <c r="AT178" s="716">
        <v>1.419011444767567</v>
      </c>
      <c r="AU178" s="716">
        <v>23.045803126169524</v>
      </c>
      <c r="AV178" s="716">
        <v>20.301767916296697</v>
      </c>
      <c r="AW178" s="666">
        <v>7.5944083577679651</v>
      </c>
      <c r="AX178" s="18"/>
    </row>
    <row r="179" spans="1:50" ht="16.399999999999999" customHeight="1" x14ac:dyDescent="0.25">
      <c r="A179" s="722" t="s">
        <v>453</v>
      </c>
      <c r="B179" s="682">
        <v>9041531.2383542508</v>
      </c>
      <c r="C179" s="682">
        <v>1863797.7213234114</v>
      </c>
      <c r="D179" s="682">
        <v>2430383.4824460987</v>
      </c>
      <c r="E179" s="682">
        <v>207609.85590055143</v>
      </c>
      <c r="F179" s="682">
        <v>2265281.650210517</v>
      </c>
      <c r="G179" s="682">
        <v>39833.732598952338</v>
      </c>
      <c r="H179" s="682">
        <v>1416478.5253426223</v>
      </c>
      <c r="I179" s="682">
        <v>818146.2705320986</v>
      </c>
      <c r="J179" s="682">
        <v>6931276.4025230277</v>
      </c>
      <c r="K179" s="681">
        <v>2110254.8358312231</v>
      </c>
      <c r="L179" s="716">
        <v>100</v>
      </c>
      <c r="M179" s="716">
        <v>20.613739776921481</v>
      </c>
      <c r="N179" s="716">
        <v>26.880219935937312</v>
      </c>
      <c r="O179" s="716">
        <v>2.2961802644652569</v>
      </c>
      <c r="P179" s="716">
        <v>25.054181537317188</v>
      </c>
      <c r="Q179" s="716">
        <v>0.4405640101090102</v>
      </c>
      <c r="R179" s="716">
        <v>15.666356593824601</v>
      </c>
      <c r="S179" s="716">
        <v>9.0487578814251659</v>
      </c>
      <c r="T179" s="716">
        <v>76.660426423352888</v>
      </c>
      <c r="U179" s="666">
        <v>23.339573576647112</v>
      </c>
      <c r="V179" s="682">
        <v>2110254.8358312231</v>
      </c>
      <c r="W179" s="682">
        <v>404978.45508330333</v>
      </c>
      <c r="X179" s="682">
        <v>613558.46166670753</v>
      </c>
      <c r="Y179" s="682">
        <v>108910.53733581398</v>
      </c>
      <c r="Z179" s="682">
        <v>659690.64416534058</v>
      </c>
      <c r="AA179" s="689">
        <v>24703.800430250303</v>
      </c>
      <c r="AB179" s="681">
        <v>298349.50473607337</v>
      </c>
      <c r="AC179" s="716">
        <v>100</v>
      </c>
      <c r="AD179" s="716">
        <v>19.190973914948216</v>
      </c>
      <c r="AE179" s="716">
        <v>29.075088527164951</v>
      </c>
      <c r="AF179" s="716">
        <v>5.1610135177306411</v>
      </c>
      <c r="AG179" s="716">
        <v>31.261183861023611</v>
      </c>
      <c r="AH179" s="716">
        <v>1.1706548427607111</v>
      </c>
      <c r="AI179" s="666">
        <v>14.138079423879363</v>
      </c>
      <c r="AJ179" s="682">
        <v>6931276.4025230277</v>
      </c>
      <c r="AK179" s="682">
        <v>1470316.0094869956</v>
      </c>
      <c r="AL179" s="682">
        <v>1826163.8320740941</v>
      </c>
      <c r="AM179" s="682">
        <v>100001.36733483092</v>
      </c>
      <c r="AN179" s="682">
        <v>1619870.0807923488</v>
      </c>
      <c r="AO179" s="682">
        <v>1391673.066985769</v>
      </c>
      <c r="AP179" s="681">
        <v>524514.01109001855</v>
      </c>
      <c r="AQ179" s="716">
        <v>100</v>
      </c>
      <c r="AR179" s="716">
        <v>21.212774157322471</v>
      </c>
      <c r="AS179" s="716">
        <v>26.346717776387607</v>
      </c>
      <c r="AT179" s="716">
        <v>1.4427554396536517</v>
      </c>
      <c r="AU179" s="716">
        <v>23.37044415373056</v>
      </c>
      <c r="AV179" s="716">
        <v>20.078164340397553</v>
      </c>
      <c r="AW179" s="666">
        <v>7.5673509557214054</v>
      </c>
      <c r="AX179" s="18"/>
    </row>
    <row r="180" spans="1:50" ht="16.399999999999999" customHeight="1" x14ac:dyDescent="0.25">
      <c r="A180" s="722" t="s">
        <v>454</v>
      </c>
      <c r="B180" s="682">
        <v>9074344.3336003814</v>
      </c>
      <c r="C180" s="682">
        <v>1870545.9355423867</v>
      </c>
      <c r="D180" s="682">
        <v>2448465.4980526967</v>
      </c>
      <c r="E180" s="682">
        <v>218571.39237671226</v>
      </c>
      <c r="F180" s="682">
        <v>2263764.6405277941</v>
      </c>
      <c r="G180" s="682">
        <v>41960.213766273082</v>
      </c>
      <c r="H180" s="682">
        <v>1389801.62607358</v>
      </c>
      <c r="I180" s="682">
        <v>841235.02726093889</v>
      </c>
      <c r="J180" s="682">
        <v>6956827.737294443</v>
      </c>
      <c r="K180" s="681">
        <v>2117516.5963059375</v>
      </c>
      <c r="L180" s="716">
        <v>100</v>
      </c>
      <c r="M180" s="716">
        <v>20.613565749496082</v>
      </c>
      <c r="N180" s="716">
        <v>26.982285529837629</v>
      </c>
      <c r="O180" s="716">
        <v>2.4086742175673073</v>
      </c>
      <c r="P180" s="716">
        <v>24.946867314099507</v>
      </c>
      <c r="Q180" s="716">
        <v>0.46240491019172886</v>
      </c>
      <c r="R180" s="716">
        <v>15.315725026296809</v>
      </c>
      <c r="S180" s="716">
        <v>9.2704772525109398</v>
      </c>
      <c r="T180" s="716">
        <v>76.664797824948948</v>
      </c>
      <c r="U180" s="666">
        <v>23.335202175051045</v>
      </c>
      <c r="V180" s="682">
        <v>2117516.5963059375</v>
      </c>
      <c r="W180" s="682">
        <v>403170.77498577122</v>
      </c>
      <c r="X180" s="682">
        <v>610017.06020449556</v>
      </c>
      <c r="Y180" s="682">
        <v>113708.81345940504</v>
      </c>
      <c r="Z180" s="682">
        <v>650170.80207667826</v>
      </c>
      <c r="AA180" s="689">
        <v>26162.57635126587</v>
      </c>
      <c r="AB180" s="681">
        <v>314214.7008187949</v>
      </c>
      <c r="AC180" s="716">
        <v>100</v>
      </c>
      <c r="AD180" s="716">
        <v>19.039792920117513</v>
      </c>
      <c r="AE180" s="716">
        <v>28.808135967797661</v>
      </c>
      <c r="AF180" s="716">
        <v>5.3699136836883827</v>
      </c>
      <c r="AG180" s="716">
        <v>30.704401713352237</v>
      </c>
      <c r="AH180" s="716">
        <v>1.2355311121011832</v>
      </c>
      <c r="AI180" s="666">
        <v>14.838830607842723</v>
      </c>
      <c r="AJ180" s="682">
        <v>6956827.737294443</v>
      </c>
      <c r="AK180" s="682">
        <v>1479218.3824963397</v>
      </c>
      <c r="AL180" s="682">
        <v>1848268.1011007763</v>
      </c>
      <c r="AM180" s="682">
        <v>106276.33896477567</v>
      </c>
      <c r="AN180" s="682">
        <v>1628225.5889449248</v>
      </c>
      <c r="AO180" s="682">
        <v>1364017.4592147139</v>
      </c>
      <c r="AP180" s="681">
        <v>532017.76499267819</v>
      </c>
      <c r="AQ180" s="716">
        <v>100</v>
      </c>
      <c r="AR180" s="716">
        <v>21.262828955307981</v>
      </c>
      <c r="AS180" s="716">
        <v>26.567685314277746</v>
      </c>
      <c r="AT180" s="716">
        <v>1.5276551752898118</v>
      </c>
      <c r="AU180" s="716">
        <v>23.404713332432646</v>
      </c>
      <c r="AV180" s="716">
        <v>19.606888523377314</v>
      </c>
      <c r="AW180" s="666">
        <v>7.6474189829455721</v>
      </c>
      <c r="AX180" s="18"/>
    </row>
    <row r="181" spans="1:50" ht="16.399999999999999" customHeight="1" x14ac:dyDescent="0.25">
      <c r="A181" s="722" t="s">
        <v>455</v>
      </c>
      <c r="B181" s="682">
        <v>9083667.5589564722</v>
      </c>
      <c r="C181" s="682">
        <v>1871482.7035371554</v>
      </c>
      <c r="D181" s="682">
        <v>2464289.6655308609</v>
      </c>
      <c r="E181" s="682">
        <v>205942.88919853774</v>
      </c>
      <c r="F181" s="682">
        <v>2255413.4949973607</v>
      </c>
      <c r="G181" s="682">
        <v>44991.226387131923</v>
      </c>
      <c r="H181" s="682">
        <v>1382218.8196281174</v>
      </c>
      <c r="I181" s="682">
        <v>859328.75967730768</v>
      </c>
      <c r="J181" s="682">
        <v>6954623.2836594889</v>
      </c>
      <c r="K181" s="681">
        <v>2129044.2752969833</v>
      </c>
      <c r="L181" s="716">
        <v>100</v>
      </c>
      <c r="M181" s="716">
        <v>20.602721217949885</v>
      </c>
      <c r="N181" s="716">
        <v>27.128796265788896</v>
      </c>
      <c r="O181" s="716">
        <v>2.2671777435918887</v>
      </c>
      <c r="P181" s="716">
        <v>24.829326704867452</v>
      </c>
      <c r="Q181" s="716">
        <v>0.49529802907384796</v>
      </c>
      <c r="R181" s="716">
        <v>15.216528023036831</v>
      </c>
      <c r="S181" s="716">
        <v>9.4601520156911931</v>
      </c>
      <c r="T181" s="716">
        <v>76.56184287372173</v>
      </c>
      <c r="U181" s="666">
        <v>23.438157126278263</v>
      </c>
      <c r="V181" s="682">
        <v>2129044.2752969833</v>
      </c>
      <c r="W181" s="682">
        <v>404760.67179652746</v>
      </c>
      <c r="X181" s="682">
        <v>622323.77779403608</v>
      </c>
      <c r="Y181" s="682">
        <v>107555.70755571542</v>
      </c>
      <c r="Z181" s="682">
        <v>645494.9519747775</v>
      </c>
      <c r="AA181" s="689">
        <v>27612.112781912852</v>
      </c>
      <c r="AB181" s="681">
        <v>321321.62933184905</v>
      </c>
      <c r="AC181" s="716">
        <v>100</v>
      </c>
      <c r="AD181" s="716">
        <v>19.011378790610959</v>
      </c>
      <c r="AE181" s="716">
        <v>29.230194271428537</v>
      </c>
      <c r="AF181" s="716">
        <v>5.0518304764100002</v>
      </c>
      <c r="AG181" s="716">
        <v>30.318531158058537</v>
      </c>
      <c r="AH181" s="716">
        <v>1.2969252496198651</v>
      </c>
      <c r="AI181" s="666">
        <v>15.092294371709459</v>
      </c>
      <c r="AJ181" s="682">
        <v>6954623.2836594889</v>
      </c>
      <c r="AK181" s="682">
        <v>1480178.0263998266</v>
      </c>
      <c r="AL181" s="682">
        <v>1853106.5745804128</v>
      </c>
      <c r="AM181" s="682">
        <v>99863.721578619123</v>
      </c>
      <c r="AN181" s="682">
        <v>1626473.9865090377</v>
      </c>
      <c r="AO181" s="682">
        <v>1350983.6011074814</v>
      </c>
      <c r="AP181" s="681">
        <v>543785.86474361061</v>
      </c>
      <c r="AQ181" s="716">
        <v>100</v>
      </c>
      <c r="AR181" s="716">
        <v>21.283367423763092</v>
      </c>
      <c r="AS181" s="716">
        <v>26.645678694552053</v>
      </c>
      <c r="AT181" s="716">
        <v>1.435932868042729</v>
      </c>
      <c r="AU181" s="716">
        <v>23.38694592316142</v>
      </c>
      <c r="AV181" s="716">
        <v>19.425690594654331</v>
      </c>
      <c r="AW181" s="666">
        <v>7.8190556492295462</v>
      </c>
      <c r="AX181" s="18"/>
    </row>
    <row r="182" spans="1:50" ht="16.399999999999999" customHeight="1" x14ac:dyDescent="0.25">
      <c r="A182" s="722" t="s">
        <v>456</v>
      </c>
      <c r="B182" s="682">
        <v>9076301.4989415258</v>
      </c>
      <c r="C182" s="682">
        <v>1864330.2478278342</v>
      </c>
      <c r="D182" s="682">
        <v>2467996.3170069428</v>
      </c>
      <c r="E182" s="682">
        <v>201086.03634428023</v>
      </c>
      <c r="F182" s="682">
        <v>2247259.2367672957</v>
      </c>
      <c r="G182" s="682">
        <v>42408.104183099131</v>
      </c>
      <c r="H182" s="682">
        <v>1391452.7421701439</v>
      </c>
      <c r="I182" s="682">
        <v>861768.81464193109</v>
      </c>
      <c r="J182" s="682">
        <v>6930993.3005671129</v>
      </c>
      <c r="K182" s="681">
        <v>2145308.1983744139</v>
      </c>
      <c r="L182" s="716">
        <v>100</v>
      </c>
      <c r="M182" s="716">
        <v>20.540638144791153</v>
      </c>
      <c r="N182" s="716">
        <v>27.191651988365077</v>
      </c>
      <c r="O182" s="716">
        <v>2.2155063531960768</v>
      </c>
      <c r="P182" s="716">
        <v>24.759636257448808</v>
      </c>
      <c r="Q182" s="716">
        <v>0.46723992353101912</v>
      </c>
      <c r="R182" s="716">
        <v>15.330613932695099</v>
      </c>
      <c r="S182" s="716">
        <v>9.4947133999727775</v>
      </c>
      <c r="T182" s="716">
        <v>76.363630068650792</v>
      </c>
      <c r="U182" s="666">
        <v>23.636369931349225</v>
      </c>
      <c r="V182" s="682">
        <v>2145308.1983744139</v>
      </c>
      <c r="W182" s="682">
        <v>413567.68926428666</v>
      </c>
      <c r="X182" s="682">
        <v>630665.91857445322</v>
      </c>
      <c r="Y182" s="682">
        <v>106765.27417332599</v>
      </c>
      <c r="Z182" s="682">
        <v>638533.81374665676</v>
      </c>
      <c r="AA182" s="689">
        <v>29022.206994437522</v>
      </c>
      <c r="AB182" s="681">
        <v>326771.63696679601</v>
      </c>
      <c r="AC182" s="716">
        <v>100</v>
      </c>
      <c r="AD182" s="716">
        <v>19.277775080413317</v>
      </c>
      <c r="AE182" s="716">
        <v>29.397450634474531</v>
      </c>
      <c r="AF182" s="716">
        <v>4.9766869978973807</v>
      </c>
      <c r="AG182" s="716">
        <v>29.764199578899643</v>
      </c>
      <c r="AH182" s="716">
        <v>1.3528222665828999</v>
      </c>
      <c r="AI182" s="666">
        <v>15.231920393275148</v>
      </c>
      <c r="AJ182" s="682">
        <v>6930993.3005671129</v>
      </c>
      <c r="AK182" s="682">
        <v>1462410.2594614327</v>
      </c>
      <c r="AL182" s="682">
        <v>1847991.2306709981</v>
      </c>
      <c r="AM182" s="682">
        <v>95566.269574508537</v>
      </c>
      <c r="AN182" s="682">
        <v>1622952.3569878924</v>
      </c>
      <c r="AO182" s="682">
        <v>1360742.1790571136</v>
      </c>
      <c r="AP182" s="681">
        <v>540061.98512769688</v>
      </c>
      <c r="AQ182" s="716">
        <v>100</v>
      </c>
      <c r="AR182" s="716">
        <v>21.099576872217931</v>
      </c>
      <c r="AS182" s="716">
        <v>26.662718466627151</v>
      </c>
      <c r="AT182" s="716">
        <v>1.3788250172841612</v>
      </c>
      <c r="AU182" s="716">
        <v>23.415869653994587</v>
      </c>
      <c r="AV182" s="716">
        <v>19.632715255196885</v>
      </c>
      <c r="AW182" s="666">
        <v>7.791985386618502</v>
      </c>
      <c r="AX182" s="18"/>
    </row>
    <row r="183" spans="1:50" ht="16.399999999999999" customHeight="1" x14ac:dyDescent="0.25">
      <c r="A183" s="722" t="s">
        <v>457</v>
      </c>
      <c r="B183" s="682">
        <v>9024277.3149845768</v>
      </c>
      <c r="C183" s="682">
        <v>1836668.7405944257</v>
      </c>
      <c r="D183" s="682">
        <v>2459230.5276238373</v>
      </c>
      <c r="E183" s="682">
        <v>198917.18568216747</v>
      </c>
      <c r="F183" s="682">
        <v>2229497.4301531548</v>
      </c>
      <c r="G183" s="682">
        <v>35730.397371814877</v>
      </c>
      <c r="H183" s="682">
        <v>1403291.8428804588</v>
      </c>
      <c r="I183" s="682">
        <v>860941.1906787185</v>
      </c>
      <c r="J183" s="682">
        <v>6895770.1147487918</v>
      </c>
      <c r="K183" s="681">
        <v>2128507.2002357841</v>
      </c>
      <c r="L183" s="716">
        <v>100</v>
      </c>
      <c r="M183" s="716">
        <v>20.352529919982459</v>
      </c>
      <c r="N183" s="716">
        <v>27.251273889160622</v>
      </c>
      <c r="O183" s="716">
        <v>2.2042450463248806</v>
      </c>
      <c r="P183" s="716">
        <v>24.705550952552539</v>
      </c>
      <c r="Q183" s="716">
        <v>0.39593638498326605</v>
      </c>
      <c r="R183" s="716">
        <v>15.550185282430643</v>
      </c>
      <c r="S183" s="716">
        <v>9.540278524565597</v>
      </c>
      <c r="T183" s="716">
        <v>76.413543977627384</v>
      </c>
      <c r="U183" s="666">
        <v>23.586456022372602</v>
      </c>
      <c r="V183" s="682">
        <v>2128507.2002357841</v>
      </c>
      <c r="W183" s="682">
        <v>402038.0968781485</v>
      </c>
      <c r="X183" s="682">
        <v>625484.14895641932</v>
      </c>
      <c r="Y183" s="682">
        <v>111432.66932858317</v>
      </c>
      <c r="Z183" s="682">
        <v>640061.15427703084</v>
      </c>
      <c r="AA183" s="689">
        <v>24559.069904941971</v>
      </c>
      <c r="AB183" s="681">
        <v>324906.59633432148</v>
      </c>
      <c r="AC183" s="716">
        <v>100</v>
      </c>
      <c r="AD183" s="716">
        <v>18.888265768309967</v>
      </c>
      <c r="AE183" s="716">
        <v>29.386048066322335</v>
      </c>
      <c r="AF183" s="716">
        <v>5.235249818099712</v>
      </c>
      <c r="AG183" s="716">
        <v>30.070894484459743</v>
      </c>
      <c r="AH183" s="716">
        <v>1.1538166233227427</v>
      </c>
      <c r="AI183" s="666">
        <v>15.264528881947411</v>
      </c>
      <c r="AJ183" s="682">
        <v>6895770.1147487918</v>
      </c>
      <c r="AK183" s="682">
        <v>1445588.097946733</v>
      </c>
      <c r="AL183" s="682">
        <v>1845459.2514034847</v>
      </c>
      <c r="AM183" s="682">
        <v>88658.254421181948</v>
      </c>
      <c r="AN183" s="682">
        <v>1602923.6127051106</v>
      </c>
      <c r="AO183" s="682">
        <v>1373092.1235574733</v>
      </c>
      <c r="AP183" s="681">
        <v>540988.35070918477</v>
      </c>
      <c r="AQ183" s="716">
        <v>100</v>
      </c>
      <c r="AR183" s="716">
        <v>20.963403273187492</v>
      </c>
      <c r="AS183" s="716">
        <v>26.762192194551044</v>
      </c>
      <c r="AT183" s="716">
        <v>1.285690400722004</v>
      </c>
      <c r="AU183" s="716">
        <v>23.245026821250175</v>
      </c>
      <c r="AV183" s="716">
        <v>19.912092495958937</v>
      </c>
      <c r="AW183" s="666">
        <v>7.8452202104607514</v>
      </c>
      <c r="AX183" s="18"/>
    </row>
    <row r="184" spans="1:50" ht="16.399999999999999" customHeight="1" x14ac:dyDescent="0.25">
      <c r="A184" s="722" t="s">
        <v>458</v>
      </c>
      <c r="B184" s="682">
        <v>8981067.1342928205</v>
      </c>
      <c r="C184" s="682">
        <v>1841548.8537476626</v>
      </c>
      <c r="D184" s="682">
        <v>2426349.892810435</v>
      </c>
      <c r="E184" s="682">
        <v>199468.8492779368</v>
      </c>
      <c r="F184" s="682">
        <v>2222911.9530548397</v>
      </c>
      <c r="G184" s="682">
        <v>37560.878195372316</v>
      </c>
      <c r="H184" s="682">
        <v>1402573.435569112</v>
      </c>
      <c r="I184" s="682">
        <v>850653.27163746301</v>
      </c>
      <c r="J184" s="682">
        <v>6879851.4928533779</v>
      </c>
      <c r="K184" s="681">
        <v>2101215.6414394425</v>
      </c>
      <c r="L184" s="716">
        <v>100</v>
      </c>
      <c r="M184" s="716">
        <v>20.504788865412131</v>
      </c>
      <c r="N184" s="716">
        <v>27.016276089795522</v>
      </c>
      <c r="O184" s="716">
        <v>2.2209927427921761</v>
      </c>
      <c r="P184" s="716">
        <v>24.751089372965414</v>
      </c>
      <c r="Q184" s="716">
        <v>0.41822288636449328</v>
      </c>
      <c r="R184" s="716">
        <v>15.617002017651128</v>
      </c>
      <c r="S184" s="716">
        <v>9.4716280250191485</v>
      </c>
      <c r="T184" s="716">
        <v>76.603942382122113</v>
      </c>
      <c r="U184" s="666">
        <v>23.396057617877887</v>
      </c>
      <c r="V184" s="682">
        <v>2101215.6414394425</v>
      </c>
      <c r="W184" s="682">
        <v>400702.26731695491</v>
      </c>
      <c r="X184" s="682">
        <v>609352.63368166878</v>
      </c>
      <c r="Y184" s="682">
        <v>108828.81956911273</v>
      </c>
      <c r="Z184" s="682">
        <v>636767.5740377449</v>
      </c>
      <c r="AA184" s="689">
        <v>23465.828436042175</v>
      </c>
      <c r="AB184" s="681">
        <v>322069.78234143415</v>
      </c>
      <c r="AC184" s="716">
        <v>100</v>
      </c>
      <c r="AD184" s="716">
        <v>19.070021154156883</v>
      </c>
      <c r="AE184" s="716">
        <v>29.000004647987026</v>
      </c>
      <c r="AF184" s="716">
        <v>5.179326549014232</v>
      </c>
      <c r="AG184" s="716">
        <v>30.30472272715074</v>
      </c>
      <c r="AH184" s="716">
        <v>1.1167739271142516</v>
      </c>
      <c r="AI184" s="666">
        <v>15.327783402602101</v>
      </c>
      <c r="AJ184" s="682">
        <v>6879851.4928533779</v>
      </c>
      <c r="AK184" s="682">
        <v>1453723.7637298538</v>
      </c>
      <c r="AL184" s="682">
        <v>1829860.9606165071</v>
      </c>
      <c r="AM184" s="682">
        <v>92017.895304262376</v>
      </c>
      <c r="AN184" s="682">
        <v>1601925.8571305638</v>
      </c>
      <c r="AO184" s="682">
        <v>1369755.5214119472</v>
      </c>
      <c r="AP184" s="681">
        <v>534266.98938568449</v>
      </c>
      <c r="AQ184" s="716">
        <v>100</v>
      </c>
      <c r="AR184" s="716">
        <v>21.130161969919651</v>
      </c>
      <c r="AS184" s="716">
        <v>26.597390401774256</v>
      </c>
      <c r="AT184" s="716">
        <v>1.3374982788487269</v>
      </c>
      <c r="AU184" s="716">
        <v>23.28430866268851</v>
      </c>
      <c r="AV184" s="716">
        <v>19.909666986777488</v>
      </c>
      <c r="AW184" s="666">
        <v>7.7656761914216901</v>
      </c>
      <c r="AX184" s="18"/>
    </row>
    <row r="185" spans="1:50" ht="16.399999999999999" customHeight="1" x14ac:dyDescent="0.25">
      <c r="A185" s="722" t="s">
        <v>459</v>
      </c>
      <c r="B185" s="682">
        <v>8957287.1707534865</v>
      </c>
      <c r="C185" s="682">
        <v>1837453.6905971305</v>
      </c>
      <c r="D185" s="682">
        <v>2425608.8787987283</v>
      </c>
      <c r="E185" s="682">
        <v>195979.37858540492</v>
      </c>
      <c r="F185" s="682">
        <v>2211007.0179321286</v>
      </c>
      <c r="G185" s="682">
        <v>39933.715298281677</v>
      </c>
      <c r="H185" s="682">
        <v>1396566.8385201597</v>
      </c>
      <c r="I185" s="682">
        <v>850737.65102165216</v>
      </c>
      <c r="J185" s="682">
        <v>6834120.050026468</v>
      </c>
      <c r="K185" s="681">
        <v>2123167.1207270185</v>
      </c>
      <c r="L185" s="716">
        <v>100</v>
      </c>
      <c r="M185" s="716">
        <v>20.513506551365417</v>
      </c>
      <c r="N185" s="716">
        <v>27.079726624357924</v>
      </c>
      <c r="O185" s="716">
        <v>2.1879322929971345</v>
      </c>
      <c r="P185" s="716">
        <v>24.683891180259423</v>
      </c>
      <c r="Q185" s="716">
        <v>0.44582376937371826</v>
      </c>
      <c r="R185" s="716">
        <v>15.591404092525938</v>
      </c>
      <c r="S185" s="716">
        <v>9.4977154891204432</v>
      </c>
      <c r="T185" s="716">
        <v>76.296761728714145</v>
      </c>
      <c r="U185" s="666">
        <v>23.703238271285855</v>
      </c>
      <c r="V185" s="682">
        <v>2123167.1207270185</v>
      </c>
      <c r="W185" s="682">
        <v>393991.25041168986</v>
      </c>
      <c r="X185" s="682">
        <v>619262.44721649191</v>
      </c>
      <c r="Y185" s="682">
        <v>113624.82854174348</v>
      </c>
      <c r="Z185" s="682">
        <v>647185.22674759629</v>
      </c>
      <c r="AA185" s="689">
        <v>26625.469543053521</v>
      </c>
      <c r="AB185" s="681">
        <v>322471.04691074428</v>
      </c>
      <c r="AC185" s="716">
        <v>100</v>
      </c>
      <c r="AD185" s="716">
        <v>18.556770522933622</v>
      </c>
      <c r="AE185" s="716">
        <v>29.166919606613117</v>
      </c>
      <c r="AF185" s="716">
        <v>5.3516667356282284</v>
      </c>
      <c r="AG185" s="716">
        <v>30.482067117071125</v>
      </c>
      <c r="AH185" s="716">
        <v>1.2540449257680848</v>
      </c>
      <c r="AI185" s="666">
        <v>15.188208396912401</v>
      </c>
      <c r="AJ185" s="682">
        <v>6834120.050026468</v>
      </c>
      <c r="AK185" s="682">
        <v>1455958.8546054563</v>
      </c>
      <c r="AL185" s="682">
        <v>1819312.929847585</v>
      </c>
      <c r="AM185" s="682">
        <v>83676.390834970152</v>
      </c>
      <c r="AN185" s="682">
        <v>1579069.0322170136</v>
      </c>
      <c r="AO185" s="682">
        <v>1362738.239307225</v>
      </c>
      <c r="AP185" s="681">
        <v>533819.977910963</v>
      </c>
      <c r="AQ185" s="716">
        <v>100</v>
      </c>
      <c r="AR185" s="716">
        <v>21.304262201244441</v>
      </c>
      <c r="AS185" s="716">
        <v>26.621026796866687</v>
      </c>
      <c r="AT185" s="716">
        <v>1.2243915854923573</v>
      </c>
      <c r="AU185" s="716">
        <v>23.105667162093503</v>
      </c>
      <c r="AV185" s="716">
        <v>19.940215116676903</v>
      </c>
      <c r="AW185" s="666">
        <v>7.8111003904430323</v>
      </c>
      <c r="AX185" s="18"/>
    </row>
    <row r="186" spans="1:50" ht="16.399999999999999" customHeight="1" x14ac:dyDescent="0.25">
      <c r="A186" s="722" t="s">
        <v>460</v>
      </c>
      <c r="B186" s="682">
        <v>8973338.021218149</v>
      </c>
      <c r="C186" s="682">
        <v>1839530.0432936139</v>
      </c>
      <c r="D186" s="682">
        <v>2408351.5705817691</v>
      </c>
      <c r="E186" s="682">
        <v>193242.72944779327</v>
      </c>
      <c r="F186" s="682">
        <v>2233312.3388702553</v>
      </c>
      <c r="G186" s="682">
        <v>39264.402931265089</v>
      </c>
      <c r="H186" s="682">
        <v>1396049.1356119011</v>
      </c>
      <c r="I186" s="682">
        <v>863587.8004815504</v>
      </c>
      <c r="J186" s="682">
        <v>6834502.6172323842</v>
      </c>
      <c r="K186" s="681">
        <v>2138835.4039857648</v>
      </c>
      <c r="L186" s="716">
        <v>100</v>
      </c>
      <c r="M186" s="716">
        <v>20.499952625699638</v>
      </c>
      <c r="N186" s="716">
        <v>26.838970791995536</v>
      </c>
      <c r="O186" s="716">
        <v>2.153521119909402</v>
      </c>
      <c r="P186" s="716">
        <v>24.888311725128556</v>
      </c>
      <c r="Q186" s="716">
        <v>0.43756741179727526</v>
      </c>
      <c r="R186" s="716">
        <v>15.557745983833835</v>
      </c>
      <c r="S186" s="716">
        <v>9.6239303416357487</v>
      </c>
      <c r="T186" s="716">
        <v>76.164551040779656</v>
      </c>
      <c r="U186" s="666">
        <v>23.835448959220347</v>
      </c>
      <c r="V186" s="682">
        <v>2138835.4039857648</v>
      </c>
      <c r="W186" s="682">
        <v>403539.48243238975</v>
      </c>
      <c r="X186" s="682">
        <v>620395.0831960357</v>
      </c>
      <c r="Y186" s="682">
        <v>111024.54837591137</v>
      </c>
      <c r="Z186" s="682">
        <v>647209.533347702</v>
      </c>
      <c r="AA186" s="689">
        <v>28371.079973110609</v>
      </c>
      <c r="AB186" s="681">
        <v>328335.79751871049</v>
      </c>
      <c r="AC186" s="716">
        <v>100</v>
      </c>
      <c r="AD186" s="716">
        <v>18.867252790017663</v>
      </c>
      <c r="AE186" s="716">
        <v>29.006209736378796</v>
      </c>
      <c r="AF186" s="716">
        <v>5.1908879088598772</v>
      </c>
      <c r="AG186" s="716">
        <v>30.25990369065396</v>
      </c>
      <c r="AH186" s="716">
        <v>1.3264732723350523</v>
      </c>
      <c r="AI186" s="666">
        <v>15.351148429039926</v>
      </c>
      <c r="AJ186" s="682">
        <v>6834502.6172323842</v>
      </c>
      <c r="AK186" s="682">
        <v>1448417.0286663286</v>
      </c>
      <c r="AL186" s="682">
        <v>1800968.0920595163</v>
      </c>
      <c r="AM186" s="682">
        <v>83510.891120152286</v>
      </c>
      <c r="AN186" s="682">
        <v>1601332.2327720805</v>
      </c>
      <c r="AO186" s="682">
        <v>1358110.2414329506</v>
      </c>
      <c r="AP186" s="681">
        <v>540906.11083819228</v>
      </c>
      <c r="AQ186" s="716">
        <v>100</v>
      </c>
      <c r="AR186" s="716">
        <v>21.192720374622692</v>
      </c>
      <c r="AS186" s="716">
        <v>26.351121550800048</v>
      </c>
      <c r="AT186" s="716">
        <v>1.2219015164262212</v>
      </c>
      <c r="AU186" s="716">
        <v>23.430120997166817</v>
      </c>
      <c r="AV186" s="716">
        <v>19.871383734767143</v>
      </c>
      <c r="AW186" s="666">
        <v>7.9143449221068698</v>
      </c>
      <c r="AX186" s="18"/>
    </row>
    <row r="187" spans="1:50" ht="16.399999999999999" customHeight="1" x14ac:dyDescent="0.25">
      <c r="A187" s="722" t="s">
        <v>461</v>
      </c>
      <c r="B187" s="682">
        <v>8949928.6635682061</v>
      </c>
      <c r="C187" s="682">
        <v>1815158.3121209438</v>
      </c>
      <c r="D187" s="682">
        <v>2404176.7610704107</v>
      </c>
      <c r="E187" s="682">
        <v>196323.20723957676</v>
      </c>
      <c r="F187" s="682">
        <v>2242249.737744513</v>
      </c>
      <c r="G187" s="682">
        <v>38474.890852794328</v>
      </c>
      <c r="H187" s="682">
        <v>1396170.405121197</v>
      </c>
      <c r="I187" s="682">
        <v>857375.34941877041</v>
      </c>
      <c r="J187" s="682">
        <v>6790482.6903843759</v>
      </c>
      <c r="K187" s="681">
        <v>2159445.9731838303</v>
      </c>
      <c r="L187" s="716">
        <v>100</v>
      </c>
      <c r="M187" s="716">
        <v>20.281260112270736</v>
      </c>
      <c r="N187" s="716">
        <v>26.862524288678525</v>
      </c>
      <c r="O187" s="716">
        <v>2.1935728721362295</v>
      </c>
      <c r="P187" s="716">
        <v>25.053269383831722</v>
      </c>
      <c r="Q187" s="716">
        <v>0.42989047509854622</v>
      </c>
      <c r="R187" s="716">
        <v>15.59979366991473</v>
      </c>
      <c r="S187" s="716">
        <v>9.5796891980695111</v>
      </c>
      <c r="T187" s="716">
        <v>75.871919717370233</v>
      </c>
      <c r="U187" s="666">
        <v>24.128080282629767</v>
      </c>
      <c r="V187" s="682">
        <v>2159445.9731838303</v>
      </c>
      <c r="W187" s="682">
        <v>404046.47201146756</v>
      </c>
      <c r="X187" s="682">
        <v>615996.07028808002</v>
      </c>
      <c r="Y187" s="682">
        <v>110776.97780760541</v>
      </c>
      <c r="Z187" s="682">
        <v>669976.03174119559</v>
      </c>
      <c r="AA187" s="689">
        <v>28982.954205401449</v>
      </c>
      <c r="AB187" s="681">
        <v>329760.54286911624</v>
      </c>
      <c r="AC187" s="716">
        <v>100</v>
      </c>
      <c r="AD187" s="716">
        <v>18.710654354355164</v>
      </c>
      <c r="AE187" s="716">
        <v>28.525653243358139</v>
      </c>
      <c r="AF187" s="716">
        <v>5.1298795701880309</v>
      </c>
      <c r="AG187" s="716">
        <v>31.025366694097034</v>
      </c>
      <c r="AH187" s="716">
        <v>1.3421476881252901</v>
      </c>
      <c r="AI187" s="666">
        <v>15.270608617400413</v>
      </c>
      <c r="AJ187" s="682">
        <v>6790482.6903843759</v>
      </c>
      <c r="AK187" s="682">
        <v>1422487.2692149924</v>
      </c>
      <c r="AL187" s="682">
        <v>1800115.3671016078</v>
      </c>
      <c r="AM187" s="682">
        <v>86766.284786729841</v>
      </c>
      <c r="AN187" s="682">
        <v>1586472.3918293484</v>
      </c>
      <c r="AO187" s="682">
        <v>1359654.6907589384</v>
      </c>
      <c r="AP187" s="681">
        <v>532776.09560956643</v>
      </c>
      <c r="AQ187" s="716">
        <v>100</v>
      </c>
      <c r="AR187" s="716">
        <v>20.948249691134585</v>
      </c>
      <c r="AS187" s="716">
        <v>26.509387464467743</v>
      </c>
      <c r="AT187" s="716">
        <v>1.2777631391299287</v>
      </c>
      <c r="AU187" s="716">
        <v>23.363175552687345</v>
      </c>
      <c r="AV187" s="716">
        <v>20.022946125527564</v>
      </c>
      <c r="AW187" s="666">
        <v>7.8459237715751931</v>
      </c>
      <c r="AX187" s="18"/>
    </row>
    <row r="188" spans="1:50" ht="16.399999999999999" customHeight="1" x14ac:dyDescent="0.25">
      <c r="A188" s="722" t="s">
        <v>462</v>
      </c>
      <c r="B188" s="682">
        <v>8928560.7140317857</v>
      </c>
      <c r="C188" s="682">
        <v>1816975.5900253388</v>
      </c>
      <c r="D188" s="682">
        <v>2406095.9994078139</v>
      </c>
      <c r="E188" s="682">
        <v>193070.72888208134</v>
      </c>
      <c r="F188" s="682">
        <v>2226743.5165197398</v>
      </c>
      <c r="G188" s="682">
        <v>34828.742910419722</v>
      </c>
      <c r="H188" s="682">
        <v>1393794.9806014071</v>
      </c>
      <c r="I188" s="682">
        <v>857051.15568498499</v>
      </c>
      <c r="J188" s="682">
        <v>6794298.1129012182</v>
      </c>
      <c r="K188" s="681">
        <v>2134262.6011305675</v>
      </c>
      <c r="L188" s="716">
        <v>100</v>
      </c>
      <c r="M188" s="716">
        <v>20.350151029043786</v>
      </c>
      <c r="N188" s="716">
        <v>26.948307532102966</v>
      </c>
      <c r="O188" s="716">
        <v>2.1623947584145196</v>
      </c>
      <c r="P188" s="716">
        <v>24.939557313199142</v>
      </c>
      <c r="Q188" s="716">
        <v>0.39008238870666129</v>
      </c>
      <c r="R188" s="716">
        <v>15.610522515806741</v>
      </c>
      <c r="S188" s="716">
        <v>9.5989844627261824</v>
      </c>
      <c r="T188" s="716">
        <v>76.096230182134036</v>
      </c>
      <c r="U188" s="666">
        <v>23.90376981786596</v>
      </c>
      <c r="V188" s="682">
        <v>2134262.6011305675</v>
      </c>
      <c r="W188" s="682">
        <v>406248.85186777601</v>
      </c>
      <c r="X188" s="682">
        <v>605329.59056361998</v>
      </c>
      <c r="Y188" s="682">
        <v>101801.53401144731</v>
      </c>
      <c r="Z188" s="682">
        <v>664268.72811307479</v>
      </c>
      <c r="AA188" s="689">
        <v>23326.380460397268</v>
      </c>
      <c r="AB188" s="681">
        <v>333364.37190068024</v>
      </c>
      <c r="AC188" s="716">
        <v>100</v>
      </c>
      <c r="AD188" s="716">
        <v>19.034623558158998</v>
      </c>
      <c r="AE188" s="716">
        <v>28.36247002796015</v>
      </c>
      <c r="AF188" s="716">
        <v>4.7698691790560694</v>
      </c>
      <c r="AG188" s="716">
        <v>31.124039176865885</v>
      </c>
      <c r="AH188" s="716">
        <v>1.0929480021830842</v>
      </c>
      <c r="AI188" s="666">
        <v>15.619651102169414</v>
      </c>
      <c r="AJ188" s="682">
        <v>6794298.1129012182</v>
      </c>
      <c r="AK188" s="682">
        <v>1421511.6082760752</v>
      </c>
      <c r="AL188" s="682">
        <v>1811637.1146032757</v>
      </c>
      <c r="AM188" s="682">
        <v>92403.027989241062</v>
      </c>
      <c r="AN188" s="682">
        <v>1575888.23773741</v>
      </c>
      <c r="AO188" s="682">
        <v>1361689.4768837979</v>
      </c>
      <c r="AP188" s="681">
        <v>528550.93855255726</v>
      </c>
      <c r="AQ188" s="716">
        <v>100</v>
      </c>
      <c r="AR188" s="716">
        <v>20.922125945237315</v>
      </c>
      <c r="AS188" s="716">
        <v>26.66408044656275</v>
      </c>
      <c r="AT188" s="716">
        <v>1.3600084431647679</v>
      </c>
      <c r="AU188" s="716">
        <v>23.194275722830969</v>
      </c>
      <c r="AV188" s="716">
        <v>20.041650428882136</v>
      </c>
      <c r="AW188" s="666">
        <v>7.7793309885671462</v>
      </c>
      <c r="AX188" s="18"/>
    </row>
    <row r="189" spans="1:50" ht="16.399999999999999" customHeight="1" x14ac:dyDescent="0.25">
      <c r="A189" s="722" t="s">
        <v>463</v>
      </c>
      <c r="B189" s="682">
        <v>8892549.8786938842</v>
      </c>
      <c r="C189" s="682">
        <v>1806483.9600557131</v>
      </c>
      <c r="D189" s="682">
        <v>2413507.2333847098</v>
      </c>
      <c r="E189" s="682">
        <v>186910.89087691484</v>
      </c>
      <c r="F189" s="682">
        <v>2198107.4255780727</v>
      </c>
      <c r="G189" s="682">
        <v>42425.067940403984</v>
      </c>
      <c r="H189" s="682">
        <v>1385337.0563852869</v>
      </c>
      <c r="I189" s="682">
        <v>859778.24447278329</v>
      </c>
      <c r="J189" s="682">
        <v>6754947.2089862693</v>
      </c>
      <c r="K189" s="681">
        <v>2137602.6697076145</v>
      </c>
      <c r="L189" s="716">
        <v>100</v>
      </c>
      <c r="M189" s="716">
        <v>20.314577761143184</v>
      </c>
      <c r="N189" s="716">
        <v>27.140778137970926</v>
      </c>
      <c r="O189" s="716">
        <v>2.1018818384673241</v>
      </c>
      <c r="P189" s="716">
        <v>24.718527931393794</v>
      </c>
      <c r="Q189" s="716">
        <v>0.4770855212412401</v>
      </c>
      <c r="R189" s="716">
        <v>15.578625650495217</v>
      </c>
      <c r="S189" s="716">
        <v>9.6685231592883163</v>
      </c>
      <c r="T189" s="716">
        <v>75.961870342395187</v>
      </c>
      <c r="U189" s="666">
        <v>24.038129657604802</v>
      </c>
      <c r="V189" s="682">
        <v>2137602.6697076145</v>
      </c>
      <c r="W189" s="682">
        <v>402847.78108112782</v>
      </c>
      <c r="X189" s="682">
        <v>606447.30976765708</v>
      </c>
      <c r="Y189" s="682">
        <v>104444.78766230165</v>
      </c>
      <c r="Z189" s="682">
        <v>659119.70174949348</v>
      </c>
      <c r="AA189" s="689">
        <v>25399.18743234218</v>
      </c>
      <c r="AB189" s="681">
        <v>339335.28485988249</v>
      </c>
      <c r="AC189" s="716">
        <v>100</v>
      </c>
      <c r="AD189" s="716">
        <v>18.845774604886238</v>
      </c>
      <c r="AE189" s="716">
        <v>28.370441259348173</v>
      </c>
      <c r="AF189" s="716">
        <v>4.8860711647870376</v>
      </c>
      <c r="AG189" s="716">
        <v>30.834528375642851</v>
      </c>
      <c r="AH189" s="716">
        <v>1.1882090059242081</v>
      </c>
      <c r="AI189" s="666">
        <v>15.874572467029033</v>
      </c>
      <c r="AJ189" s="682">
        <v>6754947.2089862693</v>
      </c>
      <c r="AK189" s="682">
        <v>1416954.5544525082</v>
      </c>
      <c r="AL189" s="682">
        <v>1818264.9351075131</v>
      </c>
      <c r="AM189" s="682">
        <v>83834.217542772036</v>
      </c>
      <c r="AN189" s="682">
        <v>1555482.4473127315</v>
      </c>
      <c r="AO189" s="682">
        <v>1354779.2469122044</v>
      </c>
      <c r="AP189" s="681">
        <v>526231.93064896064</v>
      </c>
      <c r="AQ189" s="716">
        <v>100</v>
      </c>
      <c r="AR189" s="716">
        <v>20.976545198865498</v>
      </c>
      <c r="AS189" s="716">
        <v>26.917529905912978</v>
      </c>
      <c r="AT189" s="716">
        <v>1.2410787967557371</v>
      </c>
      <c r="AU189" s="716">
        <v>23.027307234073358</v>
      </c>
      <c r="AV189" s="716">
        <v>20.056104141123544</v>
      </c>
      <c r="AW189" s="666">
        <v>7.7903189228318706</v>
      </c>
      <c r="AX189" s="18"/>
    </row>
    <row r="190" spans="1:50" ht="16.399999999999999" customHeight="1" x14ac:dyDescent="0.25">
      <c r="A190" s="722" t="s">
        <v>464</v>
      </c>
      <c r="B190" s="682">
        <v>8979805.2370840348</v>
      </c>
      <c r="C190" s="682">
        <v>1808802.1155353319</v>
      </c>
      <c r="D190" s="682">
        <v>2465434.0358826844</v>
      </c>
      <c r="E190" s="682">
        <v>190450.79943285312</v>
      </c>
      <c r="F190" s="682">
        <v>2194082.3437704351</v>
      </c>
      <c r="G190" s="682">
        <v>43168.492302246988</v>
      </c>
      <c r="H190" s="682">
        <v>1402497.168737554</v>
      </c>
      <c r="I190" s="682">
        <v>875370.28142292914</v>
      </c>
      <c r="J190" s="682">
        <v>6817336.4025737895</v>
      </c>
      <c r="K190" s="681">
        <v>2162468.8345102454</v>
      </c>
      <c r="L190" s="716">
        <v>100</v>
      </c>
      <c r="M190" s="716">
        <v>20.14299940566077</v>
      </c>
      <c r="N190" s="716">
        <v>27.455317468369412</v>
      </c>
      <c r="O190" s="716">
        <v>2.1208789545495446</v>
      </c>
      <c r="P190" s="716">
        <v>24.433518164842827</v>
      </c>
      <c r="Q190" s="716">
        <v>0.4807286033774254</v>
      </c>
      <c r="R190" s="716">
        <v>15.618347299400668</v>
      </c>
      <c r="S190" s="716">
        <v>9.7482101037993516</v>
      </c>
      <c r="T190" s="716">
        <v>75.918533003590483</v>
      </c>
      <c r="U190" s="666">
        <v>24.081466996409517</v>
      </c>
      <c r="V190" s="682">
        <v>2162468.8345102454</v>
      </c>
      <c r="W190" s="682">
        <v>402102.12575190782</v>
      </c>
      <c r="X190" s="682">
        <v>617885.06416314677</v>
      </c>
      <c r="Y190" s="682">
        <v>113671.66186817332</v>
      </c>
      <c r="Z190" s="682">
        <v>657160.86862322013</v>
      </c>
      <c r="AA190" s="689">
        <v>26159.580564105192</v>
      </c>
      <c r="AB190" s="681">
        <v>345429.73530674505</v>
      </c>
      <c r="AC190" s="716">
        <v>100</v>
      </c>
      <c r="AD190" s="716">
        <v>18.594585935060454</v>
      </c>
      <c r="AE190" s="716">
        <v>28.573131519977952</v>
      </c>
      <c r="AF190" s="716">
        <v>5.2565687909170542</v>
      </c>
      <c r="AG190" s="716">
        <v>30.389379866926664</v>
      </c>
      <c r="AH190" s="716">
        <v>1.2097090208483767</v>
      </c>
      <c r="AI190" s="666">
        <v>15.973859590211287</v>
      </c>
      <c r="AJ190" s="682">
        <v>6817336.4025737895</v>
      </c>
      <c r="AK190" s="682">
        <v>1420083.1232958888</v>
      </c>
      <c r="AL190" s="682">
        <v>1858985.7424485043</v>
      </c>
      <c r="AM190" s="682">
        <v>78182.956808998628</v>
      </c>
      <c r="AN190" s="682">
        <v>1553501.3547375607</v>
      </c>
      <c r="AO190" s="682">
        <v>1371921.7729304659</v>
      </c>
      <c r="AP190" s="681">
        <v>535865.63623983902</v>
      </c>
      <c r="AQ190" s="716">
        <v>100</v>
      </c>
      <c r="AR190" s="716">
        <v>20.830468667495364</v>
      </c>
      <c r="AS190" s="716">
        <v>27.268505361517299</v>
      </c>
      <c r="AT190" s="716">
        <v>1.1468255663528903</v>
      </c>
      <c r="AU190" s="716">
        <v>22.787512057510586</v>
      </c>
      <c r="AV190" s="716">
        <v>20.124014599199125</v>
      </c>
      <c r="AW190" s="666">
        <v>7.8603373017874025</v>
      </c>
      <c r="AX190" s="18"/>
    </row>
    <row r="191" spans="1:50" ht="16.399999999999999" customHeight="1" x14ac:dyDescent="0.25">
      <c r="A191" s="722" t="s">
        <v>465</v>
      </c>
      <c r="B191" s="682">
        <v>9001151.2100001443</v>
      </c>
      <c r="C191" s="682">
        <v>1826351.152264032</v>
      </c>
      <c r="D191" s="682">
        <v>2444059.0980843753</v>
      </c>
      <c r="E191" s="682">
        <v>195634.58177041478</v>
      </c>
      <c r="F191" s="682">
        <v>2214305.5777505059</v>
      </c>
      <c r="G191" s="682">
        <v>40948.461735425401</v>
      </c>
      <c r="H191" s="682">
        <v>1403940.60824078</v>
      </c>
      <c r="I191" s="682">
        <v>875911.73015461187</v>
      </c>
      <c r="J191" s="682">
        <v>6830254.6082008397</v>
      </c>
      <c r="K191" s="681">
        <v>2170896.6017993046</v>
      </c>
      <c r="L191" s="716">
        <v>100</v>
      </c>
      <c r="M191" s="716">
        <v>20.290195216751645</v>
      </c>
      <c r="N191" s="716">
        <v>27.152739033747842</v>
      </c>
      <c r="O191" s="716">
        <v>2.1734395657420764</v>
      </c>
      <c r="P191" s="716">
        <v>24.600248635868326</v>
      </c>
      <c r="Q191" s="716">
        <v>0.45492471773979609</v>
      </c>
      <c r="R191" s="716">
        <v>15.597345000504189</v>
      </c>
      <c r="S191" s="716">
        <v>9.7311078296461346</v>
      </c>
      <c r="T191" s="716">
        <v>75.882011632162431</v>
      </c>
      <c r="U191" s="666">
        <v>24.117988367837558</v>
      </c>
      <c r="V191" s="682">
        <v>2170896.6017993046</v>
      </c>
      <c r="W191" s="682">
        <v>411656.23762339551</v>
      </c>
      <c r="X191" s="682">
        <v>610719.64147025428</v>
      </c>
      <c r="Y191" s="682">
        <v>114874.09976848788</v>
      </c>
      <c r="Z191" s="682">
        <v>653810.68716500793</v>
      </c>
      <c r="AA191" s="689">
        <v>26844.139373934886</v>
      </c>
      <c r="AB191" s="681">
        <v>352924.31663684809</v>
      </c>
      <c r="AC191" s="716">
        <v>100</v>
      </c>
      <c r="AD191" s="716">
        <v>18.962498595382314</v>
      </c>
      <c r="AE191" s="716">
        <v>28.132138627149327</v>
      </c>
      <c r="AF191" s="716">
        <v>5.2915509505739129</v>
      </c>
      <c r="AG191" s="716">
        <v>30.117080961991</v>
      </c>
      <c r="AH191" s="716">
        <v>1.2365461971650633</v>
      </c>
      <c r="AI191" s="666">
        <v>16.257076285638558</v>
      </c>
      <c r="AJ191" s="682">
        <v>6830254.6082008397</v>
      </c>
      <c r="AK191" s="682">
        <v>1427753.8715145597</v>
      </c>
      <c r="AL191" s="682">
        <v>1845000.7378900836</v>
      </c>
      <c r="AM191" s="682">
        <v>82136.420483007561</v>
      </c>
      <c r="AN191" s="682">
        <v>1576507.0457959995</v>
      </c>
      <c r="AO191" s="682">
        <v>1371732.2653471038</v>
      </c>
      <c r="AP191" s="681">
        <v>528732.67660841881</v>
      </c>
      <c r="AQ191" s="716">
        <v>100</v>
      </c>
      <c r="AR191" s="716">
        <v>20.903377010284611</v>
      </c>
      <c r="AS191" s="716">
        <v>27.012181005300416</v>
      </c>
      <c r="AT191" s="716">
        <v>1.2025381950533633</v>
      </c>
      <c r="AU191" s="716">
        <v>23.081233954341094</v>
      </c>
      <c r="AV191" s="716">
        <v>20.083179091158833</v>
      </c>
      <c r="AW191" s="666">
        <v>7.7410390525352977</v>
      </c>
      <c r="AX191" s="18"/>
    </row>
    <row r="192" spans="1:50" ht="16.399999999999999" customHeight="1" x14ac:dyDescent="0.25">
      <c r="A192" s="722" t="s">
        <v>466</v>
      </c>
      <c r="B192" s="682">
        <v>9042204.6174767818</v>
      </c>
      <c r="C192" s="682">
        <v>1839510.8438900013</v>
      </c>
      <c r="D192" s="682">
        <v>2427355.2312709899</v>
      </c>
      <c r="E192" s="682">
        <v>213017.97596479318</v>
      </c>
      <c r="F192" s="682">
        <v>2229370.9988091448</v>
      </c>
      <c r="G192" s="682">
        <v>40655.59796327581</v>
      </c>
      <c r="H192" s="682">
        <v>1417097.028430583</v>
      </c>
      <c r="I192" s="682">
        <v>875196.94114799518</v>
      </c>
      <c r="J192" s="682">
        <v>6868683.2940327358</v>
      </c>
      <c r="K192" s="681">
        <v>2173521.323444047</v>
      </c>
      <c r="L192" s="716">
        <v>100</v>
      </c>
      <c r="M192" s="716">
        <v>20.343610012259543</v>
      </c>
      <c r="N192" s="716">
        <v>26.844727961357957</v>
      </c>
      <c r="O192" s="716">
        <v>2.3558190173342441</v>
      </c>
      <c r="P192" s="716">
        <v>24.655170869504705</v>
      </c>
      <c r="Q192" s="716">
        <v>0.44962041540949677</v>
      </c>
      <c r="R192" s="716">
        <v>15.672030089781606</v>
      </c>
      <c r="S192" s="716">
        <v>9.6790216343524644</v>
      </c>
      <c r="T192" s="716">
        <v>75.962484644031818</v>
      </c>
      <c r="U192" s="666">
        <v>24.0375153559682</v>
      </c>
      <c r="V192" s="682">
        <v>2173521.323444047</v>
      </c>
      <c r="W192" s="682">
        <v>416407.32015028631</v>
      </c>
      <c r="X192" s="682">
        <v>610644.15939165663</v>
      </c>
      <c r="Y192" s="682">
        <v>123562.23552147858</v>
      </c>
      <c r="Z192" s="682">
        <v>644213.97766320431</v>
      </c>
      <c r="AA192" s="689">
        <v>26147.451866886608</v>
      </c>
      <c r="AB192" s="681">
        <v>352486.31998489983</v>
      </c>
      <c r="AC192" s="716">
        <v>100</v>
      </c>
      <c r="AD192" s="716">
        <v>19.158188864255965</v>
      </c>
      <c r="AE192" s="716">
        <v>28.09469374903864</v>
      </c>
      <c r="AF192" s="716">
        <v>5.6848872007240487</v>
      </c>
      <c r="AG192" s="716">
        <v>29.639183693050541</v>
      </c>
      <c r="AH192" s="716">
        <v>1.2029995558292814</v>
      </c>
      <c r="AI192" s="666">
        <v>16.217292933034983</v>
      </c>
      <c r="AJ192" s="682">
        <v>6868683.2940327358</v>
      </c>
      <c r="AK192" s="682">
        <v>1434607.3596610283</v>
      </c>
      <c r="AL192" s="682">
        <v>1827547.002673622</v>
      </c>
      <c r="AM192" s="682">
        <v>90754.120238121453</v>
      </c>
      <c r="AN192" s="682">
        <v>1599231.5959878229</v>
      </c>
      <c r="AO192" s="682">
        <v>1390154.2336166271</v>
      </c>
      <c r="AP192" s="681">
        <v>527787.7133151287</v>
      </c>
      <c r="AQ192" s="716">
        <v>100</v>
      </c>
      <c r="AR192" s="716">
        <v>20.886206253058187</v>
      </c>
      <c r="AS192" s="716">
        <v>26.606948150620497</v>
      </c>
      <c r="AT192" s="716">
        <v>1.3212739087412191</v>
      </c>
      <c r="AU192" s="716">
        <v>23.282942705731934</v>
      </c>
      <c r="AV192" s="716">
        <v>20.239020698833833</v>
      </c>
      <c r="AW192" s="666">
        <v>7.6839721780978252</v>
      </c>
      <c r="AX192" s="18"/>
    </row>
    <row r="193" spans="1:50" ht="16.399999999999999" customHeight="1" x14ac:dyDescent="0.25">
      <c r="A193" s="722" t="s">
        <v>467</v>
      </c>
      <c r="B193" s="682">
        <v>9036685.4929870069</v>
      </c>
      <c r="C193" s="682">
        <v>1833200.2500078613</v>
      </c>
      <c r="D193" s="682">
        <v>2414424.1935469331</v>
      </c>
      <c r="E193" s="682">
        <v>210016.15519299291</v>
      </c>
      <c r="F193" s="682">
        <v>2228167.8455772409</v>
      </c>
      <c r="G193" s="682">
        <v>46044.854955968985</v>
      </c>
      <c r="H193" s="682">
        <v>1431475.031403285</v>
      </c>
      <c r="I193" s="682">
        <v>873357.16230272548</v>
      </c>
      <c r="J193" s="682">
        <v>6869878.7584047839</v>
      </c>
      <c r="K193" s="681">
        <v>2166806.7345822216</v>
      </c>
      <c r="L193" s="716">
        <v>100</v>
      </c>
      <c r="M193" s="716">
        <v>20.28620174322246</v>
      </c>
      <c r="N193" s="716">
        <v>26.718028368041207</v>
      </c>
      <c r="O193" s="716">
        <v>2.3240396642771031</v>
      </c>
      <c r="P193" s="716">
        <v>24.656914831288844</v>
      </c>
      <c r="Q193" s="716">
        <v>0.50953256027005112</v>
      </c>
      <c r="R193" s="716">
        <v>15.840708769982012</v>
      </c>
      <c r="S193" s="716">
        <v>9.6645740629183283</v>
      </c>
      <c r="T193" s="716">
        <v>76.022107483282554</v>
      </c>
      <c r="U193" s="666">
        <v>23.977892516717436</v>
      </c>
      <c r="V193" s="682">
        <v>2166806.7345822216</v>
      </c>
      <c r="W193" s="682">
        <v>421409.67308880261</v>
      </c>
      <c r="X193" s="682">
        <v>597050.03662770963</v>
      </c>
      <c r="Y193" s="682">
        <v>125578.21079620501</v>
      </c>
      <c r="Z193" s="682">
        <v>638237.52846755751</v>
      </c>
      <c r="AA193" s="689">
        <v>28210.547808219544</v>
      </c>
      <c r="AB193" s="681">
        <v>356325.57213644718</v>
      </c>
      <c r="AC193" s="716">
        <v>100</v>
      </c>
      <c r="AD193" s="716">
        <v>19.448419942725252</v>
      </c>
      <c r="AE193" s="716">
        <v>27.554374236464881</v>
      </c>
      <c r="AF193" s="716">
        <v>5.7955427584739132</v>
      </c>
      <c r="AG193" s="716">
        <v>29.45521251532454</v>
      </c>
      <c r="AH193" s="716">
        <v>1.3019411172200723</v>
      </c>
      <c r="AI193" s="666">
        <v>16.444732538878217</v>
      </c>
      <c r="AJ193" s="682">
        <v>6869878.7584047839</v>
      </c>
      <c r="AK193" s="682">
        <v>1424638.9232662781</v>
      </c>
      <c r="AL193" s="682">
        <v>1829208.7279340613</v>
      </c>
      <c r="AM193" s="682">
        <v>85875.479299968021</v>
      </c>
      <c r="AN193" s="682">
        <v>1605653.757378174</v>
      </c>
      <c r="AO193" s="682">
        <v>1401818.8862741506</v>
      </c>
      <c r="AP193" s="681">
        <v>522676.14052859828</v>
      </c>
      <c r="AQ193" s="716">
        <v>100</v>
      </c>
      <c r="AR193" s="716">
        <v>20.737468205291666</v>
      </c>
      <c r="AS193" s="716">
        <v>26.626506700662816</v>
      </c>
      <c r="AT193" s="716">
        <v>1.2500290371923346</v>
      </c>
      <c r="AU193" s="716">
        <v>23.372374008984895</v>
      </c>
      <c r="AV193" s="716">
        <v>20.405292954539114</v>
      </c>
      <c r="AW193" s="666">
        <v>7.6082294740521155</v>
      </c>
      <c r="AX193" s="18"/>
    </row>
    <row r="194" spans="1:50" ht="16.399999999999999" customHeight="1" x14ac:dyDescent="0.25">
      <c r="A194" s="722" t="s">
        <v>468</v>
      </c>
      <c r="B194" s="682">
        <v>9074094.8037706017</v>
      </c>
      <c r="C194" s="682">
        <v>1847838.7576826022</v>
      </c>
      <c r="D194" s="682">
        <v>2441986.5611064192</v>
      </c>
      <c r="E194" s="682">
        <v>213005.75260212022</v>
      </c>
      <c r="F194" s="682">
        <v>2214415.7213715068</v>
      </c>
      <c r="G194" s="682">
        <v>52258.285978213462</v>
      </c>
      <c r="H194" s="682">
        <v>1439270.7516269512</v>
      </c>
      <c r="I194" s="682">
        <v>865318.97340279061</v>
      </c>
      <c r="J194" s="682">
        <v>6909190.8956292719</v>
      </c>
      <c r="K194" s="681">
        <v>2164903.9081413313</v>
      </c>
      <c r="L194" s="716">
        <v>100</v>
      </c>
      <c r="M194" s="716">
        <v>20.363890808312483</v>
      </c>
      <c r="N194" s="716">
        <v>26.911627153065325</v>
      </c>
      <c r="O194" s="716">
        <v>2.3474049721588641</v>
      </c>
      <c r="P194" s="716">
        <v>24.403709342460694</v>
      </c>
      <c r="Q194" s="716">
        <v>0.57590632573618605</v>
      </c>
      <c r="R194" s="716">
        <v>15.861314905249657</v>
      </c>
      <c r="S194" s="716">
        <v>9.5361464930168083</v>
      </c>
      <c r="T194" s="716">
        <v>76.141929801728139</v>
      </c>
      <c r="U194" s="666">
        <v>23.858070198271879</v>
      </c>
      <c r="V194" s="682">
        <v>2164903.9081413313</v>
      </c>
      <c r="W194" s="682">
        <v>421935.45096445223</v>
      </c>
      <c r="X194" s="682">
        <v>602273.45253712859</v>
      </c>
      <c r="Y194" s="682">
        <v>130134.46556805208</v>
      </c>
      <c r="Z194" s="682">
        <v>630544.23852628807</v>
      </c>
      <c r="AA194" s="689">
        <v>32728.280186731397</v>
      </c>
      <c r="AB194" s="681">
        <v>347311.30942212313</v>
      </c>
      <c r="AC194" s="716">
        <v>100</v>
      </c>
      <c r="AD194" s="716">
        <v>19.489800419211356</v>
      </c>
      <c r="AE194" s="716">
        <v>27.819869984631691</v>
      </c>
      <c r="AF194" s="716">
        <v>6.0110966162825425</v>
      </c>
      <c r="AG194" s="716">
        <v>29.125737920979557</v>
      </c>
      <c r="AH194" s="716">
        <v>1.5117659524588376</v>
      </c>
      <c r="AI194" s="666">
        <v>16.042804861501022</v>
      </c>
      <c r="AJ194" s="682">
        <v>6909190.8956292719</v>
      </c>
      <c r="AK194" s="682">
        <v>1439337.8479453807</v>
      </c>
      <c r="AL194" s="682">
        <v>1851279.2119157629</v>
      </c>
      <c r="AM194" s="682">
        <v>84388.016170323695</v>
      </c>
      <c r="AN194" s="682">
        <v>1600190.550372703</v>
      </c>
      <c r="AO194" s="682">
        <v>1408909.7648995896</v>
      </c>
      <c r="AP194" s="681">
        <v>523751.88489406795</v>
      </c>
      <c r="AQ194" s="716">
        <v>100</v>
      </c>
      <c r="AR194" s="716">
        <v>20.832220005035616</v>
      </c>
      <c r="AS194" s="716">
        <v>26.794442936681271</v>
      </c>
      <c r="AT194" s="716">
        <v>1.2213878216001708</v>
      </c>
      <c r="AU194" s="716">
        <v>23.160317532766065</v>
      </c>
      <c r="AV194" s="716">
        <v>20.391819913252949</v>
      </c>
      <c r="AW194" s="666">
        <v>7.5805096834911794</v>
      </c>
      <c r="AX194" s="18"/>
    </row>
    <row r="195" spans="1:50" ht="16.399999999999999" customHeight="1" x14ac:dyDescent="0.25">
      <c r="A195" s="722" t="s">
        <v>469</v>
      </c>
      <c r="B195" s="682">
        <v>9130731.9582392536</v>
      </c>
      <c r="C195" s="682">
        <v>1868555.1935057431</v>
      </c>
      <c r="D195" s="682">
        <v>2432359.1078609847</v>
      </c>
      <c r="E195" s="682">
        <v>214928.26170091878</v>
      </c>
      <c r="F195" s="682">
        <v>2245268.2675496126</v>
      </c>
      <c r="G195" s="682">
        <v>49559.162782648367</v>
      </c>
      <c r="H195" s="682">
        <v>1449119.6766245603</v>
      </c>
      <c r="I195" s="682">
        <v>870942.28821478528</v>
      </c>
      <c r="J195" s="682">
        <v>6963169.6782902759</v>
      </c>
      <c r="K195" s="681">
        <v>2167562.2799489778</v>
      </c>
      <c r="L195" s="716">
        <v>100</v>
      </c>
      <c r="M195" s="716">
        <v>20.464462236454377</v>
      </c>
      <c r="N195" s="716">
        <v>26.639256512903202</v>
      </c>
      <c r="O195" s="716">
        <v>2.3538995853117233</v>
      </c>
      <c r="P195" s="716">
        <v>24.590233048332568</v>
      </c>
      <c r="Q195" s="716">
        <v>0.5427731644003404</v>
      </c>
      <c r="R195" s="716">
        <v>15.870794184434747</v>
      </c>
      <c r="S195" s="716">
        <v>9.5385812681630355</v>
      </c>
      <c r="T195" s="716">
        <v>76.260804830733804</v>
      </c>
      <c r="U195" s="666">
        <v>23.739195169266196</v>
      </c>
      <c r="V195" s="682">
        <v>2167562.2799489778</v>
      </c>
      <c r="W195" s="682">
        <v>426265.59050976846</v>
      </c>
      <c r="X195" s="682">
        <v>594083.39403873752</v>
      </c>
      <c r="Y195" s="682">
        <v>133231.03174179292</v>
      </c>
      <c r="Z195" s="682">
        <v>629810.60398115276</v>
      </c>
      <c r="AA195" s="689">
        <v>30885.416161432589</v>
      </c>
      <c r="AB195" s="681">
        <v>353243.02925303183</v>
      </c>
      <c r="AC195" s="716">
        <v>100</v>
      </c>
      <c r="AD195" s="716">
        <v>19.665667485217647</v>
      </c>
      <c r="AE195" s="716">
        <v>27.407904240367277</v>
      </c>
      <c r="AF195" s="716">
        <v>6.1465837901981315</v>
      </c>
      <c r="AG195" s="716">
        <v>29.056171064020266</v>
      </c>
      <c r="AH195" s="716">
        <v>1.4248917526909355</v>
      </c>
      <c r="AI195" s="666">
        <v>16.2967879871644</v>
      </c>
      <c r="AJ195" s="682">
        <v>6963169.6782902759</v>
      </c>
      <c r="AK195" s="682">
        <v>1455987.6517352811</v>
      </c>
      <c r="AL195" s="682">
        <v>1849342.7339254904</v>
      </c>
      <c r="AM195" s="682">
        <v>83272.875287533767</v>
      </c>
      <c r="AN195" s="682">
        <v>1632125.77578214</v>
      </c>
      <c r="AO195" s="682">
        <v>1419927.3362962205</v>
      </c>
      <c r="AP195" s="681">
        <v>523501.5277331798</v>
      </c>
      <c r="AQ195" s="716">
        <v>100</v>
      </c>
      <c r="AR195" s="716">
        <v>20.909840187791914</v>
      </c>
      <c r="AS195" s="716">
        <v>26.558920999603941</v>
      </c>
      <c r="AT195" s="716">
        <v>1.1959047263656577</v>
      </c>
      <c r="AU195" s="716">
        <v>23.43940836126356</v>
      </c>
      <c r="AV195" s="716">
        <v>20.391968053331524</v>
      </c>
      <c r="AW195" s="666">
        <v>7.5181498070533799</v>
      </c>
      <c r="AX195" s="18"/>
    </row>
    <row r="196" spans="1:50" ht="16.399999999999999" customHeight="1" x14ac:dyDescent="0.25">
      <c r="A196" s="722" t="s">
        <v>470</v>
      </c>
      <c r="B196" s="682">
        <v>9144864.5581204481</v>
      </c>
      <c r="C196" s="682">
        <v>1876065.5059033518</v>
      </c>
      <c r="D196" s="682">
        <v>2433923.8325800826</v>
      </c>
      <c r="E196" s="682">
        <v>214580.67355019256</v>
      </c>
      <c r="F196" s="682">
        <v>2241929.0606445735</v>
      </c>
      <c r="G196" s="682">
        <v>46521.551653582574</v>
      </c>
      <c r="H196" s="682">
        <v>1457890.6901378017</v>
      </c>
      <c r="I196" s="682">
        <v>873953.24365086458</v>
      </c>
      <c r="J196" s="682">
        <v>6972928.4052849412</v>
      </c>
      <c r="K196" s="681">
        <v>2171936.1528355069</v>
      </c>
      <c r="L196" s="716">
        <v>100</v>
      </c>
      <c r="M196" s="716">
        <v>20.514962184294408</v>
      </c>
      <c r="N196" s="716">
        <v>26.615198258117552</v>
      </c>
      <c r="O196" s="716">
        <v>2.3464609255437185</v>
      </c>
      <c r="P196" s="716">
        <v>24.515716404501447</v>
      </c>
      <c r="Q196" s="716">
        <v>0.50871777660471107</v>
      </c>
      <c r="R196" s="716">
        <v>15.94217914187942</v>
      </c>
      <c r="S196" s="716">
        <v>9.5567653090587594</v>
      </c>
      <c r="T196" s="716">
        <v>76.249662977163808</v>
      </c>
      <c r="U196" s="666">
        <v>23.750337022836202</v>
      </c>
      <c r="V196" s="682">
        <v>2171936.1528355069</v>
      </c>
      <c r="W196" s="682">
        <v>432246.14456861676</v>
      </c>
      <c r="X196" s="682">
        <v>599706.8506994365</v>
      </c>
      <c r="Y196" s="682">
        <v>134493.78069347414</v>
      </c>
      <c r="Z196" s="682">
        <v>625872.40251371684</v>
      </c>
      <c r="AA196" s="689">
        <v>30552.749621764448</v>
      </c>
      <c r="AB196" s="681">
        <v>349045.6318570805</v>
      </c>
      <c r="AC196" s="716">
        <v>100</v>
      </c>
      <c r="AD196" s="716">
        <v>19.901420398767737</v>
      </c>
      <c r="AE196" s="716">
        <v>27.611624306566608</v>
      </c>
      <c r="AF196" s="716">
        <v>6.1923450428268696</v>
      </c>
      <c r="AG196" s="716">
        <v>28.81633521761805</v>
      </c>
      <c r="AH196" s="716">
        <v>1.4067056981337693</v>
      </c>
      <c r="AI196" s="666">
        <v>16.070713285074902</v>
      </c>
      <c r="AJ196" s="682">
        <v>6972928.4052849412</v>
      </c>
      <c r="AK196" s="682">
        <v>1455915.2880740245</v>
      </c>
      <c r="AL196" s="682">
        <v>1845234.8531742867</v>
      </c>
      <c r="AM196" s="682">
        <v>81478.269929114322</v>
      </c>
      <c r="AN196" s="682">
        <v>1630663.5663561067</v>
      </c>
      <c r="AO196" s="682">
        <v>1430612.3823463558</v>
      </c>
      <c r="AP196" s="681">
        <v>530147.71268394799</v>
      </c>
      <c r="AQ196" s="716">
        <v>100</v>
      </c>
      <c r="AR196" s="716">
        <v>20.879538745450951</v>
      </c>
      <c r="AS196" s="716">
        <v>26.462839511958002</v>
      </c>
      <c r="AT196" s="716">
        <v>1.1684942852325872</v>
      </c>
      <c r="AU196" s="716">
        <v>23.385634722998009</v>
      </c>
      <c r="AV196" s="716">
        <v>20.516665297496274</v>
      </c>
      <c r="AW196" s="666">
        <v>7.6029421481244084</v>
      </c>
      <c r="AX196" s="18"/>
    </row>
    <row r="197" spans="1:50" ht="16.399999999999999" customHeight="1" x14ac:dyDescent="0.25">
      <c r="A197" s="722" t="s">
        <v>471</v>
      </c>
      <c r="B197" s="682">
        <v>9153640.854054993</v>
      </c>
      <c r="C197" s="682">
        <v>1875879.591483491</v>
      </c>
      <c r="D197" s="682">
        <v>2445467.7483491502</v>
      </c>
      <c r="E197" s="682">
        <v>213310.08319480962</v>
      </c>
      <c r="F197" s="682">
        <v>2247273.3320909347</v>
      </c>
      <c r="G197" s="682">
        <v>43034.430999968085</v>
      </c>
      <c r="H197" s="682">
        <v>1454425.8540736954</v>
      </c>
      <c r="I197" s="682">
        <v>874249.81386294472</v>
      </c>
      <c r="J197" s="682">
        <v>6951502.4233477134</v>
      </c>
      <c r="K197" s="681">
        <v>2202138.4307072796</v>
      </c>
      <c r="L197" s="716">
        <v>100</v>
      </c>
      <c r="M197" s="716">
        <v>20.493261876802723</v>
      </c>
      <c r="N197" s="716">
        <v>26.715793063541778</v>
      </c>
      <c r="O197" s="716">
        <v>2.3303304837475123</v>
      </c>
      <c r="P197" s="716">
        <v>24.550595417946834</v>
      </c>
      <c r="Q197" s="716">
        <v>0.47013458017532073</v>
      </c>
      <c r="R197" s="716">
        <v>15.889042155607362</v>
      </c>
      <c r="S197" s="716">
        <v>9.55084242217848</v>
      </c>
      <c r="T197" s="716">
        <v>75.942485991989201</v>
      </c>
      <c r="U197" s="666">
        <v>24.057514008010802</v>
      </c>
      <c r="V197" s="682">
        <v>2202138.4307072796</v>
      </c>
      <c r="W197" s="682">
        <v>441555.98676754255</v>
      </c>
      <c r="X197" s="682">
        <v>614584.39523777354</v>
      </c>
      <c r="Y197" s="682">
        <v>131585.01300949755</v>
      </c>
      <c r="Z197" s="682">
        <v>646450.65038052329</v>
      </c>
      <c r="AA197" s="689">
        <v>29444.342196393212</v>
      </c>
      <c r="AB197" s="681">
        <v>338516.44744923268</v>
      </c>
      <c r="AC197" s="716">
        <v>100</v>
      </c>
      <c r="AD197" s="716">
        <v>20.051236589414785</v>
      </c>
      <c r="AE197" s="716">
        <v>27.908526851347045</v>
      </c>
      <c r="AF197" s="716">
        <v>5.9753288519303149</v>
      </c>
      <c r="AG197" s="716">
        <v>29.355586432088977</v>
      </c>
      <c r="AH197" s="716">
        <v>1.337079530778468</v>
      </c>
      <c r="AI197" s="666">
        <v>15.372169284585278</v>
      </c>
      <c r="AJ197" s="682">
        <v>6951502.4233477134</v>
      </c>
      <c r="AK197" s="682">
        <v>1446435.9097222672</v>
      </c>
      <c r="AL197" s="682">
        <v>1841717.5102223181</v>
      </c>
      <c r="AM197" s="682">
        <v>83111.31272066143</v>
      </c>
      <c r="AN197" s="682">
        <v>1615611.6156410861</v>
      </c>
      <c r="AO197" s="682">
        <v>1423925.4192061713</v>
      </c>
      <c r="AP197" s="681">
        <v>540970.61273169436</v>
      </c>
      <c r="AQ197" s="716">
        <v>100</v>
      </c>
      <c r="AR197" s="716">
        <v>20.807529389102779</v>
      </c>
      <c r="AS197" s="716">
        <v>26.493805195789339</v>
      </c>
      <c r="AT197" s="716">
        <v>1.1955877687896508</v>
      </c>
      <c r="AU197" s="716">
        <v>23.241186109851601</v>
      </c>
      <c r="AV197" s="716">
        <v>20.483707441771063</v>
      </c>
      <c r="AW197" s="666">
        <v>7.7820675270824839</v>
      </c>
      <c r="AX197" s="18"/>
    </row>
    <row r="198" spans="1:50" ht="16.399999999999999" customHeight="1" x14ac:dyDescent="0.25">
      <c r="A198" s="722" t="s">
        <v>472</v>
      </c>
      <c r="B198" s="682">
        <v>9123259.8868054915</v>
      </c>
      <c r="C198" s="682">
        <v>1882093.6354535846</v>
      </c>
      <c r="D198" s="682">
        <v>2439870.263229216</v>
      </c>
      <c r="E198" s="682">
        <v>205427.29172017943</v>
      </c>
      <c r="F198" s="682">
        <v>2210818.5595446602</v>
      </c>
      <c r="G198" s="682">
        <v>42115.028373334237</v>
      </c>
      <c r="H198" s="682">
        <v>1458003.1656423784</v>
      </c>
      <c r="I198" s="682">
        <v>884931.94284213823</v>
      </c>
      <c r="J198" s="682">
        <v>6934636.3067028131</v>
      </c>
      <c r="K198" s="681">
        <v>2188623.5801026779</v>
      </c>
      <c r="L198" s="716">
        <v>100</v>
      </c>
      <c r="M198" s="716">
        <v>20.629617689347658</v>
      </c>
      <c r="N198" s="716">
        <v>26.743404150504109</v>
      </c>
      <c r="O198" s="716">
        <v>2.2516873822401853</v>
      </c>
      <c r="P198" s="716">
        <v>24.232769722388976</v>
      </c>
      <c r="Q198" s="716">
        <v>0.46162258771388365</v>
      </c>
      <c r="R198" s="716">
        <v>15.981164449244886</v>
      </c>
      <c r="S198" s="716">
        <v>9.6997340185603012</v>
      </c>
      <c r="T198" s="716">
        <v>76.010509321695707</v>
      </c>
      <c r="U198" s="666">
        <v>23.989490678304289</v>
      </c>
      <c r="V198" s="682">
        <v>2188623.5801026779</v>
      </c>
      <c r="W198" s="682">
        <v>436597.48112183134</v>
      </c>
      <c r="X198" s="682">
        <v>615834.25962626736</v>
      </c>
      <c r="Y198" s="682">
        <v>123823.2582181239</v>
      </c>
      <c r="Z198" s="682">
        <v>632765.31638971157</v>
      </c>
      <c r="AA198" s="689">
        <v>32965.269883411085</v>
      </c>
      <c r="AB198" s="681">
        <v>346676.91355490685</v>
      </c>
      <c r="AC198" s="716">
        <v>100</v>
      </c>
      <c r="AD198" s="716">
        <v>19.94849571625965</v>
      </c>
      <c r="AE198" s="716">
        <v>28.137970605131464</v>
      </c>
      <c r="AF198" s="716">
        <v>5.657585860987334</v>
      </c>
      <c r="AG198" s="716">
        <v>28.911564425346537</v>
      </c>
      <c r="AH198" s="716">
        <v>1.5062101214254733</v>
      </c>
      <c r="AI198" s="666">
        <v>15.839951497673379</v>
      </c>
      <c r="AJ198" s="682">
        <v>6934636.3067028131</v>
      </c>
      <c r="AK198" s="682">
        <v>1456288.953935958</v>
      </c>
      <c r="AL198" s="682">
        <v>1834438.6320415291</v>
      </c>
      <c r="AM198" s="682">
        <v>82760.550373701932</v>
      </c>
      <c r="AN198" s="682">
        <v>1590922.7987224953</v>
      </c>
      <c r="AO198" s="682">
        <v>1425999.7416077764</v>
      </c>
      <c r="AP198" s="681">
        <v>542983.54418364086</v>
      </c>
      <c r="AQ198" s="716">
        <v>100</v>
      </c>
      <c r="AR198" s="716">
        <v>21.000221057423769</v>
      </c>
      <c r="AS198" s="716">
        <v>26.453278166418265</v>
      </c>
      <c r="AT198" s="716">
        <v>1.1934375028969875</v>
      </c>
      <c r="AU198" s="716">
        <v>22.941690499107452</v>
      </c>
      <c r="AV198" s="716">
        <v>20.563439501931015</v>
      </c>
      <c r="AW198" s="666">
        <v>7.8300219386964702</v>
      </c>
      <c r="AX198" s="18"/>
    </row>
    <row r="199" spans="1:50" ht="16.399999999999999" customHeight="1" x14ac:dyDescent="0.25">
      <c r="A199" s="722" t="s">
        <v>473</v>
      </c>
      <c r="B199" s="682">
        <v>9162225.9160797819</v>
      </c>
      <c r="C199" s="682">
        <v>1915812.4344883137</v>
      </c>
      <c r="D199" s="682">
        <v>2445150.0413245987</v>
      </c>
      <c r="E199" s="682">
        <v>202025.61288162804</v>
      </c>
      <c r="F199" s="682">
        <v>2209175.6610808549</v>
      </c>
      <c r="G199" s="682">
        <v>39622.710990023559</v>
      </c>
      <c r="H199" s="682">
        <v>1476606.1603252771</v>
      </c>
      <c r="I199" s="682">
        <v>873833.29498908529</v>
      </c>
      <c r="J199" s="682">
        <v>6987842.1273424271</v>
      </c>
      <c r="K199" s="681">
        <v>2174383.7887373543</v>
      </c>
      <c r="L199" s="716">
        <v>100</v>
      </c>
      <c r="M199" s="716">
        <v>20.909901720782141</v>
      </c>
      <c r="N199" s="716">
        <v>26.687292626493093</v>
      </c>
      <c r="O199" s="716">
        <v>2.2049839714939949</v>
      </c>
      <c r="P199" s="716">
        <v>24.111778964145966</v>
      </c>
      <c r="Q199" s="716">
        <v>0.43245725823552739</v>
      </c>
      <c r="R199" s="716">
        <v>16.116238279322726</v>
      </c>
      <c r="S199" s="716">
        <v>9.5373471795265452</v>
      </c>
      <c r="T199" s="716">
        <v>76.267952693446546</v>
      </c>
      <c r="U199" s="666">
        <v>23.732047306553454</v>
      </c>
      <c r="V199" s="682">
        <v>2174383.7887373543</v>
      </c>
      <c r="W199" s="682">
        <v>426636.43234685611</v>
      </c>
      <c r="X199" s="682">
        <v>621362.13095679961</v>
      </c>
      <c r="Y199" s="682">
        <v>115133.5100541514</v>
      </c>
      <c r="Z199" s="682">
        <v>637255.86482676165</v>
      </c>
      <c r="AA199" s="689">
        <v>32291.518003771042</v>
      </c>
      <c r="AB199" s="681">
        <v>341776.45204747783</v>
      </c>
      <c r="AC199" s="716">
        <v>100</v>
      </c>
      <c r="AD199" s="716">
        <v>19.621027095432868</v>
      </c>
      <c r="AE199" s="716">
        <v>28.576469994637844</v>
      </c>
      <c r="AF199" s="716">
        <v>5.2949948693743902</v>
      </c>
      <c r="AG199" s="716">
        <v>29.307423469929866</v>
      </c>
      <c r="AH199" s="716">
        <v>1.4850882429785979</v>
      </c>
      <c r="AI199" s="666">
        <v>15.718313106351129</v>
      </c>
      <c r="AJ199" s="682">
        <v>6987842.1273424271</v>
      </c>
      <c r="AK199" s="682">
        <v>1499261.0585240044</v>
      </c>
      <c r="AL199" s="682">
        <v>1834181.4335195289</v>
      </c>
      <c r="AM199" s="682">
        <v>87923.698039340496</v>
      </c>
      <c r="AN199" s="682">
        <v>1583678.578613949</v>
      </c>
      <c r="AO199" s="682">
        <v>1444156.1634642014</v>
      </c>
      <c r="AP199" s="681">
        <v>536426.34101318766</v>
      </c>
      <c r="AQ199" s="716">
        <v>100</v>
      </c>
      <c r="AR199" s="716">
        <v>21.455279486890671</v>
      </c>
      <c r="AS199" s="716">
        <v>26.248180770178525</v>
      </c>
      <c r="AT199" s="716">
        <v>1.2582381862250098</v>
      </c>
      <c r="AU199" s="716">
        <v>22.663342270101396</v>
      </c>
      <c r="AV199" s="716">
        <v>20.666697059646282</v>
      </c>
      <c r="AW199" s="666">
        <v>7.676566402584112</v>
      </c>
      <c r="AX199" s="18"/>
    </row>
    <row r="200" spans="1:50" ht="16.399999999999999" customHeight="1" x14ac:dyDescent="0.25">
      <c r="A200" s="722" t="s">
        <v>474</v>
      </c>
      <c r="B200" s="682">
        <v>9187365.1507225987</v>
      </c>
      <c r="C200" s="682">
        <v>1920532.6018074513</v>
      </c>
      <c r="D200" s="682">
        <v>2439063.1008743853</v>
      </c>
      <c r="E200" s="682">
        <v>201025.2655629926</v>
      </c>
      <c r="F200" s="682">
        <v>2216407.1485458817</v>
      </c>
      <c r="G200" s="682">
        <v>39375.845909477517</v>
      </c>
      <c r="H200" s="682">
        <v>1493746.5397282392</v>
      </c>
      <c r="I200" s="682">
        <v>877214.64829417143</v>
      </c>
      <c r="J200" s="682">
        <v>7028780.3336622864</v>
      </c>
      <c r="K200" s="681">
        <v>2158584.8170603127</v>
      </c>
      <c r="L200" s="716">
        <v>100</v>
      </c>
      <c r="M200" s="716">
        <v>20.904063028956664</v>
      </c>
      <c r="N200" s="716">
        <v>26.548015245508662</v>
      </c>
      <c r="O200" s="716">
        <v>2.1880622165886341</v>
      </c>
      <c r="P200" s="716">
        <v>24.124513526835912</v>
      </c>
      <c r="Q200" s="716">
        <v>0.42858692632218448</v>
      </c>
      <c r="R200" s="716">
        <v>16.258704375222901</v>
      </c>
      <c r="S200" s="716">
        <v>9.5480546805650501</v>
      </c>
      <c r="T200" s="716">
        <v>76.504854420741765</v>
      </c>
      <c r="U200" s="666">
        <v>23.495145579258239</v>
      </c>
      <c r="V200" s="682">
        <v>2158584.8170603127</v>
      </c>
      <c r="W200" s="682">
        <v>426338.45145520999</v>
      </c>
      <c r="X200" s="682">
        <v>613177.72231202561</v>
      </c>
      <c r="Y200" s="682">
        <v>119250.189641481</v>
      </c>
      <c r="Z200" s="682">
        <v>634338.27927676961</v>
      </c>
      <c r="AA200" s="689">
        <v>30344.60458200084</v>
      </c>
      <c r="AB200" s="681">
        <v>335221.62503226899</v>
      </c>
      <c r="AC200" s="716">
        <v>100</v>
      </c>
      <c r="AD200" s="716">
        <v>19.750831567314677</v>
      </c>
      <c r="AE200" s="716">
        <v>28.406468787596079</v>
      </c>
      <c r="AF200" s="716">
        <v>5.5244616148038554</v>
      </c>
      <c r="AG200" s="716">
        <v>29.386766471407348</v>
      </c>
      <c r="AH200" s="716">
        <v>1.405763829253923</v>
      </c>
      <c r="AI200" s="666">
        <v>15.529694380450309</v>
      </c>
      <c r="AJ200" s="682">
        <v>7028780.3336622864</v>
      </c>
      <c r="AK200" s="682">
        <v>1504113.5709697513</v>
      </c>
      <c r="AL200" s="682">
        <v>1833876.8796780377</v>
      </c>
      <c r="AM200" s="682">
        <v>82753.116491494104</v>
      </c>
      <c r="AN200" s="682">
        <v>1593599.9015070051</v>
      </c>
      <c r="AO200" s="682">
        <v>1465286.0882235398</v>
      </c>
      <c r="AP200" s="681">
        <v>546085.16479254712</v>
      </c>
      <c r="AQ200" s="716">
        <v>100</v>
      </c>
      <c r="AR200" s="716">
        <v>21.399353793520046</v>
      </c>
      <c r="AS200" s="716">
        <v>26.090968740269503</v>
      </c>
      <c r="AT200" s="716">
        <v>1.1773467452834208</v>
      </c>
      <c r="AU200" s="716">
        <v>22.672495452374928</v>
      </c>
      <c r="AV200" s="716">
        <v>20.846946677305887</v>
      </c>
      <c r="AW200" s="666">
        <v>7.7692734566939317</v>
      </c>
      <c r="AX200" s="18"/>
    </row>
    <row r="201" spans="1:50" ht="16.399999999999999" customHeight="1" x14ac:dyDescent="0.25">
      <c r="A201" s="722" t="s">
        <v>475</v>
      </c>
      <c r="B201" s="682">
        <v>9190220.1243441571</v>
      </c>
      <c r="C201" s="682">
        <v>1935185.0326877427</v>
      </c>
      <c r="D201" s="682">
        <v>2421467.1122420863</v>
      </c>
      <c r="E201" s="682">
        <v>196439.77889216715</v>
      </c>
      <c r="F201" s="682">
        <v>2214816.3943837443</v>
      </c>
      <c r="G201" s="682">
        <v>45364.874014989015</v>
      </c>
      <c r="H201" s="682">
        <v>1511284.8082429152</v>
      </c>
      <c r="I201" s="682">
        <v>865662.12388051348</v>
      </c>
      <c r="J201" s="682">
        <v>7036482.5692475876</v>
      </c>
      <c r="K201" s="681">
        <v>2153737.5550965699</v>
      </c>
      <c r="L201" s="716">
        <v>100</v>
      </c>
      <c r="M201" s="716">
        <v>21.057004146849458</v>
      </c>
      <c r="N201" s="716">
        <v>26.348303734616906</v>
      </c>
      <c r="O201" s="716">
        <v>2.1374872008975485</v>
      </c>
      <c r="P201" s="716">
        <v>24.099709957075707</v>
      </c>
      <c r="Q201" s="716">
        <v>0.49362119080065442</v>
      </c>
      <c r="R201" s="716">
        <v>16.444489770594753</v>
      </c>
      <c r="S201" s="716">
        <v>9.4193839991649799</v>
      </c>
      <c r="T201" s="716">
        <v>76.564896967032468</v>
      </c>
      <c r="U201" s="666">
        <v>23.435103032967529</v>
      </c>
      <c r="V201" s="682">
        <v>2153737.5550965699</v>
      </c>
      <c r="W201" s="682">
        <v>434185.89421692502</v>
      </c>
      <c r="X201" s="682">
        <v>609885.12616781029</v>
      </c>
      <c r="Y201" s="682">
        <v>113510.84739241879</v>
      </c>
      <c r="Z201" s="682">
        <v>632961.40606334235</v>
      </c>
      <c r="AA201" s="689">
        <v>31158.464407752333</v>
      </c>
      <c r="AB201" s="681">
        <v>332028.26970127493</v>
      </c>
      <c r="AC201" s="716">
        <v>100</v>
      </c>
      <c r="AD201" s="716">
        <v>20.159647269439791</v>
      </c>
      <c r="AE201" s="716">
        <v>28.317522937025817</v>
      </c>
      <c r="AF201" s="716">
        <v>5.2704122247303777</v>
      </c>
      <c r="AG201" s="716">
        <v>29.388975670016649</v>
      </c>
      <c r="AH201" s="716">
        <v>1.4467159350042182</v>
      </c>
      <c r="AI201" s="666">
        <v>15.416375542858903</v>
      </c>
      <c r="AJ201" s="682">
        <v>7036482.5692475876</v>
      </c>
      <c r="AK201" s="682">
        <v>1514863.6174605447</v>
      </c>
      <c r="AL201" s="682">
        <v>1824732.6068154792</v>
      </c>
      <c r="AM201" s="682">
        <v>84301.511161188246</v>
      </c>
      <c r="AN201" s="682">
        <v>1597892.3431156822</v>
      </c>
      <c r="AO201" s="682">
        <v>1475690.423004305</v>
      </c>
      <c r="AP201" s="681">
        <v>539519.89018421154</v>
      </c>
      <c r="AQ201" s="716">
        <v>100</v>
      </c>
      <c r="AR201" s="716">
        <v>21.528705607559392</v>
      </c>
      <c r="AS201" s="716">
        <v>25.932454018863549</v>
      </c>
      <c r="AT201" s="716">
        <v>1.1980632415636414</v>
      </c>
      <c r="AU201" s="716">
        <v>22.708680471961223</v>
      </c>
      <c r="AV201" s="716">
        <v>20.971990031691369</v>
      </c>
      <c r="AW201" s="666">
        <v>7.667465738381023</v>
      </c>
      <c r="AX201" s="18"/>
    </row>
    <row r="202" spans="1:50" ht="16.399999999999999" customHeight="1" x14ac:dyDescent="0.25">
      <c r="A202" s="722" t="s">
        <v>476</v>
      </c>
      <c r="B202" s="682">
        <v>9175075.5860105753</v>
      </c>
      <c r="C202" s="682">
        <v>1929692.2559596084</v>
      </c>
      <c r="D202" s="682">
        <v>2416590.4418458845</v>
      </c>
      <c r="E202" s="682">
        <v>208472.25058826347</v>
      </c>
      <c r="F202" s="682">
        <v>2200009.3438742305</v>
      </c>
      <c r="G202" s="682">
        <v>45383.845149388973</v>
      </c>
      <c r="H202" s="682">
        <v>1482121.7581317411</v>
      </c>
      <c r="I202" s="682">
        <v>892805.69046145747</v>
      </c>
      <c r="J202" s="682">
        <v>6998959.1175514627</v>
      </c>
      <c r="K202" s="681">
        <v>2176116.4684591126</v>
      </c>
      <c r="L202" s="716">
        <v>100</v>
      </c>
      <c r="M202" s="716">
        <v>21.031894918684372</v>
      </c>
      <c r="N202" s="716">
        <v>26.338643417069058</v>
      </c>
      <c r="O202" s="716">
        <v>2.2721583995027288</v>
      </c>
      <c r="P202" s="716">
        <v>23.978105937662569</v>
      </c>
      <c r="Q202" s="716">
        <v>0.49464273862317432</v>
      </c>
      <c r="R202" s="716">
        <v>16.153782540947809</v>
      </c>
      <c r="S202" s="716">
        <v>9.7307720475102855</v>
      </c>
      <c r="T202" s="716">
        <v>76.282304728071324</v>
      </c>
      <c r="U202" s="666">
        <v>23.717695271928676</v>
      </c>
      <c r="V202" s="682">
        <v>2176116.4684591126</v>
      </c>
      <c r="W202" s="682">
        <v>444280.57289685251</v>
      </c>
      <c r="X202" s="682">
        <v>603829.79054030008</v>
      </c>
      <c r="Y202" s="682">
        <v>121629.18280566251</v>
      </c>
      <c r="Z202" s="682">
        <v>637004.61955957138</v>
      </c>
      <c r="AA202" s="689">
        <v>29990.742543175758</v>
      </c>
      <c r="AB202" s="681">
        <v>339324.30344151327</v>
      </c>
      <c r="AC202" s="716">
        <v>100</v>
      </c>
      <c r="AD202" s="716">
        <v>20.416212980155578</v>
      </c>
      <c r="AE202" s="716">
        <v>27.748045625878941</v>
      </c>
      <c r="AF202" s="716">
        <v>5.5892772546217149</v>
      </c>
      <c r="AG202" s="716">
        <v>29.272542568028459</v>
      </c>
      <c r="AH202" s="716">
        <v>1.3781772702824091</v>
      </c>
      <c r="AI202" s="666">
        <v>15.593113160978264</v>
      </c>
      <c r="AJ202" s="682">
        <v>6998959.1175514627</v>
      </c>
      <c r="AK202" s="682">
        <v>1499741.4395093387</v>
      </c>
      <c r="AL202" s="682">
        <v>1826763.5355827813</v>
      </c>
      <c r="AM202" s="682">
        <v>88376.946926813922</v>
      </c>
      <c r="AN202" s="682">
        <v>1579456.1292733925</v>
      </c>
      <c r="AO202" s="682">
        <v>1446303.4189464538</v>
      </c>
      <c r="AP202" s="681">
        <v>559807.16570060817</v>
      </c>
      <c r="AQ202" s="716">
        <v>100</v>
      </c>
      <c r="AR202" s="716">
        <v>21.428064006666364</v>
      </c>
      <c r="AS202" s="716">
        <v>26.100503016252247</v>
      </c>
      <c r="AT202" s="716">
        <v>1.2627155758802602</v>
      </c>
      <c r="AU202" s="716">
        <v>22.567014648114622</v>
      </c>
      <c r="AV202" s="716">
        <v>20.664550180319285</v>
      </c>
      <c r="AW202" s="666">
        <v>7.9984345714602885</v>
      </c>
      <c r="AX202" s="18"/>
    </row>
    <row r="203" spans="1:50" ht="16.399999999999999" customHeight="1" x14ac:dyDescent="0.25">
      <c r="A203" s="722" t="s">
        <v>477</v>
      </c>
      <c r="B203" s="682">
        <v>9169680.6897360645</v>
      </c>
      <c r="C203" s="682">
        <v>1934421.7485171561</v>
      </c>
      <c r="D203" s="682">
        <v>2415428.9385949089</v>
      </c>
      <c r="E203" s="682">
        <v>209966.20504595438</v>
      </c>
      <c r="F203" s="682">
        <v>2201274.5202245191</v>
      </c>
      <c r="G203" s="682">
        <v>45221.780285461835</v>
      </c>
      <c r="H203" s="682">
        <v>1479499.4487520717</v>
      </c>
      <c r="I203" s="682">
        <v>883868.04831599072</v>
      </c>
      <c r="J203" s="682">
        <v>6995389.8469454832</v>
      </c>
      <c r="K203" s="681">
        <v>2174290.8427905813</v>
      </c>
      <c r="L203" s="716">
        <v>100</v>
      </c>
      <c r="M203" s="716">
        <v>21.095846343727327</v>
      </c>
      <c r="N203" s="716">
        <v>26.341472733053621</v>
      </c>
      <c r="O203" s="716">
        <v>2.2897875307803979</v>
      </c>
      <c r="P203" s="716">
        <v>24.0060106202878</v>
      </c>
      <c r="Q203" s="716">
        <v>0.49316635786543922</v>
      </c>
      <c r="R203" s="716">
        <v>16.134688860083489</v>
      </c>
      <c r="S203" s="716">
        <v>9.6390275542019062</v>
      </c>
      <c r="T203" s="716">
        <v>76.288260012975812</v>
      </c>
      <c r="U203" s="666">
        <v>23.711739987024181</v>
      </c>
      <c r="V203" s="682">
        <v>2174290.8427905813</v>
      </c>
      <c r="W203" s="682">
        <v>442546.53528311988</v>
      </c>
      <c r="X203" s="682">
        <v>613497.57796803524</v>
      </c>
      <c r="Y203" s="682">
        <v>121036.55239056198</v>
      </c>
      <c r="Z203" s="682">
        <v>629350.49803214567</v>
      </c>
      <c r="AA203" s="689">
        <v>30866.008685175126</v>
      </c>
      <c r="AB203" s="681">
        <v>336920.33929863595</v>
      </c>
      <c r="AC203" s="716">
        <v>100</v>
      </c>
      <c r="AD203" s="716">
        <v>20.353603417431316</v>
      </c>
      <c r="AE203" s="716">
        <v>28.215984995854797</v>
      </c>
      <c r="AF203" s="716">
        <v>5.5667139836369959</v>
      </c>
      <c r="AG203" s="716">
        <v>28.945092608880664</v>
      </c>
      <c r="AH203" s="716">
        <v>1.4195896923136706</v>
      </c>
      <c r="AI203" s="666">
        <v>15.49564265589315</v>
      </c>
      <c r="AJ203" s="682">
        <v>6995389.8469454832</v>
      </c>
      <c r="AK203" s="682">
        <v>1505542.3810143969</v>
      </c>
      <c r="AL203" s="682">
        <v>1817849.7704376914</v>
      </c>
      <c r="AM203" s="682">
        <v>90408.790622868983</v>
      </c>
      <c r="AN203" s="682">
        <v>1587509.8315920383</v>
      </c>
      <c r="AO203" s="682">
        <v>1443100.566879923</v>
      </c>
      <c r="AP203" s="681">
        <v>553099.06882996694</v>
      </c>
      <c r="AQ203" s="716">
        <v>100</v>
      </c>
      <c r="AR203" s="716">
        <v>21.521922494023514</v>
      </c>
      <c r="AS203" s="716">
        <v>25.98639690154581</v>
      </c>
      <c r="AT203" s="716">
        <v>1.2924053212323217</v>
      </c>
      <c r="AU203" s="716">
        <v>22.693657770699083</v>
      </c>
      <c r="AV203" s="716">
        <v>20.629308708363819</v>
      </c>
      <c r="AW203" s="666">
        <v>7.9066225175638509</v>
      </c>
      <c r="AX203" s="18"/>
    </row>
    <row r="204" spans="1:50" ht="16.399999999999999" customHeight="1" x14ac:dyDescent="0.25">
      <c r="A204" s="722" t="s">
        <v>478</v>
      </c>
      <c r="B204" s="682">
        <v>9148069.8997389935</v>
      </c>
      <c r="C204" s="682">
        <v>1941726.951737687</v>
      </c>
      <c r="D204" s="682">
        <v>2391454.3862317842</v>
      </c>
      <c r="E204" s="682">
        <v>204176.77733519638</v>
      </c>
      <c r="F204" s="682">
        <v>2201857.782176381</v>
      </c>
      <c r="G204" s="682">
        <v>42725.685979178976</v>
      </c>
      <c r="H204" s="682">
        <v>1476288.493714544</v>
      </c>
      <c r="I204" s="682">
        <v>889839.82256422355</v>
      </c>
      <c r="J204" s="682">
        <v>6974923.4088643901</v>
      </c>
      <c r="K204" s="681">
        <v>2173146.4908746039</v>
      </c>
      <c r="L204" s="716">
        <v>100</v>
      </c>
      <c r="M204" s="716">
        <v>21.225536894870984</v>
      </c>
      <c r="N204" s="716">
        <v>26.14162782359168</v>
      </c>
      <c r="O204" s="716">
        <v>2.2319109885793704</v>
      </c>
      <c r="P204" s="716">
        <v>24.06909661063262</v>
      </c>
      <c r="Q204" s="716">
        <v>0.46704590637636029</v>
      </c>
      <c r="R204" s="716">
        <v>16.137704563851926</v>
      </c>
      <c r="S204" s="716">
        <v>9.7270772120970772</v>
      </c>
      <c r="T204" s="716">
        <v>76.244754197422495</v>
      </c>
      <c r="U204" s="666">
        <v>23.755245802577509</v>
      </c>
      <c r="V204" s="682">
        <v>2173146.4908746039</v>
      </c>
      <c r="W204" s="682">
        <v>434361.53234436887</v>
      </c>
      <c r="X204" s="682">
        <v>614795.23584522924</v>
      </c>
      <c r="Y204" s="682">
        <v>114428.92761850005</v>
      </c>
      <c r="Z204" s="682">
        <v>646359.08362786507</v>
      </c>
      <c r="AA204" s="689">
        <v>29041.53693742241</v>
      </c>
      <c r="AB204" s="681">
        <v>334114.85443720582</v>
      </c>
      <c r="AC204" s="716">
        <v>100</v>
      </c>
      <c r="AD204" s="716">
        <v>19.987678427033046</v>
      </c>
      <c r="AE204" s="716">
        <v>28.290556500763049</v>
      </c>
      <c r="AF204" s="716">
        <v>5.2655873913243196</v>
      </c>
      <c r="AG204" s="716">
        <v>29.743005652956768</v>
      </c>
      <c r="AH204" s="716">
        <v>1.3363819263621921</v>
      </c>
      <c r="AI204" s="666">
        <v>15.37470464325385</v>
      </c>
      <c r="AJ204" s="682">
        <v>6974923.4088643901</v>
      </c>
      <c r="AK204" s="682">
        <v>1520291.3055358727</v>
      </c>
      <c r="AL204" s="682">
        <v>1791455.3665870577</v>
      </c>
      <c r="AM204" s="682">
        <v>91108.313344652051</v>
      </c>
      <c r="AN204" s="682">
        <v>1570207.5473027825</v>
      </c>
      <c r="AO204" s="682">
        <v>1441665.9457894582</v>
      </c>
      <c r="AP204" s="681">
        <v>561554.67079010268</v>
      </c>
      <c r="AQ204" s="716">
        <v>100</v>
      </c>
      <c r="AR204" s="716">
        <v>21.796530462309352</v>
      </c>
      <c r="AS204" s="716">
        <v>25.68422994165509</v>
      </c>
      <c r="AT204" s="716">
        <v>1.3062267211258982</v>
      </c>
      <c r="AU204" s="716">
        <v>22.512183364009626</v>
      </c>
      <c r="AV204" s="716">
        <v>20.669272783085376</v>
      </c>
      <c r="AW204" s="666">
        <v>8.0510514291300481</v>
      </c>
      <c r="AX204" s="18"/>
    </row>
    <row r="205" spans="1:50" ht="16.399999999999999" customHeight="1" x14ac:dyDescent="0.25">
      <c r="A205" s="722" t="s">
        <v>479</v>
      </c>
      <c r="B205" s="682">
        <v>9145386.67162068</v>
      </c>
      <c r="C205" s="682">
        <v>1949911.5106035159</v>
      </c>
      <c r="D205" s="682">
        <v>2379428.2638028329</v>
      </c>
      <c r="E205" s="682">
        <v>197941.44487459568</v>
      </c>
      <c r="F205" s="682">
        <v>2220072.1999576432</v>
      </c>
      <c r="G205" s="682">
        <v>38907.400996052493</v>
      </c>
      <c r="H205" s="682">
        <v>1489506.551379249</v>
      </c>
      <c r="I205" s="682">
        <v>869619.30000679265</v>
      </c>
      <c r="J205" s="682">
        <v>6970292.8573826663</v>
      </c>
      <c r="K205" s="681">
        <v>2175093.8142380128</v>
      </c>
      <c r="L205" s="716">
        <v>100</v>
      </c>
      <c r="M205" s="716">
        <v>21.321258254222801</v>
      </c>
      <c r="N205" s="716">
        <v>26.017798363698574</v>
      </c>
      <c r="O205" s="716">
        <v>2.1643857387554055</v>
      </c>
      <c r="P205" s="716">
        <v>24.275323501047964</v>
      </c>
      <c r="Q205" s="716">
        <v>0.42543199531176962</v>
      </c>
      <c r="R205" s="716">
        <v>16.286971834677924</v>
      </c>
      <c r="S205" s="716">
        <v>9.5088303122855802</v>
      </c>
      <c r="T205" s="716">
        <v>76.216491523670499</v>
      </c>
      <c r="U205" s="666">
        <v>23.783508476329501</v>
      </c>
      <c r="V205" s="682">
        <v>2175093.8142380128</v>
      </c>
      <c r="W205" s="682">
        <v>428343.16464199778</v>
      </c>
      <c r="X205" s="682">
        <v>630221.48552374821</v>
      </c>
      <c r="Y205" s="682">
        <v>109699.46162396758</v>
      </c>
      <c r="Z205" s="682">
        <v>652153.36675014673</v>
      </c>
      <c r="AA205" s="689">
        <v>27358.245648922588</v>
      </c>
      <c r="AB205" s="681">
        <v>327306.19921175711</v>
      </c>
      <c r="AC205" s="716">
        <v>100</v>
      </c>
      <c r="AD205" s="716">
        <v>19.693089182548963</v>
      </c>
      <c r="AE205" s="716">
        <v>28.974450729359912</v>
      </c>
      <c r="AF205" s="716">
        <v>5.043435869564914</v>
      </c>
      <c r="AG205" s="716">
        <v>29.982769592796238</v>
      </c>
      <c r="AH205" s="716">
        <v>1.2577961221643599</v>
      </c>
      <c r="AI205" s="666">
        <v>15.047911821974457</v>
      </c>
      <c r="AJ205" s="682">
        <v>6970292.8573826663</v>
      </c>
      <c r="AK205" s="682">
        <v>1534373.30282151</v>
      </c>
      <c r="AL205" s="682">
        <v>1763040.0065798152</v>
      </c>
      <c r="AM205" s="682">
        <v>89544.06096428445</v>
      </c>
      <c r="AN205" s="682">
        <v>1582586.7485391232</v>
      </c>
      <c r="AO205" s="682">
        <v>1453200.5185800423</v>
      </c>
      <c r="AP205" s="681">
        <v>547887.57544234407</v>
      </c>
      <c r="AQ205" s="716">
        <v>100</v>
      </c>
      <c r="AR205" s="716">
        <v>22.013039254101937</v>
      </c>
      <c r="AS205" s="716">
        <v>25.293628871166739</v>
      </c>
      <c r="AT205" s="716">
        <v>1.2846527799681016</v>
      </c>
      <c r="AU205" s="716">
        <v>22.704738250171342</v>
      </c>
      <c r="AV205" s="716">
        <v>20.848485828552644</v>
      </c>
      <c r="AW205" s="666">
        <v>7.860323614122505</v>
      </c>
      <c r="AX205" s="18"/>
    </row>
    <row r="206" spans="1:50" ht="16.399999999999999" customHeight="1" x14ac:dyDescent="0.25">
      <c r="A206" s="722" t="s">
        <v>480</v>
      </c>
      <c r="B206" s="682">
        <v>9136533.3045836575</v>
      </c>
      <c r="C206" s="682">
        <v>1942219.2201733787</v>
      </c>
      <c r="D206" s="682">
        <v>2362579.2149111102</v>
      </c>
      <c r="E206" s="682">
        <v>196740.16109254007</v>
      </c>
      <c r="F206" s="682">
        <v>2227953.5973881502</v>
      </c>
      <c r="G206" s="682">
        <v>40125.773698764548</v>
      </c>
      <c r="H206" s="682">
        <v>1500040.4326736706</v>
      </c>
      <c r="I206" s="682">
        <v>866874.90464604204</v>
      </c>
      <c r="J206" s="682">
        <v>6967492.3604427986</v>
      </c>
      <c r="K206" s="681">
        <v>2169040.944140858</v>
      </c>
      <c r="L206" s="716">
        <v>100</v>
      </c>
      <c r="M206" s="716">
        <v>21.257726048007701</v>
      </c>
      <c r="N206" s="716">
        <v>25.858595773145606</v>
      </c>
      <c r="O206" s="716">
        <v>2.1533349086993265</v>
      </c>
      <c r="P206" s="716">
        <v>24.385108915111385</v>
      </c>
      <c r="Q206" s="716">
        <v>0.43917941697464252</v>
      </c>
      <c r="R206" s="716">
        <v>16.41804810059767</v>
      </c>
      <c r="S206" s="716">
        <v>9.4880068374636615</v>
      </c>
      <c r="T206" s="716">
        <v>76.259694220644008</v>
      </c>
      <c r="U206" s="666">
        <v>23.740305779355982</v>
      </c>
      <c r="V206" s="682">
        <v>2169040.944140858</v>
      </c>
      <c r="W206" s="682">
        <v>425699.70169428427</v>
      </c>
      <c r="X206" s="682">
        <v>618413.46141893207</v>
      </c>
      <c r="Y206" s="682">
        <v>106366.26359413408</v>
      </c>
      <c r="Z206" s="682">
        <v>659630.02198604681</v>
      </c>
      <c r="AA206" s="689">
        <v>28372.931818074241</v>
      </c>
      <c r="AB206" s="681">
        <v>330578.29006194638</v>
      </c>
      <c r="AC206" s="716">
        <v>100</v>
      </c>
      <c r="AD206" s="716">
        <v>19.626171780860549</v>
      </c>
      <c r="AE206" s="716">
        <v>28.510916914197825</v>
      </c>
      <c r="AF206" s="716">
        <v>4.9038384398163135</v>
      </c>
      <c r="AG206" s="716">
        <v>30.411137409271987</v>
      </c>
      <c r="AH206" s="716">
        <v>1.3080865022265664</v>
      </c>
      <c r="AI206" s="666">
        <v>15.24075840776192</v>
      </c>
      <c r="AJ206" s="682">
        <v>6967492.3604427986</v>
      </c>
      <c r="AK206" s="682">
        <v>1527849.7404772216</v>
      </c>
      <c r="AL206" s="682">
        <v>1756523.5425138441</v>
      </c>
      <c r="AM206" s="682">
        <v>91524.745338697641</v>
      </c>
      <c r="AN206" s="682">
        <v>1581393.7621115879</v>
      </c>
      <c r="AO206" s="682">
        <v>1467869.934969068</v>
      </c>
      <c r="AP206" s="681">
        <v>541244.92251811374</v>
      </c>
      <c r="AQ206" s="716">
        <v>100</v>
      </c>
      <c r="AR206" s="716">
        <v>21.928258567622219</v>
      </c>
      <c r="AS206" s="716">
        <v>25.210268653989786</v>
      </c>
      <c r="AT206" s="716">
        <v>1.3135966371247094</v>
      </c>
      <c r="AU206" s="716">
        <v>22.696741959701079</v>
      </c>
      <c r="AV206" s="716">
        <v>21.067406450314095</v>
      </c>
      <c r="AW206" s="666">
        <v>7.7681451879441532</v>
      </c>
      <c r="AX206" s="18"/>
    </row>
    <row r="207" spans="1:50" ht="16.399999999999999" customHeight="1" x14ac:dyDescent="0.25">
      <c r="A207" s="722" t="s">
        <v>481</v>
      </c>
      <c r="B207" s="682">
        <v>9105507.4579311796</v>
      </c>
      <c r="C207" s="682">
        <v>1943232.7749087536</v>
      </c>
      <c r="D207" s="682">
        <v>2364924.7856259551</v>
      </c>
      <c r="E207" s="682">
        <v>189192.35074604116</v>
      </c>
      <c r="F207" s="682">
        <v>2214555.9930050019</v>
      </c>
      <c r="G207" s="682">
        <v>45783.299375146649</v>
      </c>
      <c r="H207" s="682">
        <v>1490411.5916532213</v>
      </c>
      <c r="I207" s="682">
        <v>857406.66261705861</v>
      </c>
      <c r="J207" s="682">
        <v>6906550.0125854034</v>
      </c>
      <c r="K207" s="681">
        <v>2198957.4453457743</v>
      </c>
      <c r="L207" s="716">
        <v>100</v>
      </c>
      <c r="M207" s="716">
        <v>21.341290245346375</v>
      </c>
      <c r="N207" s="716">
        <v>25.972465527619025</v>
      </c>
      <c r="O207" s="716">
        <v>2.0777793178484387</v>
      </c>
      <c r="P207" s="716">
        <v>24.321060668354676</v>
      </c>
      <c r="Q207" s="716">
        <v>0.50280887239588135</v>
      </c>
      <c r="R207" s="716">
        <v>16.368243050034806</v>
      </c>
      <c r="S207" s="716">
        <v>9.4163523184007811</v>
      </c>
      <c r="T207" s="716">
        <v>75.850248264522406</v>
      </c>
      <c r="U207" s="666">
        <v>24.149751735477569</v>
      </c>
      <c r="V207" s="682">
        <v>2198957.4453457743</v>
      </c>
      <c r="W207" s="682">
        <v>432256.23703409586</v>
      </c>
      <c r="X207" s="682">
        <v>613346.30042718304</v>
      </c>
      <c r="Y207" s="682">
        <v>101318.69216695576</v>
      </c>
      <c r="Z207" s="682">
        <v>682665.68813161459</v>
      </c>
      <c r="AA207" s="689">
        <v>32181.926317824025</v>
      </c>
      <c r="AB207" s="681">
        <v>337150.64924883458</v>
      </c>
      <c r="AC207" s="716">
        <v>100</v>
      </c>
      <c r="AD207" s="716">
        <v>19.657326154673534</v>
      </c>
      <c r="AE207" s="716">
        <v>27.892595271698749</v>
      </c>
      <c r="AF207" s="716">
        <v>4.6075785769025623</v>
      </c>
      <c r="AG207" s="716">
        <v>31.044970405248979</v>
      </c>
      <c r="AH207" s="716">
        <v>1.4635083723852413</v>
      </c>
      <c r="AI207" s="666">
        <v>15.332295309417388</v>
      </c>
      <c r="AJ207" s="682">
        <v>6906550.0125854034</v>
      </c>
      <c r="AK207" s="682">
        <v>1523557.3430283829</v>
      </c>
      <c r="AL207" s="682">
        <v>1767803.652828648</v>
      </c>
      <c r="AM207" s="682">
        <v>89098.013434187917</v>
      </c>
      <c r="AN207" s="682">
        <v>1546185.0738775856</v>
      </c>
      <c r="AO207" s="682">
        <v>1455131.6688002935</v>
      </c>
      <c r="AP207" s="681">
        <v>525875.87306159525</v>
      </c>
      <c r="AQ207" s="716">
        <v>100</v>
      </c>
      <c r="AR207" s="716">
        <v>22.059600527790188</v>
      </c>
      <c r="AS207" s="716">
        <v>25.596045052990025</v>
      </c>
      <c r="AT207" s="716">
        <v>1.2900509410896872</v>
      </c>
      <c r="AU207" s="716">
        <v>22.387227647089542</v>
      </c>
      <c r="AV207" s="716">
        <v>21.068864572741699</v>
      </c>
      <c r="AW207" s="666">
        <v>7.6141615148420314</v>
      </c>
      <c r="AX207" s="18"/>
    </row>
    <row r="208" spans="1:50" ht="16.399999999999999" customHeight="1" x14ac:dyDescent="0.25">
      <c r="A208" s="722" t="s">
        <v>482</v>
      </c>
      <c r="B208" s="682">
        <v>9129956.2827344481</v>
      </c>
      <c r="C208" s="682">
        <v>1945546.690589719</v>
      </c>
      <c r="D208" s="682">
        <v>2378089.8709298684</v>
      </c>
      <c r="E208" s="682">
        <v>181803.91483656183</v>
      </c>
      <c r="F208" s="682">
        <v>2224226.5344166066</v>
      </c>
      <c r="G208" s="682">
        <v>47580.061089513736</v>
      </c>
      <c r="H208" s="682">
        <v>1489326.0777153536</v>
      </c>
      <c r="I208" s="682">
        <v>863383.13315682567</v>
      </c>
      <c r="J208" s="682">
        <v>6905238.66270574</v>
      </c>
      <c r="K208" s="681">
        <v>2224717.6200287072</v>
      </c>
      <c r="L208" s="716">
        <v>100</v>
      </c>
      <c r="M208" s="716">
        <v>21.309485284928684</v>
      </c>
      <c r="N208" s="716">
        <v>26.047111259744433</v>
      </c>
      <c r="O208" s="716">
        <v>1.9912900917211298</v>
      </c>
      <c r="P208" s="716">
        <v>24.361853064103002</v>
      </c>
      <c r="Q208" s="716">
        <v>0.52114226635993677</v>
      </c>
      <c r="R208" s="716">
        <v>16.312521457871604</v>
      </c>
      <c r="S208" s="716">
        <v>9.456596575271222</v>
      </c>
      <c r="T208" s="716">
        <v>75.63276809730354</v>
      </c>
      <c r="U208" s="666">
        <v>24.367231902696449</v>
      </c>
      <c r="V208" s="682">
        <v>2224717.6200287072</v>
      </c>
      <c r="W208" s="682">
        <v>436154.66114520957</v>
      </c>
      <c r="X208" s="682">
        <v>623493.04142834677</v>
      </c>
      <c r="Y208" s="682">
        <v>97748.309622877801</v>
      </c>
      <c r="Z208" s="682">
        <v>699037.05671071459</v>
      </c>
      <c r="AA208" s="689">
        <v>33462.998327760448</v>
      </c>
      <c r="AB208" s="681">
        <v>334815.01622853463</v>
      </c>
      <c r="AC208" s="716">
        <v>100</v>
      </c>
      <c r="AD208" s="716">
        <v>19.604944790232818</v>
      </c>
      <c r="AE208" s="716">
        <v>28.025715974699807</v>
      </c>
      <c r="AF208" s="716">
        <v>4.3937400748242599</v>
      </c>
      <c r="AG208" s="716">
        <v>31.42138356874678</v>
      </c>
      <c r="AH208" s="716">
        <v>1.5041458757057289</v>
      </c>
      <c r="AI208" s="666">
        <v>15.049775900287706</v>
      </c>
      <c r="AJ208" s="682">
        <v>6905238.66270574</v>
      </c>
      <c r="AK208" s="682">
        <v>1523045.2116529462</v>
      </c>
      <c r="AL208" s="682">
        <v>1770314.1400879379</v>
      </c>
      <c r="AM208" s="682">
        <v>85328.648640023661</v>
      </c>
      <c r="AN208" s="682">
        <v>1540836.6681022353</v>
      </c>
      <c r="AO208" s="682">
        <v>1451706.9497902261</v>
      </c>
      <c r="AP208" s="681">
        <v>534552.19543534552</v>
      </c>
      <c r="AQ208" s="716">
        <v>100</v>
      </c>
      <c r="AR208" s="716">
        <v>22.056373226876392</v>
      </c>
      <c r="AS208" s="716">
        <v>25.637262179642899</v>
      </c>
      <c r="AT208" s="716">
        <v>1.2357088988230365</v>
      </c>
      <c r="AU208" s="716">
        <v>22.314024805892455</v>
      </c>
      <c r="AV208" s="716">
        <v>21.023269733321442</v>
      </c>
      <c r="AW208" s="666">
        <v>7.7412559007176629</v>
      </c>
      <c r="AX208" s="18"/>
    </row>
    <row r="209" spans="1:50" ht="16.399999999999999" customHeight="1" x14ac:dyDescent="0.25">
      <c r="A209" s="722" t="s">
        <v>483</v>
      </c>
      <c r="B209" s="682">
        <v>9100804.7882830352</v>
      </c>
      <c r="C209" s="682">
        <v>1931591.2920179712</v>
      </c>
      <c r="D209" s="682">
        <v>2378661.7438495252</v>
      </c>
      <c r="E209" s="682">
        <v>172828.61114902468</v>
      </c>
      <c r="F209" s="682">
        <v>2220774.6769843604</v>
      </c>
      <c r="G209" s="682">
        <v>45700.914666695666</v>
      </c>
      <c r="H209" s="682">
        <v>1491741.3776443335</v>
      </c>
      <c r="I209" s="682">
        <v>859506.1719711246</v>
      </c>
      <c r="J209" s="682">
        <v>6886043.3430321356</v>
      </c>
      <c r="K209" s="681">
        <v>2214761.4452509</v>
      </c>
      <c r="L209" s="716">
        <v>100</v>
      </c>
      <c r="M209" s="716">
        <v>21.22440088490665</v>
      </c>
      <c r="N209" s="716">
        <v>26.136828546327774</v>
      </c>
      <c r="O209" s="716">
        <v>1.8990475586459716</v>
      </c>
      <c r="P209" s="716">
        <v>24.40195926236688</v>
      </c>
      <c r="Q209" s="716">
        <v>0.5021634430125782</v>
      </c>
      <c r="R209" s="716">
        <v>16.391312772304463</v>
      </c>
      <c r="S209" s="716">
        <v>9.4442875324356859</v>
      </c>
      <c r="T209" s="716">
        <v>75.664114363794212</v>
      </c>
      <c r="U209" s="666">
        <v>24.335885636205788</v>
      </c>
      <c r="V209" s="682">
        <v>2214761.4452509</v>
      </c>
      <c r="W209" s="682">
        <v>438295.91638452705</v>
      </c>
      <c r="X209" s="682">
        <v>622274.06344575342</v>
      </c>
      <c r="Y209" s="682">
        <v>96171.482589744934</v>
      </c>
      <c r="Z209" s="682">
        <v>698677.75099129521</v>
      </c>
      <c r="AA209" s="689">
        <v>32379.860489230054</v>
      </c>
      <c r="AB209" s="681">
        <v>326971.80368382251</v>
      </c>
      <c r="AC209" s="716">
        <v>100</v>
      </c>
      <c r="AD209" s="716">
        <v>19.789757372034916</v>
      </c>
      <c r="AE209" s="716">
        <v>28.096663176979717</v>
      </c>
      <c r="AF209" s="716">
        <v>4.3422953201558059</v>
      </c>
      <c r="AG209" s="716">
        <v>31.546411126555675</v>
      </c>
      <c r="AH209" s="716">
        <v>1.4620021744852929</v>
      </c>
      <c r="AI209" s="666">
        <v>14.763296714639232</v>
      </c>
      <c r="AJ209" s="682">
        <v>6886043.3430321356</v>
      </c>
      <c r="AK209" s="682">
        <v>1506601.004743902</v>
      </c>
      <c r="AL209" s="682">
        <v>1770363.4745109093</v>
      </c>
      <c r="AM209" s="682">
        <v>77830.394881803048</v>
      </c>
      <c r="AN209" s="682">
        <v>1537450.3629709859</v>
      </c>
      <c r="AO209" s="682">
        <v>1455368.5462668471</v>
      </c>
      <c r="AP209" s="681">
        <v>538276.53140827408</v>
      </c>
      <c r="AQ209" s="716">
        <v>100</v>
      </c>
      <c r="AR209" s="716">
        <v>21.879052014222431</v>
      </c>
      <c r="AS209" s="716">
        <v>25.709444252951275</v>
      </c>
      <c r="AT209" s="716">
        <v>1.1302629246526343</v>
      </c>
      <c r="AU209" s="716">
        <v>22.327050330386093</v>
      </c>
      <c r="AV209" s="716">
        <v>21.135047715601566</v>
      </c>
      <c r="AW209" s="666">
        <v>7.8169204664235297</v>
      </c>
      <c r="AX209" s="18"/>
    </row>
    <row r="210" spans="1:50" ht="16.399999999999999" customHeight="1" x14ac:dyDescent="0.25">
      <c r="A210" s="722" t="s">
        <v>484</v>
      </c>
      <c r="B210" s="682">
        <v>9123554.8746257089</v>
      </c>
      <c r="C210" s="682">
        <v>1938054.2080951738</v>
      </c>
      <c r="D210" s="682">
        <v>2399657.3366049766</v>
      </c>
      <c r="E210" s="682">
        <v>180712.71740901365</v>
      </c>
      <c r="F210" s="682">
        <v>2196067.0516872099</v>
      </c>
      <c r="G210" s="682">
        <v>41479.160136285682</v>
      </c>
      <c r="H210" s="682">
        <v>1513034.7498588325</v>
      </c>
      <c r="I210" s="682">
        <v>854549.65083421534</v>
      </c>
      <c r="J210" s="682">
        <v>6882239.2330528283</v>
      </c>
      <c r="K210" s="681">
        <v>2241315.6415728782</v>
      </c>
      <c r="L210" s="716">
        <v>100</v>
      </c>
      <c r="M210" s="716">
        <v>21.24231436898857</v>
      </c>
      <c r="N210" s="716">
        <v>26.301780058109443</v>
      </c>
      <c r="O210" s="716">
        <v>1.9807270290181418</v>
      </c>
      <c r="P210" s="716">
        <v>24.070300248808476</v>
      </c>
      <c r="Q210" s="716">
        <v>0.45463813947836151</v>
      </c>
      <c r="R210" s="716">
        <v>16.583829117604822</v>
      </c>
      <c r="S210" s="716">
        <v>9.3664110379921723</v>
      </c>
      <c r="T210" s="716">
        <v>75.433746249431863</v>
      </c>
      <c r="U210" s="666">
        <v>24.566253750568116</v>
      </c>
      <c r="V210" s="682">
        <v>2241315.6415728782</v>
      </c>
      <c r="W210" s="682">
        <v>457164.67016287887</v>
      </c>
      <c r="X210" s="682">
        <v>633936.31744933012</v>
      </c>
      <c r="Y210" s="682">
        <v>104773.44929827822</v>
      </c>
      <c r="Z210" s="682">
        <v>695451.95824136212</v>
      </c>
      <c r="AA210" s="689">
        <v>30940.502146052306</v>
      </c>
      <c r="AB210" s="681">
        <v>319084.38871166157</v>
      </c>
      <c r="AC210" s="716">
        <v>100</v>
      </c>
      <c r="AD210" s="716">
        <v>20.397156994900389</v>
      </c>
      <c r="AE210" s="716">
        <v>28.284116065172128</v>
      </c>
      <c r="AF210" s="716">
        <v>4.6746405260774342</v>
      </c>
      <c r="AG210" s="716">
        <v>31.028738002886456</v>
      </c>
      <c r="AH210" s="716">
        <v>1.3804616169251078</v>
      </c>
      <c r="AI210" s="666">
        <v>14.23647712946576</v>
      </c>
      <c r="AJ210" s="682">
        <v>6882239.2330528283</v>
      </c>
      <c r="AK210" s="682">
        <v>1494001.1299866531</v>
      </c>
      <c r="AL210" s="682">
        <v>1777308.6360683441</v>
      </c>
      <c r="AM210" s="682">
        <v>77128.943622303545</v>
      </c>
      <c r="AN210" s="682">
        <v>1515580.2759415363</v>
      </c>
      <c r="AO210" s="682">
        <v>1476082.3985876471</v>
      </c>
      <c r="AP210" s="681">
        <v>540916.22446022008</v>
      </c>
      <c r="AQ210" s="716">
        <v>100</v>
      </c>
      <c r="AR210" s="716">
        <v>21.708067380330558</v>
      </c>
      <c r="AS210" s="716">
        <v>25.82456924096148</v>
      </c>
      <c r="AT210" s="716">
        <v>1.1206954744014417</v>
      </c>
      <c r="AU210" s="716">
        <v>22.021615707032812</v>
      </c>
      <c r="AV210" s="716">
        <v>21.447705442998462</v>
      </c>
      <c r="AW210" s="666">
        <v>7.8595963630906818</v>
      </c>
      <c r="AX210" s="18"/>
    </row>
    <row r="211" spans="1:50" ht="16.399999999999999" customHeight="1" x14ac:dyDescent="0.25">
      <c r="A211" s="722" t="s">
        <v>485</v>
      </c>
      <c r="B211" s="682">
        <v>9125578.435838541</v>
      </c>
      <c r="C211" s="682">
        <v>1976641.0704136472</v>
      </c>
      <c r="D211" s="682">
        <v>2391989.311557902</v>
      </c>
      <c r="E211" s="682">
        <v>182495.39541548773</v>
      </c>
      <c r="F211" s="682">
        <v>2173667.569418652</v>
      </c>
      <c r="G211" s="682">
        <v>39773.006761686222</v>
      </c>
      <c r="H211" s="682">
        <v>1517727.5087505048</v>
      </c>
      <c r="I211" s="682">
        <v>843284.57352066168</v>
      </c>
      <c r="J211" s="682">
        <v>6868753.1324425405</v>
      </c>
      <c r="K211" s="681">
        <v>2256825.3033960005</v>
      </c>
      <c r="L211" s="716">
        <v>100</v>
      </c>
      <c r="M211" s="716">
        <v>21.660446889052633</v>
      </c>
      <c r="N211" s="716">
        <v>26.211919916922007</v>
      </c>
      <c r="O211" s="716">
        <v>1.9998227695767801</v>
      </c>
      <c r="P211" s="716">
        <v>23.819504535538144</v>
      </c>
      <c r="Q211" s="716">
        <v>0.43584093919446448</v>
      </c>
      <c r="R211" s="716">
        <v>16.631575953475899</v>
      </c>
      <c r="S211" s="716">
        <v>9.2408889962400842</v>
      </c>
      <c r="T211" s="716">
        <v>75.269235596804961</v>
      </c>
      <c r="U211" s="666">
        <v>24.730764403195039</v>
      </c>
      <c r="V211" s="682">
        <v>2256825.3033960005</v>
      </c>
      <c r="W211" s="682">
        <v>466941.71604415332</v>
      </c>
      <c r="X211" s="682">
        <v>640761.1149689256</v>
      </c>
      <c r="Y211" s="682">
        <v>104559.54290070351</v>
      </c>
      <c r="Z211" s="682">
        <v>699091.22936097835</v>
      </c>
      <c r="AA211" s="689">
        <v>30922.017119359793</v>
      </c>
      <c r="AB211" s="681">
        <v>314623.85079009866</v>
      </c>
      <c r="AC211" s="716">
        <v>100</v>
      </c>
      <c r="AD211" s="716">
        <v>20.69020208792918</v>
      </c>
      <c r="AE211" s="716">
        <v>28.392145107763909</v>
      </c>
      <c r="AF211" s="716">
        <v>4.6330366264223271</v>
      </c>
      <c r="AG211" s="716">
        <v>30.976754306547683</v>
      </c>
      <c r="AH211" s="716">
        <v>1.3701555487183392</v>
      </c>
      <c r="AI211" s="666">
        <v>13.940992699641505</v>
      </c>
      <c r="AJ211" s="682">
        <v>6868753.1324425405</v>
      </c>
      <c r="AK211" s="682">
        <v>1521911.7466165302</v>
      </c>
      <c r="AL211" s="682">
        <v>1762260.856346258</v>
      </c>
      <c r="AM211" s="682">
        <v>79041.108895255864</v>
      </c>
      <c r="AN211" s="682">
        <v>1488187.6473877644</v>
      </c>
      <c r="AO211" s="682">
        <v>1481434.7778222982</v>
      </c>
      <c r="AP211" s="681">
        <v>533626.33305208676</v>
      </c>
      <c r="AQ211" s="716">
        <v>100</v>
      </c>
      <c r="AR211" s="716">
        <v>22.157030792506234</v>
      </c>
      <c r="AS211" s="716">
        <v>25.656197309271985</v>
      </c>
      <c r="AT211" s="716">
        <v>1.1507344545828613</v>
      </c>
      <c r="AU211" s="716">
        <v>21.6660523197252</v>
      </c>
      <c r="AV211" s="716">
        <v>21.567739431850821</v>
      </c>
      <c r="AW211" s="666">
        <v>7.7688966652718863</v>
      </c>
      <c r="AX211" s="18"/>
    </row>
    <row r="212" spans="1:50" ht="16.399999999999999" customHeight="1" x14ac:dyDescent="0.25">
      <c r="A212" s="722" t="s">
        <v>486</v>
      </c>
      <c r="B212" s="682">
        <v>9132508.217887586</v>
      </c>
      <c r="C212" s="682">
        <v>2002666.3252296955</v>
      </c>
      <c r="D212" s="682">
        <v>2378097.0994890244</v>
      </c>
      <c r="E212" s="682">
        <v>186070.22151883514</v>
      </c>
      <c r="F212" s="682">
        <v>2174738.447686933</v>
      </c>
      <c r="G212" s="682">
        <v>41857.105034255233</v>
      </c>
      <c r="H212" s="682">
        <v>1509067.5418484237</v>
      </c>
      <c r="I212" s="682">
        <v>840011.47708041931</v>
      </c>
      <c r="J212" s="682">
        <v>6865422.0628244579</v>
      </c>
      <c r="K212" s="681">
        <v>2267086.1550631281</v>
      </c>
      <c r="L212" s="716">
        <v>100</v>
      </c>
      <c r="M212" s="716">
        <v>21.928984649662066</v>
      </c>
      <c r="N212" s="716">
        <v>26.039911957934102</v>
      </c>
      <c r="O212" s="716">
        <v>2.0374492645337527</v>
      </c>
      <c r="P212" s="716">
        <v>23.813156208579525</v>
      </c>
      <c r="Q212" s="716">
        <v>0.45833087729689531</v>
      </c>
      <c r="R212" s="716">
        <v>16.52413012771952</v>
      </c>
      <c r="S212" s="716">
        <v>9.1980369142741374</v>
      </c>
      <c r="T212" s="716">
        <v>75.175646153565452</v>
      </c>
      <c r="U212" s="666">
        <v>24.824353846434548</v>
      </c>
      <c r="V212" s="682">
        <v>2267086.1550631281</v>
      </c>
      <c r="W212" s="682">
        <v>472425.99041508988</v>
      </c>
      <c r="X212" s="682">
        <v>645223.92174463626</v>
      </c>
      <c r="Y212" s="682">
        <v>105404.60026553017</v>
      </c>
      <c r="Z212" s="682">
        <v>706403.91633141891</v>
      </c>
      <c r="AA212" s="689">
        <v>32944.912589212036</v>
      </c>
      <c r="AB212" s="681">
        <v>304774.71937722189</v>
      </c>
      <c r="AC212" s="716">
        <v>100</v>
      </c>
      <c r="AD212" s="716">
        <v>20.838466564669879</v>
      </c>
      <c r="AE212" s="716">
        <v>28.460494115040358</v>
      </c>
      <c r="AF212" s="716">
        <v>4.6493425064648735</v>
      </c>
      <c r="AG212" s="716">
        <v>31.159112094341591</v>
      </c>
      <c r="AH212" s="716">
        <v>1.4531830877108713</v>
      </c>
      <c r="AI212" s="666">
        <v>13.443455542991275</v>
      </c>
      <c r="AJ212" s="682">
        <v>6865422.0628244579</v>
      </c>
      <c r="AK212" s="682">
        <v>1542238.947714837</v>
      </c>
      <c r="AL212" s="682">
        <v>1742146.0026590405</v>
      </c>
      <c r="AM212" s="682">
        <v>81765.732873269721</v>
      </c>
      <c r="AN212" s="682">
        <v>1481597.6385108575</v>
      </c>
      <c r="AO212" s="682">
        <v>1474531.289298441</v>
      </c>
      <c r="AP212" s="681">
        <v>539918.02917727339</v>
      </c>
      <c r="AQ212" s="716">
        <v>100</v>
      </c>
      <c r="AR212" s="716">
        <v>22.46386214280837</v>
      </c>
      <c r="AS212" s="716">
        <v>25.375657704900313</v>
      </c>
      <c r="AT212" s="716">
        <v>1.1909789685913501</v>
      </c>
      <c r="AU212" s="716">
        <v>21.580576182396037</v>
      </c>
      <c r="AV212" s="716">
        <v>21.47764952839351</v>
      </c>
      <c r="AW212" s="666">
        <v>7.8643093496155618</v>
      </c>
      <c r="AX212" s="18"/>
    </row>
    <row r="213" spans="1:50" ht="16.399999999999999" customHeight="1" x14ac:dyDescent="0.25">
      <c r="A213" s="722" t="s">
        <v>487</v>
      </c>
      <c r="B213" s="682">
        <v>9163762.2254129723</v>
      </c>
      <c r="C213" s="682">
        <v>2022030.3664947997</v>
      </c>
      <c r="D213" s="682">
        <v>2356726.3044798523</v>
      </c>
      <c r="E213" s="682">
        <v>186535.00041255937</v>
      </c>
      <c r="F213" s="682">
        <v>2201057.729716354</v>
      </c>
      <c r="G213" s="682">
        <v>39026.346880584038</v>
      </c>
      <c r="H213" s="682">
        <v>1526868.3918119252</v>
      </c>
      <c r="I213" s="682">
        <v>831518.08561689663</v>
      </c>
      <c r="J213" s="682">
        <v>6928610.4958696347</v>
      </c>
      <c r="K213" s="681">
        <v>2235151.7295433381</v>
      </c>
      <c r="L213" s="716">
        <v>100</v>
      </c>
      <c r="M213" s="716">
        <v>22.06550450302278</v>
      </c>
      <c r="N213" s="716">
        <v>25.717890168998185</v>
      </c>
      <c r="O213" s="716">
        <v>2.0355722445008442</v>
      </c>
      <c r="P213" s="716">
        <v>24.019149292332951</v>
      </c>
      <c r="Q213" s="716">
        <v>0.42587690427361879</v>
      </c>
      <c r="R213" s="716">
        <v>16.662025424204145</v>
      </c>
      <c r="S213" s="716">
        <v>9.0739814626674651</v>
      </c>
      <c r="T213" s="716">
        <v>75.608798279981471</v>
      </c>
      <c r="U213" s="666">
        <v>24.39120172001854</v>
      </c>
      <c r="V213" s="682">
        <v>2235151.7295433381</v>
      </c>
      <c r="W213" s="682">
        <v>447600.92597399303</v>
      </c>
      <c r="X213" s="682">
        <v>638451.1305546409</v>
      </c>
      <c r="Y213" s="682">
        <v>105564.58067603572</v>
      </c>
      <c r="Z213" s="682">
        <v>706697.36776337866</v>
      </c>
      <c r="AA213" s="689">
        <v>33516.602228067277</v>
      </c>
      <c r="AB213" s="681">
        <v>303316.78900925315</v>
      </c>
      <c r="AC213" s="716">
        <v>100</v>
      </c>
      <c r="AD213" s="716">
        <v>20.025527576395987</v>
      </c>
      <c r="AE213" s="716">
        <v>28.5641069514812</v>
      </c>
      <c r="AF213" s="716">
        <v>4.7229268277730538</v>
      </c>
      <c r="AG213" s="716">
        <v>31.617422585793019</v>
      </c>
      <c r="AH213" s="716">
        <v>1.4995224612744757</v>
      </c>
      <c r="AI213" s="666">
        <v>13.570299725076094</v>
      </c>
      <c r="AJ213" s="682">
        <v>6928610.4958696347</v>
      </c>
      <c r="AK213" s="682">
        <v>1586564.3167637929</v>
      </c>
      <c r="AL213" s="682">
        <v>1730883.8402663495</v>
      </c>
      <c r="AM213" s="682">
        <v>82085.491629618453</v>
      </c>
      <c r="AN213" s="682">
        <v>1507670.2536112838</v>
      </c>
      <c r="AO213" s="682">
        <v>1488869.732476691</v>
      </c>
      <c r="AP213" s="681">
        <v>533090.36463994149</v>
      </c>
      <c r="AQ213" s="716">
        <v>100</v>
      </c>
      <c r="AR213" s="716">
        <v>22.898737311176525</v>
      </c>
      <c r="AS213" s="716">
        <v>24.981687761177866</v>
      </c>
      <c r="AT213" s="716">
        <v>1.1847323742408702</v>
      </c>
      <c r="AU213" s="716">
        <v>21.760066531522504</v>
      </c>
      <c r="AV213" s="716">
        <v>21.488720333813738</v>
      </c>
      <c r="AW213" s="666">
        <v>7.6940443535934602</v>
      </c>
      <c r="AX213" s="18"/>
    </row>
    <row r="214" spans="1:50" ht="16.399999999999999" customHeight="1" x14ac:dyDescent="0.25">
      <c r="A214" s="722" t="s">
        <v>488</v>
      </c>
      <c r="B214" s="682">
        <v>9170797.6550744995</v>
      </c>
      <c r="C214" s="682">
        <v>1999483.7711831597</v>
      </c>
      <c r="D214" s="682">
        <v>2358554.1361186882</v>
      </c>
      <c r="E214" s="682">
        <v>186212.00497636825</v>
      </c>
      <c r="F214" s="682">
        <v>2227218.2534443876</v>
      </c>
      <c r="G214" s="682">
        <v>43295.668100348979</v>
      </c>
      <c r="H214" s="682">
        <v>1542304.0911310646</v>
      </c>
      <c r="I214" s="682">
        <v>813729.73012048285</v>
      </c>
      <c r="J214" s="682">
        <v>6951932.7056400906</v>
      </c>
      <c r="K214" s="681">
        <v>2218864.9494344108</v>
      </c>
      <c r="L214" s="716">
        <v>100</v>
      </c>
      <c r="M214" s="716">
        <v>21.802724761643614</v>
      </c>
      <c r="N214" s="716">
        <v>25.718091542600153</v>
      </c>
      <c r="O214" s="716">
        <v>2.0304886442820065</v>
      </c>
      <c r="P214" s="716">
        <v>24.285981843814813</v>
      </c>
      <c r="Q214" s="716">
        <v>0.47210362422937202</v>
      </c>
      <c r="R214" s="716">
        <v>16.817556652530193</v>
      </c>
      <c r="S214" s="716">
        <v>8.8730529308998527</v>
      </c>
      <c r="T214" s="716">
        <v>75.805104060859534</v>
      </c>
      <c r="U214" s="666">
        <v>24.194895939140483</v>
      </c>
      <c r="V214" s="682">
        <v>2218864.9494344108</v>
      </c>
      <c r="W214" s="682">
        <v>444733.44875149202</v>
      </c>
      <c r="X214" s="682">
        <v>627002.26034748286</v>
      </c>
      <c r="Y214" s="682">
        <v>105204.85239287026</v>
      </c>
      <c r="Z214" s="682">
        <v>699695.08861695719</v>
      </c>
      <c r="AA214" s="689">
        <v>35162.854471430233</v>
      </c>
      <c r="AB214" s="681">
        <v>307016.13964507927</v>
      </c>
      <c r="AC214" s="716">
        <v>100</v>
      </c>
      <c r="AD214" s="716">
        <v>20.043286044283796</v>
      </c>
      <c r="AE214" s="716">
        <v>28.257792819130607</v>
      </c>
      <c r="AF214" s="716">
        <v>4.7413815076797263</v>
      </c>
      <c r="AG214" s="716">
        <v>31.533919574298995</v>
      </c>
      <c r="AH214" s="716">
        <v>1.5847226069524083</v>
      </c>
      <c r="AI214" s="666">
        <v>13.8366302880821</v>
      </c>
      <c r="AJ214" s="682">
        <v>6951932.7056400906</v>
      </c>
      <c r="AK214" s="682">
        <v>1567862.3729513322</v>
      </c>
      <c r="AL214" s="682">
        <v>1746324.1609833608</v>
      </c>
      <c r="AM214" s="682">
        <v>82229.164635227382</v>
      </c>
      <c r="AN214" s="682">
        <v>1542175.0038436926</v>
      </c>
      <c r="AO214" s="682">
        <v>1502996.5231300949</v>
      </c>
      <c r="AP214" s="681">
        <v>512007.31164077343</v>
      </c>
      <c r="AQ214" s="716">
        <v>100</v>
      </c>
      <c r="AR214" s="716">
        <v>22.552899162549835</v>
      </c>
      <c r="AS214" s="716">
        <v>25.11998080140464</v>
      </c>
      <c r="AT214" s="716">
        <v>1.1828245196981697</v>
      </c>
      <c r="AU214" s="716">
        <v>22.183399482456565</v>
      </c>
      <c r="AV214" s="716">
        <v>21.619837054963384</v>
      </c>
      <c r="AW214" s="666">
        <v>7.364963576609175</v>
      </c>
      <c r="AX214" s="18"/>
    </row>
    <row r="215" spans="1:50" ht="16.399999999999999" customHeight="1" x14ac:dyDescent="0.25">
      <c r="A215" s="722" t="s">
        <v>489</v>
      </c>
      <c r="B215" s="682">
        <v>9204906.5120284334</v>
      </c>
      <c r="C215" s="682">
        <v>2034395.8423773653</v>
      </c>
      <c r="D215" s="682">
        <v>2372062.8583443379</v>
      </c>
      <c r="E215" s="682">
        <v>188163.20467228038</v>
      </c>
      <c r="F215" s="682">
        <v>2196998.9304667348</v>
      </c>
      <c r="G215" s="682">
        <v>48702.317001631134</v>
      </c>
      <c r="H215" s="682">
        <v>1558936.001409203</v>
      </c>
      <c r="I215" s="682">
        <v>805647.35775688046</v>
      </c>
      <c r="J215" s="682">
        <v>6989461.2933392767</v>
      </c>
      <c r="K215" s="681">
        <v>2215445.2186891567</v>
      </c>
      <c r="L215" s="716">
        <v>100</v>
      </c>
      <c r="M215" s="716">
        <v>22.101211345481193</v>
      </c>
      <c r="N215" s="716">
        <v>25.769548612413008</v>
      </c>
      <c r="O215" s="716">
        <v>2.0441620393037097</v>
      </c>
      <c r="P215" s="716">
        <v>23.867694121562508</v>
      </c>
      <c r="Q215" s="716">
        <v>0.52909083800025347</v>
      </c>
      <c r="R215" s="716">
        <v>16.935924328748765</v>
      </c>
      <c r="S215" s="716">
        <v>8.7523687144905562</v>
      </c>
      <c r="T215" s="716">
        <v>75.931909620221106</v>
      </c>
      <c r="U215" s="666">
        <v>24.068090379778898</v>
      </c>
      <c r="V215" s="682">
        <v>2215445.2186891567</v>
      </c>
      <c r="W215" s="682">
        <v>448479.86008075834</v>
      </c>
      <c r="X215" s="682">
        <v>635934.44836444594</v>
      </c>
      <c r="Y215" s="682">
        <v>103738.19675681752</v>
      </c>
      <c r="Z215" s="682">
        <v>681165.80986172683</v>
      </c>
      <c r="AA215" s="689">
        <v>38203.560832940842</v>
      </c>
      <c r="AB215" s="681">
        <v>307855.74085763947</v>
      </c>
      <c r="AC215" s="716">
        <v>100</v>
      </c>
      <c r="AD215" s="716">
        <v>20.243328803504184</v>
      </c>
      <c r="AE215" s="716">
        <v>28.704589172406536</v>
      </c>
      <c r="AF215" s="716">
        <v>4.6824988441013105</v>
      </c>
      <c r="AG215" s="716">
        <v>30.746226722986258</v>
      </c>
      <c r="AH215" s="716">
        <v>1.7244191149779491</v>
      </c>
      <c r="AI215" s="666">
        <v>13.895885949271758</v>
      </c>
      <c r="AJ215" s="682">
        <v>6989461.2933392767</v>
      </c>
      <c r="AK215" s="682">
        <v>1601083.2428557435</v>
      </c>
      <c r="AL215" s="682">
        <v>1754309.8933676041</v>
      </c>
      <c r="AM215" s="682">
        <v>85828.363818367347</v>
      </c>
      <c r="AN215" s="682">
        <v>1532192.8670509225</v>
      </c>
      <c r="AO215" s="682">
        <v>1514294.568465102</v>
      </c>
      <c r="AP215" s="681">
        <v>503833.24805954006</v>
      </c>
      <c r="AQ215" s="716">
        <v>100</v>
      </c>
      <c r="AR215" s="716">
        <v>22.907105078062632</v>
      </c>
      <c r="AS215" s="716">
        <v>25.099357729320324</v>
      </c>
      <c r="AT215" s="716">
        <v>1.227968225536336</v>
      </c>
      <c r="AU215" s="716">
        <v>21.921472954017947</v>
      </c>
      <c r="AV215" s="716">
        <v>21.665397444981551</v>
      </c>
      <c r="AW215" s="666">
        <v>7.2084703944161808</v>
      </c>
      <c r="AX215" s="18"/>
    </row>
    <row r="216" spans="1:50" ht="16.399999999999999" customHeight="1" x14ac:dyDescent="0.25">
      <c r="A216" s="722" t="s">
        <v>490</v>
      </c>
      <c r="B216" s="682">
        <v>9138579.7829919644</v>
      </c>
      <c r="C216" s="682">
        <v>2035194.7586412495</v>
      </c>
      <c r="D216" s="682">
        <v>2366289.7203053357</v>
      </c>
      <c r="E216" s="682">
        <v>172999.54674766236</v>
      </c>
      <c r="F216" s="682">
        <v>2182249.0125676272</v>
      </c>
      <c r="G216" s="682">
        <v>50395.31666415809</v>
      </c>
      <c r="H216" s="682">
        <v>1537368.5874801436</v>
      </c>
      <c r="I216" s="682">
        <v>794082.8405857872</v>
      </c>
      <c r="J216" s="682">
        <v>6966258.6163027696</v>
      </c>
      <c r="K216" s="681">
        <v>2172321.1666891952</v>
      </c>
      <c r="L216" s="716">
        <v>100</v>
      </c>
      <c r="M216" s="716">
        <v>22.270361554746181</v>
      </c>
      <c r="N216" s="716">
        <v>25.893407690211291</v>
      </c>
      <c r="O216" s="716">
        <v>1.8930681884469189</v>
      </c>
      <c r="P216" s="716">
        <v>23.879520279825805</v>
      </c>
      <c r="Q216" s="716">
        <v>0.5514567674722286</v>
      </c>
      <c r="R216" s="716">
        <v>16.822839259349447</v>
      </c>
      <c r="S216" s="716">
        <v>8.6893462599481186</v>
      </c>
      <c r="T216" s="716">
        <v>76.22911635862549</v>
      </c>
      <c r="U216" s="666">
        <v>23.770883641374514</v>
      </c>
      <c r="V216" s="682">
        <v>2172321.1666891952</v>
      </c>
      <c r="W216" s="682">
        <v>453498.56885753677</v>
      </c>
      <c r="X216" s="682">
        <v>616348.02338072704</v>
      </c>
      <c r="Y216" s="682">
        <v>96348.401217016857</v>
      </c>
      <c r="Z216" s="682">
        <v>664848.45791958482</v>
      </c>
      <c r="AA216" s="689">
        <v>38354.182157027266</v>
      </c>
      <c r="AB216" s="681">
        <v>302864.83469126187</v>
      </c>
      <c r="AC216" s="716">
        <v>100</v>
      </c>
      <c r="AD216" s="716">
        <v>20.87622105845001</v>
      </c>
      <c r="AE216" s="716">
        <v>28.372785425651152</v>
      </c>
      <c r="AF216" s="716">
        <v>4.4352742446394391</v>
      </c>
      <c r="AG216" s="716">
        <v>30.605440305720133</v>
      </c>
      <c r="AH216" s="716">
        <v>1.7655852525472717</v>
      </c>
      <c r="AI216" s="666">
        <v>13.941991604899473</v>
      </c>
      <c r="AJ216" s="682">
        <v>6966258.6163027696</v>
      </c>
      <c r="AK216" s="682">
        <v>1597531.8829218119</v>
      </c>
      <c r="AL216" s="682">
        <v>1766444.5330414204</v>
      </c>
      <c r="AM216" s="682">
        <v>77994.675372715792</v>
      </c>
      <c r="AN216" s="682">
        <v>1534455.0998256488</v>
      </c>
      <c r="AO216" s="682">
        <v>1494206.6406109044</v>
      </c>
      <c r="AP216" s="681">
        <v>497264.83906294219</v>
      </c>
      <c r="AQ216" s="716">
        <v>100</v>
      </c>
      <c r="AR216" s="716">
        <v>22.932422852967186</v>
      </c>
      <c r="AS216" s="716">
        <v>25.357148368099669</v>
      </c>
      <c r="AT216" s="716">
        <v>1.1196063722094518</v>
      </c>
      <c r="AU216" s="716">
        <v>22.026961448641082</v>
      </c>
      <c r="AV216" s="716">
        <v>21.44919852837635</v>
      </c>
      <c r="AW216" s="666">
        <v>7.1381909063671483</v>
      </c>
      <c r="AX216" s="18"/>
    </row>
    <row r="217" spans="1:50" ht="16.399999999999999" customHeight="1" x14ac:dyDescent="0.25">
      <c r="A217" s="722" t="s">
        <v>491</v>
      </c>
      <c r="B217" s="682">
        <v>9124680.4311465304</v>
      </c>
      <c r="C217" s="682">
        <v>2059645.1404694994</v>
      </c>
      <c r="D217" s="682">
        <v>2360519.8224628931</v>
      </c>
      <c r="E217" s="682">
        <v>175894.0443288922</v>
      </c>
      <c r="F217" s="682">
        <v>2148537.1441579135</v>
      </c>
      <c r="G217" s="682">
        <v>56039.836755431723</v>
      </c>
      <c r="H217" s="682">
        <v>1537276.8185152856</v>
      </c>
      <c r="I217" s="682">
        <v>786767.6244566153</v>
      </c>
      <c r="J217" s="682">
        <v>6947550.9466717225</v>
      </c>
      <c r="K217" s="681">
        <v>2177129.484474808</v>
      </c>
      <c r="L217" s="716">
        <v>100</v>
      </c>
      <c r="M217" s="716">
        <v>22.5722441022595</v>
      </c>
      <c r="N217" s="716">
        <v>25.869616369307629</v>
      </c>
      <c r="O217" s="716">
        <v>1.9276734747716622</v>
      </c>
      <c r="P217" s="716">
        <v>23.546437164243201</v>
      </c>
      <c r="Q217" s="716">
        <v>0.61415670585178217</v>
      </c>
      <c r="R217" s="716">
        <v>16.847459262988394</v>
      </c>
      <c r="S217" s="716">
        <v>8.6224129205778315</v>
      </c>
      <c r="T217" s="716">
        <v>76.140211145989156</v>
      </c>
      <c r="U217" s="666">
        <v>23.859788854010837</v>
      </c>
      <c r="V217" s="682">
        <v>2177129.484474808</v>
      </c>
      <c r="W217" s="682">
        <v>461667.89795401588</v>
      </c>
      <c r="X217" s="682">
        <v>615969.34713234159</v>
      </c>
      <c r="Y217" s="682">
        <v>94020.26369513401</v>
      </c>
      <c r="Z217" s="682">
        <v>660589.06268670328</v>
      </c>
      <c r="AA217" s="689">
        <v>44164.080186042018</v>
      </c>
      <c r="AB217" s="681">
        <v>300659.79475118429</v>
      </c>
      <c r="AC217" s="716">
        <v>100</v>
      </c>
      <c r="AD217" s="716">
        <v>21.205348659608305</v>
      </c>
      <c r="AE217" s="716">
        <v>28.292729096952758</v>
      </c>
      <c r="AF217" s="716">
        <v>4.3185425747800501</v>
      </c>
      <c r="AG217" s="716">
        <v>30.342203685972223</v>
      </c>
      <c r="AH217" s="716">
        <v>2.0285463267562966</v>
      </c>
      <c r="AI217" s="666">
        <v>13.809917916926878</v>
      </c>
      <c r="AJ217" s="682">
        <v>6947550.9466717225</v>
      </c>
      <c r="AK217" s="682">
        <v>1614154.0960178103</v>
      </c>
      <c r="AL217" s="682">
        <v>1760183.8751898517</v>
      </c>
      <c r="AM217" s="682">
        <v>83224.999656701999</v>
      </c>
      <c r="AN217" s="682">
        <v>1504893.8510503685</v>
      </c>
      <c r="AO217" s="682">
        <v>1493936.128114522</v>
      </c>
      <c r="AP217" s="681">
        <v>492076.77176489035</v>
      </c>
      <c r="AQ217" s="716">
        <v>100</v>
      </c>
      <c r="AR217" s="716">
        <v>23.23342582742892</v>
      </c>
      <c r="AS217" s="716">
        <v>25.335314396407288</v>
      </c>
      <c r="AT217" s="716">
        <v>1.1979041290308432</v>
      </c>
      <c r="AU217" s="716">
        <v>21.660781800690494</v>
      </c>
      <c r="AV217" s="716">
        <v>21.503061144592301</v>
      </c>
      <c r="AW217" s="666">
        <v>7.0827371478380234</v>
      </c>
      <c r="AX217" s="18"/>
    </row>
    <row r="218" spans="1:50" ht="16.399999999999999" customHeight="1" x14ac:dyDescent="0.25">
      <c r="A218" s="722" t="s">
        <v>492</v>
      </c>
      <c r="B218" s="682">
        <v>9066594.5664411224</v>
      </c>
      <c r="C218" s="682">
        <v>2049169.2712231954</v>
      </c>
      <c r="D218" s="682">
        <v>2327632.9528865311</v>
      </c>
      <c r="E218" s="682">
        <v>173194.17370559933</v>
      </c>
      <c r="F218" s="682">
        <v>2163331.0406487426</v>
      </c>
      <c r="G218" s="682">
        <v>60144.341420334997</v>
      </c>
      <c r="H218" s="682">
        <v>1524093.9329710337</v>
      </c>
      <c r="I218" s="682">
        <v>769028.85358568479</v>
      </c>
      <c r="J218" s="682">
        <v>6887323.896677617</v>
      </c>
      <c r="K218" s="681">
        <v>2179270.6697635045</v>
      </c>
      <c r="L218" s="716">
        <v>100</v>
      </c>
      <c r="M218" s="716">
        <v>22.601311398746578</v>
      </c>
      <c r="N218" s="716">
        <v>25.672626429133345</v>
      </c>
      <c r="O218" s="716">
        <v>1.9102450477564765</v>
      </c>
      <c r="P218" s="716">
        <v>23.860458574557249</v>
      </c>
      <c r="Q218" s="716">
        <v>0.66336198204948782</v>
      </c>
      <c r="R218" s="716">
        <v>16.809993231772808</v>
      </c>
      <c r="S218" s="716">
        <v>8.4820033359840519</v>
      </c>
      <c r="T218" s="716">
        <v>75.96373529450841</v>
      </c>
      <c r="U218" s="666">
        <v>24.036264705491575</v>
      </c>
      <c r="V218" s="682">
        <v>2179270.6697635045</v>
      </c>
      <c r="W218" s="682">
        <v>462130.55687712587</v>
      </c>
      <c r="X218" s="682">
        <v>613368.02921955904</v>
      </c>
      <c r="Y218" s="682">
        <v>93796.278874898824</v>
      </c>
      <c r="Z218" s="682">
        <v>663206.47054627445</v>
      </c>
      <c r="AA218" s="689">
        <v>49098.361689799669</v>
      </c>
      <c r="AB218" s="681">
        <v>297686.89496292052</v>
      </c>
      <c r="AC218" s="716">
        <v>100</v>
      </c>
      <c r="AD218" s="716">
        <v>21.205743888953293</v>
      </c>
      <c r="AE218" s="716">
        <v>28.145564372970799</v>
      </c>
      <c r="AF218" s="716">
        <v>4.304021532354108</v>
      </c>
      <c r="AG218" s="716">
        <v>30.432496511240885</v>
      </c>
      <c r="AH218" s="716">
        <v>2.2529721695895555</v>
      </c>
      <c r="AI218" s="666">
        <v>13.659932154973003</v>
      </c>
      <c r="AJ218" s="682">
        <v>6887323.896677617</v>
      </c>
      <c r="AK218" s="682">
        <v>1601792.739394486</v>
      </c>
      <c r="AL218" s="682">
        <v>1727697.5583121572</v>
      </c>
      <c r="AM218" s="682">
        <v>80612.213069985752</v>
      </c>
      <c r="AN218" s="682">
        <v>1515847.9507382391</v>
      </c>
      <c r="AO218" s="682">
        <v>1483907.3144876543</v>
      </c>
      <c r="AP218" s="681">
        <v>476620.53159860894</v>
      </c>
      <c r="AQ218" s="716">
        <v>100</v>
      </c>
      <c r="AR218" s="716">
        <v>23.257113552728025</v>
      </c>
      <c r="AS218" s="716">
        <v>25.085179443144572</v>
      </c>
      <c r="AT218" s="716">
        <v>1.1704431834383795</v>
      </c>
      <c r="AU218" s="716">
        <v>22.009244424666459</v>
      </c>
      <c r="AV218" s="716">
        <v>21.545484672261132</v>
      </c>
      <c r="AW218" s="666">
        <v>6.9202572544689884</v>
      </c>
      <c r="AX218" s="18"/>
    </row>
    <row r="219" spans="1:50" ht="16.399999999999999" customHeight="1" x14ac:dyDescent="0.25">
      <c r="A219" s="722" t="s">
        <v>493</v>
      </c>
      <c r="B219" s="682">
        <v>9127360.5368493386</v>
      </c>
      <c r="C219" s="682">
        <v>2103918.1468326268</v>
      </c>
      <c r="D219" s="682">
        <v>2328724.3390961015</v>
      </c>
      <c r="E219" s="682">
        <v>178189.80448095931</v>
      </c>
      <c r="F219" s="682">
        <v>2172659.8708026186</v>
      </c>
      <c r="G219" s="682">
        <v>61200.131255977612</v>
      </c>
      <c r="H219" s="682">
        <v>1525876.9309475524</v>
      </c>
      <c r="I219" s="682">
        <v>756791.31343350187</v>
      </c>
      <c r="J219" s="682">
        <v>6934447.138912078</v>
      </c>
      <c r="K219" s="681">
        <v>2192913.3979372601</v>
      </c>
      <c r="L219" s="716">
        <v>100</v>
      </c>
      <c r="M219" s="716">
        <v>23.050674270383052</v>
      </c>
      <c r="N219" s="716">
        <v>25.51366662568531</v>
      </c>
      <c r="O219" s="716">
        <v>1.9522599524973778</v>
      </c>
      <c r="P219" s="716">
        <v>23.803813402911729</v>
      </c>
      <c r="Q219" s="716">
        <v>0.67051291563314541</v>
      </c>
      <c r="R219" s="716">
        <v>16.717614306865848</v>
      </c>
      <c r="S219" s="716">
        <v>8.2914585260235327</v>
      </c>
      <c r="T219" s="716">
        <v>75.97428753817772</v>
      </c>
      <c r="U219" s="666">
        <v>24.025712461822277</v>
      </c>
      <c r="V219" s="682">
        <v>2192913.3979372601</v>
      </c>
      <c r="W219" s="682">
        <v>480061.29468987143</v>
      </c>
      <c r="X219" s="682">
        <v>626202.32204985234</v>
      </c>
      <c r="Y219" s="682">
        <v>91374.91632149319</v>
      </c>
      <c r="Z219" s="682">
        <v>647055.61630163481</v>
      </c>
      <c r="AA219" s="689">
        <v>50557.055130801491</v>
      </c>
      <c r="AB219" s="681">
        <v>297595.67883302557</v>
      </c>
      <c r="AC219" s="716">
        <v>100</v>
      </c>
      <c r="AD219" s="716">
        <v>21.891484412537029</v>
      </c>
      <c r="AE219" s="716">
        <v>28.55572512069481</v>
      </c>
      <c r="AF219" s="716">
        <v>4.1668273999075387</v>
      </c>
      <c r="AG219" s="716">
        <v>29.506665284195925</v>
      </c>
      <c r="AH219" s="716">
        <v>2.3054743145970757</v>
      </c>
      <c r="AI219" s="666">
        <v>13.570790306309208</v>
      </c>
      <c r="AJ219" s="682">
        <v>6934447.138912078</v>
      </c>
      <c r="AK219" s="682">
        <v>1640229.3273508782</v>
      </c>
      <c r="AL219" s="682">
        <v>1718419.8145286818</v>
      </c>
      <c r="AM219" s="682">
        <v>88172.247585190751</v>
      </c>
      <c r="AN219" s="682">
        <v>1542607.688499439</v>
      </c>
      <c r="AO219" s="682">
        <v>1481364.4207474757</v>
      </c>
      <c r="AP219" s="681">
        <v>464894.42878834304</v>
      </c>
      <c r="AQ219" s="716">
        <v>100</v>
      </c>
      <c r="AR219" s="716">
        <v>23.653353965983339</v>
      </c>
      <c r="AS219" s="716">
        <v>24.780920239277776</v>
      </c>
      <c r="AT219" s="716">
        <v>1.2715108474966874</v>
      </c>
      <c r="AU219" s="716">
        <v>22.24557571205963</v>
      </c>
      <c r="AV219" s="716">
        <v>21.362401227848743</v>
      </c>
      <c r="AW219" s="666">
        <v>6.7041311221427629</v>
      </c>
      <c r="AX219" s="18"/>
    </row>
    <row r="220" spans="1:50" ht="16.399999999999999" customHeight="1" x14ac:dyDescent="0.25">
      <c r="A220" s="722" t="s">
        <v>494</v>
      </c>
      <c r="B220" s="682">
        <v>9110509.3790098149</v>
      </c>
      <c r="C220" s="682">
        <v>2082754.4243697759</v>
      </c>
      <c r="D220" s="682">
        <v>2348169.9239545418</v>
      </c>
      <c r="E220" s="682">
        <v>177904.03650594183</v>
      </c>
      <c r="F220" s="682">
        <v>2159507.7266418878</v>
      </c>
      <c r="G220" s="682">
        <v>60330.243762919359</v>
      </c>
      <c r="H220" s="682">
        <v>1508492.9273933328</v>
      </c>
      <c r="I220" s="682">
        <v>773350.09638141608</v>
      </c>
      <c r="J220" s="682">
        <v>6947659.4235313982</v>
      </c>
      <c r="K220" s="681">
        <v>2162849.9554784168</v>
      </c>
      <c r="L220" s="716">
        <v>100</v>
      </c>
      <c r="M220" s="716">
        <v>22.861009606865057</v>
      </c>
      <c r="N220" s="716">
        <v>25.774298958130871</v>
      </c>
      <c r="O220" s="716">
        <v>1.9527342446496392</v>
      </c>
      <c r="P220" s="716">
        <v>23.7034795399837</v>
      </c>
      <c r="Q220" s="716">
        <v>0.66220494654137996</v>
      </c>
      <c r="R220" s="716">
        <v>16.557723225320746</v>
      </c>
      <c r="S220" s="716">
        <v>8.4885494785086149</v>
      </c>
      <c r="T220" s="716">
        <v>76.259835037747493</v>
      </c>
      <c r="U220" s="666">
        <v>23.740164962252511</v>
      </c>
      <c r="V220" s="682">
        <v>2162849.9554784168</v>
      </c>
      <c r="W220" s="682">
        <v>460210.84711595357</v>
      </c>
      <c r="X220" s="682">
        <v>621194.370940811</v>
      </c>
      <c r="Y220" s="682">
        <v>92868.036149329215</v>
      </c>
      <c r="Z220" s="682">
        <v>635246.45768885547</v>
      </c>
      <c r="AA220" s="689">
        <v>48043.900720993821</v>
      </c>
      <c r="AB220" s="681">
        <v>305295.78440361616</v>
      </c>
      <c r="AC220" s="716">
        <v>100</v>
      </c>
      <c r="AD220" s="716">
        <v>21.277983058892133</v>
      </c>
      <c r="AE220" s="716">
        <v>28.72110334641334</v>
      </c>
      <c r="AF220" s="716">
        <v>4.2937808013032992</v>
      </c>
      <c r="AG220" s="716">
        <v>29.370805685332002</v>
      </c>
      <c r="AH220" s="716">
        <v>2.2213237954533298</v>
      </c>
      <c r="AI220" s="666">
        <v>14.11543984502085</v>
      </c>
      <c r="AJ220" s="682">
        <v>6947659.4235313982</v>
      </c>
      <c r="AK220" s="682">
        <v>1638656.8803482142</v>
      </c>
      <c r="AL220" s="682">
        <v>1742370.6873983031</v>
      </c>
      <c r="AM220" s="682">
        <v>86392.596080524294</v>
      </c>
      <c r="AN220" s="682">
        <v>1541083.6385404416</v>
      </c>
      <c r="AO220" s="682">
        <v>1465601.0583116515</v>
      </c>
      <c r="AP220" s="681">
        <v>473803.64173258794</v>
      </c>
      <c r="AQ220" s="716">
        <v>100</v>
      </c>
      <c r="AR220" s="716">
        <v>23.585739893900957</v>
      </c>
      <c r="AS220" s="716">
        <v>25.07852761891256</v>
      </c>
      <c r="AT220" s="716">
        <v>1.2434777068650862</v>
      </c>
      <c r="AU220" s="716">
        <v>22.181335390748476</v>
      </c>
      <c r="AV220" s="716">
        <v>21.094889213304398</v>
      </c>
      <c r="AW220" s="666">
        <v>6.819615252409136</v>
      </c>
      <c r="AX220" s="18"/>
    </row>
    <row r="221" spans="1:50" ht="16.399999999999999" customHeight="1" x14ac:dyDescent="0.25">
      <c r="A221" s="722" t="s">
        <v>495</v>
      </c>
      <c r="B221" s="682">
        <v>9163370.7604448237</v>
      </c>
      <c r="C221" s="682">
        <v>2124841.1103334455</v>
      </c>
      <c r="D221" s="682">
        <v>2344289.3124576844</v>
      </c>
      <c r="E221" s="682">
        <v>174408.9129349729</v>
      </c>
      <c r="F221" s="682">
        <v>2145471.9344705655</v>
      </c>
      <c r="G221" s="682">
        <v>61346.594831093709</v>
      </c>
      <c r="H221" s="682">
        <v>1522808.4691119762</v>
      </c>
      <c r="I221" s="682">
        <v>790204.42630508612</v>
      </c>
      <c r="J221" s="682">
        <v>6974648.6296739662</v>
      </c>
      <c r="K221" s="681">
        <v>2188722.130770857</v>
      </c>
      <c r="L221" s="716">
        <v>100</v>
      </c>
      <c r="M221" s="716">
        <v>23.188422316225235</v>
      </c>
      <c r="N221" s="716">
        <v>25.583263776439008</v>
      </c>
      <c r="O221" s="716">
        <v>1.9033270342812854</v>
      </c>
      <c r="P221" s="716">
        <v>23.413566803733872</v>
      </c>
      <c r="Q221" s="716">
        <v>0.66947629245676965</v>
      </c>
      <c r="R221" s="716">
        <v>16.618431240231228</v>
      </c>
      <c r="S221" s="716">
        <v>8.6235125366326084</v>
      </c>
      <c r="T221" s="716">
        <v>76.114443167367725</v>
      </c>
      <c r="U221" s="666">
        <v>23.885556832632279</v>
      </c>
      <c r="V221" s="682">
        <v>2188722.130770857</v>
      </c>
      <c r="W221" s="682">
        <v>470289.95434008434</v>
      </c>
      <c r="X221" s="682">
        <v>614766.79591779574</v>
      </c>
      <c r="Y221" s="682">
        <v>92404.856732195796</v>
      </c>
      <c r="Z221" s="682">
        <v>639264.53572388412</v>
      </c>
      <c r="AA221" s="689">
        <v>48674.717849733162</v>
      </c>
      <c r="AB221" s="681">
        <v>323352.08949326951</v>
      </c>
      <c r="AC221" s="716">
        <v>100</v>
      </c>
      <c r="AD221" s="716">
        <v>21.486964824285419</v>
      </c>
      <c r="AE221" s="716">
        <v>28.087932555480577</v>
      </c>
      <c r="AF221" s="716">
        <v>4.2218633161830947</v>
      </c>
      <c r="AG221" s="716">
        <v>29.207203908462258</v>
      </c>
      <c r="AH221" s="716">
        <v>2.2238874988023341</v>
      </c>
      <c r="AI221" s="666">
        <v>14.773555991750609</v>
      </c>
      <c r="AJ221" s="682">
        <v>6974648.6296739662</v>
      </c>
      <c r="AK221" s="682">
        <v>1671761.9750363664</v>
      </c>
      <c r="AL221" s="682">
        <v>1744396.8071955401</v>
      </c>
      <c r="AM221" s="682">
        <v>83382.258769614797</v>
      </c>
      <c r="AN221" s="682">
        <v>1523714.7915550675</v>
      </c>
      <c r="AO221" s="682">
        <v>1477869.7969298135</v>
      </c>
      <c r="AP221" s="681">
        <v>472919.50814902736</v>
      </c>
      <c r="AQ221" s="716">
        <v>100</v>
      </c>
      <c r="AR221" s="716">
        <v>23.969121081222323</v>
      </c>
      <c r="AS221" s="716">
        <v>25.010533143905239</v>
      </c>
      <c r="AT221" s="716">
        <v>1.1955047945334638</v>
      </c>
      <c r="AU221" s="716">
        <v>21.846473886474399</v>
      </c>
      <c r="AV221" s="716">
        <v>21.189164865483658</v>
      </c>
      <c r="AW221" s="666">
        <v>6.7805495768915067</v>
      </c>
      <c r="AX221" s="18"/>
    </row>
    <row r="222" spans="1:50" ht="16.399999999999999" customHeight="1" x14ac:dyDescent="0.25">
      <c r="A222" s="722" t="s">
        <v>496</v>
      </c>
      <c r="B222" s="682">
        <v>9208982.316213211</v>
      </c>
      <c r="C222" s="682">
        <v>2125450.125166432</v>
      </c>
      <c r="D222" s="682">
        <v>2350771.216111253</v>
      </c>
      <c r="E222" s="682">
        <v>187818.33363140427</v>
      </c>
      <c r="F222" s="682">
        <v>2153498.7621279033</v>
      </c>
      <c r="G222" s="682">
        <v>67072.249957353662</v>
      </c>
      <c r="H222" s="682">
        <v>1514451.4208447407</v>
      </c>
      <c r="I222" s="682">
        <v>809920.20837412565</v>
      </c>
      <c r="J222" s="682">
        <v>6997089.3793216078</v>
      </c>
      <c r="K222" s="681">
        <v>2211892.9368916033</v>
      </c>
      <c r="L222" s="716">
        <v>100</v>
      </c>
      <c r="M222" s="716">
        <v>23.080184673874257</v>
      </c>
      <c r="N222" s="716">
        <v>25.526938106640912</v>
      </c>
      <c r="O222" s="716">
        <v>2.039512371532453</v>
      </c>
      <c r="P222" s="716">
        <v>23.384763790201685</v>
      </c>
      <c r="Q222" s="716">
        <v>0.72833509343662395</v>
      </c>
      <c r="R222" s="716">
        <v>16.445372233785463</v>
      </c>
      <c r="S222" s="716">
        <v>8.7948937305286279</v>
      </c>
      <c r="T222" s="716">
        <v>75.981136015459882</v>
      </c>
      <c r="U222" s="666">
        <v>24.018863984540118</v>
      </c>
      <c r="V222" s="682">
        <v>2211892.9368916033</v>
      </c>
      <c r="W222" s="682">
        <v>466364.47282831091</v>
      </c>
      <c r="X222" s="682">
        <v>608974.49759806041</v>
      </c>
      <c r="Y222" s="682">
        <v>97328.387025326432</v>
      </c>
      <c r="Z222" s="682">
        <v>653050.00553110067</v>
      </c>
      <c r="AA222" s="689">
        <v>48310.919973068987</v>
      </c>
      <c r="AB222" s="681">
        <v>337930.55101887218</v>
      </c>
      <c r="AC222" s="716">
        <v>100</v>
      </c>
      <c r="AD222" s="716">
        <v>21.084405354795241</v>
      </c>
      <c r="AE222" s="716">
        <v>27.531825227212792</v>
      </c>
      <c r="AF222" s="716">
        <v>4.4002304723710113</v>
      </c>
      <c r="AG222" s="716">
        <v>29.524485323816752</v>
      </c>
      <c r="AH222" s="716">
        <v>2.1841436882998884</v>
      </c>
      <c r="AI222" s="666">
        <v>15.27788915017603</v>
      </c>
      <c r="AJ222" s="682">
        <v>6997089.3793216078</v>
      </c>
      <c r="AK222" s="682">
        <v>1679079.3555818745</v>
      </c>
      <c r="AL222" s="682">
        <v>1758976.799216782</v>
      </c>
      <c r="AM222" s="682">
        <v>92202.993695068537</v>
      </c>
      <c r="AN222" s="682">
        <v>1520886.3148926417</v>
      </c>
      <c r="AO222" s="682">
        <v>1465306.8506460616</v>
      </c>
      <c r="AP222" s="681">
        <v>479220.04391610262</v>
      </c>
      <c r="AQ222" s="716">
        <v>100</v>
      </c>
      <c r="AR222" s="716">
        <v>23.996825887976112</v>
      </c>
      <c r="AS222" s="716">
        <v>25.138692731510037</v>
      </c>
      <c r="AT222" s="716">
        <v>1.3177335417145684</v>
      </c>
      <c r="AU222" s="716">
        <v>21.735985242482311</v>
      </c>
      <c r="AV222" s="716">
        <v>20.941662614407367</v>
      </c>
      <c r="AW222" s="666">
        <v>6.8488483987689852</v>
      </c>
      <c r="AX222" s="18"/>
    </row>
    <row r="223" spans="1:50" ht="16.399999999999999" customHeight="1" x14ac:dyDescent="0.25">
      <c r="A223" s="722" t="s">
        <v>497</v>
      </c>
      <c r="B223" s="682">
        <v>9246943.8549560327</v>
      </c>
      <c r="C223" s="682">
        <v>2150308.6734699472</v>
      </c>
      <c r="D223" s="682">
        <v>2373558.2934558238</v>
      </c>
      <c r="E223" s="682">
        <v>182804.66134967277</v>
      </c>
      <c r="F223" s="682">
        <v>2143547.4655482508</v>
      </c>
      <c r="G223" s="682">
        <v>66603.885881988157</v>
      </c>
      <c r="H223" s="682">
        <v>1516965.3145999992</v>
      </c>
      <c r="I223" s="682">
        <v>813155.56065035053</v>
      </c>
      <c r="J223" s="682">
        <v>7009788.3178401086</v>
      </c>
      <c r="K223" s="681">
        <v>2237155.5371159241</v>
      </c>
      <c r="L223" s="716">
        <v>100</v>
      </c>
      <c r="M223" s="716">
        <v>23.254263324173404</v>
      </c>
      <c r="N223" s="716">
        <v>25.668570402140823</v>
      </c>
      <c r="O223" s="716">
        <v>1.9769197717329707</v>
      </c>
      <c r="P223" s="716">
        <v>23.181145026628293</v>
      </c>
      <c r="Q223" s="716">
        <v>0.72027998576298102</v>
      </c>
      <c r="R223" s="716">
        <v>16.405045152155431</v>
      </c>
      <c r="S223" s="716">
        <v>8.7937763374060935</v>
      </c>
      <c r="T223" s="716">
        <v>75.806541358884886</v>
      </c>
      <c r="U223" s="666">
        <v>24.193458641115122</v>
      </c>
      <c r="V223" s="682">
        <v>2237155.5371159241</v>
      </c>
      <c r="W223" s="682">
        <v>463159.49171108392</v>
      </c>
      <c r="X223" s="682">
        <v>628027.76993606449</v>
      </c>
      <c r="Y223" s="682">
        <v>97281.158287760525</v>
      </c>
      <c r="Z223" s="682">
        <v>654022.75090967584</v>
      </c>
      <c r="AA223" s="689">
        <v>49513.499511943308</v>
      </c>
      <c r="AB223" s="681">
        <v>345277.56114281801</v>
      </c>
      <c r="AC223" s="716">
        <v>100</v>
      </c>
      <c r="AD223" s="716">
        <v>20.703052784080256</v>
      </c>
      <c r="AE223" s="716">
        <v>28.07260199466058</v>
      </c>
      <c r="AF223" s="716">
        <v>4.3484307046962218</v>
      </c>
      <c r="AG223" s="716">
        <v>29.234567738317512</v>
      </c>
      <c r="AH223" s="716">
        <v>2.2132345601582388</v>
      </c>
      <c r="AI223" s="666">
        <v>15.433775408746941</v>
      </c>
      <c r="AJ223" s="682">
        <v>7009788.3178401086</v>
      </c>
      <c r="AK223" s="682">
        <v>1707521.6229387673</v>
      </c>
      <c r="AL223" s="682">
        <v>1763196.0986688302</v>
      </c>
      <c r="AM223" s="682">
        <v>87204.113641842327</v>
      </c>
      <c r="AN223" s="682">
        <v>1510102.3836970429</v>
      </c>
      <c r="AO223" s="682">
        <v>1463831.3944344064</v>
      </c>
      <c r="AP223" s="681">
        <v>475257.79834063817</v>
      </c>
      <c r="AQ223" s="716">
        <v>100</v>
      </c>
      <c r="AR223" s="716">
        <v>24.359103948874985</v>
      </c>
      <c r="AS223" s="716">
        <v>25.153342992989479</v>
      </c>
      <c r="AT223" s="716">
        <v>1.2440334812950826</v>
      </c>
      <c r="AU223" s="716">
        <v>21.542767273781859</v>
      </c>
      <c r="AV223" s="716">
        <v>20.882676167394589</v>
      </c>
      <c r="AW223" s="666">
        <v>6.7799165508478154</v>
      </c>
      <c r="AX223" s="18"/>
    </row>
    <row r="224" spans="1:50" ht="16.399999999999999" customHeight="1" x14ac:dyDescent="0.25">
      <c r="A224" s="722" t="s">
        <v>498</v>
      </c>
      <c r="B224" s="682">
        <v>9314045.7802682817</v>
      </c>
      <c r="C224" s="682">
        <v>2165161.9985991456</v>
      </c>
      <c r="D224" s="682">
        <v>2402731.829333771</v>
      </c>
      <c r="E224" s="682">
        <v>177084.12247067643</v>
      </c>
      <c r="F224" s="682">
        <v>2155524.0666030152</v>
      </c>
      <c r="G224" s="682">
        <v>69328.160867033745</v>
      </c>
      <c r="H224" s="682">
        <v>1521210.7145793906</v>
      </c>
      <c r="I224" s="682">
        <v>823004.88781524939</v>
      </c>
      <c r="J224" s="682">
        <v>7033071.3629754679</v>
      </c>
      <c r="K224" s="681">
        <v>2280974.4172928133</v>
      </c>
      <c r="L224" s="716">
        <v>100</v>
      </c>
      <c r="M224" s="716">
        <v>23.246203096682443</v>
      </c>
      <c r="N224" s="716">
        <v>25.796865143436765</v>
      </c>
      <c r="O224" s="716">
        <v>1.9012588798503383</v>
      </c>
      <c r="P224" s="716">
        <v>23.142725701106954</v>
      </c>
      <c r="Q224" s="716">
        <v>0.7443399195428565</v>
      </c>
      <c r="R224" s="716">
        <v>16.332437594434644</v>
      </c>
      <c r="S224" s="716">
        <v>8.8361696649460058</v>
      </c>
      <c r="T224" s="716">
        <v>75.51038000988747</v>
      </c>
      <c r="U224" s="666">
        <v>24.489619990112526</v>
      </c>
      <c r="V224" s="682">
        <v>2280974.4172928133</v>
      </c>
      <c r="W224" s="682">
        <v>474884.04898687568</v>
      </c>
      <c r="X224" s="682">
        <v>640781.57948305074</v>
      </c>
      <c r="Y224" s="682">
        <v>95281.446450062329</v>
      </c>
      <c r="Z224" s="682">
        <v>669104.101960556</v>
      </c>
      <c r="AA224" s="689">
        <v>52188.25881397225</v>
      </c>
      <c r="AB224" s="681">
        <v>348866.61528244207</v>
      </c>
      <c r="AC224" s="716">
        <v>100</v>
      </c>
      <c r="AD224" s="716">
        <v>20.819350071908932</v>
      </c>
      <c r="AE224" s="716">
        <v>28.092449201756754</v>
      </c>
      <c r="AF224" s="716">
        <v>4.17722556323747</v>
      </c>
      <c r="AG224" s="716">
        <v>29.334134433418406</v>
      </c>
      <c r="AH224" s="716">
        <v>2.2879808917766016</v>
      </c>
      <c r="AI224" s="666">
        <v>15.294630778739565</v>
      </c>
      <c r="AJ224" s="682">
        <v>7033071.3629754679</v>
      </c>
      <c r="AK224" s="682">
        <v>1710092.2691090642</v>
      </c>
      <c r="AL224" s="682">
        <v>1778525.3027433152</v>
      </c>
      <c r="AM224" s="682">
        <v>83373.655117839808</v>
      </c>
      <c r="AN224" s="682">
        <v>1506437.0070598554</v>
      </c>
      <c r="AO224" s="682">
        <v>1470457.2710287538</v>
      </c>
      <c r="AP224" s="681">
        <v>481319.5023451536</v>
      </c>
      <c r="AQ224" s="716">
        <v>100</v>
      </c>
      <c r="AR224" s="716">
        <v>24.315013752193448</v>
      </c>
      <c r="AS224" s="716">
        <v>25.288031515023302</v>
      </c>
      <c r="AT224" s="716">
        <v>1.1854515732166135</v>
      </c>
      <c r="AU224" s="716">
        <v>21.419333450677939</v>
      </c>
      <c r="AV224" s="716">
        <v>20.90775416796923</v>
      </c>
      <c r="AW224" s="666">
        <v>6.8436601522200782</v>
      </c>
      <c r="AX224" s="18"/>
    </row>
    <row r="225" spans="1:50" ht="16.399999999999999" customHeight="1" x14ac:dyDescent="0.25">
      <c r="A225" s="722" t="s">
        <v>499</v>
      </c>
      <c r="B225" s="682">
        <v>9292963.9381254036</v>
      </c>
      <c r="C225" s="682">
        <v>2175391.8782656002</v>
      </c>
      <c r="D225" s="682">
        <v>2368694.8418285861</v>
      </c>
      <c r="E225" s="682">
        <v>165394.29373591475</v>
      </c>
      <c r="F225" s="682">
        <v>2179046.4431894002</v>
      </c>
      <c r="G225" s="682">
        <v>80966.978051100028</v>
      </c>
      <c r="H225" s="682">
        <v>1515882.8743853839</v>
      </c>
      <c r="I225" s="682">
        <v>807586.62866941793</v>
      </c>
      <c r="J225" s="682">
        <v>7004526.5868221158</v>
      </c>
      <c r="K225" s="681">
        <v>2288437.3513032878</v>
      </c>
      <c r="L225" s="716">
        <v>100</v>
      </c>
      <c r="M225" s="716">
        <v>23.409020983507926</v>
      </c>
      <c r="N225" s="716">
        <v>25.489121206106869</v>
      </c>
      <c r="O225" s="716">
        <v>1.7797797864830458</v>
      </c>
      <c r="P225" s="716">
        <v>23.448347133357782</v>
      </c>
      <c r="Q225" s="716">
        <v>0.87127184168792615</v>
      </c>
      <c r="R225" s="716">
        <v>16.312157073657719</v>
      </c>
      <c r="S225" s="716">
        <v>8.6903019751987323</v>
      </c>
      <c r="T225" s="716">
        <v>75.374515961320782</v>
      </c>
      <c r="U225" s="666">
        <v>24.625484038679225</v>
      </c>
      <c r="V225" s="682">
        <v>2288437.3513032878</v>
      </c>
      <c r="W225" s="682">
        <v>483584.56361619604</v>
      </c>
      <c r="X225" s="682">
        <v>629613.84555651352</v>
      </c>
      <c r="Y225" s="682">
        <v>95884.217358132097</v>
      </c>
      <c r="Z225" s="682">
        <v>676524.69568892708</v>
      </c>
      <c r="AA225" s="689">
        <v>65090.089559820037</v>
      </c>
      <c r="AB225" s="681">
        <v>337745.04140347743</v>
      </c>
      <c r="AC225" s="716">
        <v>100</v>
      </c>
      <c r="AD225" s="716">
        <v>21.131649653454129</v>
      </c>
      <c r="AE225" s="716">
        <v>27.512828577017505</v>
      </c>
      <c r="AF225" s="716">
        <v>4.1899428578861944</v>
      </c>
      <c r="AG225" s="716">
        <v>29.562736130995219</v>
      </c>
      <c r="AH225" s="716">
        <v>2.8443028830459611</v>
      </c>
      <c r="AI225" s="666">
        <v>14.758762839241731</v>
      </c>
      <c r="AJ225" s="682">
        <v>7004526.5868221158</v>
      </c>
      <c r="AK225" s="682">
        <v>1710930.8012111764</v>
      </c>
      <c r="AL225" s="682">
        <v>1755194.5974772549</v>
      </c>
      <c r="AM225" s="682">
        <v>70935.627725817409</v>
      </c>
      <c r="AN225" s="682">
        <v>1521941.9751356626</v>
      </c>
      <c r="AO225" s="682">
        <v>1469589.883954437</v>
      </c>
      <c r="AP225" s="681">
        <v>476586.59208757686</v>
      </c>
      <c r="AQ225" s="716">
        <v>100</v>
      </c>
      <c r="AR225" s="716">
        <v>24.426073339917306</v>
      </c>
      <c r="AS225" s="716">
        <v>25.058004644873073</v>
      </c>
      <c r="AT225" s="716">
        <v>1.0127112353213323</v>
      </c>
      <c r="AU225" s="716">
        <v>21.727977705144987</v>
      </c>
      <c r="AV225" s="716">
        <v>20.980574000807316</v>
      </c>
      <c r="AW225" s="666">
        <v>6.8039800574702287</v>
      </c>
      <c r="AX225" s="18"/>
    </row>
    <row r="226" spans="1:50" ht="16.399999999999999" customHeight="1" x14ac:dyDescent="0.25">
      <c r="A226" s="722" t="s">
        <v>500</v>
      </c>
      <c r="B226" s="682">
        <v>9329867.4827538095</v>
      </c>
      <c r="C226" s="682">
        <v>2206889.1054818179</v>
      </c>
      <c r="D226" s="682">
        <v>2363085.8455105191</v>
      </c>
      <c r="E226" s="682">
        <v>170017.39262791397</v>
      </c>
      <c r="F226" s="682">
        <v>2190648.234230849</v>
      </c>
      <c r="G226" s="682">
        <v>84513.788085722685</v>
      </c>
      <c r="H226" s="682">
        <v>1526862.7816172205</v>
      </c>
      <c r="I226" s="682">
        <v>787850.33519976668</v>
      </c>
      <c r="J226" s="682">
        <v>6983720.3375913454</v>
      </c>
      <c r="K226" s="681">
        <v>2346147.1451624637</v>
      </c>
      <c r="L226" s="716">
        <v>100</v>
      </c>
      <c r="M226" s="716">
        <v>23.654024128008633</v>
      </c>
      <c r="N226" s="716">
        <v>25.328182312113924</v>
      </c>
      <c r="O226" s="716">
        <v>1.8222916128464832</v>
      </c>
      <c r="P226" s="716">
        <v>23.479950152349385</v>
      </c>
      <c r="Q226" s="716">
        <v>0.9058412484630225</v>
      </c>
      <c r="R226" s="716">
        <v>16.365321205682879</v>
      </c>
      <c r="S226" s="716">
        <v>8.4443893405356736</v>
      </c>
      <c r="T226" s="716">
        <v>74.853371181323851</v>
      </c>
      <c r="U226" s="666">
        <v>25.146628818676142</v>
      </c>
      <c r="V226" s="682">
        <v>2346147.1451624637</v>
      </c>
      <c r="W226" s="682">
        <v>505799.72165626159</v>
      </c>
      <c r="X226" s="682">
        <v>633960.60905512562</v>
      </c>
      <c r="Y226" s="682">
        <v>99897.058367292615</v>
      </c>
      <c r="Z226" s="682">
        <v>702894.95236876258</v>
      </c>
      <c r="AA226" s="689">
        <v>70920.733882085522</v>
      </c>
      <c r="AB226" s="681">
        <v>332591.63086977176</v>
      </c>
      <c r="AC226" s="716">
        <v>100</v>
      </c>
      <c r="AD226" s="716">
        <v>21.558738235970125</v>
      </c>
      <c r="AE226" s="716">
        <v>27.021349038669346</v>
      </c>
      <c r="AF226" s="716">
        <v>4.2579195671196928</v>
      </c>
      <c r="AG226" s="716">
        <v>29.959542555464445</v>
      </c>
      <c r="AH226" s="716">
        <v>3.0228595861226117</v>
      </c>
      <c r="AI226" s="666">
        <v>14.176077214745234</v>
      </c>
      <c r="AJ226" s="682">
        <v>6983720.3375913454</v>
      </c>
      <c r="AK226" s="682">
        <v>1720225.6107220585</v>
      </c>
      <c r="AL226" s="682">
        <v>1744734.9218441572</v>
      </c>
      <c r="AM226" s="682">
        <v>71578.569851380875</v>
      </c>
      <c r="AN226" s="682">
        <v>1506856.3791838745</v>
      </c>
      <c r="AO226" s="682">
        <v>1480141.0461684261</v>
      </c>
      <c r="AP226" s="681">
        <v>461712.02128564229</v>
      </c>
      <c r="AQ226" s="716">
        <v>100</v>
      </c>
      <c r="AR226" s="716">
        <v>24.631937242139866</v>
      </c>
      <c r="AS226" s="716">
        <v>24.982886448828058</v>
      </c>
      <c r="AT226" s="716">
        <v>1.0249346536128336</v>
      </c>
      <c r="AU226" s="716">
        <v>21.576699901238925</v>
      </c>
      <c r="AV226" s="716">
        <v>21.194162632791226</v>
      </c>
      <c r="AW226" s="666">
        <v>6.6112616050843283</v>
      </c>
      <c r="AX226" s="18"/>
    </row>
    <row r="227" spans="1:50" ht="16.399999999999999" customHeight="1" x14ac:dyDescent="0.25">
      <c r="A227" s="722" t="s">
        <v>501</v>
      </c>
      <c r="B227" s="682">
        <v>9336439.4466940612</v>
      </c>
      <c r="C227" s="682">
        <v>2234927.3684514998</v>
      </c>
      <c r="D227" s="682">
        <v>2357279.666189827</v>
      </c>
      <c r="E227" s="682">
        <v>182276.3309115204</v>
      </c>
      <c r="F227" s="682">
        <v>2168037.1708643315</v>
      </c>
      <c r="G227" s="682">
        <v>83750.38184200121</v>
      </c>
      <c r="H227" s="682">
        <v>1534402.3014575283</v>
      </c>
      <c r="I227" s="682">
        <v>775766.22697735531</v>
      </c>
      <c r="J227" s="682">
        <v>6965998.2162818443</v>
      </c>
      <c r="K227" s="681">
        <v>2370441.2304122178</v>
      </c>
      <c r="L227" s="716">
        <v>100</v>
      </c>
      <c r="M227" s="716">
        <v>23.937683966266874</v>
      </c>
      <c r="N227" s="716">
        <v>25.248165316645586</v>
      </c>
      <c r="O227" s="716">
        <v>1.9523109634268832</v>
      </c>
      <c r="P227" s="716">
        <v>23.221241708283252</v>
      </c>
      <c r="Q227" s="716">
        <v>0.89702699107266604</v>
      </c>
      <c r="R227" s="716">
        <v>16.434555273647113</v>
      </c>
      <c r="S227" s="716">
        <v>8.3090157806576492</v>
      </c>
      <c r="T227" s="716">
        <v>74.610864838291576</v>
      </c>
      <c r="U227" s="666">
        <v>25.389135161708431</v>
      </c>
      <c r="V227" s="682">
        <v>2370441.2304122178</v>
      </c>
      <c r="W227" s="682">
        <v>535584.56157692056</v>
      </c>
      <c r="X227" s="682">
        <v>639293.57244872546</v>
      </c>
      <c r="Y227" s="682">
        <v>108228.03068050319</v>
      </c>
      <c r="Z227" s="682">
        <v>698343.34960827383</v>
      </c>
      <c r="AA227" s="689">
        <v>69895.714854880513</v>
      </c>
      <c r="AB227" s="681">
        <v>319011.67865585361</v>
      </c>
      <c r="AC227" s="716">
        <v>100</v>
      </c>
      <c r="AD227" s="716">
        <v>22.594298255763245</v>
      </c>
      <c r="AE227" s="716">
        <v>26.9693913625335</v>
      </c>
      <c r="AF227" s="716">
        <v>4.5657335559288432</v>
      </c>
      <c r="AG227" s="716">
        <v>29.460479367667446</v>
      </c>
      <c r="AH227" s="716">
        <v>2.9486373236397725</v>
      </c>
      <c r="AI227" s="666">
        <v>13.457902881666369</v>
      </c>
      <c r="AJ227" s="682">
        <v>6965998.2162818443</v>
      </c>
      <c r="AK227" s="682">
        <v>1720653.1419446436</v>
      </c>
      <c r="AL227" s="682">
        <v>1735820.0609071122</v>
      </c>
      <c r="AM227" s="682">
        <v>75783.43898753346</v>
      </c>
      <c r="AN227" s="682">
        <v>1490501.4799536597</v>
      </c>
      <c r="AO227" s="682">
        <v>1481137.9427948683</v>
      </c>
      <c r="AP227" s="681">
        <v>463841.41907710698</v>
      </c>
      <c r="AQ227" s="716">
        <v>100</v>
      </c>
      <c r="AR227" s="716">
        <v>24.700740490040715</v>
      </c>
      <c r="AS227" s="716">
        <v>24.918468351742124</v>
      </c>
      <c r="AT227" s="716">
        <v>1.0879049439088639</v>
      </c>
      <c r="AU227" s="716">
        <v>21.396811105547865</v>
      </c>
      <c r="AV227" s="716">
        <v>21.262393368590857</v>
      </c>
      <c r="AW227" s="666">
        <v>6.6586496963630575</v>
      </c>
      <c r="AX227" s="18"/>
    </row>
    <row r="228" spans="1:50" ht="16.399999999999999" customHeight="1" x14ac:dyDescent="0.25">
      <c r="A228" s="722" t="s">
        <v>502</v>
      </c>
      <c r="B228" s="682">
        <v>9380019.7813781817</v>
      </c>
      <c r="C228" s="682">
        <v>2264414.3192566074</v>
      </c>
      <c r="D228" s="682">
        <v>2361840.0278089587</v>
      </c>
      <c r="E228" s="682">
        <v>182993.86851699668</v>
      </c>
      <c r="F228" s="682">
        <v>2184298.9597117868</v>
      </c>
      <c r="G228" s="682">
        <v>84381.286944432024</v>
      </c>
      <c r="H228" s="682">
        <v>1545050.8511730665</v>
      </c>
      <c r="I228" s="682">
        <v>757040.46796633315</v>
      </c>
      <c r="J228" s="682">
        <v>6975024.6677053068</v>
      </c>
      <c r="K228" s="681">
        <v>2404995.1136728749</v>
      </c>
      <c r="L228" s="716">
        <v>100</v>
      </c>
      <c r="M228" s="716">
        <v>24.140826693692784</v>
      </c>
      <c r="N228" s="716">
        <v>25.179478112592417</v>
      </c>
      <c r="O228" s="716">
        <v>1.9508900064399421</v>
      </c>
      <c r="P228" s="716">
        <v>23.286720184196174</v>
      </c>
      <c r="Q228" s="716">
        <v>0.89958538373182506</v>
      </c>
      <c r="R228" s="716">
        <v>16.471722738158835</v>
      </c>
      <c r="S228" s="716">
        <v>8.0707768811880172</v>
      </c>
      <c r="T228" s="716">
        <v>74.360447315394524</v>
      </c>
      <c r="U228" s="666">
        <v>25.639552684605484</v>
      </c>
      <c r="V228" s="682">
        <v>2404995.1136728749</v>
      </c>
      <c r="W228" s="682">
        <v>557877.80305252341</v>
      </c>
      <c r="X228" s="682">
        <v>636144.83374225209</v>
      </c>
      <c r="Y228" s="682">
        <v>107724.45976916843</v>
      </c>
      <c r="Z228" s="682">
        <v>716311.90140312875</v>
      </c>
      <c r="AA228" s="689">
        <v>71928.823526028544</v>
      </c>
      <c r="AB228" s="681">
        <v>314899.93212537345</v>
      </c>
      <c r="AC228" s="716">
        <v>100</v>
      </c>
      <c r="AD228" s="716">
        <v>23.196629376952878</v>
      </c>
      <c r="AE228" s="716">
        <v>26.450982379367112</v>
      </c>
      <c r="AF228" s="716">
        <v>4.4791966169383661</v>
      </c>
      <c r="AG228" s="716">
        <v>29.784339158560169</v>
      </c>
      <c r="AH228" s="716">
        <v>2.9908095495537141</v>
      </c>
      <c r="AI228" s="666">
        <v>13.093578874032</v>
      </c>
      <c r="AJ228" s="682">
        <v>6975024.6677053068</v>
      </c>
      <c r="AK228" s="682">
        <v>1726759.0124897892</v>
      </c>
      <c r="AL228" s="682">
        <v>1740985.2552284414</v>
      </c>
      <c r="AM228" s="682">
        <v>76884.427517737946</v>
      </c>
      <c r="AN228" s="682">
        <v>1487512.8921177844</v>
      </c>
      <c r="AO228" s="682">
        <v>1496253.7277831929</v>
      </c>
      <c r="AP228" s="681">
        <v>448507.78414268035</v>
      </c>
      <c r="AQ228" s="716">
        <v>100</v>
      </c>
      <c r="AR228" s="716">
        <v>24.756314059859385</v>
      </c>
      <c r="AS228" s="716">
        <v>24.960273807909029</v>
      </c>
      <c r="AT228" s="716">
        <v>1.1022818008618158</v>
      </c>
      <c r="AU228" s="716">
        <v>21.32627428552388</v>
      </c>
      <c r="AV228" s="716">
        <v>21.451590482696329</v>
      </c>
      <c r="AW228" s="666">
        <v>6.4301963865345533</v>
      </c>
      <c r="AX228" s="18"/>
    </row>
    <row r="229" spans="1:50" ht="16.399999999999999" customHeight="1" x14ac:dyDescent="0.25">
      <c r="A229" s="722" t="s">
        <v>503</v>
      </c>
      <c r="B229" s="682">
        <v>9395305.6737960503</v>
      </c>
      <c r="C229" s="682">
        <v>2296382.764668786</v>
      </c>
      <c r="D229" s="682">
        <v>2343382.4370972207</v>
      </c>
      <c r="E229" s="682">
        <v>182960.66512393695</v>
      </c>
      <c r="F229" s="682">
        <v>2177755.2626537737</v>
      </c>
      <c r="G229" s="682">
        <v>87802.567164718785</v>
      </c>
      <c r="H229" s="682">
        <v>1546451.2829050552</v>
      </c>
      <c r="I229" s="682">
        <v>760570.69418255857</v>
      </c>
      <c r="J229" s="682">
        <v>6975125.1012001215</v>
      </c>
      <c r="K229" s="681">
        <v>2420180.5725959279</v>
      </c>
      <c r="L229" s="716">
        <v>100</v>
      </c>
      <c r="M229" s="716">
        <v>24.441810031508666</v>
      </c>
      <c r="N229" s="716">
        <v>24.942056367926639</v>
      </c>
      <c r="O229" s="716">
        <v>1.9473625603712166</v>
      </c>
      <c r="P229" s="716">
        <v>23.179184778709601</v>
      </c>
      <c r="Q229" s="716">
        <v>0.93453656765638049</v>
      </c>
      <c r="R229" s="716">
        <v>16.459829372217026</v>
      </c>
      <c r="S229" s="716">
        <v>8.0952203216104621</v>
      </c>
      <c r="T229" s="716">
        <v>74.240533979155927</v>
      </c>
      <c r="U229" s="666">
        <v>25.759466020844062</v>
      </c>
      <c r="V229" s="682">
        <v>2420180.5725959279</v>
      </c>
      <c r="W229" s="682">
        <v>584327.00934588769</v>
      </c>
      <c r="X229" s="682">
        <v>628278.16630536737</v>
      </c>
      <c r="Y229" s="682">
        <v>107566.58541218101</v>
      </c>
      <c r="Z229" s="682">
        <v>713577.64917137264</v>
      </c>
      <c r="AA229" s="689">
        <v>73300.031573578919</v>
      </c>
      <c r="AB229" s="681">
        <v>313015.14490235003</v>
      </c>
      <c r="AC229" s="716">
        <v>100</v>
      </c>
      <c r="AD229" s="716">
        <v>24.143942644706399</v>
      </c>
      <c r="AE229" s="716">
        <v>25.959970649275366</v>
      </c>
      <c r="AF229" s="716">
        <v>4.4445685842690335</v>
      </c>
      <c r="AG229" s="716">
        <v>29.484479681033747</v>
      </c>
      <c r="AH229" s="716">
        <v>3.0287009326314864</v>
      </c>
      <c r="AI229" s="666">
        <v>12.9335450605078</v>
      </c>
      <c r="AJ229" s="682">
        <v>6975125.1012001215</v>
      </c>
      <c r="AK229" s="682">
        <v>1733185.9002716579</v>
      </c>
      <c r="AL229" s="682">
        <v>1731991.6263849384</v>
      </c>
      <c r="AM229" s="682">
        <v>77052.326620209133</v>
      </c>
      <c r="AN229" s="682">
        <v>1484179.1035245289</v>
      </c>
      <c r="AO229" s="682">
        <v>1495766.9425930318</v>
      </c>
      <c r="AP229" s="681">
        <v>454189.28211374133</v>
      </c>
      <c r="AQ229" s="716">
        <v>100</v>
      </c>
      <c r="AR229" s="716">
        <v>24.848097706139356</v>
      </c>
      <c r="AS229" s="716">
        <v>24.830975806970638</v>
      </c>
      <c r="AT229" s="716">
        <v>1.1046730417344302</v>
      </c>
      <c r="AU229" s="716">
        <v>21.278171817580233</v>
      </c>
      <c r="AV229" s="716">
        <v>21.444302731368563</v>
      </c>
      <c r="AW229" s="666">
        <v>6.5115575064824958</v>
      </c>
      <c r="AX229" s="18"/>
    </row>
    <row r="230" spans="1:50" ht="16.399999999999999" customHeight="1" x14ac:dyDescent="0.25">
      <c r="A230" s="722" t="s">
        <v>504</v>
      </c>
      <c r="B230" s="682">
        <v>9476672.5508380122</v>
      </c>
      <c r="C230" s="682">
        <v>2340046.2491149502</v>
      </c>
      <c r="D230" s="682">
        <v>2373588.2006997117</v>
      </c>
      <c r="E230" s="682">
        <v>192958.67232330481</v>
      </c>
      <c r="F230" s="682">
        <v>2174575.3264357946</v>
      </c>
      <c r="G230" s="682">
        <v>82141.996780216228</v>
      </c>
      <c r="H230" s="682">
        <v>1539756.9208110275</v>
      </c>
      <c r="I230" s="682">
        <v>773605.18467300688</v>
      </c>
      <c r="J230" s="682">
        <v>7052827.3016937301</v>
      </c>
      <c r="K230" s="681">
        <v>2423845.2491442831</v>
      </c>
      <c r="L230" s="716">
        <v>100</v>
      </c>
      <c r="M230" s="716">
        <v>24.692699220762062</v>
      </c>
      <c r="N230" s="716">
        <v>25.04664150804512</v>
      </c>
      <c r="O230" s="716">
        <v>2.0361437127659503</v>
      </c>
      <c r="P230" s="716">
        <v>22.946612482073142</v>
      </c>
      <c r="Q230" s="716">
        <v>0.8667809965951867</v>
      </c>
      <c r="R230" s="716">
        <v>16.247864559537497</v>
      </c>
      <c r="S230" s="716">
        <v>8.1632575202210376</v>
      </c>
      <c r="T230" s="716">
        <v>74.423034708211546</v>
      </c>
      <c r="U230" s="666">
        <v>25.576965291788468</v>
      </c>
      <c r="V230" s="682">
        <v>2423845.2491442831</v>
      </c>
      <c r="W230" s="682">
        <v>582666.49034754524</v>
      </c>
      <c r="X230" s="682">
        <v>637563.23431581398</v>
      </c>
      <c r="Y230" s="682">
        <v>114148.35557801349</v>
      </c>
      <c r="Z230" s="682">
        <v>708940.24347465602</v>
      </c>
      <c r="AA230" s="689">
        <v>68372.895978217959</v>
      </c>
      <c r="AB230" s="681">
        <v>312145.90457274666</v>
      </c>
      <c r="AC230" s="716">
        <v>100</v>
      </c>
      <c r="AD230" s="716">
        <v>24.038931138580338</v>
      </c>
      <c r="AE230" s="716">
        <v>26.30379289028043</v>
      </c>
      <c r="AF230" s="716">
        <v>4.7093912294240958</v>
      </c>
      <c r="AG230" s="716">
        <v>29.248576975982317</v>
      </c>
      <c r="AH230" s="716">
        <v>2.8208441113291531</v>
      </c>
      <c r="AI230" s="666">
        <v>12.87812844829706</v>
      </c>
      <c r="AJ230" s="682">
        <v>7052827.3016937301</v>
      </c>
      <c r="AK230" s="682">
        <v>1778855.6161706552</v>
      </c>
      <c r="AL230" s="682">
        <v>1750746.6624732194</v>
      </c>
      <c r="AM230" s="682">
        <v>80524.590807788511</v>
      </c>
      <c r="AN230" s="682">
        <v>1485444.4246088157</v>
      </c>
      <c r="AO230" s="682">
        <v>1489062.7408342084</v>
      </c>
      <c r="AP230" s="681">
        <v>468010.0995259643</v>
      </c>
      <c r="AQ230" s="716">
        <v>100</v>
      </c>
      <c r="AR230" s="716">
        <v>25.22187968140755</v>
      </c>
      <c r="AS230" s="716">
        <v>24.823330950593096</v>
      </c>
      <c r="AT230" s="716">
        <v>1.1417349009588056</v>
      </c>
      <c r="AU230" s="716">
        <v>21.061687193901481</v>
      </c>
      <c r="AV230" s="716">
        <v>21.112990253945554</v>
      </c>
      <c r="AW230" s="666">
        <v>6.6357799433650122</v>
      </c>
      <c r="AX230" s="18"/>
    </row>
    <row r="231" spans="1:50" ht="16.399999999999999" customHeight="1" x14ac:dyDescent="0.25">
      <c r="A231" s="722" t="s">
        <v>505</v>
      </c>
      <c r="B231" s="682">
        <v>9474869.0592365805</v>
      </c>
      <c r="C231" s="682">
        <v>2323139.1360791004</v>
      </c>
      <c r="D231" s="682">
        <v>2372002.6622755253</v>
      </c>
      <c r="E231" s="682">
        <v>188566.10626770975</v>
      </c>
      <c r="F231" s="682">
        <v>2181137.1272802548</v>
      </c>
      <c r="G231" s="682">
        <v>74813.515889163813</v>
      </c>
      <c r="H231" s="682">
        <v>1540090.5254042132</v>
      </c>
      <c r="I231" s="682">
        <v>795119.98604061292</v>
      </c>
      <c r="J231" s="682">
        <v>7050040.9313717475</v>
      </c>
      <c r="K231" s="681">
        <v>2424828.127864833</v>
      </c>
      <c r="L231" s="716">
        <v>100</v>
      </c>
      <c r="M231" s="716">
        <v>24.518957692765024</v>
      </c>
      <c r="N231" s="716">
        <v>25.034674858785277</v>
      </c>
      <c r="O231" s="716">
        <v>1.990171105149849</v>
      </c>
      <c r="P231" s="716">
        <v>23.020235041179511</v>
      </c>
      <c r="Q231" s="716">
        <v>0.78959947015026888</v>
      </c>
      <c r="R231" s="716">
        <v>16.254478196749908</v>
      </c>
      <c r="S231" s="716">
        <v>8.3918836352201591</v>
      </c>
      <c r="T231" s="716">
        <v>74.407792733547197</v>
      </c>
      <c r="U231" s="666">
        <v>25.59220726645281</v>
      </c>
      <c r="V231" s="682">
        <v>2424828.127864833</v>
      </c>
      <c r="W231" s="682">
        <v>572490.2757077018</v>
      </c>
      <c r="X231" s="682">
        <v>633837.4681955229</v>
      </c>
      <c r="Y231" s="682">
        <v>116750.77027143726</v>
      </c>
      <c r="Z231" s="682">
        <v>709397.93589322548</v>
      </c>
      <c r="AA231" s="689">
        <v>60726.920006311702</v>
      </c>
      <c r="AB231" s="681">
        <v>331543.25228958647</v>
      </c>
      <c r="AC231" s="716">
        <v>100</v>
      </c>
      <c r="AD231" s="716">
        <v>23.609519748181267</v>
      </c>
      <c r="AE231" s="716">
        <v>26.13948019291761</v>
      </c>
      <c r="AF231" s="716">
        <v>4.8148060033533762</v>
      </c>
      <c r="AG231" s="716">
        <v>29.255596623166909</v>
      </c>
      <c r="AH231" s="716">
        <v>2.5043803850866908</v>
      </c>
      <c r="AI231" s="666">
        <v>13.67285575747279</v>
      </c>
      <c r="AJ231" s="682">
        <v>7050040.9313717475</v>
      </c>
      <c r="AK231" s="682">
        <v>1773800.553664153</v>
      </c>
      <c r="AL231" s="682">
        <v>1753726.4822256113</v>
      </c>
      <c r="AM231" s="682">
        <v>73662.806790074901</v>
      </c>
      <c r="AN231" s="682">
        <v>1493398.7841517958</v>
      </c>
      <c r="AO231" s="682">
        <v>1485702.1366297076</v>
      </c>
      <c r="AP231" s="681">
        <v>470904.69312491379</v>
      </c>
      <c r="AQ231" s="716">
        <v>100</v>
      </c>
      <c r="AR231" s="716">
        <v>25.160145464843698</v>
      </c>
      <c r="AS231" s="716">
        <v>24.8754085160238</v>
      </c>
      <c r="AT231" s="716">
        <v>1.0448564413617114</v>
      </c>
      <c r="AU231" s="716">
        <v>21.182838492559231</v>
      </c>
      <c r="AV231" s="716">
        <v>21.073666821117733</v>
      </c>
      <c r="AW231" s="666">
        <v>6.6794604131934943</v>
      </c>
      <c r="AX231" s="18"/>
    </row>
    <row r="232" spans="1:50" ht="16.399999999999999" customHeight="1" x14ac:dyDescent="0.25">
      <c r="A232" s="722" t="s">
        <v>506</v>
      </c>
      <c r="B232" s="682">
        <v>9486624.5462597553</v>
      </c>
      <c r="C232" s="682">
        <v>2321769.9509281833</v>
      </c>
      <c r="D232" s="682">
        <v>2373714.7191286585</v>
      </c>
      <c r="E232" s="682">
        <v>179033.12277572529</v>
      </c>
      <c r="F232" s="682">
        <v>2204517.1273535211</v>
      </c>
      <c r="G232" s="682">
        <v>70608.101901515081</v>
      </c>
      <c r="H232" s="682">
        <v>1540291.5696543308</v>
      </c>
      <c r="I232" s="682">
        <v>796689.9545178219</v>
      </c>
      <c r="J232" s="682">
        <v>7079098.0087619387</v>
      </c>
      <c r="K232" s="681">
        <v>2407526.5374978175</v>
      </c>
      <c r="L232" s="716">
        <v>100</v>
      </c>
      <c r="M232" s="716">
        <v>24.474141878457456</v>
      </c>
      <c r="N232" s="716">
        <v>25.021699842274575</v>
      </c>
      <c r="O232" s="716">
        <v>1.8872162791170206</v>
      </c>
      <c r="P232" s="716">
        <v>23.238161440917203</v>
      </c>
      <c r="Q232" s="716">
        <v>0.74429109697772733</v>
      </c>
      <c r="R232" s="716">
        <v>16.236455465728472</v>
      </c>
      <c r="S232" s="716">
        <v>8.3980339965275519</v>
      </c>
      <c r="T232" s="716">
        <v>74.621884467357575</v>
      </c>
      <c r="U232" s="666">
        <v>25.378115532642443</v>
      </c>
      <c r="V232" s="682">
        <v>2407526.5374978175</v>
      </c>
      <c r="W232" s="682">
        <v>575587.34134182474</v>
      </c>
      <c r="X232" s="682">
        <v>636198.34999015974</v>
      </c>
      <c r="Y232" s="682">
        <v>114387.51687788789</v>
      </c>
      <c r="Z232" s="682">
        <v>688023.17591613973</v>
      </c>
      <c r="AA232" s="689">
        <v>55194.445571624121</v>
      </c>
      <c r="AB232" s="681">
        <v>338149.80838893272</v>
      </c>
      <c r="AC232" s="716">
        <v>100</v>
      </c>
      <c r="AD232" s="716">
        <v>23.907829566025978</v>
      </c>
      <c r="AE232" s="716">
        <v>26.4253930364303</v>
      </c>
      <c r="AF232" s="716">
        <v>4.7512463558043576</v>
      </c>
      <c r="AG232" s="716">
        <v>28.578010053056929</v>
      </c>
      <c r="AH232" s="716">
        <v>2.2925789066893789</v>
      </c>
      <c r="AI232" s="666">
        <v>14.04552776977393</v>
      </c>
      <c r="AJ232" s="682">
        <v>7079098.0087619387</v>
      </c>
      <c r="AK232" s="682">
        <v>1769314.9494648329</v>
      </c>
      <c r="AL232" s="682">
        <v>1754189.5545383801</v>
      </c>
      <c r="AM232" s="682">
        <v>66410.190806534694</v>
      </c>
      <c r="AN232" s="682">
        <v>1538467.74928209</v>
      </c>
      <c r="AO232" s="682">
        <v>1484870.808131157</v>
      </c>
      <c r="AP232" s="681">
        <v>465943.28482536081</v>
      </c>
      <c r="AQ232" s="716">
        <v>100</v>
      </c>
      <c r="AR232" s="716">
        <v>24.993508315253116</v>
      </c>
      <c r="AS232" s="716">
        <v>24.779845573082689</v>
      </c>
      <c r="AT232" s="716">
        <v>0.93811656123898124</v>
      </c>
      <c r="AU232" s="716">
        <v>21.732539193240413</v>
      </c>
      <c r="AV232" s="716">
        <v>20.975423794010243</v>
      </c>
      <c r="AW232" s="666">
        <v>6.5819583829557615</v>
      </c>
      <c r="AX232" s="18"/>
    </row>
    <row r="233" spans="1:50" ht="16.399999999999999" customHeight="1" x14ac:dyDescent="0.25">
      <c r="A233" s="722" t="s">
        <v>507</v>
      </c>
      <c r="B233" s="682">
        <v>9499099.8452642448</v>
      </c>
      <c r="C233" s="682">
        <v>2316686.1254384662</v>
      </c>
      <c r="D233" s="682">
        <v>2368821.0953462846</v>
      </c>
      <c r="E233" s="682">
        <v>179799.46714446275</v>
      </c>
      <c r="F233" s="682">
        <v>2227506.042053177</v>
      </c>
      <c r="G233" s="682">
        <v>80031.177048489219</v>
      </c>
      <c r="H233" s="682">
        <v>1527848.4109644778</v>
      </c>
      <c r="I233" s="682">
        <v>798407.5272688882</v>
      </c>
      <c r="J233" s="682">
        <v>7084935.9956031553</v>
      </c>
      <c r="K233" s="681">
        <v>2414163.8496610899</v>
      </c>
      <c r="L233" s="716">
        <v>100</v>
      </c>
      <c r="M233" s="716">
        <v>24.388480626334765</v>
      </c>
      <c r="N233" s="716">
        <v>24.937321787677124</v>
      </c>
      <c r="O233" s="716">
        <v>1.8928053191703356</v>
      </c>
      <c r="P233" s="716">
        <v>23.449653949723405</v>
      </c>
      <c r="Q233" s="716">
        <v>0.84251327338546278</v>
      </c>
      <c r="R233" s="716">
        <v>16.084138874760679</v>
      </c>
      <c r="S233" s="716">
        <v>8.4050861689482357</v>
      </c>
      <c r="T233" s="716">
        <v>74.585340832429864</v>
      </c>
      <c r="U233" s="666">
        <v>25.414659167570136</v>
      </c>
      <c r="V233" s="682">
        <v>2414163.8496610899</v>
      </c>
      <c r="W233" s="682">
        <v>578549.03324918542</v>
      </c>
      <c r="X233" s="682">
        <v>639554.50919020735</v>
      </c>
      <c r="Y233" s="682">
        <v>114462.70784534814</v>
      </c>
      <c r="Z233" s="682">
        <v>680307.80596566875</v>
      </c>
      <c r="AA233" s="689">
        <v>63914.175304584394</v>
      </c>
      <c r="AB233" s="681">
        <v>337422.80476556957</v>
      </c>
      <c r="AC233" s="716">
        <v>100</v>
      </c>
      <c r="AD233" s="716">
        <v>23.964779082016509</v>
      </c>
      <c r="AE233" s="716">
        <v>26.491760668191205</v>
      </c>
      <c r="AF233" s="716">
        <v>4.7412982288429539</v>
      </c>
      <c r="AG233" s="716">
        <v>28.179852252413319</v>
      </c>
      <c r="AH233" s="716">
        <v>2.6474663396834859</v>
      </c>
      <c r="AI233" s="666">
        <v>13.976798004532226</v>
      </c>
      <c r="AJ233" s="682">
        <v>7084935.9956031553</v>
      </c>
      <c r="AK233" s="682">
        <v>1761303.0385294994</v>
      </c>
      <c r="AL233" s="682">
        <v>1746142.6741123793</v>
      </c>
      <c r="AM233" s="682">
        <v>67105.602781898284</v>
      </c>
      <c r="AN233" s="682">
        <v>1569579.9348752056</v>
      </c>
      <c r="AO233" s="682">
        <v>1471546.2298957247</v>
      </c>
      <c r="AP233" s="681">
        <v>468393.15366911091</v>
      </c>
      <c r="AQ233" s="716">
        <v>100</v>
      </c>
      <c r="AR233" s="716">
        <v>24.8598299211531</v>
      </c>
      <c r="AS233" s="716">
        <v>24.645849661817962</v>
      </c>
      <c r="AT233" s="716">
        <v>0.94715891327096513</v>
      </c>
      <c r="AU233" s="716">
        <v>22.153763080559543</v>
      </c>
      <c r="AV233" s="716">
        <v>20.770070905495157</v>
      </c>
      <c r="AW233" s="666">
        <v>6.6111134096312423</v>
      </c>
      <c r="AX233" s="18"/>
    </row>
    <row r="234" spans="1:50" ht="16.399999999999999" customHeight="1" x14ac:dyDescent="0.25">
      <c r="A234" s="722" t="s">
        <v>508</v>
      </c>
      <c r="B234" s="682">
        <v>9432525.4709231779</v>
      </c>
      <c r="C234" s="682">
        <v>2288058.8604622101</v>
      </c>
      <c r="D234" s="682">
        <v>2351508.1514063175</v>
      </c>
      <c r="E234" s="682">
        <v>182346.55576267355</v>
      </c>
      <c r="F234" s="682">
        <v>2232870.3410471212</v>
      </c>
      <c r="G234" s="682">
        <v>70534.914358677837</v>
      </c>
      <c r="H234" s="682">
        <v>1513487.3550018314</v>
      </c>
      <c r="I234" s="682">
        <v>793719.29288434563</v>
      </c>
      <c r="J234" s="682">
        <v>7049056.7129599471</v>
      </c>
      <c r="K234" s="681">
        <v>2383468.7579632299</v>
      </c>
      <c r="L234" s="716">
        <v>100</v>
      </c>
      <c r="M234" s="716">
        <v>24.257118282006331</v>
      </c>
      <c r="N234" s="716">
        <v>24.929783212938105</v>
      </c>
      <c r="O234" s="716">
        <v>1.9331679127162427</v>
      </c>
      <c r="P234" s="716">
        <v>23.672030867345075</v>
      </c>
      <c r="Q234" s="716">
        <v>0.74778397976352839</v>
      </c>
      <c r="R234" s="716">
        <v>16.045409680231732</v>
      </c>
      <c r="S234" s="716">
        <v>8.414706064998974</v>
      </c>
      <c r="T234" s="716">
        <v>74.731382753107411</v>
      </c>
      <c r="U234" s="666">
        <v>25.268617246892582</v>
      </c>
      <c r="V234" s="682">
        <v>2383468.7579632299</v>
      </c>
      <c r="W234" s="682">
        <v>560456.87168680411</v>
      </c>
      <c r="X234" s="682">
        <v>650058.30838293082</v>
      </c>
      <c r="Y234" s="682">
        <v>115469.69463506712</v>
      </c>
      <c r="Z234" s="682">
        <v>673286.74876293435</v>
      </c>
      <c r="AA234" s="689">
        <v>57720.375562979942</v>
      </c>
      <c r="AB234" s="681">
        <v>326549.27682817774</v>
      </c>
      <c r="AC234" s="716">
        <v>100</v>
      </c>
      <c r="AD234" s="716">
        <v>23.514336817476771</v>
      </c>
      <c r="AE234" s="716">
        <v>27.273624049447655</v>
      </c>
      <c r="AF234" s="716">
        <v>4.8446070144313795</v>
      </c>
      <c r="AG234" s="716">
        <v>28.248188549292546</v>
      </c>
      <c r="AH234" s="716">
        <v>2.4216963352313594</v>
      </c>
      <c r="AI234" s="666">
        <v>13.700589770147742</v>
      </c>
      <c r="AJ234" s="682">
        <v>7049056.7129599471</v>
      </c>
      <c r="AK234" s="682">
        <v>1747875.4831252224</v>
      </c>
      <c r="AL234" s="682">
        <v>1719362.4667539767</v>
      </c>
      <c r="AM234" s="682">
        <v>68488.369266406808</v>
      </c>
      <c r="AN234" s="682">
        <v>1579438.307365742</v>
      </c>
      <c r="AO234" s="682">
        <v>1458317.7072294808</v>
      </c>
      <c r="AP234" s="681">
        <v>473942.87708499946</v>
      </c>
      <c r="AQ234" s="716">
        <v>100</v>
      </c>
      <c r="AR234" s="716">
        <v>24.795877722358082</v>
      </c>
      <c r="AS234" s="716">
        <v>24.391383652693079</v>
      </c>
      <c r="AT234" s="716">
        <v>0.97159622989680949</v>
      </c>
      <c r="AU234" s="716">
        <v>22.40637821031979</v>
      </c>
      <c r="AV234" s="716">
        <v>20.688125611875286</v>
      </c>
      <c r="AW234" s="666">
        <v>6.7234936018267275</v>
      </c>
      <c r="AX234" s="18"/>
    </row>
    <row r="235" spans="1:50" ht="16.399999999999999" customHeight="1" x14ac:dyDescent="0.25">
      <c r="A235" s="722" t="s">
        <v>509</v>
      </c>
      <c r="B235" s="682">
        <v>9446279.5297909956</v>
      </c>
      <c r="C235" s="682">
        <v>2288457.5557795269</v>
      </c>
      <c r="D235" s="682">
        <v>2339177.8488371186</v>
      </c>
      <c r="E235" s="682">
        <v>187000.51036379201</v>
      </c>
      <c r="F235" s="682">
        <v>2245820.6158037465</v>
      </c>
      <c r="G235" s="682">
        <v>69951.507961521973</v>
      </c>
      <c r="H235" s="682">
        <v>1504540.2416043412</v>
      </c>
      <c r="I235" s="682">
        <v>811331.24944094778</v>
      </c>
      <c r="J235" s="682">
        <v>7076816.3721440695</v>
      </c>
      <c r="K235" s="681">
        <v>2369463.1576469252</v>
      </c>
      <c r="L235" s="716">
        <v>100</v>
      </c>
      <c r="M235" s="716">
        <v>24.226019869117302</v>
      </c>
      <c r="N235" s="716">
        <v>24.762953938214384</v>
      </c>
      <c r="O235" s="716">
        <v>1.9796207572943747</v>
      </c>
      <c r="P235" s="716">
        <v>23.774657617541799</v>
      </c>
      <c r="Q235" s="716">
        <v>0.74051914027013443</v>
      </c>
      <c r="R235" s="716">
        <v>15.927331356852511</v>
      </c>
      <c r="S235" s="716">
        <v>8.5888973207094885</v>
      </c>
      <c r="T235" s="716">
        <v>74.916440380847462</v>
      </c>
      <c r="U235" s="666">
        <v>25.083559619152524</v>
      </c>
      <c r="V235" s="682">
        <v>2369463.1576469252</v>
      </c>
      <c r="W235" s="682">
        <v>549330.58390252641</v>
      </c>
      <c r="X235" s="682">
        <v>637453.77024654206</v>
      </c>
      <c r="Y235" s="682">
        <v>113566.72784575188</v>
      </c>
      <c r="Z235" s="682">
        <v>686859.72525474895</v>
      </c>
      <c r="AA235" s="689">
        <v>57812.57281591832</v>
      </c>
      <c r="AB235" s="681">
        <v>324585.05325295008</v>
      </c>
      <c r="AC235" s="716">
        <v>100</v>
      </c>
      <c r="AD235" s="716">
        <v>23.183757136281351</v>
      </c>
      <c r="AE235" s="716">
        <v>26.902877480466376</v>
      </c>
      <c r="AF235" s="716">
        <v>4.7929307311337617</v>
      </c>
      <c r="AG235" s="716">
        <v>28.987989242966666</v>
      </c>
      <c r="AH235" s="716">
        <v>2.4399017401617265</v>
      </c>
      <c r="AI235" s="666">
        <v>13.698674832964702</v>
      </c>
      <c r="AJ235" s="682">
        <v>7076816.3721440695</v>
      </c>
      <c r="AK235" s="682">
        <v>1758910.9631952776</v>
      </c>
      <c r="AL235" s="682">
        <v>1718801.1621312054</v>
      </c>
      <c r="AM235" s="682">
        <v>75049.039532275157</v>
      </c>
      <c r="AN235" s="682">
        <v>1578446.4639191232</v>
      </c>
      <c r="AO235" s="682">
        <v>1449115.8771073227</v>
      </c>
      <c r="AP235" s="681">
        <v>493493.98063735547</v>
      </c>
      <c r="AQ235" s="716">
        <v>100</v>
      </c>
      <c r="AR235" s="716">
        <v>24.854551407024552</v>
      </c>
      <c r="AS235" s="716">
        <v>24.287773933159983</v>
      </c>
      <c r="AT235" s="716">
        <v>1.0604915485398907</v>
      </c>
      <c r="AU235" s="716">
        <v>22.304471119700679</v>
      </c>
      <c r="AV235" s="716">
        <v>20.476946142213983</v>
      </c>
      <c r="AW235" s="666">
        <v>6.9733896527237587</v>
      </c>
      <c r="AX235" s="18"/>
    </row>
    <row r="236" spans="1:50" ht="16.399999999999999" customHeight="1" x14ac:dyDescent="0.25">
      <c r="A236" s="722" t="s">
        <v>510</v>
      </c>
      <c r="B236" s="682">
        <v>9371269.7053052112</v>
      </c>
      <c r="C236" s="682">
        <v>2245770.5862976387</v>
      </c>
      <c r="D236" s="682">
        <v>2325336.7121042847</v>
      </c>
      <c r="E236" s="682">
        <v>176050.58791999076</v>
      </c>
      <c r="F236" s="682">
        <v>2234353.971322</v>
      </c>
      <c r="G236" s="682">
        <v>67368.054825844883</v>
      </c>
      <c r="H236" s="682">
        <v>1510549.0989525337</v>
      </c>
      <c r="I236" s="682">
        <v>811840.69388291659</v>
      </c>
      <c r="J236" s="682">
        <v>6994184.6007564254</v>
      </c>
      <c r="K236" s="681">
        <v>2377085.1045487854</v>
      </c>
      <c r="L236" s="716">
        <v>100</v>
      </c>
      <c r="M236" s="716">
        <v>23.964421651702921</v>
      </c>
      <c r="N236" s="716">
        <v>24.813464826307133</v>
      </c>
      <c r="O236" s="716">
        <v>1.878620437317325</v>
      </c>
      <c r="P236" s="716">
        <v>23.842595951081208</v>
      </c>
      <c r="Q236" s="716">
        <v>0.71887862524868806</v>
      </c>
      <c r="R236" s="716">
        <v>16.118937416745034</v>
      </c>
      <c r="S236" s="716">
        <v>8.6630810915976717</v>
      </c>
      <c r="T236" s="716">
        <v>74.634332600596437</v>
      </c>
      <c r="U236" s="666">
        <v>25.365667399403552</v>
      </c>
      <c r="V236" s="682">
        <v>2377085.1045487854</v>
      </c>
      <c r="W236" s="682">
        <v>544903.88044735929</v>
      </c>
      <c r="X236" s="682">
        <v>629543.08958534361</v>
      </c>
      <c r="Y236" s="682">
        <v>109338.5713554738</v>
      </c>
      <c r="Z236" s="682">
        <v>717770.95478886855</v>
      </c>
      <c r="AA236" s="689">
        <v>53344.068165405566</v>
      </c>
      <c r="AB236" s="681">
        <v>322286.91406331921</v>
      </c>
      <c r="AC236" s="716">
        <v>100</v>
      </c>
      <c r="AD236" s="716">
        <v>22.92319611967751</v>
      </c>
      <c r="AE236" s="716">
        <v>26.483826278691126</v>
      </c>
      <c r="AF236" s="716">
        <v>4.5996910731653537</v>
      </c>
      <c r="AG236" s="716">
        <v>30.195425204396066</v>
      </c>
      <c r="AH236" s="716">
        <v>2.2440958492956966</v>
      </c>
      <c r="AI236" s="666">
        <v>13.558072171946709</v>
      </c>
      <c r="AJ236" s="682">
        <v>6994184.6007564254</v>
      </c>
      <c r="AK236" s="682">
        <v>1720308.7706492553</v>
      </c>
      <c r="AL236" s="682">
        <v>1713113.423625024</v>
      </c>
      <c r="AM236" s="682">
        <v>68241.631558382403</v>
      </c>
      <c r="AN236" s="682">
        <v>1536003.0856822561</v>
      </c>
      <c r="AO236" s="682">
        <v>1457727.4667026747</v>
      </c>
      <c r="AP236" s="681">
        <v>496386.80240805185</v>
      </c>
      <c r="AQ236" s="716">
        <v>100</v>
      </c>
      <c r="AR236" s="716">
        <v>24.596273459285058</v>
      </c>
      <c r="AS236" s="716">
        <v>24.493397320965045</v>
      </c>
      <c r="AT236" s="716">
        <v>0.97569102695690968</v>
      </c>
      <c r="AU236" s="716">
        <v>21.961145914223319</v>
      </c>
      <c r="AV236" s="716">
        <v>20.841993025820631</v>
      </c>
      <c r="AW236" s="666">
        <v>7.0971361315565975</v>
      </c>
      <c r="AX236" s="18"/>
    </row>
    <row r="237" spans="1:50" ht="16.399999999999999" customHeight="1" x14ac:dyDescent="0.25">
      <c r="A237" s="722" t="s">
        <v>511</v>
      </c>
      <c r="B237" s="682">
        <v>9383466.5614121184</v>
      </c>
      <c r="C237" s="682">
        <v>2241462.2233721958</v>
      </c>
      <c r="D237" s="682">
        <v>2318229.72673934</v>
      </c>
      <c r="E237" s="682">
        <v>176756.24220361456</v>
      </c>
      <c r="F237" s="682">
        <v>2228287.4587458246</v>
      </c>
      <c r="G237" s="682">
        <v>69455.466930060255</v>
      </c>
      <c r="H237" s="682">
        <v>1529978.0770517143</v>
      </c>
      <c r="I237" s="682">
        <v>819297.36636936874</v>
      </c>
      <c r="J237" s="682">
        <v>6963473.2788215633</v>
      </c>
      <c r="K237" s="681">
        <v>2419993.2825905569</v>
      </c>
      <c r="L237" s="716">
        <v>100</v>
      </c>
      <c r="M237" s="716">
        <v>23.88735771265836</v>
      </c>
      <c r="N237" s="716">
        <v>24.705472242770689</v>
      </c>
      <c r="O237" s="716">
        <v>1.8836987487171748</v>
      </c>
      <c r="P237" s="716">
        <v>23.74695368883469</v>
      </c>
      <c r="Q237" s="716">
        <v>0.74018984855430547</v>
      </c>
      <c r="R237" s="716">
        <v>16.305041074515938</v>
      </c>
      <c r="S237" s="716">
        <v>8.7312866839488432</v>
      </c>
      <c r="T237" s="716">
        <v>74.210029238635983</v>
      </c>
      <c r="U237" s="666">
        <v>25.789970761364039</v>
      </c>
      <c r="V237" s="682">
        <v>2419993.2825905569</v>
      </c>
      <c r="W237" s="682">
        <v>575296.92441652855</v>
      </c>
      <c r="X237" s="682">
        <v>628761.2655238139</v>
      </c>
      <c r="Y237" s="682">
        <v>104049.94850562676</v>
      </c>
      <c r="Z237" s="682">
        <v>720518.86727090203</v>
      </c>
      <c r="AA237" s="689">
        <v>55361.983159675365</v>
      </c>
      <c r="AB237" s="681">
        <v>336011.07317241479</v>
      </c>
      <c r="AC237" s="716">
        <v>100</v>
      </c>
      <c r="AD237" s="716">
        <v>23.772666170407057</v>
      </c>
      <c r="AE237" s="716">
        <v>25.981942596581792</v>
      </c>
      <c r="AF237" s="716">
        <v>4.2995965837658554</v>
      </c>
      <c r="AG237" s="716">
        <v>29.773589557223907</v>
      </c>
      <c r="AH237" s="716">
        <v>2.2876916046812914</v>
      </c>
      <c r="AI237" s="666">
        <v>13.884793631026996</v>
      </c>
      <c r="AJ237" s="682">
        <v>6963473.2788215633</v>
      </c>
      <c r="AK237" s="682">
        <v>1686902.292756926</v>
      </c>
      <c r="AL237" s="682">
        <v>1709429.9984455784</v>
      </c>
      <c r="AM237" s="682">
        <v>74333.884131525396</v>
      </c>
      <c r="AN237" s="682">
        <v>1528448.3524124983</v>
      </c>
      <c r="AO237" s="682">
        <v>1474292.7078473337</v>
      </c>
      <c r="AP237" s="681">
        <v>490775.59482101904</v>
      </c>
      <c r="AQ237" s="716">
        <v>100</v>
      </c>
      <c r="AR237" s="716">
        <v>24.225012794798896</v>
      </c>
      <c r="AS237" s="716">
        <v>24.548525283274543</v>
      </c>
      <c r="AT237" s="716">
        <v>1.0674828660232183</v>
      </c>
      <c r="AU237" s="716">
        <v>21.949511274223767</v>
      </c>
      <c r="AV237" s="716">
        <v>21.171801036864611</v>
      </c>
      <c r="AW237" s="666">
        <v>7.047856366644571</v>
      </c>
      <c r="AX237" s="18"/>
    </row>
    <row r="238" spans="1:50" ht="16.399999999999999" customHeight="1" x14ac:dyDescent="0.25">
      <c r="A238" s="722" t="s">
        <v>512</v>
      </c>
      <c r="B238" s="682">
        <v>9367809.8364678696</v>
      </c>
      <c r="C238" s="682">
        <v>2241216.4326192825</v>
      </c>
      <c r="D238" s="682">
        <v>2313402.474805397</v>
      </c>
      <c r="E238" s="682">
        <v>176077.60377615382</v>
      </c>
      <c r="F238" s="682">
        <v>2224416.3598308456</v>
      </c>
      <c r="G238" s="682">
        <v>71077.541899296135</v>
      </c>
      <c r="H238" s="682">
        <v>1532773.9815666871</v>
      </c>
      <c r="I238" s="682">
        <v>808845.44197020528</v>
      </c>
      <c r="J238" s="682">
        <v>6954834.61580039</v>
      </c>
      <c r="K238" s="681">
        <v>2412975.2206674786</v>
      </c>
      <c r="L238" s="716">
        <v>100</v>
      </c>
      <c r="M238" s="716">
        <v>23.9246576493736</v>
      </c>
      <c r="N238" s="716">
        <v>24.695233092793703</v>
      </c>
      <c r="O238" s="716">
        <v>1.8796026696731478</v>
      </c>
      <c r="P238" s="716">
        <v>23.745319329299722</v>
      </c>
      <c r="Q238" s="716">
        <v>0.75874236497200187</v>
      </c>
      <c r="R238" s="716">
        <v>16.362138091229859</v>
      </c>
      <c r="S238" s="716">
        <v>8.6343068026579441</v>
      </c>
      <c r="T238" s="716">
        <v>74.241842407239872</v>
      </c>
      <c r="U238" s="666">
        <v>25.758157592760128</v>
      </c>
      <c r="V238" s="682">
        <v>2412975.2206674786</v>
      </c>
      <c r="W238" s="682">
        <v>552563.81056680297</v>
      </c>
      <c r="X238" s="682">
        <v>633701.50760029908</v>
      </c>
      <c r="Y238" s="682">
        <v>101904.5623680249</v>
      </c>
      <c r="Z238" s="682">
        <v>731037.58082137932</v>
      </c>
      <c r="AA238" s="689">
        <v>56426.325369946615</v>
      </c>
      <c r="AB238" s="681">
        <v>337291.22600830958</v>
      </c>
      <c r="AC238" s="716">
        <v>100</v>
      </c>
      <c r="AD238" s="716">
        <v>22.899688560164844</v>
      </c>
      <c r="AE238" s="716">
        <v>26.26224679692335</v>
      </c>
      <c r="AF238" s="716">
        <v>4.2231914151126677</v>
      </c>
      <c r="AG238" s="716">
        <v>30.296108081008775</v>
      </c>
      <c r="AH238" s="716">
        <v>2.3384544062718526</v>
      </c>
      <c r="AI238" s="666">
        <v>13.978229992556985</v>
      </c>
      <c r="AJ238" s="682">
        <v>6954834.61580039</v>
      </c>
      <c r="AK238" s="682">
        <v>1709618.1226859607</v>
      </c>
      <c r="AL238" s="682">
        <v>1698969.8654151699</v>
      </c>
      <c r="AM238" s="682">
        <v>75801.070497530047</v>
      </c>
      <c r="AN238" s="682">
        <v>1514338.0623446787</v>
      </c>
      <c r="AO238" s="682">
        <v>1478416.3745342642</v>
      </c>
      <c r="AP238" s="681">
        <v>478991.95049860631</v>
      </c>
      <c r="AQ238" s="716">
        <v>100</v>
      </c>
      <c r="AR238" s="716">
        <v>24.581722170674666</v>
      </c>
      <c r="AS238" s="716">
        <v>24.428616340571971</v>
      </c>
      <c r="AT238" s="716">
        <v>1.0899047164302205</v>
      </c>
      <c r="AU238" s="716">
        <v>21.773890336720864</v>
      </c>
      <c r="AV238" s="716">
        <v>21.257390810926164</v>
      </c>
      <c r="AW238" s="666">
        <v>6.8871795946147314</v>
      </c>
      <c r="AX238" s="18"/>
    </row>
    <row r="239" spans="1:50" ht="16.399999999999999" customHeight="1" x14ac:dyDescent="0.25">
      <c r="A239" s="722" t="s">
        <v>513</v>
      </c>
      <c r="B239" s="682">
        <v>9417151.6694071889</v>
      </c>
      <c r="C239" s="682">
        <v>2251943.7406512853</v>
      </c>
      <c r="D239" s="682">
        <v>2304730.6101866597</v>
      </c>
      <c r="E239" s="682">
        <v>176337.10015050968</v>
      </c>
      <c r="F239" s="682">
        <v>2227685.680508181</v>
      </c>
      <c r="G239" s="682">
        <v>67868.570974380418</v>
      </c>
      <c r="H239" s="682">
        <v>1541756.1932873025</v>
      </c>
      <c r="I239" s="682">
        <v>846829.7736488689</v>
      </c>
      <c r="J239" s="682">
        <v>7000172.1849085838</v>
      </c>
      <c r="K239" s="681">
        <v>2416979.4844986033</v>
      </c>
      <c r="L239" s="716">
        <v>100</v>
      </c>
      <c r="M239" s="716">
        <v>23.913215160025615</v>
      </c>
      <c r="N239" s="716">
        <v>24.473754815629331</v>
      </c>
      <c r="O239" s="716">
        <v>1.8725099301879475</v>
      </c>
      <c r="P239" s="716">
        <v>23.655620709020759</v>
      </c>
      <c r="Q239" s="716">
        <v>0.72069106834989261</v>
      </c>
      <c r="R239" s="716">
        <v>16.371788916768676</v>
      </c>
      <c r="S239" s="716">
        <v>8.9924194000177646</v>
      </c>
      <c r="T239" s="716">
        <v>74.334283132016779</v>
      </c>
      <c r="U239" s="666">
        <v>25.665716867983207</v>
      </c>
      <c r="V239" s="682">
        <v>2416979.4844986033</v>
      </c>
      <c r="W239" s="682">
        <v>559970.36986041826</v>
      </c>
      <c r="X239" s="682">
        <v>630457.89410177525</v>
      </c>
      <c r="Y239" s="682">
        <v>99681.763866119116</v>
      </c>
      <c r="Z239" s="682">
        <v>728600.7763134269</v>
      </c>
      <c r="AA239" s="689">
        <v>54413.673699191961</v>
      </c>
      <c r="AB239" s="681">
        <v>343822.32600805588</v>
      </c>
      <c r="AC239" s="716">
        <v>100</v>
      </c>
      <c r="AD239" s="716">
        <v>23.168188784878446</v>
      </c>
      <c r="AE239" s="716">
        <v>26.084536428432376</v>
      </c>
      <c r="AF239" s="716">
        <v>4.124228794883539</v>
      </c>
      <c r="AG239" s="716">
        <v>30.145095603265887</v>
      </c>
      <c r="AH239" s="716">
        <v>2.2513088773891665</v>
      </c>
      <c r="AI239" s="666">
        <v>14.225289383429789</v>
      </c>
      <c r="AJ239" s="682">
        <v>7000172.1849085838</v>
      </c>
      <c r="AK239" s="682">
        <v>1712389.5022462341</v>
      </c>
      <c r="AL239" s="682">
        <v>1694660.9160090422</v>
      </c>
      <c r="AM239" s="682">
        <v>78249.043170153469</v>
      </c>
      <c r="AN239" s="682">
        <v>1519307.9528887784</v>
      </c>
      <c r="AO239" s="682">
        <v>1485892.7897363328</v>
      </c>
      <c r="AP239" s="681">
        <v>510651.31738026161</v>
      </c>
      <c r="AQ239" s="716">
        <v>100</v>
      </c>
      <c r="AR239" s="716">
        <v>24.46210545989015</v>
      </c>
      <c r="AS239" s="716">
        <v>24.208846171848457</v>
      </c>
      <c r="AT239" s="716">
        <v>1.1178159779961945</v>
      </c>
      <c r="AU239" s="716">
        <v>21.703865458683989</v>
      </c>
      <c r="AV239" s="716">
        <v>21.226517726802708</v>
      </c>
      <c r="AW239" s="666">
        <v>7.2948393823962814</v>
      </c>
      <c r="AX239" s="18"/>
    </row>
    <row r="240" spans="1:50" ht="16.399999999999999" customHeight="1" x14ac:dyDescent="0.25">
      <c r="A240" s="722" t="s">
        <v>514</v>
      </c>
      <c r="B240" s="682">
        <v>9498386.212202087</v>
      </c>
      <c r="C240" s="682">
        <v>2285010.6885816017</v>
      </c>
      <c r="D240" s="682">
        <v>2311458.1868546689</v>
      </c>
      <c r="E240" s="682">
        <v>168893.29318268248</v>
      </c>
      <c r="F240" s="682">
        <v>2229982.6168038044</v>
      </c>
      <c r="G240" s="682">
        <v>77117.191789070232</v>
      </c>
      <c r="H240" s="682">
        <v>1569179.2057546645</v>
      </c>
      <c r="I240" s="682">
        <v>856745.02923559479</v>
      </c>
      <c r="J240" s="682">
        <v>7111804.0604098476</v>
      </c>
      <c r="K240" s="681">
        <v>2386582.1517922413</v>
      </c>
      <c r="L240" s="716">
        <v>100</v>
      </c>
      <c r="M240" s="716">
        <v>24.056830681891693</v>
      </c>
      <c r="N240" s="716">
        <v>24.335272700169401</v>
      </c>
      <c r="O240" s="716">
        <v>1.7781261933286516</v>
      </c>
      <c r="P240" s="716">
        <v>23.477489406980112</v>
      </c>
      <c r="Q240" s="716">
        <v>0.81189783260236092</v>
      </c>
      <c r="R240" s="716">
        <v>16.520482224010021</v>
      </c>
      <c r="S240" s="716">
        <v>9.0199009610177647</v>
      </c>
      <c r="T240" s="716">
        <v>74.873814367262511</v>
      </c>
      <c r="U240" s="666">
        <v>25.126185632737506</v>
      </c>
      <c r="V240" s="682">
        <v>2386582.1517922413</v>
      </c>
      <c r="W240" s="682">
        <v>528542.95756890276</v>
      </c>
      <c r="X240" s="682">
        <v>630763.78993311687</v>
      </c>
      <c r="Y240" s="682">
        <v>89154.532581864449</v>
      </c>
      <c r="Z240" s="682">
        <v>726589.25701133732</v>
      </c>
      <c r="AA240" s="689">
        <v>63118.106347814886</v>
      </c>
      <c r="AB240" s="681">
        <v>348302.77891697001</v>
      </c>
      <c r="AC240" s="716">
        <v>100</v>
      </c>
      <c r="AD240" s="716">
        <v>22.146438880052177</v>
      </c>
      <c r="AE240" s="716">
        <v>26.429586321151145</v>
      </c>
      <c r="AF240" s="716">
        <v>3.7356573925147498</v>
      </c>
      <c r="AG240" s="716">
        <v>30.444762040380368</v>
      </c>
      <c r="AH240" s="716">
        <v>2.6447070468709972</v>
      </c>
      <c r="AI240" s="666">
        <v>14.594208653383525</v>
      </c>
      <c r="AJ240" s="682">
        <v>7111804.0604098476</v>
      </c>
      <c r="AK240" s="682">
        <v>1776379.8533695168</v>
      </c>
      <c r="AL240" s="682">
        <v>1697528.6834824234</v>
      </c>
      <c r="AM240" s="682">
        <v>81175.763734297623</v>
      </c>
      <c r="AN240" s="682">
        <v>1523141.43092027</v>
      </c>
      <c r="AO240" s="682">
        <v>1520069.2497649724</v>
      </c>
      <c r="AP240" s="681">
        <v>515711.16929496371</v>
      </c>
      <c r="AQ240" s="716">
        <v>100</v>
      </c>
      <c r="AR240" s="716">
        <v>24.977907690937499</v>
      </c>
      <c r="AS240" s="716">
        <v>23.869171156335206</v>
      </c>
      <c r="AT240" s="716">
        <v>1.1414229504182871</v>
      </c>
      <c r="AU240" s="716">
        <v>21.417089362730454</v>
      </c>
      <c r="AV240" s="716">
        <v>21.373891024739113</v>
      </c>
      <c r="AW240" s="666">
        <v>7.2514816903609089</v>
      </c>
      <c r="AX240" s="18"/>
    </row>
    <row r="241" spans="1:50" ht="16.399999999999999" customHeight="1" x14ac:dyDescent="0.25">
      <c r="A241" s="722" t="s">
        <v>515</v>
      </c>
      <c r="B241" s="682">
        <v>9483412.1194657069</v>
      </c>
      <c r="C241" s="682">
        <v>2244708.8945827531</v>
      </c>
      <c r="D241" s="682">
        <v>2311611.3604498687</v>
      </c>
      <c r="E241" s="682">
        <v>169322.2917525004</v>
      </c>
      <c r="F241" s="682">
        <v>2229849.8454884156</v>
      </c>
      <c r="G241" s="682">
        <v>81510.248978120449</v>
      </c>
      <c r="H241" s="682">
        <v>1582121.444212825</v>
      </c>
      <c r="I241" s="682">
        <v>864288.03400122514</v>
      </c>
      <c r="J241" s="682">
        <v>7077809.3468701448</v>
      </c>
      <c r="K241" s="681">
        <v>2405602.772595563</v>
      </c>
      <c r="L241" s="716">
        <v>100</v>
      </c>
      <c r="M241" s="716">
        <v>23.669844422085699</v>
      </c>
      <c r="N241" s="716">
        <v>24.37531271793031</v>
      </c>
      <c r="O241" s="716">
        <v>1.7854574874474609</v>
      </c>
      <c r="P241" s="716">
        <v>23.513159793102449</v>
      </c>
      <c r="Q241" s="716">
        <v>0.8595033934127152</v>
      </c>
      <c r="R241" s="716">
        <v>16.683040073365085</v>
      </c>
      <c r="S241" s="716">
        <v>9.1136821126562939</v>
      </c>
      <c r="T241" s="716">
        <v>74.633573419657594</v>
      </c>
      <c r="U241" s="666">
        <v>25.366426580342416</v>
      </c>
      <c r="V241" s="682">
        <v>2405602.772595563</v>
      </c>
      <c r="W241" s="682">
        <v>517591.9492440875</v>
      </c>
      <c r="X241" s="682">
        <v>652675.15008008771</v>
      </c>
      <c r="Y241" s="682">
        <v>91450.492395904832</v>
      </c>
      <c r="Z241" s="682">
        <v>721188.73587155249</v>
      </c>
      <c r="AA241" s="689">
        <v>66941.18447956584</v>
      </c>
      <c r="AB241" s="681">
        <v>355632.19830687251</v>
      </c>
      <c r="AC241" s="716">
        <v>100</v>
      </c>
      <c r="AD241" s="716">
        <v>21.516102123777632</v>
      </c>
      <c r="AE241" s="716">
        <v>27.131459836815601</v>
      </c>
      <c r="AF241" s="716">
        <v>3.8015624789637603</v>
      </c>
      <c r="AG241" s="716">
        <v>29.979543758731808</v>
      </c>
      <c r="AH241" s="716">
        <v>2.7827197924010787</v>
      </c>
      <c r="AI241" s="666">
        <v>14.783496359341052</v>
      </c>
      <c r="AJ241" s="682">
        <v>7077809.3468701448</v>
      </c>
      <c r="AK241" s="682">
        <v>1747342.0286003263</v>
      </c>
      <c r="AL241" s="682">
        <v>1675910.8787757605</v>
      </c>
      <c r="AM241" s="682">
        <v>79362.347010442812</v>
      </c>
      <c r="AN241" s="682">
        <v>1529156.4637238514</v>
      </c>
      <c r="AO241" s="682">
        <v>1531395.8960820329</v>
      </c>
      <c r="AP241" s="681">
        <v>516213.34964027198</v>
      </c>
      <c r="AQ241" s="716">
        <v>100</v>
      </c>
      <c r="AR241" s="716">
        <v>24.687610854805133</v>
      </c>
      <c r="AS241" s="716">
        <v>23.678384040068266</v>
      </c>
      <c r="AT241" s="716">
        <v>1.1212840459673781</v>
      </c>
      <c r="AU241" s="716">
        <v>21.604940014385306</v>
      </c>
      <c r="AV241" s="716">
        <v>21.636580204851473</v>
      </c>
      <c r="AW241" s="666">
        <v>7.2934056901171687</v>
      </c>
      <c r="AX241" s="18"/>
    </row>
    <row r="242" spans="1:50" ht="16.399999999999999" customHeight="1" x14ac:dyDescent="0.25">
      <c r="A242" s="722" t="s">
        <v>516</v>
      </c>
      <c r="B242" s="682">
        <v>9436158.6463080905</v>
      </c>
      <c r="C242" s="682">
        <v>2240093.6847450091</v>
      </c>
      <c r="D242" s="682">
        <v>2335861.1435309732</v>
      </c>
      <c r="E242" s="682">
        <v>166418.51851393189</v>
      </c>
      <c r="F242" s="682">
        <v>2204541.4244884737</v>
      </c>
      <c r="G242" s="682">
        <v>78036.237827207922</v>
      </c>
      <c r="H242" s="682">
        <v>1574281.6127691169</v>
      </c>
      <c r="I242" s="682">
        <v>836926.02443337743</v>
      </c>
      <c r="J242" s="682">
        <v>7061296.6723379269</v>
      </c>
      <c r="K242" s="681">
        <v>2374861.9739701618</v>
      </c>
      <c r="L242" s="716">
        <v>100</v>
      </c>
      <c r="M242" s="716">
        <v>23.739466118677949</v>
      </c>
      <c r="N242" s="716">
        <v>24.754364896619048</v>
      </c>
      <c r="O242" s="716">
        <v>1.7636256950707727</v>
      </c>
      <c r="P242" s="716">
        <v>23.362699877359557</v>
      </c>
      <c r="Q242" s="716">
        <v>0.82699158367520353</v>
      </c>
      <c r="R242" s="716">
        <v>16.683500900920698</v>
      </c>
      <c r="S242" s="716">
        <v>8.8693509276767593</v>
      </c>
      <c r="T242" s="716">
        <v>74.832322526716624</v>
      </c>
      <c r="U242" s="666">
        <v>25.167677473283362</v>
      </c>
      <c r="V242" s="682">
        <v>2374861.9739701618</v>
      </c>
      <c r="W242" s="682">
        <v>508850.37140424881</v>
      </c>
      <c r="X242" s="682">
        <v>671087.22462155728</v>
      </c>
      <c r="Y242" s="682">
        <v>87879.829772815108</v>
      </c>
      <c r="Z242" s="682">
        <v>704909.093457615</v>
      </c>
      <c r="AA242" s="689">
        <v>64708.409653944356</v>
      </c>
      <c r="AB242" s="681">
        <v>337378.36838108645</v>
      </c>
      <c r="AC242" s="716">
        <v>100</v>
      </c>
      <c r="AD242" s="716">
        <v>21.426524024618622</v>
      </c>
      <c r="AE242" s="716">
        <v>28.257946439711233</v>
      </c>
      <c r="AF242" s="716">
        <v>3.7004184131973998</v>
      </c>
      <c r="AG242" s="716">
        <v>29.682107894430064</v>
      </c>
      <c r="AH242" s="716">
        <v>2.7247229676160272</v>
      </c>
      <c r="AI242" s="666">
        <v>14.206230596933434</v>
      </c>
      <c r="AJ242" s="682">
        <v>7061296.6723379269</v>
      </c>
      <c r="AK242" s="682">
        <v>1748682.2835592139</v>
      </c>
      <c r="AL242" s="682">
        <v>1677762.4771795305</v>
      </c>
      <c r="AM242" s="682">
        <v>79767.535173771335</v>
      </c>
      <c r="AN242" s="682">
        <v>1517281.7978351712</v>
      </c>
      <c r="AO242" s="682">
        <v>1532768.9179055032</v>
      </c>
      <c r="AP242" s="681">
        <v>505749.62418397598</v>
      </c>
      <c r="AQ242" s="716">
        <v>100</v>
      </c>
      <c r="AR242" s="716">
        <v>24.7643225416309</v>
      </c>
      <c r="AS242" s="716">
        <v>23.759977168953018</v>
      </c>
      <c r="AT242" s="716">
        <v>1.1296442972896801</v>
      </c>
      <c r="AU242" s="716">
        <v>21.487297138767772</v>
      </c>
      <c r="AV242" s="716">
        <v>21.706621163645547</v>
      </c>
      <c r="AW242" s="666">
        <v>7.1622769535404212</v>
      </c>
      <c r="AX242" s="18"/>
    </row>
    <row r="243" spans="1:50" ht="16.399999999999999" customHeight="1" x14ac:dyDescent="0.25">
      <c r="A243" s="722" t="s">
        <v>517</v>
      </c>
      <c r="B243" s="682">
        <v>9424341.4429250546</v>
      </c>
      <c r="C243" s="682">
        <v>2268631.3960063942</v>
      </c>
      <c r="D243" s="682">
        <v>2328815.2206926891</v>
      </c>
      <c r="E243" s="682">
        <v>169401.80434399087</v>
      </c>
      <c r="F243" s="682">
        <v>2182653.5845908709</v>
      </c>
      <c r="G243" s="682">
        <v>86118.349517339782</v>
      </c>
      <c r="H243" s="682">
        <v>1558262.2182537313</v>
      </c>
      <c r="I243" s="682">
        <v>830458.86952003813</v>
      </c>
      <c r="J243" s="682">
        <v>7048644.0775331501</v>
      </c>
      <c r="K243" s="681">
        <v>2375697.3653919054</v>
      </c>
      <c r="L243" s="716">
        <v>100</v>
      </c>
      <c r="M243" s="716">
        <v>24.072041635434143</v>
      </c>
      <c r="N243" s="716">
        <v>24.710641425677053</v>
      </c>
      <c r="O243" s="716">
        <v>1.7974922212857902</v>
      </c>
      <c r="P243" s="716">
        <v>23.159746469387635</v>
      </c>
      <c r="Q243" s="716">
        <v>0.9137863906871676</v>
      </c>
      <c r="R243" s="716">
        <v>16.534441453450672</v>
      </c>
      <c r="S243" s="716">
        <v>8.8118504040775374</v>
      </c>
      <c r="T243" s="716">
        <v>74.79190052928989</v>
      </c>
      <c r="U243" s="666">
        <v>25.20809947071012</v>
      </c>
      <c r="V243" s="682">
        <v>2375697.3653919054</v>
      </c>
      <c r="W243" s="682">
        <v>520036.50686400628</v>
      </c>
      <c r="X243" s="682">
        <v>664321.03870536131</v>
      </c>
      <c r="Y243" s="682">
        <v>92864.983964895859</v>
      </c>
      <c r="Z243" s="682">
        <v>708732.09134790837</v>
      </c>
      <c r="AA243" s="689">
        <v>72616.097787112434</v>
      </c>
      <c r="AB243" s="681">
        <v>317039.52511681366</v>
      </c>
      <c r="AC243" s="716">
        <v>100</v>
      </c>
      <c r="AD243" s="716">
        <v>21.889846511582874</v>
      </c>
      <c r="AE243" s="716">
        <v>27.963201390164105</v>
      </c>
      <c r="AF243" s="716">
        <v>3.9089568106490042</v>
      </c>
      <c r="AG243" s="716">
        <v>29.832591544377657</v>
      </c>
      <c r="AH243" s="716">
        <v>3.056622398330326</v>
      </c>
      <c r="AI243" s="666">
        <v>13.345114143548054</v>
      </c>
      <c r="AJ243" s="682">
        <v>7048644.0775331501</v>
      </c>
      <c r="AK243" s="682">
        <v>1767666.3745894288</v>
      </c>
      <c r="AL243" s="682">
        <v>1679728.1400252476</v>
      </c>
      <c r="AM243" s="682">
        <v>77928.142387700529</v>
      </c>
      <c r="AN243" s="682">
        <v>1492628.7572987457</v>
      </c>
      <c r="AO243" s="682">
        <v>1511610.5618094213</v>
      </c>
      <c r="AP243" s="681">
        <v>520109.6130049529</v>
      </c>
      <c r="AQ243" s="716">
        <v>100</v>
      </c>
      <c r="AR243" s="716">
        <v>25.078105166689991</v>
      </c>
      <c r="AS243" s="716">
        <v>23.830514373384428</v>
      </c>
      <c r="AT243" s="716">
        <v>1.1055763566795593</v>
      </c>
      <c r="AU243" s="716">
        <v>21.176111900107866</v>
      </c>
      <c r="AV243" s="716">
        <v>21.445409147945618</v>
      </c>
      <c r="AW243" s="666">
        <v>7.3788604912361864</v>
      </c>
      <c r="AX243" s="18"/>
    </row>
    <row r="244" spans="1:50" ht="16.399999999999999" customHeight="1" x14ac:dyDescent="0.25">
      <c r="A244" s="722" t="s">
        <v>518</v>
      </c>
      <c r="B244" s="682">
        <v>9454610.9930440169</v>
      </c>
      <c r="C244" s="682">
        <v>2311775.2716768738</v>
      </c>
      <c r="D244" s="682">
        <v>2333625.2221672288</v>
      </c>
      <c r="E244" s="682">
        <v>168136.19169089379</v>
      </c>
      <c r="F244" s="682">
        <v>2190198.8511619819</v>
      </c>
      <c r="G244" s="682">
        <v>85809.51365276282</v>
      </c>
      <c r="H244" s="682">
        <v>1554957.8702181142</v>
      </c>
      <c r="I244" s="682">
        <v>810108.07247616118</v>
      </c>
      <c r="J244" s="682">
        <v>7061109.9900984112</v>
      </c>
      <c r="K244" s="681">
        <v>2393501.0029456057</v>
      </c>
      <c r="L244" s="716">
        <v>100</v>
      </c>
      <c r="M244" s="716">
        <v>24.451299724311259</v>
      </c>
      <c r="N244" s="716">
        <v>24.6824033678819</v>
      </c>
      <c r="O244" s="716">
        <v>1.7783512385078095</v>
      </c>
      <c r="P244" s="716">
        <v>23.165404190329603</v>
      </c>
      <c r="Q244" s="716">
        <v>0.90759433376894016</v>
      </c>
      <c r="R244" s="716">
        <v>16.446555774342634</v>
      </c>
      <c r="S244" s="716">
        <v>8.5683913708578494</v>
      </c>
      <c r="T244" s="716">
        <v>74.684299494642758</v>
      </c>
      <c r="U244" s="666">
        <v>25.315700505357242</v>
      </c>
      <c r="V244" s="682">
        <v>2393501.0029456057</v>
      </c>
      <c r="W244" s="682">
        <v>549566.14285697497</v>
      </c>
      <c r="X244" s="682">
        <v>649458.06317564764</v>
      </c>
      <c r="Y244" s="682">
        <v>97131.255956974201</v>
      </c>
      <c r="Z244" s="682">
        <v>717311.01361229504</v>
      </c>
      <c r="AA244" s="689">
        <v>70060.968767807281</v>
      </c>
      <c r="AB244" s="681">
        <v>309979.38799581234</v>
      </c>
      <c r="AC244" s="716">
        <v>100</v>
      </c>
      <c r="AD244" s="716">
        <v>22.960765096009627</v>
      </c>
      <c r="AE244" s="716">
        <v>27.134229832215663</v>
      </c>
      <c r="AF244" s="716">
        <v>4.0581247234673334</v>
      </c>
      <c r="AG244" s="716">
        <v>29.969112723559473</v>
      </c>
      <c r="AH244" s="716">
        <v>2.9271334618863944</v>
      </c>
      <c r="AI244" s="666">
        <v>12.950877714875848</v>
      </c>
      <c r="AJ244" s="682">
        <v>7061109.9900984112</v>
      </c>
      <c r="AK244" s="682">
        <v>1781741.09527482</v>
      </c>
      <c r="AL244" s="682">
        <v>1700189.3833562303</v>
      </c>
      <c r="AM244" s="682">
        <v>72399.794402678715</v>
      </c>
      <c r="AN244" s="682">
        <v>1491647.0584594756</v>
      </c>
      <c r="AO244" s="682">
        <v>1508522.5464322651</v>
      </c>
      <c r="AP244" s="681">
        <v>506754.34585070063</v>
      </c>
      <c r="AQ244" s="716">
        <v>100</v>
      </c>
      <c r="AR244" s="716">
        <v>25.233158777774367</v>
      </c>
      <c r="AS244" s="716">
        <v>24.078216962210703</v>
      </c>
      <c r="AT244" s="716">
        <v>1.025331633471265</v>
      </c>
      <c r="AU244" s="716">
        <v>21.124824008564786</v>
      </c>
      <c r="AV244" s="716">
        <v>21.363816008355943</v>
      </c>
      <c r="AW244" s="666">
        <v>7.1766952584127353</v>
      </c>
      <c r="AX244" s="18"/>
    </row>
    <row r="245" spans="1:50" ht="16.399999999999999" customHeight="1" x14ac:dyDescent="0.25">
      <c r="A245" s="722" t="s">
        <v>519</v>
      </c>
      <c r="B245" s="682">
        <v>9509485.4731233064</v>
      </c>
      <c r="C245" s="682">
        <v>2339260.3009773893</v>
      </c>
      <c r="D245" s="682">
        <v>2348299.5131460833</v>
      </c>
      <c r="E245" s="682">
        <v>174425.69989792135</v>
      </c>
      <c r="F245" s="682">
        <v>2191187.5040109605</v>
      </c>
      <c r="G245" s="682">
        <v>85494.717885610589</v>
      </c>
      <c r="H245" s="682">
        <v>1556770.5572324984</v>
      </c>
      <c r="I245" s="682">
        <v>814047.17997284408</v>
      </c>
      <c r="J245" s="682">
        <v>7170902.1563205775</v>
      </c>
      <c r="K245" s="681">
        <v>2338583.3168027299</v>
      </c>
      <c r="L245" s="716">
        <v>100</v>
      </c>
      <c r="M245" s="716">
        <v>24.599231026629667</v>
      </c>
      <c r="N245" s="716">
        <v>24.694285719065356</v>
      </c>
      <c r="O245" s="716">
        <v>1.8342285751516352</v>
      </c>
      <c r="P245" s="716">
        <v>23.042124731184686</v>
      </c>
      <c r="Q245" s="716">
        <v>0.89904672684178988</v>
      </c>
      <c r="R245" s="716">
        <v>16.370712817558896</v>
      </c>
      <c r="S245" s="716">
        <v>8.5603704035679815</v>
      </c>
      <c r="T245" s="716">
        <v>75.407888014422269</v>
      </c>
      <c r="U245" s="666">
        <v>24.592111985577731</v>
      </c>
      <c r="V245" s="682">
        <v>2338583.3168027299</v>
      </c>
      <c r="W245" s="682">
        <v>529961.29806833901</v>
      </c>
      <c r="X245" s="682">
        <v>638443.64387646294</v>
      </c>
      <c r="Y245" s="682">
        <v>102331.57104891373</v>
      </c>
      <c r="Z245" s="682">
        <v>694672.04216200672</v>
      </c>
      <c r="AA245" s="689">
        <v>69974.37696185433</v>
      </c>
      <c r="AB245" s="681">
        <v>303265.46345630067</v>
      </c>
      <c r="AC245" s="716">
        <v>100</v>
      </c>
      <c r="AD245" s="716">
        <v>22.661638533917742</v>
      </c>
      <c r="AE245" s="716">
        <v>27.300444644808803</v>
      </c>
      <c r="AF245" s="716">
        <v>4.375793255414977</v>
      </c>
      <c r="AG245" s="716">
        <v>29.704823307802869</v>
      </c>
      <c r="AH245" s="716">
        <v>2.9921695095953251</v>
      </c>
      <c r="AI245" s="666">
        <v>12.967913577307133</v>
      </c>
      <c r="AJ245" s="682">
        <v>7170902.1563205775</v>
      </c>
      <c r="AK245" s="682">
        <v>1828070.5936738537</v>
      </c>
      <c r="AL245" s="682">
        <v>1726146.6134938973</v>
      </c>
      <c r="AM245" s="682">
        <v>73473.525125762244</v>
      </c>
      <c r="AN245" s="682">
        <v>1514265.5180156962</v>
      </c>
      <c r="AO245" s="682">
        <v>1510707.7891580011</v>
      </c>
      <c r="AP245" s="681">
        <v>517131.92687014729</v>
      </c>
      <c r="AQ245" s="716">
        <v>100</v>
      </c>
      <c r="AR245" s="716">
        <v>25.492895507750802</v>
      </c>
      <c r="AS245" s="716">
        <v>24.071540454257025</v>
      </c>
      <c r="AT245" s="716">
        <v>1.0246064375735653</v>
      </c>
      <c r="AU245" s="716">
        <v>21.116806295857657</v>
      </c>
      <c r="AV245" s="716">
        <v>21.067192889062543</v>
      </c>
      <c r="AW245" s="666">
        <v>7.2115323232284911</v>
      </c>
      <c r="AX245" s="18"/>
    </row>
    <row r="246" spans="1:50" ht="16.399999999999999" customHeight="1" x14ac:dyDescent="0.25">
      <c r="A246" s="722" t="s">
        <v>520</v>
      </c>
      <c r="B246" s="682">
        <v>9465454.2788761836</v>
      </c>
      <c r="C246" s="682">
        <v>2330590.6270420421</v>
      </c>
      <c r="D246" s="682">
        <v>2336650.0598175051</v>
      </c>
      <c r="E246" s="682">
        <v>170088.05683227355</v>
      </c>
      <c r="F246" s="682">
        <v>2191868.3168722689</v>
      </c>
      <c r="G246" s="682">
        <v>78331.448693924176</v>
      </c>
      <c r="H246" s="682">
        <v>1568400.2306390768</v>
      </c>
      <c r="I246" s="682">
        <v>789525.53897909308</v>
      </c>
      <c r="J246" s="682">
        <v>7144553.0489199124</v>
      </c>
      <c r="K246" s="681">
        <v>2320901.2299562707</v>
      </c>
      <c r="L246" s="716">
        <v>100</v>
      </c>
      <c r="M246" s="716">
        <v>24.622068401335611</v>
      </c>
      <c r="N246" s="716">
        <v>24.686084692545059</v>
      </c>
      <c r="O246" s="716">
        <v>1.7969349575947431</v>
      </c>
      <c r="P246" s="716">
        <v>23.156504191920362</v>
      </c>
      <c r="Q246" s="716">
        <v>0.82755086429115721</v>
      </c>
      <c r="R246" s="716">
        <v>16.569730141100951</v>
      </c>
      <c r="S246" s="716">
        <v>8.3411267512121157</v>
      </c>
      <c r="T246" s="716">
        <v>75.480297494693232</v>
      </c>
      <c r="U246" s="666">
        <v>24.519702505306775</v>
      </c>
      <c r="V246" s="682">
        <v>2320901.2299562707</v>
      </c>
      <c r="W246" s="682">
        <v>540170.29971248226</v>
      </c>
      <c r="X246" s="682">
        <v>617153.84715735482</v>
      </c>
      <c r="Y246" s="682">
        <v>101636.59378732627</v>
      </c>
      <c r="Z246" s="682">
        <v>698781.95613351127</v>
      </c>
      <c r="AA246" s="689">
        <v>60990.329803459885</v>
      </c>
      <c r="AB246" s="681">
        <v>302263.02083735168</v>
      </c>
      <c r="AC246" s="716">
        <v>100</v>
      </c>
      <c r="AD246" s="716">
        <v>23.27416146540023</v>
      </c>
      <c r="AE246" s="716">
        <v>26.591129307513999</v>
      </c>
      <c r="AF246" s="716">
        <v>4.3791865192488721</v>
      </c>
      <c r="AG246" s="716">
        <v>30.108216028937925</v>
      </c>
      <c r="AH246" s="716">
        <v>2.6278726994603314</v>
      </c>
      <c r="AI246" s="666">
        <v>13.023519352568346</v>
      </c>
      <c r="AJ246" s="682">
        <v>7144553.0489199124</v>
      </c>
      <c r="AK246" s="682">
        <v>1809614.3038132177</v>
      </c>
      <c r="AL246" s="682">
        <v>1737289.248627489</v>
      </c>
      <c r="AM246" s="682">
        <v>69835.952497941646</v>
      </c>
      <c r="AN246" s="682">
        <v>1511213.0318328722</v>
      </c>
      <c r="AO246" s="682">
        <v>1520866.3749742224</v>
      </c>
      <c r="AP246" s="681">
        <v>493657.37258021196</v>
      </c>
      <c r="AQ246" s="716">
        <v>100</v>
      </c>
      <c r="AR246" s="716">
        <v>25.328586566892223</v>
      </c>
      <c r="AS246" s="716">
        <v>24.31627614396573</v>
      </c>
      <c r="AT246" s="716">
        <v>0.97747125705084092</v>
      </c>
      <c r="AU246" s="716">
        <v>21.151960402356195</v>
      </c>
      <c r="AV246" s="716">
        <v>21.287075126471926</v>
      </c>
      <c r="AW246" s="666">
        <v>6.9095627004245044</v>
      </c>
      <c r="AX246" s="18"/>
    </row>
    <row r="247" spans="1:50" ht="16.399999999999999" customHeight="1" x14ac:dyDescent="0.25">
      <c r="A247" s="722" t="s">
        <v>521</v>
      </c>
      <c r="B247" s="682">
        <v>9456677.0329026245</v>
      </c>
      <c r="C247" s="682">
        <v>2300000.6356295622</v>
      </c>
      <c r="D247" s="682">
        <v>2348865.5029393705</v>
      </c>
      <c r="E247" s="682">
        <v>170092.00390697177</v>
      </c>
      <c r="F247" s="682">
        <v>2188937.639654289</v>
      </c>
      <c r="G247" s="682">
        <v>77550.275520344367</v>
      </c>
      <c r="H247" s="682">
        <v>1568032.8055723603</v>
      </c>
      <c r="I247" s="682">
        <v>803198.16967972531</v>
      </c>
      <c r="J247" s="682">
        <v>7140728.4647463346</v>
      </c>
      <c r="K247" s="681">
        <v>2315948.5681562885</v>
      </c>
      <c r="L247" s="716">
        <v>100</v>
      </c>
      <c r="M247" s="716">
        <v>24.321446398424818</v>
      </c>
      <c r="N247" s="716">
        <v>24.838169843032183</v>
      </c>
      <c r="O247" s="716">
        <v>1.7986445271967153</v>
      </c>
      <c r="P247" s="716">
        <v>23.147006417141206</v>
      </c>
      <c r="Q247" s="716">
        <v>0.82005841217294018</v>
      </c>
      <c r="R247" s="716">
        <v>16.581224040079857</v>
      </c>
      <c r="S247" s="716">
        <v>8.4934503619522719</v>
      </c>
      <c r="T247" s="716">
        <v>75.509911567261852</v>
      </c>
      <c r="U247" s="666">
        <v>24.490088432738126</v>
      </c>
      <c r="V247" s="682">
        <v>2315948.5681562885</v>
      </c>
      <c r="W247" s="682">
        <v>546752.9552955674</v>
      </c>
      <c r="X247" s="682">
        <v>608337.87852398353</v>
      </c>
      <c r="Y247" s="682">
        <v>101459.14408174873</v>
      </c>
      <c r="Z247" s="682">
        <v>694046.87320929626</v>
      </c>
      <c r="AA247" s="689">
        <v>63463.892138040494</v>
      </c>
      <c r="AB247" s="681">
        <v>302067.85743062617</v>
      </c>
      <c r="AC247" s="716">
        <v>100</v>
      </c>
      <c r="AD247" s="716">
        <v>23.608164827720412</v>
      </c>
      <c r="AE247" s="716">
        <v>26.267331100892164</v>
      </c>
      <c r="AF247" s="716">
        <v>4.3808893460237632</v>
      </c>
      <c r="AG247" s="716">
        <v>29.968147080305091</v>
      </c>
      <c r="AH247" s="716">
        <v>2.7402979932565463</v>
      </c>
      <c r="AI247" s="666">
        <v>13.042943249430639</v>
      </c>
      <c r="AJ247" s="682">
        <v>7140728.4647463346</v>
      </c>
      <c r="AK247" s="682">
        <v>1770898.1451753185</v>
      </c>
      <c r="AL247" s="682">
        <v>1757661.2600295278</v>
      </c>
      <c r="AM247" s="682">
        <v>69927.530804978887</v>
      </c>
      <c r="AN247" s="682">
        <v>1511731.6559777556</v>
      </c>
      <c r="AO247" s="682">
        <v>1519711.2816968714</v>
      </c>
      <c r="AP247" s="681">
        <v>507220.53127573547</v>
      </c>
      <c r="AQ247" s="716">
        <v>100</v>
      </c>
      <c r="AR247" s="716">
        <v>24.799964792362783</v>
      </c>
      <c r="AS247" s="716">
        <v>24.614593156805697</v>
      </c>
      <c r="AT247" s="716">
        <v>0.9792772705223286</v>
      </c>
      <c r="AU247" s="716">
        <v>21.170552324474336</v>
      </c>
      <c r="AV247" s="716">
        <v>21.282300387133642</v>
      </c>
      <c r="AW247" s="666">
        <v>7.1032042988313489</v>
      </c>
      <c r="AX247" s="18"/>
    </row>
    <row r="248" spans="1:50" ht="16.399999999999999" customHeight="1" x14ac:dyDescent="0.25">
      <c r="A248" s="722" t="s">
        <v>522</v>
      </c>
      <c r="B248" s="682">
        <v>9543944.3175563812</v>
      </c>
      <c r="C248" s="682">
        <v>2307371.66622813</v>
      </c>
      <c r="D248" s="682">
        <v>2400826.5284101223</v>
      </c>
      <c r="E248" s="682">
        <v>168803.20106697292</v>
      </c>
      <c r="F248" s="682">
        <v>2191030.7915972169</v>
      </c>
      <c r="G248" s="682">
        <v>78285.957510476583</v>
      </c>
      <c r="H248" s="682">
        <v>1584527.624032018</v>
      </c>
      <c r="I248" s="682">
        <v>813098.54871144402</v>
      </c>
      <c r="J248" s="682">
        <v>7162077.7045178507</v>
      </c>
      <c r="K248" s="681">
        <v>2381866.6130385296</v>
      </c>
      <c r="L248" s="716">
        <v>100</v>
      </c>
      <c r="M248" s="716">
        <v>24.176290110826066</v>
      </c>
      <c r="N248" s="716">
        <v>25.155495972390863</v>
      </c>
      <c r="O248" s="716">
        <v>1.7686943201926923</v>
      </c>
      <c r="P248" s="716">
        <v>22.95728808441126</v>
      </c>
      <c r="Q248" s="716">
        <v>0.82026838072040231</v>
      </c>
      <c r="R248" s="716">
        <v>16.602439948410328</v>
      </c>
      <c r="S248" s="716">
        <v>8.519523183048376</v>
      </c>
      <c r="T248" s="716">
        <v>75.043163143177466</v>
      </c>
      <c r="U248" s="666">
        <v>24.956836856822523</v>
      </c>
      <c r="V248" s="682">
        <v>2381866.6130385296</v>
      </c>
      <c r="W248" s="682">
        <v>555386.40306959883</v>
      </c>
      <c r="X248" s="682">
        <v>632922.51019030414</v>
      </c>
      <c r="Y248" s="682">
        <v>100009.8498264685</v>
      </c>
      <c r="Z248" s="682">
        <v>710362.26286857226</v>
      </c>
      <c r="AA248" s="689">
        <v>65392.866071204975</v>
      </c>
      <c r="AB248" s="681">
        <v>317875.4840938772</v>
      </c>
      <c r="AC248" s="716">
        <v>100</v>
      </c>
      <c r="AD248" s="716">
        <v>23.317275620279027</v>
      </c>
      <c r="AE248" s="716">
        <v>26.572542170314467</v>
      </c>
      <c r="AF248" s="716">
        <v>4.1988014475288642</v>
      </c>
      <c r="AG248" s="716">
        <v>29.823763387084401</v>
      </c>
      <c r="AH248" s="716">
        <v>2.7454461854933085</v>
      </c>
      <c r="AI248" s="666">
        <v>13.345645904510404</v>
      </c>
      <c r="AJ248" s="682">
        <v>7162077.7045178507</v>
      </c>
      <c r="AK248" s="682">
        <v>1770930.0510057134</v>
      </c>
      <c r="AL248" s="682">
        <v>1784737.7417889989</v>
      </c>
      <c r="AM248" s="682">
        <v>70148.361637963244</v>
      </c>
      <c r="AN248" s="682">
        <v>1498787.199369421</v>
      </c>
      <c r="AO248" s="682">
        <v>1533955.556291908</v>
      </c>
      <c r="AP248" s="681">
        <v>501673.78632842662</v>
      </c>
      <c r="AQ248" s="716">
        <v>100</v>
      </c>
      <c r="AR248" s="716">
        <v>24.726484744623864</v>
      </c>
      <c r="AS248" s="716">
        <v>24.919273644059786</v>
      </c>
      <c r="AT248" s="716">
        <v>0.97944150471466584</v>
      </c>
      <c r="AU248" s="716">
        <v>20.92670955558027</v>
      </c>
      <c r="AV248" s="716">
        <v>21.417745235077334</v>
      </c>
      <c r="AW248" s="666">
        <v>7.0045845217787841</v>
      </c>
      <c r="AX248" s="18"/>
    </row>
    <row r="249" spans="1:50" ht="16.399999999999999" customHeight="1" x14ac:dyDescent="0.25">
      <c r="A249" s="722" t="s">
        <v>830</v>
      </c>
      <c r="B249" s="682">
        <v>9498860.0713734496</v>
      </c>
      <c r="C249" s="682">
        <v>2315130.6017896691</v>
      </c>
      <c r="D249" s="682">
        <v>2366985.7143156705</v>
      </c>
      <c r="E249" s="682">
        <v>177311.52311193521</v>
      </c>
      <c r="F249" s="682">
        <v>2188838.8795801336</v>
      </c>
      <c r="G249" s="682">
        <v>76574.005526733526</v>
      </c>
      <c r="H249" s="682">
        <v>1584071.1604382284</v>
      </c>
      <c r="I249" s="682">
        <v>789948.18661108008</v>
      </c>
      <c r="J249" s="682">
        <v>7187173.0275782067</v>
      </c>
      <c r="K249" s="681">
        <v>2311687.0437952424</v>
      </c>
      <c r="L249" s="716">
        <v>100</v>
      </c>
      <c r="M249" s="716">
        <v>24.372720351642386</v>
      </c>
      <c r="N249" s="716">
        <v>24.918629146343722</v>
      </c>
      <c r="O249" s="716">
        <v>1.8666610706930602</v>
      </c>
      <c r="P249" s="716">
        <v>23.043174266526986</v>
      </c>
      <c r="Q249" s="716">
        <v>0.806138894050069</v>
      </c>
      <c r="R249" s="716">
        <v>16.676434314598616</v>
      </c>
      <c r="S249" s="716">
        <v>8.3162419561451717</v>
      </c>
      <c r="T249" s="716">
        <v>75.663531977253413</v>
      </c>
      <c r="U249" s="666">
        <v>24.33646802274658</v>
      </c>
      <c r="V249" s="682">
        <v>2311687.0437952424</v>
      </c>
      <c r="W249" s="682">
        <v>527234.40165824222</v>
      </c>
      <c r="X249" s="682">
        <v>627201.47316697217</v>
      </c>
      <c r="Y249" s="682">
        <v>107119.62029794967</v>
      </c>
      <c r="Z249" s="682">
        <v>684842.33554458828</v>
      </c>
      <c r="AA249" s="689">
        <v>64629.034291749966</v>
      </c>
      <c r="AB249" s="681">
        <v>300664.58201948158</v>
      </c>
      <c r="AC249" s="716">
        <v>100</v>
      </c>
      <c r="AD249" s="716">
        <v>22.807343367407046</v>
      </c>
      <c r="AE249" s="716">
        <v>27.131764001119112</v>
      </c>
      <c r="AF249" s="716">
        <v>4.6338288128346576</v>
      </c>
      <c r="AG249" s="716">
        <v>29.625218404141741</v>
      </c>
      <c r="AH249" s="716">
        <v>2.7957518931993666</v>
      </c>
      <c r="AI249" s="666">
        <v>13.006283996204848</v>
      </c>
      <c r="AJ249" s="682">
        <v>7187173.0275782067</v>
      </c>
      <c r="AK249" s="682">
        <v>1807513.2337859073</v>
      </c>
      <c r="AL249" s="682">
        <v>1755070.3976688604</v>
      </c>
      <c r="AM249" s="682">
        <v>71643.497547345905</v>
      </c>
      <c r="AN249" s="682">
        <v>1522770.0344789792</v>
      </c>
      <c r="AO249" s="682">
        <v>1534937.7693600401</v>
      </c>
      <c r="AP249" s="681">
        <v>495606.74706518283</v>
      </c>
      <c r="AQ249" s="716">
        <v>100</v>
      </c>
      <c r="AR249" s="716">
        <v>25.149154289874776</v>
      </c>
      <c r="AS249" s="716">
        <v>24.419481636721493</v>
      </c>
      <c r="AT249" s="716">
        <v>0.99682444366428358</v>
      </c>
      <c r="AU249" s="716">
        <v>21.18732954717931</v>
      </c>
      <c r="AV249" s="716">
        <v>21.356627473281431</v>
      </c>
      <c r="AW249" s="666">
        <v>6.8957119184896358</v>
      </c>
      <c r="AX249" s="18"/>
    </row>
    <row r="250" spans="1:50" ht="16.399999999999999" customHeight="1" x14ac:dyDescent="0.25">
      <c r="A250" s="722" t="s">
        <v>524</v>
      </c>
      <c r="B250" s="682">
        <v>9487165.4380351938</v>
      </c>
      <c r="C250" s="682">
        <v>2330590.2059603278</v>
      </c>
      <c r="D250" s="682">
        <v>2351439.8189718411</v>
      </c>
      <c r="E250" s="682">
        <v>173431.18343805557</v>
      </c>
      <c r="F250" s="682">
        <v>2189262.8710725415</v>
      </c>
      <c r="G250" s="682">
        <v>72886.851563308664</v>
      </c>
      <c r="H250" s="682">
        <v>1571763.5858579788</v>
      </c>
      <c r="I250" s="682">
        <v>797790.92117114039</v>
      </c>
      <c r="J250" s="682">
        <v>7198171.9149549548</v>
      </c>
      <c r="K250" s="681">
        <v>2288993.5230802391</v>
      </c>
      <c r="L250" s="716">
        <v>100</v>
      </c>
      <c r="M250" s="716">
        <v>24.565716927594725</v>
      </c>
      <c r="N250" s="716">
        <v>24.785483444239674</v>
      </c>
      <c r="O250" s="716">
        <v>1.8280611271175788</v>
      </c>
      <c r="P250" s="716">
        <v>23.07604821873899</v>
      </c>
      <c r="Q250" s="716">
        <v>0.76826795146942906</v>
      </c>
      <c r="R250" s="716">
        <v>16.567262330607079</v>
      </c>
      <c r="S250" s="716">
        <v>8.4091600002325251</v>
      </c>
      <c r="T250" s="716">
        <v>75.872735243939289</v>
      </c>
      <c r="U250" s="666">
        <v>24.127264756060722</v>
      </c>
      <c r="V250" s="682">
        <v>2288993.5230802391</v>
      </c>
      <c r="W250" s="682">
        <v>506434.43895422842</v>
      </c>
      <c r="X250" s="682">
        <v>631573.5091648706</v>
      </c>
      <c r="Y250" s="682">
        <v>99618.411801852315</v>
      </c>
      <c r="Z250" s="682">
        <v>702547.03568969341</v>
      </c>
      <c r="AA250" s="689">
        <v>56819.302697029154</v>
      </c>
      <c r="AB250" s="681">
        <v>291986.18501081527</v>
      </c>
      <c r="AC250" s="716">
        <v>100</v>
      </c>
      <c r="AD250" s="716">
        <v>22.124765048383917</v>
      </c>
      <c r="AE250" s="716">
        <v>27.591756062069521</v>
      </c>
      <c r="AF250" s="716">
        <v>4.3520617597815834</v>
      </c>
      <c r="AG250" s="716">
        <v>30.692399458793318</v>
      </c>
      <c r="AH250" s="716">
        <v>2.4822832447585474</v>
      </c>
      <c r="AI250" s="666">
        <v>12.756094854208982</v>
      </c>
      <c r="AJ250" s="682">
        <v>7198171.9149549548</v>
      </c>
      <c r="AK250" s="682">
        <v>1845339.2160525224</v>
      </c>
      <c r="AL250" s="682">
        <v>1735247.1895318644</v>
      </c>
      <c r="AM250" s="682">
        <v>75332.179280950237</v>
      </c>
      <c r="AN250" s="682">
        <v>1506774.8992304178</v>
      </c>
      <c r="AO250" s="682">
        <v>1523093.8895188454</v>
      </c>
      <c r="AP250" s="681">
        <v>512587.69848889695</v>
      </c>
      <c r="AQ250" s="716">
        <v>100</v>
      </c>
      <c r="AR250" s="716">
        <v>25.636220388382743</v>
      </c>
      <c r="AS250" s="716">
        <v>24.106776137517734</v>
      </c>
      <c r="AT250" s="716">
        <v>1.0465459865502762</v>
      </c>
      <c r="AU250" s="716">
        <v>20.932743994345778</v>
      </c>
      <c r="AV250" s="716">
        <v>21.159454199120454</v>
      </c>
      <c r="AW250" s="666">
        <v>7.1210816377411374</v>
      </c>
      <c r="AX250" s="18"/>
    </row>
    <row r="251" spans="1:50" ht="16.399999999999999" customHeight="1" x14ac:dyDescent="0.25">
      <c r="A251" s="722" t="s">
        <v>525</v>
      </c>
      <c r="B251" s="682">
        <v>9458809.7279856205</v>
      </c>
      <c r="C251" s="682">
        <v>2340289.7261212771</v>
      </c>
      <c r="D251" s="682">
        <v>2339181.5216905707</v>
      </c>
      <c r="E251" s="682">
        <v>176708.70729741332</v>
      </c>
      <c r="F251" s="682">
        <v>2185968.8617782872</v>
      </c>
      <c r="G251" s="682">
        <v>70706.586266909915</v>
      </c>
      <c r="H251" s="682">
        <v>1578755.4469623929</v>
      </c>
      <c r="I251" s="682">
        <v>767198.87786876899</v>
      </c>
      <c r="J251" s="682">
        <v>7190957.1436320134</v>
      </c>
      <c r="K251" s="681">
        <v>2267852.5843536062</v>
      </c>
      <c r="L251" s="716">
        <v>100</v>
      </c>
      <c r="M251" s="716">
        <v>24.741905096125379</v>
      </c>
      <c r="N251" s="716">
        <v>24.73018898741217</v>
      </c>
      <c r="O251" s="716">
        <v>1.8681917955764376</v>
      </c>
      <c r="P251" s="716">
        <v>23.110401040320095</v>
      </c>
      <c r="Q251" s="716">
        <v>0.7475209703998118</v>
      </c>
      <c r="R251" s="716">
        <v>16.690846865133103</v>
      </c>
      <c r="S251" s="716">
        <v>8.1109452450330046</v>
      </c>
      <c r="T251" s="716">
        <v>76.023911574796244</v>
      </c>
      <c r="U251" s="666">
        <v>23.976088425203745</v>
      </c>
      <c r="V251" s="682">
        <v>2267852.5843536062</v>
      </c>
      <c r="W251" s="682">
        <v>499952.61293988739</v>
      </c>
      <c r="X251" s="682">
        <v>630764.18851530389</v>
      </c>
      <c r="Y251" s="682">
        <v>100706.8873006478</v>
      </c>
      <c r="Z251" s="682">
        <v>701843.3082369332</v>
      </c>
      <c r="AA251" s="689">
        <v>55640.170771066856</v>
      </c>
      <c r="AB251" s="681">
        <v>278941.46574482659</v>
      </c>
      <c r="AC251" s="716">
        <v>100</v>
      </c>
      <c r="AD251" s="716">
        <v>22.045198898251414</v>
      </c>
      <c r="AE251" s="716">
        <v>27.813279966567457</v>
      </c>
      <c r="AF251" s="716">
        <v>4.4406275785051408</v>
      </c>
      <c r="AG251" s="716">
        <v>30.947483671518082</v>
      </c>
      <c r="AH251" s="716">
        <v>2.4534297844110391</v>
      </c>
      <c r="AI251" s="666">
        <v>12.299805889911127</v>
      </c>
      <c r="AJ251" s="682">
        <v>7190957.1436320134</v>
      </c>
      <c r="AK251" s="682">
        <v>1863360.2606019084</v>
      </c>
      <c r="AL251" s="682">
        <v>1726040.01056928</v>
      </c>
      <c r="AM251" s="682">
        <v>77686.638755520748</v>
      </c>
      <c r="AN251" s="682">
        <v>1505632.872465285</v>
      </c>
      <c r="AO251" s="682">
        <v>1523086.4322113832</v>
      </c>
      <c r="AP251" s="681">
        <v>495402.58641074959</v>
      </c>
      <c r="AQ251" s="716">
        <v>100</v>
      </c>
      <c r="AR251" s="716">
        <v>25.912548543722252</v>
      </c>
      <c r="AS251" s="716">
        <v>24.00292445210556</v>
      </c>
      <c r="AT251" s="716">
        <v>1.0803379467268348</v>
      </c>
      <c r="AU251" s="716">
        <v>20.937864631811991</v>
      </c>
      <c r="AV251" s="716">
        <v>21.180580022788202</v>
      </c>
      <c r="AW251" s="666">
        <v>6.8892440396401993</v>
      </c>
      <c r="AX251" s="18"/>
    </row>
    <row r="252" spans="1:50" ht="16.399999999999999" customHeight="1" x14ac:dyDescent="0.25">
      <c r="A252" s="722" t="s">
        <v>526</v>
      </c>
      <c r="B252" s="682">
        <v>9419233.5742702167</v>
      </c>
      <c r="C252" s="682">
        <v>2327085.8107463606</v>
      </c>
      <c r="D252" s="682">
        <v>2304186.9813736896</v>
      </c>
      <c r="E252" s="682">
        <v>181958.71891729062</v>
      </c>
      <c r="F252" s="682">
        <v>2174866.5045193988</v>
      </c>
      <c r="G252" s="682">
        <v>69101.176801115071</v>
      </c>
      <c r="H252" s="682">
        <v>1547921.3628425177</v>
      </c>
      <c r="I252" s="682">
        <v>814113.01906984439</v>
      </c>
      <c r="J252" s="682">
        <v>7114265.7911957223</v>
      </c>
      <c r="K252" s="681">
        <v>2304967.7830744945</v>
      </c>
      <c r="L252" s="716">
        <v>100</v>
      </c>
      <c r="M252" s="716">
        <v>24.705681119354324</v>
      </c>
      <c r="N252" s="716">
        <v>24.462573979138355</v>
      </c>
      <c r="O252" s="716">
        <v>1.9317783923984329</v>
      </c>
      <c r="P252" s="716">
        <v>23.089633433237193</v>
      </c>
      <c r="Q252" s="716">
        <v>0.73361782841730716</v>
      </c>
      <c r="R252" s="716">
        <v>16.433623294689852</v>
      </c>
      <c r="S252" s="716">
        <v>8.6430919527645358</v>
      </c>
      <c r="T252" s="716">
        <v>75.529136581018705</v>
      </c>
      <c r="U252" s="666">
        <v>24.470863418981292</v>
      </c>
      <c r="V252" s="682">
        <v>2304967.7830744945</v>
      </c>
      <c r="W252" s="682">
        <v>495229.22961790359</v>
      </c>
      <c r="X252" s="682">
        <v>619006.64561858471</v>
      </c>
      <c r="Y252" s="682">
        <v>104498.39889669594</v>
      </c>
      <c r="Z252" s="682">
        <v>721271.25818096614</v>
      </c>
      <c r="AA252" s="689">
        <v>50980.622682480869</v>
      </c>
      <c r="AB252" s="681">
        <v>313888.04265755333</v>
      </c>
      <c r="AC252" s="716">
        <v>100</v>
      </c>
      <c r="AD252" s="716">
        <v>21.485299415219558</v>
      </c>
      <c r="AE252" s="716">
        <v>26.855327443792692</v>
      </c>
      <c r="AF252" s="716">
        <v>4.5336164637108354</v>
      </c>
      <c r="AG252" s="716">
        <v>31.292032082934117</v>
      </c>
      <c r="AH252" s="716">
        <v>2.2117715942424185</v>
      </c>
      <c r="AI252" s="666">
        <v>13.617892838349002</v>
      </c>
      <c r="AJ252" s="682">
        <v>7114265.7911957223</v>
      </c>
      <c r="AK252" s="682">
        <v>1856950.0487752445</v>
      </c>
      <c r="AL252" s="682">
        <v>1703145.8190020202</v>
      </c>
      <c r="AM252" s="682">
        <v>79349.601997572521</v>
      </c>
      <c r="AN252" s="682">
        <v>1477001.895266728</v>
      </c>
      <c r="AO252" s="682">
        <v>1490792.2809641769</v>
      </c>
      <c r="AP252" s="681">
        <v>508499.06399635173</v>
      </c>
      <c r="AQ252" s="716">
        <v>100</v>
      </c>
      <c r="AR252" s="716">
        <v>26.101780609227699</v>
      </c>
      <c r="AS252" s="716">
        <v>23.939867710730635</v>
      </c>
      <c r="AT252" s="716">
        <v>1.1153589748610717</v>
      </c>
      <c r="AU252" s="716">
        <v>20.761128957180592</v>
      </c>
      <c r="AV252" s="716">
        <v>20.954970262835985</v>
      </c>
      <c r="AW252" s="666">
        <v>7.1475972211446761</v>
      </c>
      <c r="AX252" s="18"/>
    </row>
    <row r="253" spans="1:50" ht="16.399999999999999" customHeight="1" x14ac:dyDescent="0.25">
      <c r="A253" s="722" t="s">
        <v>527</v>
      </c>
      <c r="B253" s="682">
        <v>9409537.3735034671</v>
      </c>
      <c r="C253" s="682">
        <v>2328572.7636891133</v>
      </c>
      <c r="D253" s="682">
        <v>2328836.9043135704</v>
      </c>
      <c r="E253" s="682">
        <v>170317.14842033599</v>
      </c>
      <c r="F253" s="682">
        <v>2139158.0677222093</v>
      </c>
      <c r="G253" s="682">
        <v>70487.737711861104</v>
      </c>
      <c r="H253" s="682">
        <v>1546140.2727828671</v>
      </c>
      <c r="I253" s="682">
        <v>826024.4788635096</v>
      </c>
      <c r="J253" s="682">
        <v>7104099.9445535159</v>
      </c>
      <c r="K253" s="681">
        <v>2305437.4289499512</v>
      </c>
      <c r="L253" s="716">
        <v>100</v>
      </c>
      <c r="M253" s="716">
        <v>24.746942078642409</v>
      </c>
      <c r="N253" s="716">
        <v>24.749749237102726</v>
      </c>
      <c r="O253" s="716">
        <v>1.8100480571971154</v>
      </c>
      <c r="P253" s="716">
        <v>22.733934547578436</v>
      </c>
      <c r="Q253" s="716">
        <v>0.749109492995364</v>
      </c>
      <c r="R253" s="716">
        <v>16.431629010121998</v>
      </c>
      <c r="S253" s="716">
        <v>8.7785875763619465</v>
      </c>
      <c r="T253" s="716">
        <v>75.498929039360803</v>
      </c>
      <c r="U253" s="666">
        <v>24.501070960639208</v>
      </c>
      <c r="V253" s="682">
        <v>2305437.4289499512</v>
      </c>
      <c r="W253" s="682">
        <v>502649.32315858884</v>
      </c>
      <c r="X253" s="682">
        <v>612972.29726809962</v>
      </c>
      <c r="Y253" s="682">
        <v>95192.853432185104</v>
      </c>
      <c r="Z253" s="682">
        <v>701097.97776492662</v>
      </c>
      <c r="AA253" s="689">
        <v>53580.472333916747</v>
      </c>
      <c r="AB253" s="681">
        <v>339868.16793254495</v>
      </c>
      <c r="AC253" s="716">
        <v>100</v>
      </c>
      <c r="AD253" s="716">
        <v>21.802774469031181</v>
      </c>
      <c r="AE253" s="716">
        <v>26.588112501812194</v>
      </c>
      <c r="AF253" s="716">
        <v>4.1290582098141018</v>
      </c>
      <c r="AG253" s="716">
        <v>30.410627022926967</v>
      </c>
      <c r="AH253" s="716">
        <v>2.324091370301073</v>
      </c>
      <c r="AI253" s="666">
        <v>14.742025251465767</v>
      </c>
      <c r="AJ253" s="682">
        <v>7104099.9445535159</v>
      </c>
      <c r="AK253" s="682">
        <v>1854041.8213182504</v>
      </c>
      <c r="AL253" s="682">
        <v>1735335.2360073351</v>
      </c>
      <c r="AM253" s="682">
        <v>77117.024538196885</v>
      </c>
      <c r="AN253" s="682">
        <v>1463853.1811114638</v>
      </c>
      <c r="AO253" s="682">
        <v>1479027.0654678694</v>
      </c>
      <c r="AP253" s="681">
        <v>495481.83602437307</v>
      </c>
      <c r="AQ253" s="716">
        <v>100</v>
      </c>
      <c r="AR253" s="716">
        <v>26.098194504423951</v>
      </c>
      <c r="AS253" s="716">
        <v>24.427235674489076</v>
      </c>
      <c r="AT253" s="716">
        <v>1.0855284292181169</v>
      </c>
      <c r="AU253" s="716">
        <v>20.605751503168996</v>
      </c>
      <c r="AV253" s="716">
        <v>20.819344843280135</v>
      </c>
      <c r="AW253" s="666">
        <v>6.9745898831877078</v>
      </c>
      <c r="AX253" s="18"/>
    </row>
    <row r="254" spans="1:50" ht="16.399999999999999" customHeight="1" x14ac:dyDescent="0.25">
      <c r="A254" s="722" t="s">
        <v>528</v>
      </c>
      <c r="B254" s="682">
        <v>9410272.6543316245</v>
      </c>
      <c r="C254" s="682">
        <v>2353013.0143847782</v>
      </c>
      <c r="D254" s="682">
        <v>2345139.3829804352</v>
      </c>
      <c r="E254" s="682">
        <v>169020.23949287203</v>
      </c>
      <c r="F254" s="682">
        <v>2121290.6777084414</v>
      </c>
      <c r="G254" s="682">
        <v>81885.79010837822</v>
      </c>
      <c r="H254" s="682">
        <v>1519459.041046889</v>
      </c>
      <c r="I254" s="682">
        <v>820464.50860983087</v>
      </c>
      <c r="J254" s="682">
        <v>7080228.1393963378</v>
      </c>
      <c r="K254" s="681">
        <v>2330044.5149352886</v>
      </c>
      <c r="L254" s="716">
        <v>100</v>
      </c>
      <c r="M254" s="716">
        <v>25.004727289189304</v>
      </c>
      <c r="N254" s="716">
        <v>24.921056691178322</v>
      </c>
      <c r="O254" s="716">
        <v>1.7961247851311795</v>
      </c>
      <c r="P254" s="716">
        <v>22.542287090183237</v>
      </c>
      <c r="Q254" s="716">
        <v>0.87017446907540486</v>
      </c>
      <c r="R254" s="716">
        <v>16.146812072947426</v>
      </c>
      <c r="S254" s="716">
        <v>8.7188176022951307</v>
      </c>
      <c r="T254" s="716">
        <v>75.239351711422003</v>
      </c>
      <c r="U254" s="666">
        <v>24.760648288578018</v>
      </c>
      <c r="V254" s="682">
        <v>2330044.5149352886</v>
      </c>
      <c r="W254" s="682">
        <v>515350.93385317107</v>
      </c>
      <c r="X254" s="682">
        <v>614300.11133209313</v>
      </c>
      <c r="Y254" s="682">
        <v>103307.56351425366</v>
      </c>
      <c r="Z254" s="682">
        <v>705822.02299655508</v>
      </c>
      <c r="AA254" s="689">
        <v>61088.867607152635</v>
      </c>
      <c r="AB254" s="681">
        <v>330103.26005028817</v>
      </c>
      <c r="AC254" s="716">
        <v>100</v>
      </c>
      <c r="AD254" s="716">
        <v>22.117643270325406</v>
      </c>
      <c r="AE254" s="716">
        <v>26.364307951822706</v>
      </c>
      <c r="AF254" s="716">
        <v>4.4337163025026065</v>
      </c>
      <c r="AG254" s="716">
        <v>30.292211950129101</v>
      </c>
      <c r="AH254" s="716">
        <v>2.6217897218521267</v>
      </c>
      <c r="AI254" s="666">
        <v>14.167251223501024</v>
      </c>
      <c r="AJ254" s="682">
        <v>7080228.1393963378</v>
      </c>
      <c r="AK254" s="682">
        <v>1865971.0685867299</v>
      </c>
      <c r="AL254" s="682">
        <v>1751057.0857290565</v>
      </c>
      <c r="AM254" s="682">
        <v>67669.604472475636</v>
      </c>
      <c r="AN254" s="682">
        <v>1441011.9632637599</v>
      </c>
      <c r="AO254" s="682">
        <v>1455848.7279384281</v>
      </c>
      <c r="AP254" s="681">
        <v>499742.49963548407</v>
      </c>
      <c r="AQ254" s="716">
        <v>100</v>
      </c>
      <c r="AR254" s="716">
        <v>26.354674338867039</v>
      </c>
      <c r="AS254" s="716">
        <v>24.731647783857316</v>
      </c>
      <c r="AT254" s="716">
        <v>0.95575457655020091</v>
      </c>
      <c r="AU254" s="716">
        <v>20.35262049319531</v>
      </c>
      <c r="AV254" s="716">
        <v>20.562172563871002</v>
      </c>
      <c r="AW254" s="666">
        <v>7.0582824422673509</v>
      </c>
      <c r="AX254" s="18"/>
    </row>
    <row r="255" spans="1:50" ht="16.399999999999999" customHeight="1" x14ac:dyDescent="0.25">
      <c r="A255" s="722" t="s">
        <v>529</v>
      </c>
      <c r="B255" s="682">
        <v>9398716.5542599671</v>
      </c>
      <c r="C255" s="682">
        <v>2334787.3285248592</v>
      </c>
      <c r="D255" s="682">
        <v>2354024.5136421896</v>
      </c>
      <c r="E255" s="682">
        <v>170919.89616924318</v>
      </c>
      <c r="F255" s="682">
        <v>2153994.8171715662</v>
      </c>
      <c r="G255" s="682">
        <v>87597.353199686157</v>
      </c>
      <c r="H255" s="682">
        <v>1496868.1644417061</v>
      </c>
      <c r="I255" s="682">
        <v>800524.48111071833</v>
      </c>
      <c r="J255" s="682">
        <v>7036623.880552073</v>
      </c>
      <c r="K255" s="681">
        <v>2362092.673707894</v>
      </c>
      <c r="L255" s="716">
        <v>100</v>
      </c>
      <c r="M255" s="716">
        <v>24.841554855344768</v>
      </c>
      <c r="N255" s="716">
        <v>25.0462337070398</v>
      </c>
      <c r="O255" s="716">
        <v>1.8185450660470632</v>
      </c>
      <c r="P255" s="716">
        <v>22.91796762607197</v>
      </c>
      <c r="Q255" s="716">
        <v>0.93201399035682875</v>
      </c>
      <c r="R255" s="716">
        <v>15.926303935224547</v>
      </c>
      <c r="S255" s="716">
        <v>8.5173808199150418</v>
      </c>
      <c r="T255" s="716">
        <v>74.867923082143847</v>
      </c>
      <c r="U255" s="666">
        <v>25.13207691785615</v>
      </c>
      <c r="V255" s="682">
        <v>2362092.673707894</v>
      </c>
      <c r="W255" s="682">
        <v>538919.75668696011</v>
      </c>
      <c r="X255" s="682">
        <v>622046.69259981357</v>
      </c>
      <c r="Y255" s="682">
        <v>102707.4440880358</v>
      </c>
      <c r="Z255" s="682">
        <v>709727.21813936648</v>
      </c>
      <c r="AA255" s="689">
        <v>64816.795192650628</v>
      </c>
      <c r="AB255" s="681">
        <v>323858.68494409893</v>
      </c>
      <c r="AC255" s="716">
        <v>100</v>
      </c>
      <c r="AD255" s="716">
        <v>22.815351941335603</v>
      </c>
      <c r="AE255" s="716">
        <v>26.334559161193116</v>
      </c>
      <c r="AF255" s="716">
        <v>4.3481547202299575</v>
      </c>
      <c r="AG255" s="716">
        <v>30.046544152955374</v>
      </c>
      <c r="AH255" s="716">
        <v>2.7440411595242149</v>
      </c>
      <c r="AI255" s="666">
        <v>13.710668025387923</v>
      </c>
      <c r="AJ255" s="682">
        <v>7036623.880552073</v>
      </c>
      <c r="AK255" s="682">
        <v>1822602.7690525525</v>
      </c>
      <c r="AL255" s="682">
        <v>1752897.9808231818</v>
      </c>
      <c r="AM255" s="682">
        <v>70093.353765690088</v>
      </c>
      <c r="AN255" s="682">
        <v>1468923.9609484039</v>
      </c>
      <c r="AO255" s="682">
        <v>1436457.1165807382</v>
      </c>
      <c r="AP255" s="681">
        <v>485560.92776798003</v>
      </c>
      <c r="AQ255" s="716">
        <v>100</v>
      </c>
      <c r="AR255" s="716">
        <v>25.901665343942703</v>
      </c>
      <c r="AS255" s="716">
        <v>24.911065456658381</v>
      </c>
      <c r="AT255" s="716">
        <v>0.99612193227230972</v>
      </c>
      <c r="AU255" s="716">
        <v>20.875408233886681</v>
      </c>
      <c r="AV255" s="716">
        <v>20.414010198141185</v>
      </c>
      <c r="AW255" s="666">
        <v>6.9004814810406545</v>
      </c>
      <c r="AX255" s="18"/>
    </row>
    <row r="256" spans="1:50" ht="16.399999999999999" customHeight="1" x14ac:dyDescent="0.25">
      <c r="A256" s="722" t="s">
        <v>530</v>
      </c>
      <c r="B256" s="682">
        <v>9360181.3830934409</v>
      </c>
      <c r="C256" s="682">
        <v>2320114.0224076044</v>
      </c>
      <c r="D256" s="682">
        <v>2344820.3474644488</v>
      </c>
      <c r="E256" s="682">
        <v>182554.03548053786</v>
      </c>
      <c r="F256" s="682">
        <v>2155705.7446999084</v>
      </c>
      <c r="G256" s="682">
        <v>89380.092584908532</v>
      </c>
      <c r="H256" s="682">
        <v>1482054.7970235485</v>
      </c>
      <c r="I256" s="682">
        <v>785552.34343248431</v>
      </c>
      <c r="J256" s="682">
        <v>6989232.6398099102</v>
      </c>
      <c r="K256" s="681">
        <v>2370948.7432835307</v>
      </c>
      <c r="L256" s="716">
        <v>100</v>
      </c>
      <c r="M256" s="716">
        <v>24.787062637463883</v>
      </c>
      <c r="N256" s="716">
        <v>25.051013986755784</v>
      </c>
      <c r="O256" s="716">
        <v>1.9503258324702004</v>
      </c>
      <c r="P256" s="716">
        <v>23.030597981718497</v>
      </c>
      <c r="Q256" s="716">
        <v>0.95489701456372167</v>
      </c>
      <c r="R256" s="716">
        <v>15.833611939406083</v>
      </c>
      <c r="S256" s="716">
        <v>8.3924906076218324</v>
      </c>
      <c r="T256" s="716">
        <v>74.669841894666817</v>
      </c>
      <c r="U256" s="666">
        <v>25.330158105333183</v>
      </c>
      <c r="V256" s="682">
        <v>2370948.7432835307</v>
      </c>
      <c r="W256" s="682">
        <v>538375.73053760722</v>
      </c>
      <c r="X256" s="682">
        <v>627514.83309383946</v>
      </c>
      <c r="Y256" s="682">
        <v>113048.91513009334</v>
      </c>
      <c r="Z256" s="682">
        <v>710952.35368172056</v>
      </c>
      <c r="AA256" s="689">
        <v>65348.731397581658</v>
      </c>
      <c r="AB256" s="681">
        <v>315695.01851154811</v>
      </c>
      <c r="AC256" s="716">
        <v>100</v>
      </c>
      <c r="AD256" s="716">
        <v>22.70718555442113</v>
      </c>
      <c r="AE256" s="716">
        <v>26.466824087676947</v>
      </c>
      <c r="AF256" s="716">
        <v>4.7680876885398931</v>
      </c>
      <c r="AG256" s="716">
        <v>29.985985808243221</v>
      </c>
      <c r="AH256" s="716">
        <v>2.7562270834703959</v>
      </c>
      <c r="AI256" s="666">
        <v>13.315134686308806</v>
      </c>
      <c r="AJ256" s="682">
        <v>6989232.6398099102</v>
      </c>
      <c r="AK256" s="682">
        <v>1807430.6661772095</v>
      </c>
      <c r="AL256" s="682">
        <v>1737464.0932158153</v>
      </c>
      <c r="AM256" s="682">
        <v>71462.712743944736</v>
      </c>
      <c r="AN256" s="682">
        <v>1468647.0052203271</v>
      </c>
      <c r="AO256" s="682">
        <v>1425934.7654090943</v>
      </c>
      <c r="AP256" s="681">
        <v>478293.40032150166</v>
      </c>
      <c r="AQ256" s="716">
        <v>100</v>
      </c>
      <c r="AR256" s="716">
        <v>25.860216125619868</v>
      </c>
      <c r="AS256" s="716">
        <v>24.859153826407329</v>
      </c>
      <c r="AT256" s="716">
        <v>1.0224686518073656</v>
      </c>
      <c r="AU256" s="716">
        <v>21.012993570353821</v>
      </c>
      <c r="AV256" s="716">
        <v>20.401878702493384</v>
      </c>
      <c r="AW256" s="666">
        <v>6.8432891702186929</v>
      </c>
      <c r="AX256" s="18"/>
    </row>
    <row r="257" spans="1:50" ht="16.399999999999999" customHeight="1" x14ac:dyDescent="0.25">
      <c r="A257" s="722" t="s">
        <v>531</v>
      </c>
      <c r="B257" s="682">
        <v>9341338.1690124087</v>
      </c>
      <c r="C257" s="682">
        <v>2296780.4729606016</v>
      </c>
      <c r="D257" s="682">
        <v>2350079.1197836921</v>
      </c>
      <c r="E257" s="682">
        <v>186531.05860914249</v>
      </c>
      <c r="F257" s="682">
        <v>2158985.337556276</v>
      </c>
      <c r="G257" s="682">
        <v>80408.833803313872</v>
      </c>
      <c r="H257" s="682">
        <v>1473742.5000919071</v>
      </c>
      <c r="I257" s="682">
        <v>794810.84620747482</v>
      </c>
      <c r="J257" s="682">
        <v>6945824.2191233039</v>
      </c>
      <c r="K257" s="681">
        <v>2395513.9498891057</v>
      </c>
      <c r="L257" s="716">
        <v>100</v>
      </c>
      <c r="M257" s="716">
        <v>24.587274664561505</v>
      </c>
      <c r="N257" s="716">
        <v>25.157842241270117</v>
      </c>
      <c r="O257" s="716">
        <v>1.9968344495643398</v>
      </c>
      <c r="P257" s="716">
        <v>23.112163359187431</v>
      </c>
      <c r="Q257" s="716">
        <v>0.86078495766324348</v>
      </c>
      <c r="R257" s="716">
        <v>15.776567269352107</v>
      </c>
      <c r="S257" s="716">
        <v>8.50853305840125</v>
      </c>
      <c r="T257" s="716">
        <v>74.355773160684478</v>
      </c>
      <c r="U257" s="666">
        <v>25.644226839315525</v>
      </c>
      <c r="V257" s="682">
        <v>2395513.9498891057</v>
      </c>
      <c r="W257" s="682">
        <v>539291.45405142952</v>
      </c>
      <c r="X257" s="682">
        <v>640676.57420576783</v>
      </c>
      <c r="Y257" s="682">
        <v>112085.50170880149</v>
      </c>
      <c r="Z257" s="682">
        <v>719670.15367499692</v>
      </c>
      <c r="AA257" s="689">
        <v>57788.065122154367</v>
      </c>
      <c r="AB257" s="681">
        <v>326088.72238367068</v>
      </c>
      <c r="AC257" s="716">
        <v>100</v>
      </c>
      <c r="AD257" s="716">
        <v>22.512557444150751</v>
      </c>
      <c r="AE257" s="716">
        <v>26.744848396120858</v>
      </c>
      <c r="AF257" s="716">
        <v>4.6789751198898344</v>
      </c>
      <c r="AG257" s="716">
        <v>30.042411304192669</v>
      </c>
      <c r="AH257" s="716">
        <v>2.4123451723096632</v>
      </c>
      <c r="AI257" s="666">
        <v>13.61247436687923</v>
      </c>
      <c r="AJ257" s="682">
        <v>6945824.2191233039</v>
      </c>
      <c r="AK257" s="682">
        <v>1783703.165708187</v>
      </c>
      <c r="AL257" s="682">
        <v>1728606.237052632</v>
      </c>
      <c r="AM257" s="682">
        <v>76518.238088258426</v>
      </c>
      <c r="AN257" s="682">
        <v>1463954.0859545683</v>
      </c>
      <c r="AO257" s="682">
        <v>1414434.6258992916</v>
      </c>
      <c r="AP257" s="681">
        <v>477495.66324979591</v>
      </c>
      <c r="AQ257" s="716">
        <v>100</v>
      </c>
      <c r="AR257" s="716">
        <v>25.680223245461352</v>
      </c>
      <c r="AS257" s="716">
        <v>24.886985079372124</v>
      </c>
      <c r="AT257" s="716">
        <v>1.1016437455700037</v>
      </c>
      <c r="AU257" s="716">
        <v>21.076751149618747</v>
      </c>
      <c r="AV257" s="716">
        <v>20.363812576843763</v>
      </c>
      <c r="AW257" s="666">
        <v>6.8745716589710213</v>
      </c>
      <c r="AX257" s="18"/>
    </row>
    <row r="258" spans="1:50" ht="16.399999999999999" customHeight="1" x14ac:dyDescent="0.25">
      <c r="A258" s="722" t="s">
        <v>532</v>
      </c>
      <c r="B258" s="682">
        <v>9308099.1244772188</v>
      </c>
      <c r="C258" s="682">
        <v>2255548.4962007497</v>
      </c>
      <c r="D258" s="682">
        <v>2360242.2677452927</v>
      </c>
      <c r="E258" s="682">
        <v>178356.1528430843</v>
      </c>
      <c r="F258" s="682">
        <v>2163785.6214567833</v>
      </c>
      <c r="G258" s="682">
        <v>76300.03459887061</v>
      </c>
      <c r="H258" s="682">
        <v>1470624.633007356</v>
      </c>
      <c r="I258" s="682">
        <v>803241.91862508142</v>
      </c>
      <c r="J258" s="682">
        <v>6914356.35308237</v>
      </c>
      <c r="K258" s="681">
        <v>2393742.7713948479</v>
      </c>
      <c r="L258" s="716">
        <v>100</v>
      </c>
      <c r="M258" s="716">
        <v>24.23210653472097</v>
      </c>
      <c r="N258" s="716">
        <v>25.356866489943545</v>
      </c>
      <c r="O258" s="716">
        <v>1.9161393798876367</v>
      </c>
      <c r="P258" s="716">
        <v>23.246267498019478</v>
      </c>
      <c r="Q258" s="716">
        <v>0.81971661000286056</v>
      </c>
      <c r="R258" s="716">
        <v>15.799408808830798</v>
      </c>
      <c r="S258" s="716">
        <v>8.6294946785946998</v>
      </c>
      <c r="T258" s="716">
        <v>74.283226474242227</v>
      </c>
      <c r="U258" s="666">
        <v>25.71677352575777</v>
      </c>
      <c r="V258" s="682">
        <v>2393742.7713948479</v>
      </c>
      <c r="W258" s="682">
        <v>535633.36941769929</v>
      </c>
      <c r="X258" s="682">
        <v>648154.10096399917</v>
      </c>
      <c r="Y258" s="682">
        <v>108594.6571400167</v>
      </c>
      <c r="Z258" s="682">
        <v>720090.89078901289</v>
      </c>
      <c r="AA258" s="689">
        <v>54252.224585370626</v>
      </c>
      <c r="AB258" s="681">
        <v>327028.41149955103</v>
      </c>
      <c r="AC258" s="716">
        <v>100</v>
      </c>
      <c r="AD258" s="716">
        <v>22.376396320377506</v>
      </c>
      <c r="AE258" s="716">
        <v>27.077015488440136</v>
      </c>
      <c r="AF258" s="716">
        <v>4.5366051205551194</v>
      </c>
      <c r="AG258" s="716">
        <v>30.082216827725883</v>
      </c>
      <c r="AH258" s="716">
        <v>2.2664183150204371</v>
      </c>
      <c r="AI258" s="666">
        <v>13.661802571584985</v>
      </c>
      <c r="AJ258" s="682">
        <v>6914356.35308237</v>
      </c>
      <c r="AK258" s="682">
        <v>1745455.8312899992</v>
      </c>
      <c r="AL258" s="682">
        <v>1731893.224485622</v>
      </c>
      <c r="AM258" s="682">
        <v>71790.860980432393</v>
      </c>
      <c r="AN258" s="682">
        <v>1468200.5660713885</v>
      </c>
      <c r="AO258" s="682">
        <v>1412187.5940077542</v>
      </c>
      <c r="AP258" s="681">
        <v>485015.26368342678</v>
      </c>
      <c r="AQ258" s="716">
        <v>100</v>
      </c>
      <c r="AR258" s="716">
        <v>25.24393800605732</v>
      </c>
      <c r="AS258" s="716">
        <v>25.0477866058141</v>
      </c>
      <c r="AT258" s="716">
        <v>1.0382869686551308</v>
      </c>
      <c r="AU258" s="716">
        <v>21.234088772657419</v>
      </c>
      <c r="AV258" s="716">
        <v>20.423992081030235</v>
      </c>
      <c r="AW258" s="666">
        <v>7.0146119019048019</v>
      </c>
      <c r="AX258" s="18"/>
    </row>
    <row r="259" spans="1:50" ht="16.399999999999999" customHeight="1" x14ac:dyDescent="0.25">
      <c r="A259" s="722" t="s">
        <v>533</v>
      </c>
      <c r="B259" s="682">
        <v>9224915.4541745503</v>
      </c>
      <c r="C259" s="682">
        <v>2229464.7778898384</v>
      </c>
      <c r="D259" s="682">
        <v>2334962.4595545242</v>
      </c>
      <c r="E259" s="682">
        <v>178276.43306358129</v>
      </c>
      <c r="F259" s="682">
        <v>2140027.2750994368</v>
      </c>
      <c r="G259" s="682">
        <v>77953.742576368953</v>
      </c>
      <c r="H259" s="682">
        <v>1464651.4630914831</v>
      </c>
      <c r="I259" s="682">
        <v>799579.30289931782</v>
      </c>
      <c r="J259" s="682">
        <v>6806550.7382034808</v>
      </c>
      <c r="K259" s="681">
        <v>2418364.7159710699</v>
      </c>
      <c r="L259" s="716">
        <v>100</v>
      </c>
      <c r="M259" s="716">
        <v>24.167861363769344</v>
      </c>
      <c r="N259" s="716">
        <v>25.311478150164334</v>
      </c>
      <c r="O259" s="716">
        <v>1.9325535713490563</v>
      </c>
      <c r="P259" s="716">
        <v>23.198340252874733</v>
      </c>
      <c r="Q259" s="716">
        <v>0.84503476442261105</v>
      </c>
      <c r="R259" s="716">
        <v>15.877126141342407</v>
      </c>
      <c r="S259" s="716">
        <v>8.667605756077517</v>
      </c>
      <c r="T259" s="716">
        <v>73.78442406345647</v>
      </c>
      <c r="U259" s="666">
        <v>26.215575936543544</v>
      </c>
      <c r="V259" s="682">
        <v>2418364.7159710699</v>
      </c>
      <c r="W259" s="682">
        <v>540805.96619852353</v>
      </c>
      <c r="X259" s="682">
        <v>655652.3208426364</v>
      </c>
      <c r="Y259" s="682">
        <v>103629.05098516191</v>
      </c>
      <c r="Z259" s="682">
        <v>729267.6791344001</v>
      </c>
      <c r="AA259" s="689">
        <v>57327.154547140526</v>
      </c>
      <c r="AB259" s="681">
        <v>331812.48782010004</v>
      </c>
      <c r="AC259" s="716">
        <v>100</v>
      </c>
      <c r="AD259" s="716">
        <v>22.362465124759662</v>
      </c>
      <c r="AE259" s="716">
        <v>27.11139128489004</v>
      </c>
      <c r="AF259" s="716">
        <v>4.2850877826982652</v>
      </c>
      <c r="AG259" s="716">
        <v>30.155405192536065</v>
      </c>
      <c r="AH259" s="716">
        <v>2.3704925137448254</v>
      </c>
      <c r="AI259" s="666">
        <v>13.720531300708465</v>
      </c>
      <c r="AJ259" s="682">
        <v>6806550.7382034808</v>
      </c>
      <c r="AK259" s="682">
        <v>1715748.3977355019</v>
      </c>
      <c r="AL259" s="682">
        <v>1699364.5616525854</v>
      </c>
      <c r="AM259" s="682">
        <v>76782.128045039732</v>
      </c>
      <c r="AN259" s="682">
        <v>1436728.0795502882</v>
      </c>
      <c r="AO259" s="682">
        <v>1398863.324589743</v>
      </c>
      <c r="AP259" s="681">
        <v>477152.89351321053</v>
      </c>
      <c r="AQ259" s="716">
        <v>100</v>
      </c>
      <c r="AR259" s="716">
        <v>25.207310776447045</v>
      </c>
      <c r="AS259" s="716">
        <v>24.966603894017474</v>
      </c>
      <c r="AT259" s="716">
        <v>1.1280622300232142</v>
      </c>
      <c r="AU259" s="716">
        <v>21.108019829871978</v>
      </c>
      <c r="AV259" s="716">
        <v>20.55172110505649</v>
      </c>
      <c r="AW259" s="666">
        <v>7.0102010822466907</v>
      </c>
      <c r="AX259" s="18"/>
    </row>
    <row r="260" spans="1:50" ht="16.399999999999999" customHeight="1" x14ac:dyDescent="0.25">
      <c r="A260" s="722" t="s">
        <v>534</v>
      </c>
      <c r="B260" s="682">
        <v>9140122.2730249204</v>
      </c>
      <c r="C260" s="682">
        <v>2199117.4664150486</v>
      </c>
      <c r="D260" s="682">
        <v>2335372.8642442948</v>
      </c>
      <c r="E260" s="682">
        <v>180431.7050979147</v>
      </c>
      <c r="F260" s="682">
        <v>2124554.4332578937</v>
      </c>
      <c r="G260" s="682">
        <v>78656.996103073063</v>
      </c>
      <c r="H260" s="682">
        <v>1428539.2803844283</v>
      </c>
      <c r="I260" s="682">
        <v>793449.52752226766</v>
      </c>
      <c r="J260" s="682">
        <v>6752685.6653520996</v>
      </c>
      <c r="K260" s="681">
        <v>2387436.6076728213</v>
      </c>
      <c r="L260" s="716">
        <v>100</v>
      </c>
      <c r="M260" s="716">
        <v>24.060044283053681</v>
      </c>
      <c r="N260" s="716">
        <v>25.550783616283113</v>
      </c>
      <c r="O260" s="716">
        <v>1.9740622686243441</v>
      </c>
      <c r="P260" s="716">
        <v>23.244267087411437</v>
      </c>
      <c r="Q260" s="716">
        <v>0.86056831356854002</v>
      </c>
      <c r="R260" s="716">
        <v>15.629323522295218</v>
      </c>
      <c r="S260" s="716">
        <v>8.6809509087636716</v>
      </c>
      <c r="T260" s="716">
        <v>73.879598802317787</v>
      </c>
      <c r="U260" s="666">
        <v>26.120401197682224</v>
      </c>
      <c r="V260" s="682">
        <v>2387436.6076728213</v>
      </c>
      <c r="W260" s="682">
        <v>531101.93104833295</v>
      </c>
      <c r="X260" s="682">
        <v>646885.72583159048</v>
      </c>
      <c r="Y260" s="682">
        <v>107295.76879362919</v>
      </c>
      <c r="Z260" s="682">
        <v>719461.4015262539</v>
      </c>
      <c r="AA260" s="689">
        <v>59693.518466336158</v>
      </c>
      <c r="AB260" s="681">
        <v>323035.47366418573</v>
      </c>
      <c r="AC260" s="716">
        <v>100</v>
      </c>
      <c r="AD260" s="716">
        <v>22.245697722044653</v>
      </c>
      <c r="AE260" s="716">
        <v>27.095409517999684</v>
      </c>
      <c r="AF260" s="716">
        <v>4.4941829428600766</v>
      </c>
      <c r="AG260" s="716">
        <v>30.135309109947695</v>
      </c>
      <c r="AH260" s="716">
        <v>2.5003184702157615</v>
      </c>
      <c r="AI260" s="666">
        <v>13.530640881772687</v>
      </c>
      <c r="AJ260" s="682">
        <v>6752685.6653520996</v>
      </c>
      <c r="AK260" s="682">
        <v>1692888.6749427405</v>
      </c>
      <c r="AL260" s="682">
        <v>1707532.0243161221</v>
      </c>
      <c r="AM260" s="682">
        <v>75153.926769193</v>
      </c>
      <c r="AN260" s="682">
        <v>1428881.7059627313</v>
      </c>
      <c r="AO260" s="682">
        <v>1368409.9873342966</v>
      </c>
      <c r="AP260" s="681">
        <v>479010.90737185674</v>
      </c>
      <c r="AQ260" s="716">
        <v>100</v>
      </c>
      <c r="AR260" s="716">
        <v>25.069857518008277</v>
      </c>
      <c r="AS260" s="716">
        <v>25.286709746870585</v>
      </c>
      <c r="AT260" s="716">
        <v>1.11294869173026</v>
      </c>
      <c r="AU260" s="716">
        <v>21.160198723513755</v>
      </c>
      <c r="AV260" s="716">
        <v>20.264677717127896</v>
      </c>
      <c r="AW260" s="666">
        <v>7.093635497201543</v>
      </c>
      <c r="AX260" s="18"/>
    </row>
    <row r="261" spans="1:50" ht="16.399999999999999" customHeight="1" x14ac:dyDescent="0.25">
      <c r="A261" s="722" t="s">
        <v>535</v>
      </c>
      <c r="B261" s="682">
        <v>9147880.4834101126</v>
      </c>
      <c r="C261" s="682">
        <v>2225854.093503803</v>
      </c>
      <c r="D261" s="682">
        <v>2353190.0654955367</v>
      </c>
      <c r="E261" s="682">
        <v>186176.04304745176</v>
      </c>
      <c r="F261" s="682">
        <v>2072222.9485683572</v>
      </c>
      <c r="G261" s="682">
        <v>81714.47162655869</v>
      </c>
      <c r="H261" s="682">
        <v>1433602.8558019551</v>
      </c>
      <c r="I261" s="682">
        <v>795120.00536645041</v>
      </c>
      <c r="J261" s="682">
        <v>6774987.4787623771</v>
      </c>
      <c r="K261" s="681">
        <v>2372893.0046477364</v>
      </c>
      <c r="L261" s="716">
        <v>100</v>
      </c>
      <c r="M261" s="716">
        <v>24.331910517856453</v>
      </c>
      <c r="N261" s="716">
        <v>25.72388292307819</v>
      </c>
      <c r="O261" s="716">
        <v>2.0351822849575507</v>
      </c>
      <c r="P261" s="716">
        <v>22.652492589145435</v>
      </c>
      <c r="Q261" s="716">
        <v>0.89326125078644969</v>
      </c>
      <c r="R261" s="716">
        <v>15.671420919871288</v>
      </c>
      <c r="S261" s="716">
        <v>8.6918495143046357</v>
      </c>
      <c r="T261" s="716">
        <v>74.060734517126335</v>
      </c>
      <c r="U261" s="666">
        <v>25.939265482873669</v>
      </c>
      <c r="V261" s="682">
        <v>2372893.0046477364</v>
      </c>
      <c r="W261" s="682">
        <v>534753.35228744929</v>
      </c>
      <c r="X261" s="682">
        <v>649594.01261880703</v>
      </c>
      <c r="Y261" s="682">
        <v>107566.925041084</v>
      </c>
      <c r="Z261" s="682">
        <v>699638.08525252738</v>
      </c>
      <c r="AA261" s="689">
        <v>63597.217423722774</v>
      </c>
      <c r="AB261" s="681">
        <v>317729.03969003609</v>
      </c>
      <c r="AC261" s="716">
        <v>100</v>
      </c>
      <c r="AD261" s="716">
        <v>22.535923500977034</v>
      </c>
      <c r="AE261" s="716">
        <v>27.375613284984222</v>
      </c>
      <c r="AF261" s="716">
        <v>4.5331553015831263</v>
      </c>
      <c r="AG261" s="716">
        <v>29.484603135588529</v>
      </c>
      <c r="AH261" s="716">
        <v>2.6801552914166891</v>
      </c>
      <c r="AI261" s="666">
        <v>13.389943797200582</v>
      </c>
      <c r="AJ261" s="682">
        <v>6774987.4787623771</v>
      </c>
      <c r="AK261" s="682">
        <v>1717975.8622867889</v>
      </c>
      <c r="AL261" s="682">
        <v>1723672.2210898292</v>
      </c>
      <c r="AM261" s="682">
        <v>80842.389332034625</v>
      </c>
      <c r="AN261" s="682">
        <v>1397368.4836534976</v>
      </c>
      <c r="AO261" s="682">
        <v>1369176.2338786265</v>
      </c>
      <c r="AP261" s="681">
        <v>486463.46907798015</v>
      </c>
      <c r="AQ261" s="716">
        <v>100</v>
      </c>
      <c r="AR261" s="716">
        <v>25.357624167899136</v>
      </c>
      <c r="AS261" s="716">
        <v>25.441703420014317</v>
      </c>
      <c r="AT261" s="716">
        <v>1.1932478043015149</v>
      </c>
      <c r="AU261" s="716">
        <v>20.625403191280324</v>
      </c>
      <c r="AV261" s="716">
        <v>20.209280654327365</v>
      </c>
      <c r="AW261" s="666">
        <v>7.180285876585045</v>
      </c>
      <c r="AX261" s="18"/>
    </row>
    <row r="262" spans="1:50" ht="16.399999999999999" customHeight="1" x14ac:dyDescent="0.25">
      <c r="A262" s="722" t="s">
        <v>536</v>
      </c>
      <c r="B262" s="682">
        <v>9173610.4834924527</v>
      </c>
      <c r="C262" s="682">
        <v>2258907.2784609739</v>
      </c>
      <c r="D262" s="682">
        <v>2352068.918907647</v>
      </c>
      <c r="E262" s="682">
        <v>183200.93876368177</v>
      </c>
      <c r="F262" s="682">
        <v>2064301.4547215621</v>
      </c>
      <c r="G262" s="682">
        <v>72107.242457952787</v>
      </c>
      <c r="H262" s="682">
        <v>1434240.1952170567</v>
      </c>
      <c r="I262" s="682">
        <v>808784.45496357908</v>
      </c>
      <c r="J262" s="682">
        <v>6808318.619051652</v>
      </c>
      <c r="K262" s="681">
        <v>2365291.8644408016</v>
      </c>
      <c r="L262" s="716">
        <v>100</v>
      </c>
      <c r="M262" s="716">
        <v>24.623972017623679</v>
      </c>
      <c r="N262" s="716">
        <v>25.63951154390195</v>
      </c>
      <c r="O262" s="716">
        <v>1.9970429210325051</v>
      </c>
      <c r="P262" s="716">
        <v>22.502606344973884</v>
      </c>
      <c r="Q262" s="716">
        <v>0.78602904044930733</v>
      </c>
      <c r="R262" s="716">
        <v>15.634413492898078</v>
      </c>
      <c r="S262" s="716">
        <v>8.8164246391206014</v>
      </c>
      <c r="T262" s="716">
        <v>74.216347329145378</v>
      </c>
      <c r="U262" s="666">
        <v>25.783652670854622</v>
      </c>
      <c r="V262" s="682">
        <v>2365291.8644408016</v>
      </c>
      <c r="W262" s="682">
        <v>539642.02928261575</v>
      </c>
      <c r="X262" s="682">
        <v>636310.87679716875</v>
      </c>
      <c r="Y262" s="682">
        <v>109084.38795399852</v>
      </c>
      <c r="Z262" s="682">
        <v>699262.59588043811</v>
      </c>
      <c r="AA262" s="689">
        <v>56832.149219181127</v>
      </c>
      <c r="AB262" s="681">
        <v>324156.19900670275</v>
      </c>
      <c r="AC262" s="716">
        <v>100</v>
      </c>
      <c r="AD262" s="716">
        <v>22.815029189228493</v>
      </c>
      <c r="AE262" s="716">
        <v>26.902002512387803</v>
      </c>
      <c r="AF262" s="716">
        <v>4.6118785420922279</v>
      </c>
      <c r="AG262" s="716">
        <v>29.563480363373955</v>
      </c>
      <c r="AH262" s="716">
        <v>2.4027541832609014</v>
      </c>
      <c r="AI262" s="666">
        <v>13.704701896623622</v>
      </c>
      <c r="AJ262" s="682">
        <v>6808318.619051652</v>
      </c>
      <c r="AK262" s="682">
        <v>1745959.9846377596</v>
      </c>
      <c r="AL262" s="682">
        <v>1736866.1952152522</v>
      </c>
      <c r="AM262" s="682">
        <v>76283.008012244798</v>
      </c>
      <c r="AN262" s="682">
        <v>1389252.2784369914</v>
      </c>
      <c r="AO262" s="682">
        <v>1366249.5273412419</v>
      </c>
      <c r="AP262" s="681">
        <v>493761.7202678239</v>
      </c>
      <c r="AQ262" s="716">
        <v>100</v>
      </c>
      <c r="AR262" s="716">
        <v>25.644510522055423</v>
      </c>
      <c r="AS262" s="716">
        <v>25.510941722894643</v>
      </c>
      <c r="AT262" s="716">
        <v>1.1204382797065755</v>
      </c>
      <c r="AU262" s="716">
        <v>20.405218324381298</v>
      </c>
      <c r="AV262" s="716">
        <v>20.067355888986736</v>
      </c>
      <c r="AW262" s="666">
        <v>7.2523298026349003</v>
      </c>
      <c r="AX262" s="18"/>
    </row>
    <row r="263" spans="1:50" ht="16.399999999999999" customHeight="1" x14ac:dyDescent="0.25">
      <c r="A263" s="722" t="s">
        <v>537</v>
      </c>
      <c r="B263" s="682">
        <v>9203530.7454079222</v>
      </c>
      <c r="C263" s="682">
        <v>2269354.3650934529</v>
      </c>
      <c r="D263" s="682">
        <v>2358813.7789929025</v>
      </c>
      <c r="E263" s="682">
        <v>187858.62757658056</v>
      </c>
      <c r="F263" s="682">
        <v>2087014.6222138666</v>
      </c>
      <c r="G263" s="682">
        <v>65533.568467627549</v>
      </c>
      <c r="H263" s="682">
        <v>1449168.978818198</v>
      </c>
      <c r="I263" s="682">
        <v>785786.80424529407</v>
      </c>
      <c r="J263" s="682">
        <v>6852786.1896473998</v>
      </c>
      <c r="K263" s="681">
        <v>2350744.5557605233</v>
      </c>
      <c r="L263" s="716">
        <v>100</v>
      </c>
      <c r="M263" s="716">
        <v>24.657432325368625</v>
      </c>
      <c r="N263" s="716">
        <v>25.629444223564164</v>
      </c>
      <c r="O263" s="716">
        <v>2.0411582551654117</v>
      </c>
      <c r="P263" s="716">
        <v>22.676238934228333</v>
      </c>
      <c r="Q263" s="716">
        <v>0.71204812892405833</v>
      </c>
      <c r="R263" s="716">
        <v>15.745793857876306</v>
      </c>
      <c r="S263" s="716">
        <v>8.5378842748731003</v>
      </c>
      <c r="T263" s="716">
        <v>74.458231076878619</v>
      </c>
      <c r="U263" s="666">
        <v>25.541768923121396</v>
      </c>
      <c r="V263" s="682">
        <v>2350744.5557605233</v>
      </c>
      <c r="W263" s="682">
        <v>544930.46722128044</v>
      </c>
      <c r="X263" s="682">
        <v>633487.77341490239</v>
      </c>
      <c r="Y263" s="682">
        <v>107254.28263595139</v>
      </c>
      <c r="Z263" s="682">
        <v>700553.0076790587</v>
      </c>
      <c r="AA263" s="689">
        <v>49191.491518082781</v>
      </c>
      <c r="AB263" s="681">
        <v>315337.44144411793</v>
      </c>
      <c r="AC263" s="716">
        <v>100</v>
      </c>
      <c r="AD263" s="716">
        <v>23.181185973011097</v>
      </c>
      <c r="AE263" s="716">
        <v>26.948388410069235</v>
      </c>
      <c r="AF263" s="716">
        <v>4.5625664589171837</v>
      </c>
      <c r="AG263" s="716">
        <v>29.801324263937843</v>
      </c>
      <c r="AH263" s="716">
        <v>2.0925919576220453</v>
      </c>
      <c r="AI263" s="666">
        <v>13.414364426427378</v>
      </c>
      <c r="AJ263" s="682">
        <v>6852786.1896473998</v>
      </c>
      <c r="AK263" s="682">
        <v>1754285.1777268008</v>
      </c>
      <c r="AL263" s="682">
        <v>1748117.8197041957</v>
      </c>
      <c r="AM263" s="682">
        <v>83015.214931125025</v>
      </c>
      <c r="AN263" s="682">
        <v>1413924.857275387</v>
      </c>
      <c r="AO263" s="682">
        <v>1373111.4218431851</v>
      </c>
      <c r="AP263" s="681">
        <v>480328.90569792327</v>
      </c>
      <c r="AQ263" s="716">
        <v>100</v>
      </c>
      <c r="AR263" s="716">
        <v>25.599590140095486</v>
      </c>
      <c r="AS263" s="716">
        <v>25.509592322391466</v>
      </c>
      <c r="AT263" s="716">
        <v>1.2114082160703814</v>
      </c>
      <c r="AU263" s="716">
        <v>20.632846526153454</v>
      </c>
      <c r="AV263" s="716">
        <v>20.037272196199027</v>
      </c>
      <c r="AW263" s="666">
        <v>7.0092498496970901</v>
      </c>
      <c r="AX263" s="18"/>
    </row>
    <row r="264" spans="1:50" ht="16.399999999999999" customHeight="1" x14ac:dyDescent="0.25">
      <c r="A264" s="722" t="s">
        <v>538</v>
      </c>
      <c r="B264" s="682">
        <v>9121593.5311678257</v>
      </c>
      <c r="C264" s="682">
        <v>2266337.6169506386</v>
      </c>
      <c r="D264" s="682">
        <v>2349524.8449528511</v>
      </c>
      <c r="E264" s="682">
        <v>189909.4976791481</v>
      </c>
      <c r="F264" s="682">
        <v>2061630.1104487227</v>
      </c>
      <c r="G264" s="682">
        <v>67902.750755064262</v>
      </c>
      <c r="H264" s="682">
        <v>1420139.226539671</v>
      </c>
      <c r="I264" s="682">
        <v>766149.48384172923</v>
      </c>
      <c r="J264" s="682">
        <v>6773176.7301211432</v>
      </c>
      <c r="K264" s="681">
        <v>2348416.8010466821</v>
      </c>
      <c r="L264" s="716">
        <v>100</v>
      </c>
      <c r="M264" s="716">
        <v>24.845851870144475</v>
      </c>
      <c r="N264" s="716">
        <v>25.757833178212714</v>
      </c>
      <c r="O264" s="716">
        <v>2.0819772009160578</v>
      </c>
      <c r="P264" s="716">
        <v>22.601644146982451</v>
      </c>
      <c r="Q264" s="716">
        <v>0.74441763407945627</v>
      </c>
      <c r="R264" s="716">
        <v>15.568981688201275</v>
      </c>
      <c r="S264" s="716">
        <v>8.3992942814635612</v>
      </c>
      <c r="T264" s="716">
        <v>74.254314303500678</v>
      </c>
      <c r="U264" s="666">
        <v>25.745685696499322</v>
      </c>
      <c r="V264" s="682">
        <v>2348416.8010466821</v>
      </c>
      <c r="W264" s="682">
        <v>530057.42609638139</v>
      </c>
      <c r="X264" s="682">
        <v>642323.51909048634</v>
      </c>
      <c r="Y264" s="682">
        <v>114616.99014802634</v>
      </c>
      <c r="Z264" s="682">
        <v>696879.42115579371</v>
      </c>
      <c r="AA264" s="689">
        <v>49670.99798899531</v>
      </c>
      <c r="AB264" s="681">
        <v>314759.09653081954</v>
      </c>
      <c r="AC264" s="716">
        <v>100</v>
      </c>
      <c r="AD264" s="716">
        <v>22.570841166701602</v>
      </c>
      <c r="AE264" s="716">
        <v>27.351342351332384</v>
      </c>
      <c r="AF264" s="716">
        <v>4.8806068027167022</v>
      </c>
      <c r="AG264" s="716">
        <v>29.674435170332487</v>
      </c>
      <c r="AH264" s="716">
        <v>2.1150844248285527</v>
      </c>
      <c r="AI264" s="666">
        <v>13.403033754081999</v>
      </c>
      <c r="AJ264" s="682">
        <v>6773176.7301211432</v>
      </c>
      <c r="AK264" s="682">
        <v>1763803.8445450366</v>
      </c>
      <c r="AL264" s="682">
        <v>1728329.3748696318</v>
      </c>
      <c r="AM264" s="682">
        <v>77565.183691873797</v>
      </c>
      <c r="AN264" s="682">
        <v>1389560.6090978377</v>
      </c>
      <c r="AO264" s="682">
        <v>1355288.4628240305</v>
      </c>
      <c r="AP264" s="681">
        <v>460244.00669980212</v>
      </c>
      <c r="AQ264" s="716">
        <v>100</v>
      </c>
      <c r="AR264" s="716">
        <v>26.041013173348716</v>
      </c>
      <c r="AS264" s="716">
        <v>25.517263814829168</v>
      </c>
      <c r="AT264" s="716">
        <v>1.1451817482767275</v>
      </c>
      <c r="AU264" s="716">
        <v>20.515640805861334</v>
      </c>
      <c r="AV264" s="716">
        <v>20.009642695382471</v>
      </c>
      <c r="AW264" s="666">
        <v>6.7950981502230832</v>
      </c>
      <c r="AX264" s="18"/>
    </row>
    <row r="265" spans="1:50" ht="16.399999999999999" customHeight="1" x14ac:dyDescent="0.25">
      <c r="A265" s="722" t="s">
        <v>539</v>
      </c>
      <c r="B265" s="682">
        <v>9071607.0098279957</v>
      </c>
      <c r="C265" s="682">
        <v>2265920.9632943952</v>
      </c>
      <c r="D265" s="682">
        <v>2336025.9597553764</v>
      </c>
      <c r="E265" s="682">
        <v>198191.80965887121</v>
      </c>
      <c r="F265" s="682">
        <v>2051854.4609243274</v>
      </c>
      <c r="G265" s="682">
        <v>67338.057452126668</v>
      </c>
      <c r="H265" s="682">
        <v>1396459.8542418722</v>
      </c>
      <c r="I265" s="682">
        <v>755815.90450102487</v>
      </c>
      <c r="J265" s="682">
        <v>6727402.4366750419</v>
      </c>
      <c r="K265" s="681">
        <v>2344204.5731529538</v>
      </c>
      <c r="L265" s="716">
        <v>100</v>
      </c>
      <c r="M265" s="716">
        <v>24.978164958419629</v>
      </c>
      <c r="N265" s="716">
        <v>25.750960741846214</v>
      </c>
      <c r="O265" s="716">
        <v>2.1847486277145185</v>
      </c>
      <c r="P265" s="716">
        <v>22.618423160321978</v>
      </c>
      <c r="Q265" s="716">
        <v>0.74229469353306399</v>
      </c>
      <c r="R265" s="716">
        <v>15.393742836621735</v>
      </c>
      <c r="S265" s="716">
        <v>8.3316649815428434</v>
      </c>
      <c r="T265" s="716">
        <v>74.15888308859401</v>
      </c>
      <c r="U265" s="666">
        <v>25.841116911405994</v>
      </c>
      <c r="V265" s="682">
        <v>2344204.5731529538</v>
      </c>
      <c r="W265" s="682">
        <v>524070.14300436655</v>
      </c>
      <c r="X265" s="682">
        <v>639758.3949019087</v>
      </c>
      <c r="Y265" s="682">
        <v>120714.06676891795</v>
      </c>
      <c r="Z265" s="682">
        <v>695903.7250839544</v>
      </c>
      <c r="AA265" s="689">
        <v>50991.356547347925</v>
      </c>
      <c r="AB265" s="681">
        <v>312728.51293075865</v>
      </c>
      <c r="AC265" s="716">
        <v>100</v>
      </c>
      <c r="AD265" s="716">
        <v>22.355990130140071</v>
      </c>
      <c r="AE265" s="716">
        <v>27.29106504734073</v>
      </c>
      <c r="AF265" s="716">
        <v>5.1494681032277656</v>
      </c>
      <c r="AG265" s="716">
        <v>29.686134608463981</v>
      </c>
      <c r="AH265" s="716">
        <v>2.1752093282014453</v>
      </c>
      <c r="AI265" s="666">
        <v>13.340495813048388</v>
      </c>
      <c r="AJ265" s="682">
        <v>6727402.4366750419</v>
      </c>
      <c r="AK265" s="682">
        <v>1766183.735923843</v>
      </c>
      <c r="AL265" s="682">
        <v>1715156.3639857729</v>
      </c>
      <c r="AM265" s="682">
        <v>79590.003918802118</v>
      </c>
      <c r="AN265" s="682">
        <v>1377806.7691525856</v>
      </c>
      <c r="AO265" s="682">
        <v>1338402.5173355744</v>
      </c>
      <c r="AP265" s="681">
        <v>450697.98050844052</v>
      </c>
      <c r="AQ265" s="716">
        <v>100</v>
      </c>
      <c r="AR265" s="716">
        <v>26.253576362480306</v>
      </c>
      <c r="AS265" s="716">
        <v>25.495075998953819</v>
      </c>
      <c r="AT265" s="716">
        <v>1.1830718418881858</v>
      </c>
      <c r="AU265" s="716">
        <v>20.480516545901096</v>
      </c>
      <c r="AV265" s="716">
        <v>19.89478896102829</v>
      </c>
      <c r="AW265" s="666">
        <v>6.6994354024581577</v>
      </c>
      <c r="AX265" s="18"/>
    </row>
    <row r="266" spans="1:50" ht="16.399999999999999" customHeight="1" x14ac:dyDescent="0.25">
      <c r="A266" s="722" t="s">
        <v>540</v>
      </c>
      <c r="B266" s="682">
        <v>9084866.8559259139</v>
      </c>
      <c r="C266" s="682">
        <v>2277282.9744983874</v>
      </c>
      <c r="D266" s="682">
        <v>2327743.590892334</v>
      </c>
      <c r="E266" s="682">
        <v>194643.78694339842</v>
      </c>
      <c r="F266" s="682">
        <v>2046466.336365026</v>
      </c>
      <c r="G266" s="682">
        <v>73344.382922620556</v>
      </c>
      <c r="H266" s="682">
        <v>1376777.5790716028</v>
      </c>
      <c r="I266" s="682">
        <v>788608.20523254515</v>
      </c>
      <c r="J266" s="682">
        <v>6751565.8558632731</v>
      </c>
      <c r="K266" s="681">
        <v>2333301.0000626412</v>
      </c>
      <c r="L266" s="716">
        <v>100</v>
      </c>
      <c r="M266" s="716">
        <v>25.066773246246882</v>
      </c>
      <c r="N266" s="716">
        <v>25.622209194777401</v>
      </c>
      <c r="O266" s="716">
        <v>2.1425056638715114</v>
      </c>
      <c r="P266" s="716">
        <v>22.526101579905365</v>
      </c>
      <c r="Q266" s="716">
        <v>0.80732479722340866</v>
      </c>
      <c r="R266" s="716">
        <v>15.154625828925084</v>
      </c>
      <c r="S266" s="716">
        <v>8.6804596890503536</v>
      </c>
      <c r="T266" s="716">
        <v>74.316618646527928</v>
      </c>
      <c r="U266" s="666">
        <v>25.683381353472079</v>
      </c>
      <c r="V266" s="682">
        <v>2333301.0000626412</v>
      </c>
      <c r="W266" s="682">
        <v>512832.02798830968</v>
      </c>
      <c r="X266" s="682">
        <v>631554.95765526872</v>
      </c>
      <c r="Y266" s="682">
        <v>122245.77532627703</v>
      </c>
      <c r="Z266" s="682">
        <v>693104.27912998572</v>
      </c>
      <c r="AA266" s="689">
        <v>51491.517767061625</v>
      </c>
      <c r="AB266" s="681">
        <v>321997.14207594458</v>
      </c>
      <c r="AC266" s="716">
        <v>100</v>
      </c>
      <c r="AD266" s="716">
        <v>21.978820048272464</v>
      </c>
      <c r="AE266" s="716">
        <v>27.067016113151009</v>
      </c>
      <c r="AF266" s="716">
        <v>5.2391772567274923</v>
      </c>
      <c r="AG266" s="716">
        <v>29.704880729549178</v>
      </c>
      <c r="AH266" s="716">
        <v>2.2068099128950465</v>
      </c>
      <c r="AI266" s="666">
        <v>13.800068746694064</v>
      </c>
      <c r="AJ266" s="682">
        <v>6751565.8558632731</v>
      </c>
      <c r="AK266" s="682">
        <v>1788826.6719537673</v>
      </c>
      <c r="AL266" s="682">
        <v>1715972.9644030819</v>
      </c>
      <c r="AM266" s="682">
        <v>74473.146357652964</v>
      </c>
      <c r="AN266" s="682">
        <v>1375106.1859375476</v>
      </c>
      <c r="AO266" s="682">
        <v>1323726.2137420359</v>
      </c>
      <c r="AP266" s="681">
        <v>474616.71495907067</v>
      </c>
      <c r="AQ266" s="716">
        <v>100</v>
      </c>
      <c r="AR266" s="716">
        <v>26.494989608970393</v>
      </c>
      <c r="AS266" s="716">
        <v>25.415925742809375</v>
      </c>
      <c r="AT266" s="716">
        <v>1.1030499879221074</v>
      </c>
      <c r="AU266" s="716">
        <v>20.367218735537651</v>
      </c>
      <c r="AV266" s="716">
        <v>19.606210499931215</v>
      </c>
      <c r="AW266" s="666">
        <v>7.0297279933498462</v>
      </c>
      <c r="AX266" s="18"/>
    </row>
    <row r="267" spans="1:50" ht="16.399999999999999" customHeight="1" x14ac:dyDescent="0.25">
      <c r="A267" s="722" t="s">
        <v>541</v>
      </c>
      <c r="B267" s="682">
        <v>9115428.4828969818</v>
      </c>
      <c r="C267" s="682">
        <v>2311539.2981710173</v>
      </c>
      <c r="D267" s="682">
        <v>2304566.2189662922</v>
      </c>
      <c r="E267" s="682">
        <v>186225.25135341083</v>
      </c>
      <c r="F267" s="682">
        <v>2052947.5897474168</v>
      </c>
      <c r="G267" s="682">
        <v>72325.229666869505</v>
      </c>
      <c r="H267" s="682">
        <v>1384687.511662655</v>
      </c>
      <c r="I267" s="682">
        <v>803137.38332931907</v>
      </c>
      <c r="J267" s="682">
        <v>6806948.3298119185</v>
      </c>
      <c r="K267" s="681">
        <v>2308480.1530850623</v>
      </c>
      <c r="L267" s="716">
        <v>100</v>
      </c>
      <c r="M267" s="716">
        <v>25.358536930086089</v>
      </c>
      <c r="N267" s="716">
        <v>25.28203938290212</v>
      </c>
      <c r="O267" s="716">
        <v>2.0429676092881421</v>
      </c>
      <c r="P267" s="716">
        <v>22.521679519501511</v>
      </c>
      <c r="Q267" s="716">
        <v>0.79343751972352439</v>
      </c>
      <c r="R267" s="716">
        <v>15.190591580644888</v>
      </c>
      <c r="S267" s="716">
        <v>8.8107474578537133</v>
      </c>
      <c r="T267" s="716">
        <v>74.675023149856329</v>
      </c>
      <c r="U267" s="666">
        <v>25.32497685014366</v>
      </c>
      <c r="V267" s="682">
        <v>2308480.1530850623</v>
      </c>
      <c r="W267" s="682">
        <v>510051.54410729156</v>
      </c>
      <c r="X267" s="682">
        <v>615493.41579527722</v>
      </c>
      <c r="Y267" s="682">
        <v>114926.90915969599</v>
      </c>
      <c r="Z267" s="682">
        <v>683365.35075185529</v>
      </c>
      <c r="AA267" s="689">
        <v>49896.513728580503</v>
      </c>
      <c r="AB267" s="681">
        <v>334759.56567343144</v>
      </c>
      <c r="AC267" s="716">
        <v>100</v>
      </c>
      <c r="AD267" s="716">
        <v>22.094690457947262</v>
      </c>
      <c r="AE267" s="716">
        <v>26.662278857919976</v>
      </c>
      <c r="AF267" s="716">
        <v>4.9784664167940624</v>
      </c>
      <c r="AG267" s="716">
        <v>29.602392285617142</v>
      </c>
      <c r="AH267" s="716">
        <v>2.1614443451852337</v>
      </c>
      <c r="AI267" s="666">
        <v>14.501297107798713</v>
      </c>
      <c r="AJ267" s="682">
        <v>6806948.3298119185</v>
      </c>
      <c r="AK267" s="682">
        <v>1828361.8454232449</v>
      </c>
      <c r="AL267" s="682">
        <v>1710736.2982780365</v>
      </c>
      <c r="AM267" s="682">
        <v>73438.772151327081</v>
      </c>
      <c r="AN267" s="682">
        <v>1393276.2683068635</v>
      </c>
      <c r="AO267" s="682">
        <v>1323631.9020147284</v>
      </c>
      <c r="AP267" s="681">
        <v>477218.88208180183</v>
      </c>
      <c r="AQ267" s="716">
        <v>100</v>
      </c>
      <c r="AR267" s="716">
        <v>26.860228061607216</v>
      </c>
      <c r="AS267" s="716">
        <v>25.132206319029098</v>
      </c>
      <c r="AT267" s="716">
        <v>1.078879530048618</v>
      </c>
      <c r="AU267" s="716">
        <v>20.468441962528615</v>
      </c>
      <c r="AV267" s="716">
        <v>19.44530555958108</v>
      </c>
      <c r="AW267" s="666">
        <v>7.0107610482623981</v>
      </c>
      <c r="AX267" s="18"/>
    </row>
    <row r="268" spans="1:50" ht="16.399999999999999" customHeight="1" x14ac:dyDescent="0.25">
      <c r="A268" s="722" t="s">
        <v>542</v>
      </c>
      <c r="B268" s="682">
        <v>9155299.0964232814</v>
      </c>
      <c r="C268" s="682">
        <v>2319314.3149501244</v>
      </c>
      <c r="D268" s="682">
        <v>2309180.2948100423</v>
      </c>
      <c r="E268" s="682">
        <v>180522.70068311755</v>
      </c>
      <c r="F268" s="682">
        <v>2069842.3552650181</v>
      </c>
      <c r="G268" s="682">
        <v>74568.303707677434</v>
      </c>
      <c r="H268" s="682">
        <v>1392641.8243689409</v>
      </c>
      <c r="I268" s="682">
        <v>809229.30263836123</v>
      </c>
      <c r="J268" s="682">
        <v>6828190.9874524949</v>
      </c>
      <c r="K268" s="681">
        <v>2327108.1089707855</v>
      </c>
      <c r="L268" s="716">
        <v>100</v>
      </c>
      <c r="M268" s="716">
        <v>25.333026158110066</v>
      </c>
      <c r="N268" s="716">
        <v>25.222335944351336</v>
      </c>
      <c r="O268" s="716">
        <v>1.971783759130739</v>
      </c>
      <c r="P268" s="716">
        <v>22.608134736675588</v>
      </c>
      <c r="Q268" s="716">
        <v>0.81448244259774305</v>
      </c>
      <c r="R268" s="716">
        <v>15.211319801807536</v>
      </c>
      <c r="S268" s="716">
        <v>8.8389171573269998</v>
      </c>
      <c r="T268" s="716">
        <v>74.581845066318778</v>
      </c>
      <c r="U268" s="666">
        <v>25.418154933681208</v>
      </c>
      <c r="V268" s="682">
        <v>2327108.1089707855</v>
      </c>
      <c r="W268" s="682">
        <v>512805.79584603838</v>
      </c>
      <c r="X268" s="682">
        <v>639179.81719054386</v>
      </c>
      <c r="Y268" s="682">
        <v>111881.6779248939</v>
      </c>
      <c r="Z268" s="682">
        <v>688831.31586387113</v>
      </c>
      <c r="AA268" s="689">
        <v>49806.493640972702</v>
      </c>
      <c r="AB268" s="681">
        <v>324600.93842898682</v>
      </c>
      <c r="AC268" s="716">
        <v>100</v>
      </c>
      <c r="AD268" s="716">
        <v>22.036182757011574</v>
      </c>
      <c r="AE268" s="716">
        <v>27.466700611224937</v>
      </c>
      <c r="AF268" s="716">
        <v>4.8077559221937491</v>
      </c>
      <c r="AG268" s="716">
        <v>29.600314364789948</v>
      </c>
      <c r="AH268" s="716">
        <v>2.1402741647013861</v>
      </c>
      <c r="AI268" s="666">
        <v>13.948683225230507</v>
      </c>
      <c r="AJ268" s="682">
        <v>6828190.9874524949</v>
      </c>
      <c r="AK268" s="682">
        <v>1833171.9482128592</v>
      </c>
      <c r="AL268" s="682">
        <v>1691077.6834982478</v>
      </c>
      <c r="AM268" s="682">
        <v>70691.493288932747</v>
      </c>
      <c r="AN268" s="682">
        <v>1404657.5000731158</v>
      </c>
      <c r="AO268" s="682">
        <v>1334991.066526745</v>
      </c>
      <c r="AP268" s="681">
        <v>493382.18229951244</v>
      </c>
      <c r="AQ268" s="716">
        <v>100</v>
      </c>
      <c r="AR268" s="716">
        <v>26.847110041026994</v>
      </c>
      <c r="AS268" s="716">
        <v>24.766115748750693</v>
      </c>
      <c r="AT268" s="716">
        <v>1.0352887524504755</v>
      </c>
      <c r="AU268" s="716">
        <v>20.571444217865594</v>
      </c>
      <c r="AV268" s="716">
        <v>19.551167636932369</v>
      </c>
      <c r="AW268" s="666">
        <v>7.2256646483109961</v>
      </c>
      <c r="AX268" s="18"/>
    </row>
    <row r="269" spans="1:50" ht="16.399999999999999" customHeight="1" x14ac:dyDescent="0.25">
      <c r="A269" s="722" t="s">
        <v>543</v>
      </c>
      <c r="B269" s="682">
        <v>9150044.6027010381</v>
      </c>
      <c r="C269" s="682">
        <v>2325291.3325744099</v>
      </c>
      <c r="D269" s="682">
        <v>2310544.4778342508</v>
      </c>
      <c r="E269" s="682">
        <v>181191.77989094867</v>
      </c>
      <c r="F269" s="682">
        <v>2059852.2425308172</v>
      </c>
      <c r="G269" s="682">
        <v>67924.107509049267</v>
      </c>
      <c r="H269" s="682">
        <v>1391175.7227252282</v>
      </c>
      <c r="I269" s="682">
        <v>814064.93963633478</v>
      </c>
      <c r="J269" s="682">
        <v>6788926.6750697382</v>
      </c>
      <c r="K269" s="681">
        <v>2361117.9276313009</v>
      </c>
      <c r="L269" s="716">
        <v>100</v>
      </c>
      <c r="M269" s="716">
        <v>25.412896150123661</v>
      </c>
      <c r="N269" s="716">
        <v>25.251729124382539</v>
      </c>
      <c r="O269" s="716">
        <v>1.9802283787497816</v>
      </c>
      <c r="P269" s="716">
        <v>22.511936629497534</v>
      </c>
      <c r="Q269" s="716">
        <v>0.74233635417469424</v>
      </c>
      <c r="R269" s="716">
        <v>15.204032145532508</v>
      </c>
      <c r="S269" s="716">
        <v>8.8968412175392864</v>
      </c>
      <c r="T269" s="716">
        <v>74.19555827154862</v>
      </c>
      <c r="U269" s="666">
        <v>25.804441728451387</v>
      </c>
      <c r="V269" s="682">
        <v>2361117.9276313009</v>
      </c>
      <c r="W269" s="682">
        <v>532694.61390269955</v>
      </c>
      <c r="X269" s="682">
        <v>647191.13249092363</v>
      </c>
      <c r="Y269" s="682">
        <v>112485.27795507375</v>
      </c>
      <c r="Z269" s="682">
        <v>698163.20834504324</v>
      </c>
      <c r="AA269" s="689">
        <v>48905.238243499538</v>
      </c>
      <c r="AB269" s="681">
        <v>321763.09815055539</v>
      </c>
      <c r="AC269" s="716">
        <v>100</v>
      </c>
      <c r="AD269" s="716">
        <v>22.561118513767102</v>
      </c>
      <c r="AE269" s="716">
        <v>27.410368830674749</v>
      </c>
      <c r="AF269" s="716">
        <v>4.7640686065994249</v>
      </c>
      <c r="AG269" s="716">
        <v>29.569179928486172</v>
      </c>
      <c r="AH269" s="716">
        <v>2.071274698784817</v>
      </c>
      <c r="AI269" s="666">
        <v>13.627574225966409</v>
      </c>
      <c r="AJ269" s="682">
        <v>6788926.6750697382</v>
      </c>
      <c r="AK269" s="682">
        <v>1816181.9182419786</v>
      </c>
      <c r="AL269" s="682">
        <v>1683290.3737158258</v>
      </c>
      <c r="AM269" s="682">
        <v>70536.18508542463</v>
      </c>
      <c r="AN269" s="682">
        <v>1382534.2544635704</v>
      </c>
      <c r="AO269" s="682">
        <v>1334785.8386215714</v>
      </c>
      <c r="AP269" s="681">
        <v>500232.29006725387</v>
      </c>
      <c r="AQ269" s="716">
        <v>100</v>
      </c>
      <c r="AR269" s="716">
        <v>26.752121582213466</v>
      </c>
      <c r="AS269" s="716">
        <v>24.794646551378971</v>
      </c>
      <c r="AT269" s="716">
        <v>1.0389887601002856</v>
      </c>
      <c r="AU269" s="716">
        <v>20.364548339290593</v>
      </c>
      <c r="AV269" s="716">
        <v>19.661220433020219</v>
      </c>
      <c r="AW269" s="666">
        <v>7.3683560599380806</v>
      </c>
      <c r="AX269" s="18"/>
    </row>
    <row r="270" spans="1:50" ht="16.399999999999999" customHeight="1" x14ac:dyDescent="0.25">
      <c r="A270" s="722" t="s">
        <v>544</v>
      </c>
      <c r="B270" s="682">
        <v>9178453.2051339317</v>
      </c>
      <c r="C270" s="682">
        <v>2357881.1478203028</v>
      </c>
      <c r="D270" s="682">
        <v>2301733.6310372865</v>
      </c>
      <c r="E270" s="682">
        <v>184057.14531022828</v>
      </c>
      <c r="F270" s="682">
        <v>2059024.3228185696</v>
      </c>
      <c r="G270" s="682">
        <v>63594.311184301463</v>
      </c>
      <c r="H270" s="682">
        <v>1383402.6585757108</v>
      </c>
      <c r="I270" s="682">
        <v>828759.98838753207</v>
      </c>
      <c r="J270" s="682">
        <v>6851731.8966434151</v>
      </c>
      <c r="K270" s="681">
        <v>2326721.3084905152</v>
      </c>
      <c r="L270" s="716">
        <v>100</v>
      </c>
      <c r="M270" s="716">
        <v>25.689308373892793</v>
      </c>
      <c r="N270" s="716">
        <v>25.077576576299599</v>
      </c>
      <c r="O270" s="716">
        <v>2.0053176847627947</v>
      </c>
      <c r="P270" s="716">
        <v>22.433238769108314</v>
      </c>
      <c r="Q270" s="716">
        <v>0.69286523298642777</v>
      </c>
      <c r="R270" s="716">
        <v>15.072285358516726</v>
      </c>
      <c r="S270" s="716">
        <v>9.0294080044333445</v>
      </c>
      <c r="T270" s="716">
        <v>74.650180629683078</v>
      </c>
      <c r="U270" s="666">
        <v>25.349819370316919</v>
      </c>
      <c r="V270" s="682">
        <v>2326721.3084905152</v>
      </c>
      <c r="W270" s="682">
        <v>536645.22326794255</v>
      </c>
      <c r="X270" s="682">
        <v>639026.26279748732</v>
      </c>
      <c r="Y270" s="682">
        <v>111139.84382190966</v>
      </c>
      <c r="Z270" s="682">
        <v>672585.0614154581</v>
      </c>
      <c r="AA270" s="689">
        <v>46931.436685892331</v>
      </c>
      <c r="AB270" s="681">
        <v>320394.59236170264</v>
      </c>
      <c r="AC270" s="716">
        <v>100</v>
      </c>
      <c r="AD270" s="716">
        <v>23.064439273825052</v>
      </c>
      <c r="AE270" s="716">
        <v>27.464667146236877</v>
      </c>
      <c r="AF270" s="716">
        <v>4.7766719381623233</v>
      </c>
      <c r="AG270" s="716">
        <v>28.906988514744153</v>
      </c>
      <c r="AH270" s="716">
        <v>2.0170630885028338</v>
      </c>
      <c r="AI270" s="666">
        <v>13.770217825080305</v>
      </c>
      <c r="AJ270" s="682">
        <v>6851731.8966434151</v>
      </c>
      <c r="AK270" s="682">
        <v>1845904.1053479183</v>
      </c>
      <c r="AL270" s="682">
        <v>1681820.2454621405</v>
      </c>
      <c r="AM270" s="682">
        <v>74827.912827414955</v>
      </c>
      <c r="AN270" s="682">
        <v>1407946.4676243444</v>
      </c>
      <c r="AO270" s="682">
        <v>1324943.9888023078</v>
      </c>
      <c r="AP270" s="681">
        <v>516547.0620148459</v>
      </c>
      <c r="AQ270" s="716">
        <v>100</v>
      </c>
      <c r="AR270" s="716">
        <v>26.940693728139092</v>
      </c>
      <c r="AS270" s="716">
        <v>24.545914388244601</v>
      </c>
      <c r="AT270" s="716">
        <v>1.0921021714826917</v>
      </c>
      <c r="AU270" s="716">
        <v>20.548767652658466</v>
      </c>
      <c r="AV270" s="716">
        <v>19.337358915800291</v>
      </c>
      <c r="AW270" s="666">
        <v>7.5389269429514076</v>
      </c>
      <c r="AX270" s="18"/>
    </row>
    <row r="271" spans="1:50" ht="16.399999999999999" customHeight="1" x14ac:dyDescent="0.25">
      <c r="A271" s="722" t="s">
        <v>545</v>
      </c>
      <c r="B271" s="682">
        <v>9129136.916408211</v>
      </c>
      <c r="C271" s="682">
        <v>2366518.0489397487</v>
      </c>
      <c r="D271" s="682">
        <v>2277640.1385723897</v>
      </c>
      <c r="E271" s="682">
        <v>169599.14324749378</v>
      </c>
      <c r="F271" s="682">
        <v>2063514.7619244107</v>
      </c>
      <c r="G271" s="682">
        <v>57781.315332483049</v>
      </c>
      <c r="H271" s="682">
        <v>1376516.4498602094</v>
      </c>
      <c r="I271" s="682">
        <v>817567.05853147642</v>
      </c>
      <c r="J271" s="682">
        <v>6829598.3822362628</v>
      </c>
      <c r="K271" s="681">
        <v>2299538.5341719482</v>
      </c>
      <c r="L271" s="716">
        <v>100</v>
      </c>
      <c r="M271" s="716">
        <v>25.922692042073535</v>
      </c>
      <c r="N271" s="716">
        <v>24.949128920157655</v>
      </c>
      <c r="O271" s="716">
        <v>1.8577785041504369</v>
      </c>
      <c r="P271" s="716">
        <v>22.603612814871493</v>
      </c>
      <c r="Q271" s="716">
        <v>0.63293294712920856</v>
      </c>
      <c r="R271" s="716">
        <v>15.07827588154729</v>
      </c>
      <c r="S271" s="716">
        <v>8.9555788900703863</v>
      </c>
      <c r="T271" s="716">
        <v>74.81099741160763</v>
      </c>
      <c r="U271" s="666">
        <v>25.189002588392377</v>
      </c>
      <c r="V271" s="682">
        <v>2299538.5341719482</v>
      </c>
      <c r="W271" s="682">
        <v>535320.74949247227</v>
      </c>
      <c r="X271" s="682">
        <v>640900.05510655115</v>
      </c>
      <c r="Y271" s="682">
        <v>102360.78402723544</v>
      </c>
      <c r="Z271" s="682">
        <v>665071.96734498441</v>
      </c>
      <c r="AA271" s="689">
        <v>43115.060260267011</v>
      </c>
      <c r="AB271" s="681">
        <v>312856.89021009515</v>
      </c>
      <c r="AC271" s="716">
        <v>100</v>
      </c>
      <c r="AD271" s="716">
        <v>23.279485928912187</v>
      </c>
      <c r="AE271" s="716">
        <v>27.870811712113181</v>
      </c>
      <c r="AF271" s="716">
        <v>4.451361980072015</v>
      </c>
      <c r="AG271" s="716">
        <v>28.921975320777708</v>
      </c>
      <c r="AH271" s="716">
        <v>1.8749440211399859</v>
      </c>
      <c r="AI271" s="666">
        <v>13.6052031988563</v>
      </c>
      <c r="AJ271" s="682">
        <v>6829598.3822362628</v>
      </c>
      <c r="AK271" s="682">
        <v>1855635.8382961568</v>
      </c>
      <c r="AL271" s="682">
        <v>1655863.4479967051</v>
      </c>
      <c r="AM271" s="682">
        <v>68971.968794630695</v>
      </c>
      <c r="AN271" s="682">
        <v>1419699.4557992336</v>
      </c>
      <c r="AO271" s="682">
        <v>1315059.5399642009</v>
      </c>
      <c r="AP271" s="681">
        <v>512753.1077025382</v>
      </c>
      <c r="AQ271" s="716">
        <v>100</v>
      </c>
      <c r="AR271" s="716">
        <v>27.170497215804851</v>
      </c>
      <c r="AS271" s="716">
        <v>24.24540002679505</v>
      </c>
      <c r="AT271" s="716">
        <v>1.0098978729704853</v>
      </c>
      <c r="AU271" s="716">
        <v>20.787451565114896</v>
      </c>
      <c r="AV271" s="716">
        <v>19.255298282028729</v>
      </c>
      <c r="AW271" s="666">
        <v>7.5078076192035743</v>
      </c>
      <c r="AX271" s="18"/>
    </row>
    <row r="272" spans="1:50" ht="16.399999999999999" customHeight="1" x14ac:dyDescent="0.25">
      <c r="A272" s="722" t="s">
        <v>546</v>
      </c>
      <c r="B272" s="682">
        <v>9089002.7693531793</v>
      </c>
      <c r="C272" s="682">
        <v>2377397.8255215893</v>
      </c>
      <c r="D272" s="682">
        <v>2273785.1209398783</v>
      </c>
      <c r="E272" s="682">
        <v>175507.77947269322</v>
      </c>
      <c r="F272" s="682">
        <v>2013346.0200411761</v>
      </c>
      <c r="G272" s="682">
        <v>54479.68417539548</v>
      </c>
      <c r="H272" s="682">
        <v>1375892.7080832578</v>
      </c>
      <c r="I272" s="682">
        <v>818593.63111918885</v>
      </c>
      <c r="J272" s="682">
        <v>6810011.3187456373</v>
      </c>
      <c r="K272" s="681">
        <v>2278991.4506075419</v>
      </c>
      <c r="L272" s="716">
        <v>100</v>
      </c>
      <c r="M272" s="716">
        <v>26.156861053424208</v>
      </c>
      <c r="N272" s="716">
        <v>25.01688225474809</v>
      </c>
      <c r="O272" s="716">
        <v>1.9309904939679459</v>
      </c>
      <c r="P272" s="716">
        <v>22.151451277250036</v>
      </c>
      <c r="Q272" s="716">
        <v>0.59940221779988012</v>
      </c>
      <c r="R272" s="716">
        <v>15.137994156218895</v>
      </c>
      <c r="S272" s="716">
        <v>9.0064185465909397</v>
      </c>
      <c r="T272" s="716">
        <v>74.925836107213257</v>
      </c>
      <c r="U272" s="666">
        <v>25.074163892786743</v>
      </c>
      <c r="V272" s="682">
        <v>2278991.4506075419</v>
      </c>
      <c r="W272" s="682">
        <v>540414.42810711253</v>
      </c>
      <c r="X272" s="682">
        <v>627445.52862678026</v>
      </c>
      <c r="Y272" s="682">
        <v>107700.55041580659</v>
      </c>
      <c r="Z272" s="682">
        <v>642541.70159441105</v>
      </c>
      <c r="AA272" s="689">
        <v>42624.786252847778</v>
      </c>
      <c r="AB272" s="681">
        <v>318267.29072473972</v>
      </c>
      <c r="AC272" s="716">
        <v>100</v>
      </c>
      <c r="AD272" s="716">
        <v>23.712876499077996</v>
      </c>
      <c r="AE272" s="716">
        <v>27.531719281330059</v>
      </c>
      <c r="AF272" s="716">
        <v>4.7257987908245713</v>
      </c>
      <c r="AG272" s="716">
        <v>28.194125143519948</v>
      </c>
      <c r="AH272" s="716">
        <v>1.8703355048341541</v>
      </c>
      <c r="AI272" s="666">
        <v>13.965269182554188</v>
      </c>
      <c r="AJ272" s="682">
        <v>6810011.3187456373</v>
      </c>
      <c r="AK272" s="682">
        <v>1859440.6429195267</v>
      </c>
      <c r="AL272" s="682">
        <v>1663427.5585826966</v>
      </c>
      <c r="AM272" s="682">
        <v>69455.889182276413</v>
      </c>
      <c r="AN272" s="682">
        <v>1389735.9620175669</v>
      </c>
      <c r="AO272" s="682">
        <v>1320096.9596206306</v>
      </c>
      <c r="AP272" s="681">
        <v>507657.60093461967</v>
      </c>
      <c r="AQ272" s="716">
        <v>100</v>
      </c>
      <c r="AR272" s="716">
        <v>27.304516187823669</v>
      </c>
      <c r="AS272" s="716">
        <v>24.426208426465433</v>
      </c>
      <c r="AT272" s="716">
        <v>1.0199085718270109</v>
      </c>
      <c r="AU272" s="716">
        <v>20.407248930586913</v>
      </c>
      <c r="AV272" s="716">
        <v>19.38465147608278</v>
      </c>
      <c r="AW272" s="666">
        <v>7.4545779320103565</v>
      </c>
      <c r="AX272" s="18"/>
    </row>
    <row r="273" spans="1:50" ht="16.399999999999999" customHeight="1" x14ac:dyDescent="0.25">
      <c r="A273" s="722" t="s">
        <v>547</v>
      </c>
      <c r="B273" s="682">
        <v>9071802.8501296658</v>
      </c>
      <c r="C273" s="682">
        <v>2357075.1188308601</v>
      </c>
      <c r="D273" s="682">
        <v>2300919.241093162</v>
      </c>
      <c r="E273" s="682">
        <v>180700.72337249108</v>
      </c>
      <c r="F273" s="682">
        <v>2006521.22056132</v>
      </c>
      <c r="G273" s="682">
        <v>49628.289228148962</v>
      </c>
      <c r="H273" s="682">
        <v>1370921.2570742797</v>
      </c>
      <c r="I273" s="682">
        <v>806036.99996940326</v>
      </c>
      <c r="J273" s="682">
        <v>6762134.8969048522</v>
      </c>
      <c r="K273" s="681">
        <v>2309667.9532248126</v>
      </c>
      <c r="L273" s="716">
        <v>100</v>
      </c>
      <c r="M273" s="716">
        <v>25.982433235937989</v>
      </c>
      <c r="N273" s="716">
        <v>25.363417604035281</v>
      </c>
      <c r="O273" s="716">
        <v>1.9918942944169942</v>
      </c>
      <c r="P273" s="716">
        <v>22.118218988110396</v>
      </c>
      <c r="Q273" s="716">
        <v>0.54706093207746032</v>
      </c>
      <c r="R273" s="716">
        <v>15.111894291824084</v>
      </c>
      <c r="S273" s="716">
        <v>8.8850806535977842</v>
      </c>
      <c r="T273" s="716">
        <v>74.540143878988715</v>
      </c>
      <c r="U273" s="666">
        <v>25.459856121011271</v>
      </c>
      <c r="V273" s="682">
        <v>2309667.9532248126</v>
      </c>
      <c r="W273" s="682">
        <v>534309.05754334608</v>
      </c>
      <c r="X273" s="682">
        <v>630470.60242395545</v>
      </c>
      <c r="Y273" s="682">
        <v>114605.85863955511</v>
      </c>
      <c r="Z273" s="682">
        <v>660750.43632823823</v>
      </c>
      <c r="AA273" s="689">
        <v>38745.91200537252</v>
      </c>
      <c r="AB273" s="681">
        <v>330766.25068166864</v>
      </c>
      <c r="AC273" s="716">
        <v>100</v>
      </c>
      <c r="AD273" s="716">
        <v>23.133587527043929</v>
      </c>
      <c r="AE273" s="716">
        <v>27.297023433332811</v>
      </c>
      <c r="AF273" s="716">
        <v>4.9620058363601451</v>
      </c>
      <c r="AG273" s="716">
        <v>28.608027201731872</v>
      </c>
      <c r="AH273" s="716">
        <v>1.6775533448985414</v>
      </c>
      <c r="AI273" s="666">
        <v>14.320943849086404</v>
      </c>
      <c r="AJ273" s="682">
        <v>6762134.8969048522</v>
      </c>
      <c r="AK273" s="682">
        <v>1844732.258813601</v>
      </c>
      <c r="AL273" s="682">
        <v>1687844.4990716083</v>
      </c>
      <c r="AM273" s="682">
        <v>67768.920410975566</v>
      </c>
      <c r="AN273" s="682">
        <v>1364347.2264549059</v>
      </c>
      <c r="AO273" s="682">
        <v>1315601.6467026186</v>
      </c>
      <c r="AP273" s="681">
        <v>482415.6762768933</v>
      </c>
      <c r="AQ273" s="716">
        <v>100</v>
      </c>
      <c r="AR273" s="716">
        <v>27.280323254982196</v>
      </c>
      <c r="AS273" s="716">
        <v>24.960231122336296</v>
      </c>
      <c r="AT273" s="716">
        <v>1.0021823202905134</v>
      </c>
      <c r="AU273" s="716">
        <v>20.176279344551254</v>
      </c>
      <c r="AV273" s="716">
        <v>19.455418543998469</v>
      </c>
      <c r="AW273" s="666">
        <v>7.1340735378956053</v>
      </c>
      <c r="AX273" s="18"/>
    </row>
    <row r="274" spans="1:50" ht="16.399999999999999" customHeight="1" x14ac:dyDescent="0.25">
      <c r="A274" s="722" t="s">
        <v>548</v>
      </c>
      <c r="B274" s="682">
        <v>9032908.7222974934</v>
      </c>
      <c r="C274" s="682">
        <v>2322982.3077476081</v>
      </c>
      <c r="D274" s="682">
        <v>2326625.4858767241</v>
      </c>
      <c r="E274" s="682">
        <v>195903.02477837473</v>
      </c>
      <c r="F274" s="682">
        <v>1983712.1462815527</v>
      </c>
      <c r="G274" s="682">
        <v>55535.675360725974</v>
      </c>
      <c r="H274" s="682">
        <v>1350557.8382275957</v>
      </c>
      <c r="I274" s="682">
        <v>797592.24402491469</v>
      </c>
      <c r="J274" s="682">
        <v>6692132.2138779368</v>
      </c>
      <c r="K274" s="681">
        <v>2340776.5084195584</v>
      </c>
      <c r="L274" s="716">
        <v>100</v>
      </c>
      <c r="M274" s="716">
        <v>25.71688012315887</v>
      </c>
      <c r="N274" s="716">
        <v>25.757212404167344</v>
      </c>
      <c r="O274" s="716">
        <v>2.168770113826052</v>
      </c>
      <c r="P274" s="716">
        <v>21.96094533076386</v>
      </c>
      <c r="Q274" s="716">
        <v>0.61481497342752556</v>
      </c>
      <c r="R274" s="716">
        <v>14.951527572660838</v>
      </c>
      <c r="S274" s="716">
        <v>8.8298494819955344</v>
      </c>
      <c r="T274" s="716">
        <v>74.086126845924909</v>
      </c>
      <c r="U274" s="666">
        <v>25.913873154075102</v>
      </c>
      <c r="V274" s="682">
        <v>2340776.5084195584</v>
      </c>
      <c r="W274" s="682">
        <v>537329.88874175714</v>
      </c>
      <c r="X274" s="682">
        <v>640673.52325801784</v>
      </c>
      <c r="Y274" s="682">
        <v>125709.87003297049</v>
      </c>
      <c r="Z274" s="682">
        <v>655334.90186306392</v>
      </c>
      <c r="AA274" s="689">
        <v>42878.660089113044</v>
      </c>
      <c r="AB274" s="681">
        <v>338851.89230713167</v>
      </c>
      <c r="AC274" s="716">
        <v>100</v>
      </c>
      <c r="AD274" s="716">
        <v>22.955198277538706</v>
      </c>
      <c r="AE274" s="716">
        <v>27.37012785943357</v>
      </c>
      <c r="AF274" s="716">
        <v>5.3704345366079851</v>
      </c>
      <c r="AG274" s="716">
        <v>27.996474653000163</v>
      </c>
      <c r="AH274" s="716">
        <v>1.8318135001305094</v>
      </c>
      <c r="AI274" s="666">
        <v>14.476046349931849</v>
      </c>
      <c r="AJ274" s="682">
        <v>6692132.2138779368</v>
      </c>
      <c r="AK274" s="682">
        <v>1807185.8758626338</v>
      </c>
      <c r="AL274" s="682">
        <v>1703932.0103557087</v>
      </c>
      <c r="AM274" s="682">
        <v>72012.19354672858</v>
      </c>
      <c r="AN274" s="682">
        <v>1346671.3796298031</v>
      </c>
      <c r="AO274" s="682">
        <v>1296502.7749072723</v>
      </c>
      <c r="AP274" s="681">
        <v>465807.33354193496</v>
      </c>
      <c r="AQ274" s="716">
        <v>100</v>
      </c>
      <c r="AR274" s="716">
        <v>27.004634966938458</v>
      </c>
      <c r="AS274" s="716">
        <v>25.461720657911496</v>
      </c>
      <c r="AT274" s="716">
        <v>1.0760724869928886</v>
      </c>
      <c r="AU274" s="716">
        <v>20.1232034363744</v>
      </c>
      <c r="AV274" s="716">
        <v>19.373537961766878</v>
      </c>
      <c r="AW274" s="666">
        <v>6.9605219779722542</v>
      </c>
      <c r="AX274" s="18"/>
    </row>
    <row r="275" spans="1:50" ht="16.399999999999999" customHeight="1" x14ac:dyDescent="0.25">
      <c r="A275" s="722" t="s">
        <v>549</v>
      </c>
      <c r="B275" s="682">
        <v>9028391.3948954232</v>
      </c>
      <c r="C275" s="682">
        <v>2315122.8600742556</v>
      </c>
      <c r="D275" s="682">
        <v>2361374.8854489555</v>
      </c>
      <c r="E275" s="682">
        <v>193949.58679139501</v>
      </c>
      <c r="F275" s="682">
        <v>1973709.0146898525</v>
      </c>
      <c r="G275" s="682">
        <v>54058.1705499534</v>
      </c>
      <c r="H275" s="682">
        <v>1343236.9951210765</v>
      </c>
      <c r="I275" s="682">
        <v>786939.88221993484</v>
      </c>
      <c r="J275" s="682">
        <v>6696911.9878889006</v>
      </c>
      <c r="K275" s="681">
        <v>2331479.4070065217</v>
      </c>
      <c r="L275" s="716">
        <v>100</v>
      </c>
      <c r="M275" s="716">
        <v>25.642694903360159</v>
      </c>
      <c r="N275" s="716">
        <v>26.154990209928837</v>
      </c>
      <c r="O275" s="716">
        <v>2.1482186394915543</v>
      </c>
      <c r="P275" s="716">
        <v>21.86113703273621</v>
      </c>
      <c r="Q275" s="716">
        <v>0.59875749937599554</v>
      </c>
      <c r="R275" s="716">
        <v>14.877921618246761</v>
      </c>
      <c r="S275" s="716">
        <v>8.7162800968604888</v>
      </c>
      <c r="T275" s="716">
        <v>74.176137198430254</v>
      </c>
      <c r="U275" s="666">
        <v>25.823862801569732</v>
      </c>
      <c r="V275" s="682">
        <v>2331479.4070065217</v>
      </c>
      <c r="W275" s="682">
        <v>530396.89233909664</v>
      </c>
      <c r="X275" s="682">
        <v>654303.90155203559</v>
      </c>
      <c r="Y275" s="682">
        <v>120991.92610432336</v>
      </c>
      <c r="Z275" s="682">
        <v>647493.17861253326</v>
      </c>
      <c r="AA275" s="689">
        <v>40627.097773627844</v>
      </c>
      <c r="AB275" s="681">
        <v>337669.36701436149</v>
      </c>
      <c r="AC275" s="716">
        <v>100</v>
      </c>
      <c r="AD275" s="716">
        <v>22.749370667618038</v>
      </c>
      <c r="AE275" s="716">
        <v>28.063893662784789</v>
      </c>
      <c r="AF275" s="716">
        <v>5.1894915194498612</v>
      </c>
      <c r="AG275" s="716">
        <v>27.771773435643393</v>
      </c>
      <c r="AH275" s="716">
        <v>1.7425458552855322</v>
      </c>
      <c r="AI275" s="666">
        <v>14.483051662373828</v>
      </c>
      <c r="AJ275" s="682">
        <v>6696911.9878889006</v>
      </c>
      <c r="AK275" s="682">
        <v>1808256.240654011</v>
      </c>
      <c r="AL275" s="682">
        <v>1727765.9664494733</v>
      </c>
      <c r="AM275" s="682">
        <v>74928.454381341668</v>
      </c>
      <c r="AN275" s="682">
        <v>1346188.0959544713</v>
      </c>
      <c r="AO275" s="682">
        <v>1282973.9452311222</v>
      </c>
      <c r="AP275" s="681">
        <v>456942.44111035462</v>
      </c>
      <c r="AQ275" s="716">
        <v>100</v>
      </c>
      <c r="AR275" s="716">
        <v>27.001343961577675</v>
      </c>
      <c r="AS275" s="716">
        <v>25.799442632276925</v>
      </c>
      <c r="AT275" s="716">
        <v>1.1188508153735155</v>
      </c>
      <c r="AU275" s="716">
        <v>20.101624426138478</v>
      </c>
      <c r="AV275" s="716">
        <v>19.157694584479078</v>
      </c>
      <c r="AW275" s="666">
        <v>6.8231812204896354</v>
      </c>
      <c r="AX275" s="18"/>
    </row>
    <row r="276" spans="1:50" ht="16.399999999999999" customHeight="1" x14ac:dyDescent="0.25">
      <c r="A276" s="722" t="s">
        <v>550</v>
      </c>
      <c r="B276" s="682">
        <v>9029846.7317337058</v>
      </c>
      <c r="C276" s="682">
        <v>2323494.0744518898</v>
      </c>
      <c r="D276" s="682">
        <v>2317402.2310569566</v>
      </c>
      <c r="E276" s="682">
        <v>195172.80759102566</v>
      </c>
      <c r="F276" s="682">
        <v>2016117.3527147765</v>
      </c>
      <c r="G276" s="682">
        <v>51654.009120748582</v>
      </c>
      <c r="H276" s="682">
        <v>1346584.7892959211</v>
      </c>
      <c r="I276" s="682">
        <v>779421.46750238794</v>
      </c>
      <c r="J276" s="682">
        <v>6730738.0735632833</v>
      </c>
      <c r="K276" s="681">
        <v>2299108.6581704221</v>
      </c>
      <c r="L276" s="716">
        <v>100</v>
      </c>
      <c r="M276" s="716">
        <v>25.731268132009426</v>
      </c>
      <c r="N276" s="716">
        <v>25.663804712353315</v>
      </c>
      <c r="O276" s="716">
        <v>2.1614188301239641</v>
      </c>
      <c r="P276" s="716">
        <v>22.327259948161796</v>
      </c>
      <c r="Q276" s="716">
        <v>0.57203638838320747</v>
      </c>
      <c r="R276" s="716">
        <v>14.912598511374517</v>
      </c>
      <c r="S276" s="716">
        <v>8.6316134775937794</v>
      </c>
      <c r="T276" s="716">
        <v>74.53878535844207</v>
      </c>
      <c r="U276" s="666">
        <v>25.461214641557927</v>
      </c>
      <c r="V276" s="682">
        <v>2299108.6581704221</v>
      </c>
      <c r="W276" s="682">
        <v>530952.50037082843</v>
      </c>
      <c r="X276" s="682">
        <v>644811.07140688237</v>
      </c>
      <c r="Y276" s="682">
        <v>118399.07630469644</v>
      </c>
      <c r="Z276" s="682">
        <v>657178.07167234994</v>
      </c>
      <c r="AA276" s="689">
        <v>38289.88542358292</v>
      </c>
      <c r="AB276" s="681">
        <v>309407.33141563734</v>
      </c>
      <c r="AC276" s="716">
        <v>100</v>
      </c>
      <c r="AD276" s="716">
        <v>23.093841105941824</v>
      </c>
      <c r="AE276" s="716">
        <v>28.046132970505543</v>
      </c>
      <c r="AF276" s="716">
        <v>5.1497816722988512</v>
      </c>
      <c r="AG276" s="716">
        <v>28.584037093545511</v>
      </c>
      <c r="AH276" s="716">
        <v>1.6654230450357719</v>
      </c>
      <c r="AI276" s="666">
        <v>13.45770806943316</v>
      </c>
      <c r="AJ276" s="682">
        <v>6730738.0735632833</v>
      </c>
      <c r="AK276" s="682">
        <v>1815138.6363550918</v>
      </c>
      <c r="AL276" s="682">
        <v>1691075.1246492881</v>
      </c>
      <c r="AM276" s="682">
        <v>78662.459056151449</v>
      </c>
      <c r="AN276" s="682">
        <v>1378490.9301529024</v>
      </c>
      <c r="AO276" s="682">
        <v>1291506.302296875</v>
      </c>
      <c r="AP276" s="681">
        <v>477233.34545010148</v>
      </c>
      <c r="AQ276" s="716">
        <v>100</v>
      </c>
      <c r="AR276" s="716">
        <v>26.967898862154787</v>
      </c>
      <c r="AS276" s="716">
        <v>25.124661012904713</v>
      </c>
      <c r="AT276" s="716">
        <v>1.1687048017084283</v>
      </c>
      <c r="AU276" s="716">
        <v>20.480531482383523</v>
      </c>
      <c r="AV276" s="716">
        <v>19.188182457576243</v>
      </c>
      <c r="AW276" s="666">
        <v>7.0903568113066084</v>
      </c>
      <c r="AX276" s="18"/>
    </row>
    <row r="277" spans="1:50" ht="16.399999999999999" customHeight="1" x14ac:dyDescent="0.25">
      <c r="A277" s="722" t="s">
        <v>551</v>
      </c>
      <c r="B277" s="682">
        <v>9038247.7469232529</v>
      </c>
      <c r="C277" s="682">
        <v>2324385.7679409301</v>
      </c>
      <c r="D277" s="682">
        <v>2302173.428636828</v>
      </c>
      <c r="E277" s="682">
        <v>200571.90469730721</v>
      </c>
      <c r="F277" s="682">
        <v>2043473.8922870588</v>
      </c>
      <c r="G277" s="682">
        <v>48456.168814235542</v>
      </c>
      <c r="H277" s="682">
        <v>1333343.8088301858</v>
      </c>
      <c r="I277" s="682">
        <v>785842.77571670804</v>
      </c>
      <c r="J277" s="682">
        <v>6723018.4617251493</v>
      </c>
      <c r="K277" s="681">
        <v>2315229.2851981036</v>
      </c>
      <c r="L277" s="716">
        <v>100</v>
      </c>
      <c r="M277" s="716">
        <v>25.717216799375564</v>
      </c>
      <c r="N277" s="716">
        <v>25.471457445061962</v>
      </c>
      <c r="O277" s="716">
        <v>2.2191459043107633</v>
      </c>
      <c r="P277" s="716">
        <v>22.609182105930721</v>
      </c>
      <c r="Q277" s="716">
        <v>0.5361234851161355</v>
      </c>
      <c r="R277" s="716">
        <v>14.752237891288994</v>
      </c>
      <c r="S277" s="716">
        <v>8.6946363689158659</v>
      </c>
      <c r="T277" s="716">
        <v>74.384091363436681</v>
      </c>
      <c r="U277" s="666">
        <v>25.615908636563322</v>
      </c>
      <c r="V277" s="682">
        <v>2315229.2851981036</v>
      </c>
      <c r="W277" s="682">
        <v>533419.18437558517</v>
      </c>
      <c r="X277" s="682">
        <v>648506.36357536982</v>
      </c>
      <c r="Y277" s="682">
        <v>124659.10129482656</v>
      </c>
      <c r="Z277" s="682">
        <v>668422.13126376364</v>
      </c>
      <c r="AA277" s="689">
        <v>37029.292253162945</v>
      </c>
      <c r="AB277" s="681">
        <v>303176.36922597623</v>
      </c>
      <c r="AC277" s="716">
        <v>100</v>
      </c>
      <c r="AD277" s="716">
        <v>23.039583499823557</v>
      </c>
      <c r="AE277" s="716">
        <v>28.010459599895743</v>
      </c>
      <c r="AF277" s="716">
        <v>5.3843091088993393</v>
      </c>
      <c r="AG277" s="716">
        <v>28.870666742908352</v>
      </c>
      <c r="AH277" s="716">
        <v>1.5993790545887343</v>
      </c>
      <c r="AI277" s="666">
        <v>13.094874497496466</v>
      </c>
      <c r="AJ277" s="682">
        <v>6723018.4617251493</v>
      </c>
      <c r="AK277" s="682">
        <v>1813056.3223366893</v>
      </c>
      <c r="AL277" s="682">
        <v>1670482.4407787574</v>
      </c>
      <c r="AM277" s="682">
        <v>77809.26463399877</v>
      </c>
      <c r="AN277" s="682">
        <v>1394502.2864122121</v>
      </c>
      <c r="AO277" s="682">
        <v>1277774.5265537563</v>
      </c>
      <c r="AP277" s="681">
        <v>489718.11457199632</v>
      </c>
      <c r="AQ277" s="716">
        <v>100</v>
      </c>
      <c r="AR277" s="716">
        <v>26.967891471049938</v>
      </c>
      <c r="AS277" s="716">
        <v>24.847208888224682</v>
      </c>
      <c r="AT277" s="716">
        <v>1.157356105400797</v>
      </c>
      <c r="AU277" s="716">
        <v>20.742205221527506</v>
      </c>
      <c r="AV277" s="716">
        <v>19.005964862780921</v>
      </c>
      <c r="AW277" s="666">
        <v>7.2842000562695617</v>
      </c>
      <c r="AX277" s="18"/>
    </row>
    <row r="278" spans="1:50" ht="16.399999999999999" customHeight="1" x14ac:dyDescent="0.25">
      <c r="A278" s="722" t="s">
        <v>552</v>
      </c>
      <c r="B278" s="682">
        <v>9014129.7055811752</v>
      </c>
      <c r="C278" s="682">
        <v>2311746.9545771205</v>
      </c>
      <c r="D278" s="682">
        <v>2296309.2838290813</v>
      </c>
      <c r="E278" s="682">
        <v>195823.63883256062</v>
      </c>
      <c r="F278" s="682">
        <v>2041195.2770351595</v>
      </c>
      <c r="G278" s="682">
        <v>46188.585746076016</v>
      </c>
      <c r="H278" s="682">
        <v>1332120.841156509</v>
      </c>
      <c r="I278" s="682">
        <v>790745.12440466788</v>
      </c>
      <c r="J278" s="682">
        <v>6664307.4745891411</v>
      </c>
      <c r="K278" s="681">
        <v>2349822.2309920341</v>
      </c>
      <c r="L278" s="716">
        <v>100</v>
      </c>
      <c r="M278" s="716">
        <v>25.645814183767325</v>
      </c>
      <c r="N278" s="716">
        <v>25.474553382644384</v>
      </c>
      <c r="O278" s="716">
        <v>2.1724076003844801</v>
      </c>
      <c r="P278" s="716">
        <v>22.644396560783189</v>
      </c>
      <c r="Q278" s="716">
        <v>0.51240205382753656</v>
      </c>
      <c r="R278" s="716">
        <v>14.778141480832199</v>
      </c>
      <c r="S278" s="716">
        <v>8.7722847377608879</v>
      </c>
      <c r="T278" s="716">
        <v>73.931790336485605</v>
      </c>
      <c r="U278" s="666">
        <v>26.068209663514402</v>
      </c>
      <c r="V278" s="682">
        <v>2349822.2309920341</v>
      </c>
      <c r="W278" s="682">
        <v>540761.01936371764</v>
      </c>
      <c r="X278" s="682">
        <v>672821.62691359897</v>
      </c>
      <c r="Y278" s="682">
        <v>125043.78886114032</v>
      </c>
      <c r="Z278" s="682">
        <v>678551.55721713509</v>
      </c>
      <c r="AA278" s="689">
        <v>35229.654006592624</v>
      </c>
      <c r="AB278" s="681">
        <v>297371.09113678103</v>
      </c>
      <c r="AC278" s="716">
        <v>100</v>
      </c>
      <c r="AD278" s="716">
        <v>23.012848045761416</v>
      </c>
      <c r="AE278" s="716">
        <v>28.632873501649996</v>
      </c>
      <c r="AF278" s="716">
        <v>5.3214148377662625</v>
      </c>
      <c r="AG278" s="716">
        <v>28.876718769090381</v>
      </c>
      <c r="AH278" s="716">
        <v>1.4992476257116514</v>
      </c>
      <c r="AI278" s="666">
        <v>12.65504629306527</v>
      </c>
      <c r="AJ278" s="682">
        <v>6664307.4745891411</v>
      </c>
      <c r="AK278" s="682">
        <v>1792994.6924758984</v>
      </c>
      <c r="AL278" s="682">
        <v>1638688.124674157</v>
      </c>
      <c r="AM278" s="682">
        <v>72634.717142262307</v>
      </c>
      <c r="AN278" s="682">
        <v>1382003.1779221385</v>
      </c>
      <c r="AO278" s="682">
        <v>1278721.0680042342</v>
      </c>
      <c r="AP278" s="681">
        <v>500306.24878598668</v>
      </c>
      <c r="AQ278" s="716">
        <v>100</v>
      </c>
      <c r="AR278" s="716">
        <v>26.904441298852856</v>
      </c>
      <c r="AS278" s="716">
        <v>24.589023404493851</v>
      </c>
      <c r="AT278" s="716">
        <v>1.0899064519339317</v>
      </c>
      <c r="AU278" s="716">
        <v>20.737386190413428</v>
      </c>
      <c r="AV278" s="716">
        <v>19.187606107310771</v>
      </c>
      <c r="AW278" s="666">
        <v>7.5072503886359305</v>
      </c>
      <c r="AX278" s="18"/>
    </row>
    <row r="279" spans="1:50" ht="16.399999999999999" customHeight="1" x14ac:dyDescent="0.25">
      <c r="A279" s="722" t="s">
        <v>553</v>
      </c>
      <c r="B279" s="682">
        <v>8991821.385534618</v>
      </c>
      <c r="C279" s="682">
        <v>2305757.9068708923</v>
      </c>
      <c r="D279" s="682">
        <v>2293581.8566824496</v>
      </c>
      <c r="E279" s="682">
        <v>203658.57825673785</v>
      </c>
      <c r="F279" s="682">
        <v>2006863.3270559169</v>
      </c>
      <c r="G279" s="682">
        <v>46860.542088135349</v>
      </c>
      <c r="H279" s="682">
        <v>1322470.0601977911</v>
      </c>
      <c r="I279" s="682">
        <v>812629.11438269517</v>
      </c>
      <c r="J279" s="682">
        <v>6658562.9571678471</v>
      </c>
      <c r="K279" s="681">
        <v>2333258.4283667724</v>
      </c>
      <c r="L279" s="716">
        <v>100</v>
      </c>
      <c r="M279" s="716">
        <v>25.642834838559253</v>
      </c>
      <c r="N279" s="716">
        <v>25.507422337950302</v>
      </c>
      <c r="O279" s="716">
        <v>2.2649313139645857</v>
      </c>
      <c r="P279" s="716">
        <v>22.318763251730193</v>
      </c>
      <c r="Q279" s="716">
        <v>0.52114627369624078</v>
      </c>
      <c r="R279" s="716">
        <v>14.707476978193581</v>
      </c>
      <c r="S279" s="716">
        <v>9.0374250059058472</v>
      </c>
      <c r="T279" s="716">
        <v>74.051325884649515</v>
      </c>
      <c r="U279" s="666">
        <v>25.948674115350499</v>
      </c>
      <c r="V279" s="682">
        <v>2333258.4283667724</v>
      </c>
      <c r="W279" s="682">
        <v>546756.65255542495</v>
      </c>
      <c r="X279" s="682">
        <v>641709.93302652496</v>
      </c>
      <c r="Y279" s="682">
        <v>125925.50602922979</v>
      </c>
      <c r="Z279" s="682">
        <v>682673.01263805572</v>
      </c>
      <c r="AA279" s="689">
        <v>36102.530048696543</v>
      </c>
      <c r="AB279" s="681">
        <v>300106.6882608601</v>
      </c>
      <c r="AC279" s="716">
        <v>100</v>
      </c>
      <c r="AD279" s="716">
        <v>23.433180221624319</v>
      </c>
      <c r="AE279" s="716">
        <v>27.502737168968771</v>
      </c>
      <c r="AF279" s="716">
        <v>5.3969806558193714</v>
      </c>
      <c r="AG279" s="716">
        <v>29.258354082788472</v>
      </c>
      <c r="AH279" s="716">
        <v>1.5473009594555494</v>
      </c>
      <c r="AI279" s="666">
        <v>12.862128112869517</v>
      </c>
      <c r="AJ279" s="682">
        <v>6658562.9571678471</v>
      </c>
      <c r="AK279" s="682">
        <v>1779397.7809373382</v>
      </c>
      <c r="AL279" s="682">
        <v>1665292.0199070708</v>
      </c>
      <c r="AM279" s="682">
        <v>79549.435839862097</v>
      </c>
      <c r="AN279" s="682">
        <v>1341883.3096636399</v>
      </c>
      <c r="AO279" s="682">
        <v>1272941.1961295223</v>
      </c>
      <c r="AP279" s="681">
        <v>519141.07515806274</v>
      </c>
      <c r="AQ279" s="716">
        <v>100</v>
      </c>
      <c r="AR279" s="716">
        <v>26.723450576101293</v>
      </c>
      <c r="AS279" s="716">
        <v>25.009781098704011</v>
      </c>
      <c r="AT279" s="716">
        <v>1.1946937552678432</v>
      </c>
      <c r="AU279" s="716">
        <v>20.152746445374099</v>
      </c>
      <c r="AV279" s="716">
        <v>19.117356167057327</v>
      </c>
      <c r="AW279" s="666">
        <v>7.7965933264806759</v>
      </c>
      <c r="AX279" s="18"/>
    </row>
    <row r="280" spans="1:50" ht="16.399999999999999" customHeight="1" x14ac:dyDescent="0.25">
      <c r="A280" s="722" t="s">
        <v>554</v>
      </c>
      <c r="B280" s="682">
        <v>8999012.348362945</v>
      </c>
      <c r="C280" s="682">
        <v>2326865.2531030457</v>
      </c>
      <c r="D280" s="682">
        <v>2287474.8594420035</v>
      </c>
      <c r="E280" s="682">
        <v>192003.58555772118</v>
      </c>
      <c r="F280" s="682">
        <v>1996246.4194723435</v>
      </c>
      <c r="G280" s="682">
        <v>41018.11891154258</v>
      </c>
      <c r="H280" s="682">
        <v>1330057.6602327395</v>
      </c>
      <c r="I280" s="682">
        <v>825346.45164354751</v>
      </c>
      <c r="J280" s="682">
        <v>6692248.133345033</v>
      </c>
      <c r="K280" s="681">
        <v>2306764.2150179115</v>
      </c>
      <c r="L280" s="716">
        <v>100</v>
      </c>
      <c r="M280" s="716">
        <v>25.856895879538794</v>
      </c>
      <c r="N280" s="716">
        <v>25.419176803975933</v>
      </c>
      <c r="O280" s="716">
        <v>2.1336073129475093</v>
      </c>
      <c r="P280" s="716">
        <v>22.182950108247052</v>
      </c>
      <c r="Q280" s="716">
        <v>0.45580689662020951</v>
      </c>
      <c r="R280" s="716">
        <v>14.780040394929529</v>
      </c>
      <c r="S280" s="716">
        <v>9.171522603740959</v>
      </c>
      <c r="T280" s="716">
        <v>74.366473500422003</v>
      </c>
      <c r="U280" s="666">
        <v>25.633526499577997</v>
      </c>
      <c r="V280" s="682">
        <v>2306764.2150179115</v>
      </c>
      <c r="W280" s="682">
        <v>549967.5215841895</v>
      </c>
      <c r="X280" s="682">
        <v>620594.56251839455</v>
      </c>
      <c r="Y280" s="682">
        <v>115406.113552878</v>
      </c>
      <c r="Z280" s="682">
        <v>679815.53078366467</v>
      </c>
      <c r="AA280" s="689">
        <v>29748.029184651132</v>
      </c>
      <c r="AB280" s="681">
        <v>311242.19001316011</v>
      </c>
      <c r="AC280" s="716">
        <v>100</v>
      </c>
      <c r="AD280" s="716">
        <v>23.841514360405451</v>
      </c>
      <c r="AE280" s="716">
        <v>26.903250816797318</v>
      </c>
      <c r="AF280" s="716">
        <v>5.0029436386059896</v>
      </c>
      <c r="AG280" s="716">
        <v>29.470525264689268</v>
      </c>
      <c r="AH280" s="716">
        <v>1.289599907566632</v>
      </c>
      <c r="AI280" s="666">
        <v>13.492587928443452</v>
      </c>
      <c r="AJ280" s="682">
        <v>6692248.133345033</v>
      </c>
      <c r="AK280" s="682">
        <v>1798141.3128210194</v>
      </c>
      <c r="AL280" s="682">
        <v>1680547.310632485</v>
      </c>
      <c r="AM280" s="682">
        <v>78343.631513135158</v>
      </c>
      <c r="AN280" s="682">
        <v>1334465.5848409771</v>
      </c>
      <c r="AO280" s="682">
        <v>1279159.143079241</v>
      </c>
      <c r="AP280" s="681">
        <v>521074.96706608043</v>
      </c>
      <c r="AQ280" s="716">
        <v>100</v>
      </c>
      <c r="AR280" s="716">
        <v>26.869017361468362</v>
      </c>
      <c r="AS280" s="716">
        <v>25.111849966514693</v>
      </c>
      <c r="AT280" s="716">
        <v>1.1706623835834389</v>
      </c>
      <c r="AU280" s="716">
        <v>19.940467810687139</v>
      </c>
      <c r="AV280" s="716">
        <v>19.114042360528405</v>
      </c>
      <c r="AW280" s="666">
        <v>7.7862469634046265</v>
      </c>
      <c r="AX280" s="18"/>
    </row>
    <row r="281" spans="1:50" ht="16.399999999999999" customHeight="1" x14ac:dyDescent="0.25">
      <c r="A281" s="722" t="s">
        <v>555</v>
      </c>
      <c r="B281" s="682">
        <v>8961415.712278612</v>
      </c>
      <c r="C281" s="682">
        <v>2298498.590834232</v>
      </c>
      <c r="D281" s="682">
        <v>2269045.6415768699</v>
      </c>
      <c r="E281" s="682">
        <v>184986.91288120468</v>
      </c>
      <c r="F281" s="682">
        <v>1997697.0702248239</v>
      </c>
      <c r="G281" s="682">
        <v>44315.052661828769</v>
      </c>
      <c r="H281" s="682">
        <v>1326273.3894944433</v>
      </c>
      <c r="I281" s="682">
        <v>840599.0546052088</v>
      </c>
      <c r="J281" s="682">
        <v>6692053.7244244497</v>
      </c>
      <c r="K281" s="681">
        <v>2269361.9878541632</v>
      </c>
      <c r="L281" s="716">
        <v>100</v>
      </c>
      <c r="M281" s="716">
        <v>25.648833450332088</v>
      </c>
      <c r="N281" s="716">
        <v>25.320169428898431</v>
      </c>
      <c r="O281" s="716">
        <v>2.0642599207594201</v>
      </c>
      <c r="P281" s="716">
        <v>22.292203981650474</v>
      </c>
      <c r="Q281" s="716">
        <v>0.49450950703146007</v>
      </c>
      <c r="R281" s="716">
        <v>14.799819940026115</v>
      </c>
      <c r="S281" s="716">
        <v>9.3802037713020052</v>
      </c>
      <c r="T281" s="716">
        <v>74.676300478452717</v>
      </c>
      <c r="U281" s="666">
        <v>25.323699521547301</v>
      </c>
      <c r="V281" s="682">
        <v>2269361.9878541632</v>
      </c>
      <c r="W281" s="682">
        <v>536201.87503730017</v>
      </c>
      <c r="X281" s="682">
        <v>611029.25877087144</v>
      </c>
      <c r="Y281" s="682">
        <v>111663.65288920578</v>
      </c>
      <c r="Z281" s="682">
        <v>668583.57221185183</v>
      </c>
      <c r="AA281" s="689">
        <v>30262.688337972129</v>
      </c>
      <c r="AB281" s="681">
        <v>311680.36360064748</v>
      </c>
      <c r="AC281" s="716">
        <v>100</v>
      </c>
      <c r="AD281" s="716">
        <v>23.627868885929288</v>
      </c>
      <c r="AE281" s="716">
        <v>26.925156147020925</v>
      </c>
      <c r="AF281" s="716">
        <v>4.9204866163635446</v>
      </c>
      <c r="AG281" s="716">
        <v>29.461301272788269</v>
      </c>
      <c r="AH281" s="716">
        <v>1.3335328828076287</v>
      </c>
      <c r="AI281" s="666">
        <v>13.734272684075515</v>
      </c>
      <c r="AJ281" s="682">
        <v>6692053.7244244497</v>
      </c>
      <c r="AK281" s="682">
        <v>1783784.0326739321</v>
      </c>
      <c r="AL281" s="682">
        <v>1672503.7873772338</v>
      </c>
      <c r="AM281" s="682">
        <v>75018.387679678708</v>
      </c>
      <c r="AN281" s="682">
        <v>1347641.1132764667</v>
      </c>
      <c r="AO281" s="682">
        <v>1275322.7431627316</v>
      </c>
      <c r="AP281" s="681">
        <v>536318.21041199029</v>
      </c>
      <c r="AQ281" s="716">
        <v>100</v>
      </c>
      <c r="AR281" s="716">
        <v>26.655255712660114</v>
      </c>
      <c r="AS281" s="716">
        <v>24.992384344928098</v>
      </c>
      <c r="AT281" s="716">
        <v>1.1210069549483579</v>
      </c>
      <c r="AU281" s="716">
        <v>20.137930279278663</v>
      </c>
      <c r="AV281" s="716">
        <v>19.057269945519092</v>
      </c>
      <c r="AW281" s="666">
        <v>8.0142544052590718</v>
      </c>
      <c r="AX281" s="18"/>
    </row>
    <row r="282" spans="1:50" ht="16.399999999999999" customHeight="1" x14ac:dyDescent="0.25">
      <c r="A282" s="722" t="s">
        <v>556</v>
      </c>
      <c r="B282" s="682">
        <v>8925992.7458986193</v>
      </c>
      <c r="C282" s="682">
        <v>2305834.7383206827</v>
      </c>
      <c r="D282" s="682">
        <v>2285695.1053967918</v>
      </c>
      <c r="E282" s="682">
        <v>187705.116526525</v>
      </c>
      <c r="F282" s="682">
        <v>1990083.9794399261</v>
      </c>
      <c r="G282" s="682">
        <v>37882.315326978642</v>
      </c>
      <c r="H282" s="682">
        <v>1302182.3720123461</v>
      </c>
      <c r="I282" s="682">
        <v>816609.11887536873</v>
      </c>
      <c r="J282" s="682">
        <v>6642541.8211828228</v>
      </c>
      <c r="K282" s="681">
        <v>2283450.9247157956</v>
      </c>
      <c r="L282" s="716">
        <v>100</v>
      </c>
      <c r="M282" s="716">
        <v>25.8328099065528</v>
      </c>
      <c r="N282" s="716">
        <v>25.60718085332346</v>
      </c>
      <c r="O282" s="716">
        <v>2.1029046501608812</v>
      </c>
      <c r="P282" s="716">
        <v>22.295379753185934</v>
      </c>
      <c r="Q282" s="716">
        <v>0.42440450497100263</v>
      </c>
      <c r="R282" s="716">
        <v>14.588655952142492</v>
      </c>
      <c r="S282" s="716">
        <v>9.1486643796634315</v>
      </c>
      <c r="T282" s="716">
        <v>74.417961231651091</v>
      </c>
      <c r="U282" s="666">
        <v>25.582038768348902</v>
      </c>
      <c r="V282" s="682">
        <v>2283450.9247157956</v>
      </c>
      <c r="W282" s="682">
        <v>523418.76736421208</v>
      </c>
      <c r="X282" s="682">
        <v>641786.18969286163</v>
      </c>
      <c r="Y282" s="682">
        <v>121680.98493920238</v>
      </c>
      <c r="Z282" s="682">
        <v>656540.07006564212</v>
      </c>
      <c r="AA282" s="689">
        <v>24818.166155704766</v>
      </c>
      <c r="AB282" s="681">
        <v>315200.93356080505</v>
      </c>
      <c r="AC282" s="716">
        <v>100</v>
      </c>
      <c r="AD282" s="716">
        <v>22.922269171576708</v>
      </c>
      <c r="AE282" s="716">
        <v>28.105976911798098</v>
      </c>
      <c r="AF282" s="716">
        <v>5.3288197973576823</v>
      </c>
      <c r="AG282" s="716">
        <v>28.752098981385245</v>
      </c>
      <c r="AH282" s="716">
        <v>1.0868710111995816</v>
      </c>
      <c r="AI282" s="666">
        <v>13.803709558594338</v>
      </c>
      <c r="AJ282" s="682">
        <v>6642541.8211828228</v>
      </c>
      <c r="AK282" s="682">
        <v>1802231.820615076</v>
      </c>
      <c r="AL282" s="682">
        <v>1657689.2756764647</v>
      </c>
      <c r="AM282" s="682">
        <v>67577.593960074097</v>
      </c>
      <c r="AN282" s="682">
        <v>1350421.8709756099</v>
      </c>
      <c r="AO282" s="682">
        <v>1257085.4038994997</v>
      </c>
      <c r="AP282" s="681">
        <v>508005.79851327091</v>
      </c>
      <c r="AQ282" s="716">
        <v>100</v>
      </c>
      <c r="AR282" s="716">
        <v>27.131659372739282</v>
      </c>
      <c r="AS282" s="716">
        <v>24.955646803609941</v>
      </c>
      <c r="AT282" s="716">
        <v>1.0173454045042158</v>
      </c>
      <c r="AU282" s="716">
        <v>20.329896406058957</v>
      </c>
      <c r="AV282" s="716">
        <v>18.924764611804179</v>
      </c>
      <c r="AW282" s="666">
        <v>7.6477621396866331</v>
      </c>
      <c r="AX282" s="18"/>
    </row>
    <row r="283" spans="1:50" ht="16.399999999999999" customHeight="1" x14ac:dyDescent="0.25">
      <c r="A283" s="722" t="s">
        <v>557</v>
      </c>
      <c r="B283" s="682">
        <v>9007047.9549217653</v>
      </c>
      <c r="C283" s="682">
        <v>2336518.8275553314</v>
      </c>
      <c r="D283" s="682">
        <v>2317852.417209439</v>
      </c>
      <c r="E283" s="682">
        <v>186207.24931786061</v>
      </c>
      <c r="F283" s="682">
        <v>1990968.8079083227</v>
      </c>
      <c r="G283" s="682">
        <v>39895.637699995059</v>
      </c>
      <c r="H283" s="682">
        <v>1320702.8379721493</v>
      </c>
      <c r="I283" s="682">
        <v>814902.1772586666</v>
      </c>
      <c r="J283" s="682">
        <v>6704127.7248811889</v>
      </c>
      <c r="K283" s="681">
        <v>2302920.2300405772</v>
      </c>
      <c r="L283" s="716">
        <v>100</v>
      </c>
      <c r="M283" s="716">
        <v>25.941005746267574</v>
      </c>
      <c r="N283" s="716">
        <v>25.733763479552518</v>
      </c>
      <c r="O283" s="716">
        <v>2.0673504820867583</v>
      </c>
      <c r="P283" s="716">
        <v>22.104565423351474</v>
      </c>
      <c r="Q283" s="716">
        <v>0.44293799588570731</v>
      </c>
      <c r="R283" s="716">
        <v>14.662993297936991</v>
      </c>
      <c r="S283" s="716">
        <v>9.0473835749189693</v>
      </c>
      <c r="T283" s="716">
        <v>74.432019885247968</v>
      </c>
      <c r="U283" s="666">
        <v>25.567980114752043</v>
      </c>
      <c r="V283" s="682">
        <v>2302920.2300405772</v>
      </c>
      <c r="W283" s="682">
        <v>518816.78608653997</v>
      </c>
      <c r="X283" s="682">
        <v>648410.64856257569</v>
      </c>
      <c r="Y283" s="682">
        <v>123007.71569441611</v>
      </c>
      <c r="Z283" s="682">
        <v>672321.04490312864</v>
      </c>
      <c r="AA283" s="689">
        <v>25750.250570592107</v>
      </c>
      <c r="AB283" s="681">
        <v>314669.23366566841</v>
      </c>
      <c r="AC283" s="716">
        <v>100</v>
      </c>
      <c r="AD283" s="716">
        <v>22.528647728167225</v>
      </c>
      <c r="AE283" s="716">
        <v>28.156018610820521</v>
      </c>
      <c r="AF283" s="716">
        <v>5.3413797877075719</v>
      </c>
      <c r="AG283" s="716">
        <v>29.19428281244819</v>
      </c>
      <c r="AH283" s="716">
        <v>1.1181564274216476</v>
      </c>
      <c r="AI283" s="666">
        <v>13.663922421669113</v>
      </c>
      <c r="AJ283" s="682">
        <v>6704127.7248811889</v>
      </c>
      <c r="AK283" s="682">
        <v>1835966.0392118795</v>
      </c>
      <c r="AL283" s="682">
        <v>1682387.04680485</v>
      </c>
      <c r="AM283" s="682">
        <v>64595.780621277314</v>
      </c>
      <c r="AN283" s="682">
        <v>1334007.2840942475</v>
      </c>
      <c r="AO283" s="682">
        <v>1279665.6490773335</v>
      </c>
      <c r="AP283" s="681">
        <v>506178.80392303818</v>
      </c>
      <c r="AQ283" s="716">
        <v>100</v>
      </c>
      <c r="AR283" s="716">
        <v>27.385606518175585</v>
      </c>
      <c r="AS283" s="716">
        <v>25.094794070837384</v>
      </c>
      <c r="AT283" s="716">
        <v>0.96352252331860355</v>
      </c>
      <c r="AU283" s="716">
        <v>19.898297568874092</v>
      </c>
      <c r="AV283" s="716">
        <v>19.08772776401738</v>
      </c>
      <c r="AW283" s="666">
        <v>7.5502559720699347</v>
      </c>
      <c r="AX283" s="18"/>
    </row>
    <row r="284" spans="1:50" ht="16.399999999999999" customHeight="1" x14ac:dyDescent="0.25">
      <c r="A284" s="722" t="s">
        <v>558</v>
      </c>
      <c r="B284" s="682">
        <v>9073580.8823064175</v>
      </c>
      <c r="C284" s="682">
        <v>2353923.7253395775</v>
      </c>
      <c r="D284" s="682">
        <v>2320271.3978171265</v>
      </c>
      <c r="E284" s="682">
        <v>193092.53139500873</v>
      </c>
      <c r="F284" s="682">
        <v>2026992.3004387135</v>
      </c>
      <c r="G284" s="682">
        <v>39128.516521913705</v>
      </c>
      <c r="H284" s="682">
        <v>1320314.2855519075</v>
      </c>
      <c r="I284" s="682">
        <v>819858.12524217018</v>
      </c>
      <c r="J284" s="682">
        <v>6739575.8851732574</v>
      </c>
      <c r="K284" s="681">
        <v>2334004.9971331609</v>
      </c>
      <c r="L284" s="716">
        <v>100</v>
      </c>
      <c r="M284" s="716">
        <v>25.942610264595256</v>
      </c>
      <c r="N284" s="716">
        <v>25.571727721540249</v>
      </c>
      <c r="O284" s="716">
        <v>2.1280741737977045</v>
      </c>
      <c r="P284" s="716">
        <v>22.33949668527638</v>
      </c>
      <c r="Q284" s="716">
        <v>0.43123566130561247</v>
      </c>
      <c r="R284" s="716">
        <v>14.551193213326998</v>
      </c>
      <c r="S284" s="716">
        <v>9.0356622801577995</v>
      </c>
      <c r="T284" s="716">
        <v>74.276914181869529</v>
      </c>
      <c r="U284" s="666">
        <v>25.723085818130485</v>
      </c>
      <c r="V284" s="682">
        <v>2334004.9971331609</v>
      </c>
      <c r="W284" s="682">
        <v>513930.46465740778</v>
      </c>
      <c r="X284" s="682">
        <v>654561.30006344186</v>
      </c>
      <c r="Y284" s="682">
        <v>128356.59782689388</v>
      </c>
      <c r="Z284" s="682">
        <v>700402.36359096877</v>
      </c>
      <c r="AA284" s="689">
        <v>26340.301365316962</v>
      </c>
      <c r="AB284" s="681">
        <v>310410.29235020839</v>
      </c>
      <c r="AC284" s="716">
        <v>100</v>
      </c>
      <c r="AD284" s="716">
        <v>22.019252970266315</v>
      </c>
      <c r="AE284" s="716">
        <v>28.044554354743635</v>
      </c>
      <c r="AF284" s="716">
        <v>5.4994140108762934</v>
      </c>
      <c r="AG284" s="716">
        <v>30.008605999184546</v>
      </c>
      <c r="AH284" s="716">
        <v>1.128545200103279</v>
      </c>
      <c r="AI284" s="666">
        <v>13.299469912510162</v>
      </c>
      <c r="AJ284" s="682">
        <v>6739575.8851732574</v>
      </c>
      <c r="AK284" s="682">
        <v>1856950.1744433772</v>
      </c>
      <c r="AL284" s="682">
        <v>1678045.7049660271</v>
      </c>
      <c r="AM284" s="682">
        <v>66052.68407872133</v>
      </c>
      <c r="AN284" s="682">
        <v>1340973.0156931195</v>
      </c>
      <c r="AO284" s="682">
        <v>1282617.4878774781</v>
      </c>
      <c r="AP284" s="681">
        <v>514995.66524817504</v>
      </c>
      <c r="AQ284" s="716">
        <v>100</v>
      </c>
      <c r="AR284" s="716">
        <v>27.552923300835268</v>
      </c>
      <c r="AS284" s="716">
        <v>24.898387280684041</v>
      </c>
      <c r="AT284" s="716">
        <v>0.98007182060274833</v>
      </c>
      <c r="AU284" s="716">
        <v>19.896994091916014</v>
      </c>
      <c r="AV284" s="716">
        <v>19.031130589376922</v>
      </c>
      <c r="AW284" s="666">
        <v>7.6413660744015175</v>
      </c>
      <c r="AX284" s="18"/>
    </row>
    <row r="285" spans="1:50" ht="16.399999999999999" customHeight="1" x14ac:dyDescent="0.25">
      <c r="A285" s="722" t="s">
        <v>559</v>
      </c>
      <c r="B285" s="682">
        <v>9038094.7483861633</v>
      </c>
      <c r="C285" s="682">
        <v>2335895.8453451176</v>
      </c>
      <c r="D285" s="682">
        <v>2288860.8485539379</v>
      </c>
      <c r="E285" s="682">
        <v>187262.32063955753</v>
      </c>
      <c r="F285" s="682">
        <v>2017746.258726405</v>
      </c>
      <c r="G285" s="682">
        <v>45581.523514316214</v>
      </c>
      <c r="H285" s="682">
        <v>1318922.0431834515</v>
      </c>
      <c r="I285" s="682">
        <v>843825.90842337767</v>
      </c>
      <c r="J285" s="682">
        <v>6734533.5357307531</v>
      </c>
      <c r="K285" s="681">
        <v>2303561.2126554092</v>
      </c>
      <c r="L285" s="716">
        <v>100</v>
      </c>
      <c r="M285" s="716">
        <v>25.845002850431655</v>
      </c>
      <c r="N285" s="716">
        <v>25.324594533185607</v>
      </c>
      <c r="O285" s="716">
        <v>2.0719225218677306</v>
      </c>
      <c r="P285" s="716">
        <v>22.324907128094587</v>
      </c>
      <c r="Q285" s="716">
        <v>0.50432668370128808</v>
      </c>
      <c r="R285" s="716">
        <v>14.592921184179414</v>
      </c>
      <c r="S285" s="716">
        <v>9.336325098539719</v>
      </c>
      <c r="T285" s="716">
        <v>74.512756540124428</v>
      </c>
      <c r="U285" s="666">
        <v>25.487243459875565</v>
      </c>
      <c r="V285" s="682">
        <v>2303561.2126554092</v>
      </c>
      <c r="W285" s="682">
        <v>497776.58695359412</v>
      </c>
      <c r="X285" s="682">
        <v>639698.42325506068</v>
      </c>
      <c r="Y285" s="682">
        <v>116112.18500127297</v>
      </c>
      <c r="Z285" s="682">
        <v>695887.82439558138</v>
      </c>
      <c r="AA285" s="689">
        <v>34483.085695818911</v>
      </c>
      <c r="AB285" s="681">
        <v>319588.06124866387</v>
      </c>
      <c r="AC285" s="716">
        <v>100</v>
      </c>
      <c r="AD285" s="716">
        <v>21.609001932264118</v>
      </c>
      <c r="AE285" s="716">
        <v>27.769977187524102</v>
      </c>
      <c r="AF285" s="716">
        <v>5.0405513152144854</v>
      </c>
      <c r="AG285" s="716">
        <v>30.209217822060957</v>
      </c>
      <c r="AH285" s="716">
        <v>1.4969467929210722</v>
      </c>
      <c r="AI285" s="666">
        <v>13.873651782852415</v>
      </c>
      <c r="AJ285" s="682">
        <v>6734533.5357307531</v>
      </c>
      <c r="AK285" s="682">
        <v>1853601.4878956072</v>
      </c>
      <c r="AL285" s="682">
        <v>1660738.9233443877</v>
      </c>
      <c r="AM285" s="682">
        <v>72325.223519563209</v>
      </c>
      <c r="AN285" s="682">
        <v>1335066.0764940586</v>
      </c>
      <c r="AO285" s="682">
        <v>1283687.0720479127</v>
      </c>
      <c r="AP285" s="681">
        <v>529559.47419042443</v>
      </c>
      <c r="AQ285" s="716">
        <v>100</v>
      </c>
      <c r="AR285" s="716">
        <v>27.523828904572767</v>
      </c>
      <c r="AS285" s="716">
        <v>24.660043855051999</v>
      </c>
      <c r="AT285" s="716">
        <v>1.0739455544446304</v>
      </c>
      <c r="AU285" s="716">
        <v>19.824180389194435</v>
      </c>
      <c r="AV285" s="716">
        <v>19.061261856328731</v>
      </c>
      <c r="AW285" s="666">
        <v>7.8633430419611505</v>
      </c>
      <c r="AX285" s="18"/>
    </row>
    <row r="286" spans="1:50" ht="16.399999999999999" customHeight="1" x14ac:dyDescent="0.25">
      <c r="A286" s="722" t="s">
        <v>560</v>
      </c>
      <c r="B286" s="682">
        <v>9027159.5663984232</v>
      </c>
      <c r="C286" s="682">
        <v>2333447.6222087806</v>
      </c>
      <c r="D286" s="682">
        <v>2290797.3739240346</v>
      </c>
      <c r="E286" s="682">
        <v>180108.46540546798</v>
      </c>
      <c r="F286" s="682">
        <v>2021831.97826016</v>
      </c>
      <c r="G286" s="682">
        <v>45005.195942068254</v>
      </c>
      <c r="H286" s="682">
        <v>1308590.9565980579</v>
      </c>
      <c r="I286" s="682">
        <v>847377.97405985382</v>
      </c>
      <c r="J286" s="682">
        <v>6748259.7415143307</v>
      </c>
      <c r="K286" s="681">
        <v>2278899.824884091</v>
      </c>
      <c r="L286" s="716">
        <v>100</v>
      </c>
      <c r="M286" s="716">
        <v>25.849189936716261</v>
      </c>
      <c r="N286" s="716">
        <v>25.376724063358914</v>
      </c>
      <c r="O286" s="716">
        <v>1.9951842446197732</v>
      </c>
      <c r="P286" s="716">
        <v>22.397211031762151</v>
      </c>
      <c r="Q286" s="716">
        <v>0.49855323383880357</v>
      </c>
      <c r="R286" s="716">
        <v>14.496154044612153</v>
      </c>
      <c r="S286" s="716">
        <v>9.3869834450919463</v>
      </c>
      <c r="T286" s="716">
        <v>74.755073197478566</v>
      </c>
      <c r="U286" s="666">
        <v>25.244926802521412</v>
      </c>
      <c r="V286" s="682">
        <v>2278899.824884091</v>
      </c>
      <c r="W286" s="682">
        <v>495524.53437310143</v>
      </c>
      <c r="X286" s="682">
        <v>647565.06237647135</v>
      </c>
      <c r="Y286" s="682">
        <v>104412.81356371524</v>
      </c>
      <c r="Z286" s="682">
        <v>688521.4071429451</v>
      </c>
      <c r="AA286" s="689">
        <v>35237.796803972247</v>
      </c>
      <c r="AB286" s="681">
        <v>307642.31387438125</v>
      </c>
      <c r="AC286" s="716">
        <v>100</v>
      </c>
      <c r="AD286" s="716">
        <v>21.744024417497364</v>
      </c>
      <c r="AE286" s="716">
        <v>28.415687925615934</v>
      </c>
      <c r="AF286" s="716">
        <v>4.5817201977724435</v>
      </c>
      <c r="AG286" s="716">
        <v>30.212886043727899</v>
      </c>
      <c r="AH286" s="716">
        <v>1.5462635267772029</v>
      </c>
      <c r="AI286" s="666">
        <v>13.499597942618143</v>
      </c>
      <c r="AJ286" s="682">
        <v>6748259.7415143307</v>
      </c>
      <c r="AK286" s="682">
        <v>1853422.976315144</v>
      </c>
      <c r="AL286" s="682">
        <v>1655945.4257199508</v>
      </c>
      <c r="AM286" s="682">
        <v>76849.832629474797</v>
      </c>
      <c r="AN286" s="682">
        <v>1346614.8233086958</v>
      </c>
      <c r="AO286" s="682">
        <v>1270208.5750927418</v>
      </c>
      <c r="AP286" s="681">
        <v>545183.44886219851</v>
      </c>
      <c r="AQ286" s="716">
        <v>100</v>
      </c>
      <c r="AR286" s="716">
        <v>27.465199137388719</v>
      </c>
      <c r="AS286" s="716">
        <v>24.538851335742322</v>
      </c>
      <c r="AT286" s="716">
        <v>1.1388096423838816</v>
      </c>
      <c r="AU286" s="716">
        <v>19.954993952359505</v>
      </c>
      <c r="AV286" s="716">
        <v>18.82275762562309</v>
      </c>
      <c r="AW286" s="666">
        <v>8.0788746987361471</v>
      </c>
      <c r="AX286" s="18"/>
    </row>
    <row r="287" spans="1:50" ht="16.399999999999999" customHeight="1" x14ac:dyDescent="0.25">
      <c r="A287" s="722" t="s">
        <v>561</v>
      </c>
      <c r="B287" s="682">
        <v>9052911.2383686341</v>
      </c>
      <c r="C287" s="682">
        <v>2329108.8695656862</v>
      </c>
      <c r="D287" s="682">
        <v>2303753.0010993057</v>
      </c>
      <c r="E287" s="682">
        <v>182576.88504746289</v>
      </c>
      <c r="F287" s="682">
        <v>2024048.2138705435</v>
      </c>
      <c r="G287" s="682">
        <v>48201.649370706276</v>
      </c>
      <c r="H287" s="682">
        <v>1304266.8221144031</v>
      </c>
      <c r="I287" s="682">
        <v>860955.79730052652</v>
      </c>
      <c r="J287" s="682">
        <v>6775895.2258653371</v>
      </c>
      <c r="K287" s="681">
        <v>2277016.0125032971</v>
      </c>
      <c r="L287" s="716">
        <v>100</v>
      </c>
      <c r="M287" s="716">
        <v>25.727733413471526</v>
      </c>
      <c r="N287" s="716">
        <v>25.447648170186298</v>
      </c>
      <c r="O287" s="716">
        <v>2.0167753802075703</v>
      </c>
      <c r="P287" s="716">
        <v>22.357981433553569</v>
      </c>
      <c r="Q287" s="716">
        <v>0.53244363168408115</v>
      </c>
      <c r="R287" s="716">
        <v>14.407153541797419</v>
      </c>
      <c r="S287" s="716">
        <v>9.5102644290995375</v>
      </c>
      <c r="T287" s="716">
        <v>74.847693161370017</v>
      </c>
      <c r="U287" s="666">
        <v>25.15230683862999</v>
      </c>
      <c r="V287" s="682">
        <v>2277016.0125032971</v>
      </c>
      <c r="W287" s="682">
        <v>496517.00076122279</v>
      </c>
      <c r="X287" s="682">
        <v>640152.34506309743</v>
      </c>
      <c r="Y287" s="682">
        <v>102739.73400127061</v>
      </c>
      <c r="Z287" s="682">
        <v>681422.73626847658</v>
      </c>
      <c r="AA287" s="689">
        <v>39251.941548565737</v>
      </c>
      <c r="AB287" s="681">
        <v>316924.78283964022</v>
      </c>
      <c r="AC287" s="716">
        <v>100</v>
      </c>
      <c r="AD287" s="716">
        <v>21.805599874344487</v>
      </c>
      <c r="AE287" s="716">
        <v>28.11365144329087</v>
      </c>
      <c r="AF287" s="716">
        <v>4.5120338828149471</v>
      </c>
      <c r="AG287" s="716">
        <v>29.926128429783709</v>
      </c>
      <c r="AH287" s="716">
        <v>1.7238324778143781</v>
      </c>
      <c r="AI287" s="666">
        <v>13.918425742259963</v>
      </c>
      <c r="AJ287" s="682">
        <v>6775895.2258653371</v>
      </c>
      <c r="AK287" s="682">
        <v>1848318.4623060352</v>
      </c>
      <c r="AL287" s="682">
        <v>1677712.8088090089</v>
      </c>
      <c r="AM287" s="682">
        <v>81049.441685581929</v>
      </c>
      <c r="AN287" s="682">
        <v>1356202.5902009318</v>
      </c>
      <c r="AO287" s="682">
        <v>1263191.5209836171</v>
      </c>
      <c r="AP287" s="681">
        <v>549740.9935265939</v>
      </c>
      <c r="AQ287" s="716">
        <v>100</v>
      </c>
      <c r="AR287" s="716">
        <v>27.277848914347548</v>
      </c>
      <c r="AS287" s="716">
        <v>24.760016984984464</v>
      </c>
      <c r="AT287" s="716">
        <v>1.1961436678683479</v>
      </c>
      <c r="AU287" s="716">
        <v>20.01510567967399</v>
      </c>
      <c r="AV287" s="716">
        <v>18.642429950240224</v>
      </c>
      <c r="AW287" s="666">
        <v>8.1131861577211382</v>
      </c>
      <c r="AX287" s="18"/>
    </row>
    <row r="288" spans="1:50" ht="16.399999999999999" customHeight="1" x14ac:dyDescent="0.25">
      <c r="A288" s="722" t="s">
        <v>562</v>
      </c>
      <c r="B288" s="682">
        <v>9092789.9853443373</v>
      </c>
      <c r="C288" s="682">
        <v>2355594.4179511797</v>
      </c>
      <c r="D288" s="682">
        <v>2320520.1268594274</v>
      </c>
      <c r="E288" s="682">
        <v>191954.37395777661</v>
      </c>
      <c r="F288" s="682">
        <v>2039327.4520076066</v>
      </c>
      <c r="G288" s="682">
        <v>42372.376641059302</v>
      </c>
      <c r="H288" s="682">
        <v>1286759.7554530995</v>
      </c>
      <c r="I288" s="682">
        <v>856261.48247418879</v>
      </c>
      <c r="J288" s="682">
        <v>6794688.5324407862</v>
      </c>
      <c r="K288" s="681">
        <v>2298101.4529035524</v>
      </c>
      <c r="L288" s="716">
        <v>100</v>
      </c>
      <c r="M288" s="716">
        <v>25.90617865086406</v>
      </c>
      <c r="N288" s="716">
        <v>25.520441257299652</v>
      </c>
      <c r="O288" s="716">
        <v>2.1110613383479286</v>
      </c>
      <c r="P288" s="716">
        <v>22.427961662972233</v>
      </c>
      <c r="Q288" s="716">
        <v>0.465999728459083</v>
      </c>
      <c r="R288" s="716">
        <v>14.151429402054653</v>
      </c>
      <c r="S288" s="716">
        <v>9.416927960002397</v>
      </c>
      <c r="T288" s="716">
        <v>74.726113144506726</v>
      </c>
      <c r="U288" s="666">
        <v>25.273886855493288</v>
      </c>
      <c r="V288" s="682">
        <v>2298101.4529035524</v>
      </c>
      <c r="W288" s="682">
        <v>507744.49386854738</v>
      </c>
      <c r="X288" s="682">
        <v>643173.03200079314</v>
      </c>
      <c r="Y288" s="682">
        <v>111274.58292223234</v>
      </c>
      <c r="Z288" s="682">
        <v>676061.67069874075</v>
      </c>
      <c r="AA288" s="689">
        <v>34264.577053295652</v>
      </c>
      <c r="AB288" s="681">
        <v>325530.16404170066</v>
      </c>
      <c r="AC288" s="716">
        <v>100</v>
      </c>
      <c r="AD288" s="716">
        <v>22.094085238362041</v>
      </c>
      <c r="AE288" s="716">
        <v>27.987147007290375</v>
      </c>
      <c r="AF288" s="716">
        <v>4.8420222171497986</v>
      </c>
      <c r="AG288" s="716">
        <v>29.418269147542027</v>
      </c>
      <c r="AH288" s="716">
        <v>1.4909949693475817</v>
      </c>
      <c r="AI288" s="666">
        <v>14.165178113890805</v>
      </c>
      <c r="AJ288" s="682">
        <v>6794688.5324407862</v>
      </c>
      <c r="AK288" s="682">
        <v>1864692.561583932</v>
      </c>
      <c r="AL288" s="682">
        <v>1693540.6993707081</v>
      </c>
      <c r="AM288" s="682">
        <v>82047.656622750015</v>
      </c>
      <c r="AN288" s="682">
        <v>1377825.623686898</v>
      </c>
      <c r="AO288" s="682">
        <v>1240978.9225391664</v>
      </c>
      <c r="AP288" s="681">
        <v>536821.20213487884</v>
      </c>
      <c r="AQ288" s="716">
        <v>100</v>
      </c>
      <c r="AR288" s="716">
        <v>27.443385413195649</v>
      </c>
      <c r="AS288" s="716">
        <v>24.924478749614661</v>
      </c>
      <c r="AT288" s="716">
        <v>1.2075263822766704</v>
      </c>
      <c r="AU288" s="716">
        <v>20.277980618369213</v>
      </c>
      <c r="AV288" s="716">
        <v>18.263955979942207</v>
      </c>
      <c r="AW288" s="666">
        <v>7.9006005878247674</v>
      </c>
      <c r="AX288" s="18"/>
    </row>
    <row r="289" spans="1:50" ht="16.399999999999999" customHeight="1" x14ac:dyDescent="0.25">
      <c r="A289" s="722" t="s">
        <v>563</v>
      </c>
      <c r="B289" s="682">
        <v>9064421.974636808</v>
      </c>
      <c r="C289" s="682">
        <v>2348335.4570578979</v>
      </c>
      <c r="D289" s="682">
        <v>2303524.9154802612</v>
      </c>
      <c r="E289" s="682">
        <v>185570.32193397969</v>
      </c>
      <c r="F289" s="682">
        <v>2036205.7289236411</v>
      </c>
      <c r="G289" s="682">
        <v>45934.149391761763</v>
      </c>
      <c r="H289" s="682">
        <v>1288637.8787105919</v>
      </c>
      <c r="I289" s="682">
        <v>856213.52313867328</v>
      </c>
      <c r="J289" s="682">
        <v>6784011.9183359472</v>
      </c>
      <c r="K289" s="681">
        <v>2280410.0563008608</v>
      </c>
      <c r="L289" s="716">
        <v>100</v>
      </c>
      <c r="M289" s="716">
        <v>25.907172720210774</v>
      </c>
      <c r="N289" s="716">
        <v>25.412816414833316</v>
      </c>
      <c r="O289" s="716">
        <v>2.047238339667159</v>
      </c>
      <c r="P289" s="716">
        <v>22.463712905479863</v>
      </c>
      <c r="Q289" s="716">
        <v>0.5067521075286463</v>
      </c>
      <c r="R289" s="716">
        <v>14.216437433256464</v>
      </c>
      <c r="S289" s="716">
        <v>9.4458700790237629</v>
      </c>
      <c r="T289" s="716">
        <v>74.842190018495558</v>
      </c>
      <c r="U289" s="666">
        <v>25.157809981504442</v>
      </c>
      <c r="V289" s="682">
        <v>2280410.0563008608</v>
      </c>
      <c r="W289" s="682">
        <v>501348.20240136853</v>
      </c>
      <c r="X289" s="682">
        <v>636711.5565100346</v>
      </c>
      <c r="Y289" s="682">
        <v>109264.41991870099</v>
      </c>
      <c r="Z289" s="682">
        <v>675529.79837218649</v>
      </c>
      <c r="AA289" s="689">
        <v>35995.74683115544</v>
      </c>
      <c r="AB289" s="681">
        <v>321547.72977300052</v>
      </c>
      <c r="AC289" s="716">
        <v>100</v>
      </c>
      <c r="AD289" s="716">
        <v>21.985002259401732</v>
      </c>
      <c r="AE289" s="716">
        <v>27.920923903610056</v>
      </c>
      <c r="AF289" s="716">
        <v>4.7914373827987289</v>
      </c>
      <c r="AG289" s="716">
        <v>29.623172223156601</v>
      </c>
      <c r="AH289" s="716">
        <v>1.5784769380269046</v>
      </c>
      <c r="AI289" s="666">
        <v>14.100434651415073</v>
      </c>
      <c r="AJ289" s="682">
        <v>6784011.9183359472</v>
      </c>
      <c r="AK289" s="682">
        <v>1866439.522129284</v>
      </c>
      <c r="AL289" s="682">
        <v>1684606.6276093661</v>
      </c>
      <c r="AM289" s="682">
        <v>77825.140295049889</v>
      </c>
      <c r="AN289" s="682">
        <v>1377472.6196765355</v>
      </c>
      <c r="AO289" s="682">
        <v>1236291.6523772306</v>
      </c>
      <c r="AP289" s="681">
        <v>541638.06065135763</v>
      </c>
      <c r="AQ289" s="716">
        <v>100</v>
      </c>
      <c r="AR289" s="716">
        <v>27.512326696900963</v>
      </c>
      <c r="AS289" s="716">
        <v>24.832011616255883</v>
      </c>
      <c r="AT289" s="716">
        <v>1.1471846045067038</v>
      </c>
      <c r="AU289" s="716">
        <v>20.304690443621983</v>
      </c>
      <c r="AV289" s="716">
        <v>18.223606727985835</v>
      </c>
      <c r="AW289" s="666">
        <v>7.9840375749843346</v>
      </c>
      <c r="AX289" s="18"/>
    </row>
    <row r="290" spans="1:50" s="26" customFormat="1" ht="16.399999999999999" customHeight="1" x14ac:dyDescent="0.3">
      <c r="A290" s="687" t="s">
        <v>564</v>
      </c>
      <c r="B290" s="687">
        <v>9044263.0098627284</v>
      </c>
      <c r="C290" s="687">
        <v>2328222.3557215743</v>
      </c>
      <c r="D290" s="687">
        <v>2305152.1548054628</v>
      </c>
      <c r="E290" s="687">
        <v>191414.58750386082</v>
      </c>
      <c r="F290" s="687">
        <v>2027618.8278532517</v>
      </c>
      <c r="G290" s="687">
        <v>47155.522172262426</v>
      </c>
      <c r="H290" s="687">
        <v>1282637.7306946176</v>
      </c>
      <c r="I290" s="687">
        <v>862061.83111169958</v>
      </c>
      <c r="J290" s="687">
        <v>6794098.1671016086</v>
      </c>
      <c r="K290" s="687">
        <v>2250164.8427611208</v>
      </c>
      <c r="L290" s="687">
        <v>100</v>
      </c>
      <c r="M290" s="687">
        <v>25.742532621869334</v>
      </c>
      <c r="N290" s="687">
        <v>25.487451573353237</v>
      </c>
      <c r="O290" s="687">
        <v>2.1164199592064503</v>
      </c>
      <c r="P290" s="687">
        <v>22.418839717975278</v>
      </c>
      <c r="Q290" s="687">
        <v>0.52138601145101082</v>
      </c>
      <c r="R290" s="687">
        <v>14.181782742230151</v>
      </c>
      <c r="S290" s="687">
        <v>9.5315873739145456</v>
      </c>
      <c r="T290" s="687">
        <v>75.120528446515493</v>
      </c>
      <c r="U290" s="687">
        <v>24.879471553484525</v>
      </c>
      <c r="V290" s="687">
        <v>2250164.8427611208</v>
      </c>
      <c r="W290" s="687">
        <v>482544.52980073239</v>
      </c>
      <c r="X290" s="687">
        <v>624815.72267285723</v>
      </c>
      <c r="Y290" s="687">
        <v>113072.66543662683</v>
      </c>
      <c r="Z290" s="687">
        <v>676816.28971339972</v>
      </c>
      <c r="AA290" s="687">
        <v>33225.073185563422</v>
      </c>
      <c r="AB290" s="687">
        <v>319651.11564766965</v>
      </c>
      <c r="AC290" s="687">
        <v>100</v>
      </c>
      <c r="AD290" s="687">
        <v>21.444852422839126</v>
      </c>
      <c r="AE290" s="687">
        <v>27.767553327611395</v>
      </c>
      <c r="AF290" s="687">
        <v>5.0250836422223273</v>
      </c>
      <c r="AG290" s="687">
        <v>30.078520331110298</v>
      </c>
      <c r="AH290" s="687">
        <v>1.4765617413519698</v>
      </c>
      <c r="AI290" s="687">
        <v>14.20567549421996</v>
      </c>
      <c r="AJ290" s="687">
        <v>6794098.1671016086</v>
      </c>
      <c r="AK290" s="687">
        <v>1865646.3689256003</v>
      </c>
      <c r="AL290" s="687">
        <v>1697143.1619630086</v>
      </c>
      <c r="AM290" s="687">
        <v>79928.530757863293</v>
      </c>
      <c r="AN290" s="687">
        <v>1368023.4592881517</v>
      </c>
      <c r="AO290" s="687">
        <v>1234429.2228681587</v>
      </c>
      <c r="AP290" s="687">
        <v>549521.07720862865</v>
      </c>
      <c r="AQ290" s="687">
        <v>100</v>
      </c>
      <c r="AR290" s="687">
        <v>27.459808837609025</v>
      </c>
      <c r="AS290" s="687">
        <v>24.979667944465646</v>
      </c>
      <c r="AT290" s="687">
        <v>1.1764406223167827</v>
      </c>
      <c r="AU290" s="687">
        <v>20.1354679552968</v>
      </c>
      <c r="AV290" s="687">
        <v>18.169140222988144</v>
      </c>
      <c r="AW290" s="687">
        <v>8.0882122055509935</v>
      </c>
      <c r="AX290" s="18"/>
    </row>
    <row r="291" spans="1:50" s="26" customFormat="1" ht="16.399999999999999" customHeight="1" x14ac:dyDescent="0.3">
      <c r="A291" s="687" t="s">
        <v>565</v>
      </c>
      <c r="B291" s="687">
        <v>9010708.0154237486</v>
      </c>
      <c r="C291" s="687">
        <v>2333805.4829658321</v>
      </c>
      <c r="D291" s="687">
        <v>2269743.1037365585</v>
      </c>
      <c r="E291" s="687">
        <v>195346.4915114578</v>
      </c>
      <c r="F291" s="687">
        <v>2023773.5825753631</v>
      </c>
      <c r="G291" s="687">
        <v>42355.911320436651</v>
      </c>
      <c r="H291" s="687">
        <v>1288042.6517976664</v>
      </c>
      <c r="I291" s="687">
        <v>857640.79151643417</v>
      </c>
      <c r="J291" s="687">
        <v>6744412.9197124057</v>
      </c>
      <c r="K291" s="687">
        <v>2266295.095711343</v>
      </c>
      <c r="L291" s="687">
        <v>100</v>
      </c>
      <c r="M291" s="687">
        <v>25.900356320180677</v>
      </c>
      <c r="N291" s="687">
        <v>25.189397990162472</v>
      </c>
      <c r="O291" s="687">
        <v>2.1679372051239549</v>
      </c>
      <c r="P291" s="687">
        <v>22.459651107451744</v>
      </c>
      <c r="Q291" s="687">
        <v>0.4700619668058878</v>
      </c>
      <c r="R291" s="687">
        <v>14.294577624676183</v>
      </c>
      <c r="S291" s="687">
        <v>9.5180177855990777</v>
      </c>
      <c r="T291" s="687">
        <v>74.848867682405256</v>
      </c>
      <c r="U291" s="687">
        <v>25.151132317594747</v>
      </c>
      <c r="V291" s="687">
        <v>2266295.095711343</v>
      </c>
      <c r="W291" s="687">
        <v>509641.52627146384</v>
      </c>
      <c r="X291" s="687">
        <v>632264.45888440218</v>
      </c>
      <c r="Y291" s="687">
        <v>112844.82681946561</v>
      </c>
      <c r="Z291" s="687">
        <v>674288.25148960366</v>
      </c>
      <c r="AA291" s="687">
        <v>26788.57422451696</v>
      </c>
      <c r="AB291" s="687">
        <v>310477.57907731284</v>
      </c>
      <c r="AC291" s="687">
        <v>100</v>
      </c>
      <c r="AD291" s="687">
        <v>22.487871382499634</v>
      </c>
      <c r="AE291" s="687">
        <v>27.898593615671551</v>
      </c>
      <c r="AF291" s="687">
        <v>4.9792644847093914</v>
      </c>
      <c r="AG291" s="687">
        <v>29.752888437415017</v>
      </c>
      <c r="AH291" s="687">
        <v>1.1820426331597644</v>
      </c>
      <c r="AI291" s="687">
        <v>13.699786036904445</v>
      </c>
      <c r="AJ291" s="687">
        <v>6744412.9197124057</v>
      </c>
      <c r="AK291" s="687">
        <v>1846064.6323755346</v>
      </c>
      <c r="AL291" s="687">
        <v>1654031.6900050947</v>
      </c>
      <c r="AM291" s="687">
        <v>84247.885052681057</v>
      </c>
      <c r="AN291" s="687">
        <v>1368202.4410158319</v>
      </c>
      <c r="AO291" s="687">
        <v>1236881.3027356693</v>
      </c>
      <c r="AP291" s="687">
        <v>554745.50960607361</v>
      </c>
      <c r="AQ291" s="687">
        <v>100</v>
      </c>
      <c r="AR291" s="687">
        <v>27.371761698930115</v>
      </c>
      <c r="AS291" s="687">
        <v>24.52447247366381</v>
      </c>
      <c r="AT291" s="687">
        <v>1.2491507571614335</v>
      </c>
      <c r="AU291" s="687">
        <v>20.286457209891214</v>
      </c>
      <c r="AV291" s="687">
        <v>18.339347211683062</v>
      </c>
      <c r="AW291" s="687">
        <v>8.2252601703059582</v>
      </c>
      <c r="AX291" s="18"/>
    </row>
    <row r="292" spans="1:50" ht="16.399999999999999" customHeight="1" x14ac:dyDescent="0.25">
      <c r="A292" s="680" t="s">
        <v>566</v>
      </c>
      <c r="B292" s="680">
        <v>9030603.6051395293</v>
      </c>
      <c r="C292" s="680">
        <v>2327853.1084273071</v>
      </c>
      <c r="D292" s="680">
        <v>2280135.1121734134</v>
      </c>
      <c r="E292" s="680">
        <v>207716.95044298618</v>
      </c>
      <c r="F292" s="680">
        <v>2026003.9838341898</v>
      </c>
      <c r="G292" s="680">
        <v>42052.625641273364</v>
      </c>
      <c r="H292" s="680">
        <v>1283431.3755615684</v>
      </c>
      <c r="I292" s="680">
        <v>863410.44905879057</v>
      </c>
      <c r="J292" s="680">
        <v>6721669.2140069734</v>
      </c>
      <c r="K292" s="680">
        <v>2308934.3911325554</v>
      </c>
      <c r="L292" s="680">
        <v>100</v>
      </c>
      <c r="M292" s="680">
        <v>25.777381116611863</v>
      </c>
      <c r="N292" s="680">
        <v>25.248977940696399</v>
      </c>
      <c r="O292" s="680">
        <v>2.3001447026726938</v>
      </c>
      <c r="P292" s="680">
        <v>22.43486783852569</v>
      </c>
      <c r="Q292" s="680">
        <v>0.46566793849018268</v>
      </c>
      <c r="R292" s="680">
        <v>14.212022049457884</v>
      </c>
      <c r="S292" s="680">
        <v>9.5609384135452853</v>
      </c>
      <c r="T292" s="680">
        <v>74.432114484368611</v>
      </c>
      <c r="U292" s="680">
        <v>25.567885515631382</v>
      </c>
      <c r="V292" s="680">
        <v>2308934.3911325554</v>
      </c>
      <c r="W292" s="680">
        <v>515433.65073591867</v>
      </c>
      <c r="X292" s="680">
        <v>647334.65620832355</v>
      </c>
      <c r="Y292" s="680">
        <v>123960.61353248516</v>
      </c>
      <c r="Z292" s="680">
        <v>672453.09619649895</v>
      </c>
      <c r="AA292" s="680">
        <v>24039.215031922904</v>
      </c>
      <c r="AB292" s="680">
        <v>325735.31114281155</v>
      </c>
      <c r="AC292" s="680">
        <v>100</v>
      </c>
      <c r="AD292" s="680">
        <v>22.323442914421371</v>
      </c>
      <c r="AE292" s="680">
        <v>28.036078404583829</v>
      </c>
      <c r="AF292" s="680">
        <v>5.3687369380678351</v>
      </c>
      <c r="AG292" s="680">
        <v>29.123958600948118</v>
      </c>
      <c r="AH292" s="680">
        <v>1.0411389394278729</v>
      </c>
      <c r="AI292" s="680">
        <v>14.107603593839457</v>
      </c>
      <c r="AJ292" s="680">
        <v>6721669.2140069734</v>
      </c>
      <c r="AK292" s="680">
        <v>1835547.9790580384</v>
      </c>
      <c r="AL292" s="680">
        <v>1650587.5927049799</v>
      </c>
      <c r="AM292" s="680">
        <v>85722.071787335852</v>
      </c>
      <c r="AN292" s="680">
        <v>1373340.2373967087</v>
      </c>
      <c r="AO292" s="680">
        <v>1229983.4867797126</v>
      </c>
      <c r="AP292" s="680">
        <v>545760.16901274095</v>
      </c>
      <c r="AQ292" s="680">
        <v>100</v>
      </c>
      <c r="AR292" s="680">
        <v>27.30791892039295</v>
      </c>
      <c r="AS292" s="680">
        <v>24.556215727864107</v>
      </c>
      <c r="AT292" s="680">
        <v>1.2753092878879493</v>
      </c>
      <c r="AU292" s="680">
        <v>20.431535585459471</v>
      </c>
      <c r="AV292" s="680">
        <v>18.298780371646483</v>
      </c>
      <c r="AW292" s="680">
        <v>8.1194142650676238</v>
      </c>
      <c r="AX292" s="18"/>
    </row>
    <row r="293" spans="1:50" ht="16.399999999999999" customHeight="1" x14ac:dyDescent="0.25">
      <c r="A293" s="680" t="s">
        <v>567</v>
      </c>
      <c r="B293" s="680">
        <v>9046394.6305292845</v>
      </c>
      <c r="C293" s="680">
        <v>2334455.0752456696</v>
      </c>
      <c r="D293" s="680">
        <v>2260336.187051096</v>
      </c>
      <c r="E293" s="680">
        <v>208483.6680264665</v>
      </c>
      <c r="F293" s="680">
        <v>2042476.4834776544</v>
      </c>
      <c r="G293" s="680">
        <v>40579.652486396597</v>
      </c>
      <c r="H293" s="680">
        <v>1293423.7688358889</v>
      </c>
      <c r="I293" s="680">
        <v>866639.79540611361</v>
      </c>
      <c r="J293" s="680">
        <v>6686216.3671063203</v>
      </c>
      <c r="K293" s="680">
        <v>2360178.2634229655</v>
      </c>
      <c r="L293" s="680">
        <v>100</v>
      </c>
      <c r="M293" s="680">
        <v>25.805364132219889</v>
      </c>
      <c r="N293" s="680">
        <v>24.986044489182856</v>
      </c>
      <c r="O293" s="680">
        <v>2.3046050558405562</v>
      </c>
      <c r="P293" s="680">
        <v>22.577795540610342</v>
      </c>
      <c r="Q293" s="680">
        <v>0.44857265401014651</v>
      </c>
      <c r="R293" s="680">
        <v>14.297671300684941</v>
      </c>
      <c r="S293" s="680">
        <v>9.5799468274512858</v>
      </c>
      <c r="T293" s="680">
        <v>73.910288464998402</v>
      </c>
      <c r="U293" s="680">
        <v>26.089711535001612</v>
      </c>
      <c r="V293" s="680">
        <v>2360178.2634229655</v>
      </c>
      <c r="W293" s="680">
        <v>530332.34754472936</v>
      </c>
      <c r="X293" s="680">
        <v>660805.13598690589</v>
      </c>
      <c r="Y293" s="680">
        <v>123228.58185577797</v>
      </c>
      <c r="Z293" s="680">
        <v>688250.07453581493</v>
      </c>
      <c r="AA293" s="680">
        <v>22611.34313449925</v>
      </c>
      <c r="AB293" s="680">
        <v>334997.58350822603</v>
      </c>
      <c r="AC293" s="680">
        <v>100</v>
      </c>
      <c r="AD293" s="680">
        <v>22.47001236150648</v>
      </c>
      <c r="AE293" s="680">
        <v>27.998102780106976</v>
      </c>
      <c r="AF293" s="680">
        <v>5.2211556968184096</v>
      </c>
      <c r="AG293" s="680">
        <v>29.160936070042698</v>
      </c>
      <c r="AH293" s="680">
        <v>0.95803539439881236</v>
      </c>
      <c r="AI293" s="680">
        <v>14.19374073136235</v>
      </c>
      <c r="AJ293" s="680">
        <v>6686216.3671063203</v>
      </c>
      <c r="AK293" s="680">
        <v>1826687.1205710508</v>
      </c>
      <c r="AL293" s="680">
        <v>1616082.0986502389</v>
      </c>
      <c r="AM293" s="680">
        <v>87174.320473819986</v>
      </c>
      <c r="AN293" s="680">
        <v>1373578.2221743206</v>
      </c>
      <c r="AO293" s="680">
        <v>1241878.8389705014</v>
      </c>
      <c r="AP293" s="680">
        <v>539479.65183307079</v>
      </c>
      <c r="AQ293" s="680">
        <v>100</v>
      </c>
      <c r="AR293" s="680">
        <v>27.320191574380797</v>
      </c>
      <c r="AS293" s="680">
        <v>24.170353005636454</v>
      </c>
      <c r="AT293" s="680">
        <v>1.3037914971266109</v>
      </c>
      <c r="AU293" s="680">
        <v>20.543430645346909</v>
      </c>
      <c r="AV293" s="680">
        <v>18.573715996988671</v>
      </c>
      <c r="AW293" s="680">
        <v>8.0685341636131991</v>
      </c>
      <c r="AX293" s="18"/>
    </row>
    <row r="294" spans="1:50" ht="16.399999999999999" customHeight="1" x14ac:dyDescent="0.25">
      <c r="A294" s="680" t="s">
        <v>568</v>
      </c>
      <c r="B294" s="680">
        <v>9065270.3404871393</v>
      </c>
      <c r="C294" s="680">
        <v>2329883.9536654558</v>
      </c>
      <c r="D294" s="680">
        <v>2274438.7901354912</v>
      </c>
      <c r="E294" s="680">
        <v>202187.85405154873</v>
      </c>
      <c r="F294" s="680">
        <v>2074559.3784614045</v>
      </c>
      <c r="G294" s="680">
        <v>42174.849095796817</v>
      </c>
      <c r="H294" s="680">
        <v>1266785.2972988952</v>
      </c>
      <c r="I294" s="680">
        <v>875240.21777854743</v>
      </c>
      <c r="J294" s="680">
        <v>6750065.2976535754</v>
      </c>
      <c r="K294" s="680">
        <v>2315205.0428335634</v>
      </c>
      <c r="L294" s="680">
        <v>100</v>
      </c>
      <c r="M294" s="680">
        <v>25.701207643634984</v>
      </c>
      <c r="N294" s="680">
        <v>25.08958591094008</v>
      </c>
      <c r="O294" s="680">
        <v>2.2303565857108656</v>
      </c>
      <c r="P294" s="680">
        <v>22.884694008473708</v>
      </c>
      <c r="Q294" s="680">
        <v>0.46523542610126367</v>
      </c>
      <c r="R294" s="680">
        <v>13.974048756617909</v>
      </c>
      <c r="S294" s="680">
        <v>9.6548716685211922</v>
      </c>
      <c r="T294" s="680">
        <v>74.460717045652373</v>
      </c>
      <c r="U294" s="680">
        <v>25.53928295434763</v>
      </c>
      <c r="V294" s="680">
        <v>2315205.0428335634</v>
      </c>
      <c r="W294" s="680">
        <v>500954.44006449229</v>
      </c>
      <c r="X294" s="680">
        <v>633718.82273527829</v>
      </c>
      <c r="Y294" s="680">
        <v>122496.52781874237</v>
      </c>
      <c r="Z294" s="680">
        <v>707776.78311647894</v>
      </c>
      <c r="AA294" s="680">
        <v>24474.70726959519</v>
      </c>
      <c r="AB294" s="680">
        <v>325770.63930335699</v>
      </c>
      <c r="AC294" s="680">
        <v>100</v>
      </c>
      <c r="AD294" s="680">
        <v>21.637584179212809</v>
      </c>
      <c r="AE294" s="680">
        <v>27.372038804808156</v>
      </c>
      <c r="AF294" s="680">
        <v>5.2909580599746677</v>
      </c>
      <c r="AG294" s="680">
        <v>30.570803450317118</v>
      </c>
      <c r="AH294" s="680">
        <v>1.0571291447966427</v>
      </c>
      <c r="AI294" s="680">
        <v>14.070919563333733</v>
      </c>
      <c r="AJ294" s="680">
        <v>6750065.2976535754</v>
      </c>
      <c r="AK294" s="680">
        <v>1849526.3986055125</v>
      </c>
      <c r="AL294" s="680">
        <v>1655741.4350283307</v>
      </c>
      <c r="AM294" s="680">
        <v>81388.229250041797</v>
      </c>
      <c r="AN294" s="680">
        <v>1384617.8925224007</v>
      </c>
      <c r="AO294" s="680">
        <v>1222606.6731361595</v>
      </c>
      <c r="AP294" s="680">
        <v>556650.35187757388</v>
      </c>
      <c r="AQ294" s="680">
        <v>100</v>
      </c>
      <c r="AR294" s="680">
        <v>27.400126029127982</v>
      </c>
      <c r="AS294" s="680">
        <v>24.529265451756316</v>
      </c>
      <c r="AT294" s="680">
        <v>1.2057398804472836</v>
      </c>
      <c r="AU294" s="680">
        <v>20.51265923314423</v>
      </c>
      <c r="AV294" s="680">
        <v>18.112516238341517</v>
      </c>
      <c r="AW294" s="680">
        <v>8.2465921043915529</v>
      </c>
      <c r="AX294" s="18"/>
    </row>
    <row r="295" spans="1:50" ht="16.399999999999999" customHeight="1" x14ac:dyDescent="0.25">
      <c r="A295" s="680" t="s">
        <v>569</v>
      </c>
      <c r="B295" s="680">
        <v>9043315.7328885794</v>
      </c>
      <c r="C295" s="680">
        <v>2305280.7223324338</v>
      </c>
      <c r="D295" s="680">
        <v>2282288.7994841253</v>
      </c>
      <c r="E295" s="680">
        <v>211184.27584586144</v>
      </c>
      <c r="F295" s="680">
        <v>2084925.8118322159</v>
      </c>
      <c r="G295" s="680">
        <v>38386.585307497728</v>
      </c>
      <c r="H295" s="680">
        <v>1250591.9275574798</v>
      </c>
      <c r="I295" s="680">
        <v>870657.61052896455</v>
      </c>
      <c r="J295" s="680">
        <v>6706604.69791889</v>
      </c>
      <c r="K295" s="680">
        <v>2336711.0349696893</v>
      </c>
      <c r="L295" s="680">
        <v>100</v>
      </c>
      <c r="M295" s="680">
        <v>25.49154304044287</v>
      </c>
      <c r="N295" s="680">
        <v>25.237300862823307</v>
      </c>
      <c r="O295" s="680">
        <v>2.3352527113239008</v>
      </c>
      <c r="P295" s="680">
        <v>23.054882450358253</v>
      </c>
      <c r="Q295" s="680">
        <v>0.42447467766600294</v>
      </c>
      <c r="R295" s="680">
        <v>13.828909268415213</v>
      </c>
      <c r="S295" s="680">
        <v>9.6276369889704441</v>
      </c>
      <c r="T295" s="680">
        <v>74.160903987111965</v>
      </c>
      <c r="U295" s="680">
        <v>25.839096012888035</v>
      </c>
      <c r="V295" s="680">
        <v>2336711.0349696893</v>
      </c>
      <c r="W295" s="680">
        <v>510492.57236740668</v>
      </c>
      <c r="X295" s="680">
        <v>624033.04231801035</v>
      </c>
      <c r="Y295" s="680">
        <v>125692.05358731546</v>
      </c>
      <c r="Z295" s="680">
        <v>719703.7671698092</v>
      </c>
      <c r="AA295" s="680">
        <v>24896.135855252593</v>
      </c>
      <c r="AB295" s="680">
        <v>331944.40772984899</v>
      </c>
      <c r="AC295" s="680">
        <v>100</v>
      </c>
      <c r="AD295" s="680">
        <v>21.846628219223888</v>
      </c>
      <c r="AE295" s="680">
        <v>26.705614557347481</v>
      </c>
      <c r="AF295" s="680">
        <v>5.3790157065332584</v>
      </c>
      <c r="AG295" s="680">
        <v>30.799861703017328</v>
      </c>
      <c r="AH295" s="680">
        <v>1.0654349417909748</v>
      </c>
      <c r="AI295" s="680">
        <v>14.205625032885369</v>
      </c>
      <c r="AJ295" s="680">
        <v>6706604.69791889</v>
      </c>
      <c r="AK295" s="680">
        <v>1811662.2256437908</v>
      </c>
      <c r="AL295" s="680">
        <v>1669402.3814009344</v>
      </c>
      <c r="AM295" s="680">
        <v>86920.416543311629</v>
      </c>
      <c r="AN295" s="680">
        <v>1379959.9928530804</v>
      </c>
      <c r="AO295" s="680">
        <v>1213116.5519760128</v>
      </c>
      <c r="AP295" s="680">
        <v>544465.98846379493</v>
      </c>
      <c r="AQ295" s="680">
        <v>100</v>
      </c>
      <c r="AR295" s="680">
        <v>27.013105844839242</v>
      </c>
      <c r="AS295" s="680">
        <v>24.891915605506952</v>
      </c>
      <c r="AT295" s="680">
        <v>1.296042043007003</v>
      </c>
      <c r="AU295" s="680">
        <v>20.576134348298364</v>
      </c>
      <c r="AV295" s="680">
        <v>18.088386100234178</v>
      </c>
      <c r="AW295" s="680">
        <v>8.1183551586504983</v>
      </c>
      <c r="AX295" s="18"/>
    </row>
    <row r="296" spans="1:50" ht="16.399999999999999" customHeight="1" x14ac:dyDescent="0.25">
      <c r="A296" s="680" t="s">
        <v>570</v>
      </c>
      <c r="B296" s="680">
        <v>9035183.7139223833</v>
      </c>
      <c r="C296" s="680">
        <v>2311530.2141432213</v>
      </c>
      <c r="D296" s="680">
        <v>2283115.4517481788</v>
      </c>
      <c r="E296" s="680">
        <v>203069.02186256589</v>
      </c>
      <c r="F296" s="680">
        <v>2094376.7088032989</v>
      </c>
      <c r="G296" s="680">
        <v>38373.967485687725</v>
      </c>
      <c r="H296" s="680">
        <v>1234658.9427083149</v>
      </c>
      <c r="I296" s="680">
        <v>870059.40717111621</v>
      </c>
      <c r="J296" s="680">
        <v>6762211.2074676063</v>
      </c>
      <c r="K296" s="680">
        <v>2272972.506454777</v>
      </c>
      <c r="L296" s="680">
        <v>100</v>
      </c>
      <c r="M296" s="680">
        <v>25.583654824653614</v>
      </c>
      <c r="N296" s="680">
        <v>25.269164679298207</v>
      </c>
      <c r="O296" s="680">
        <v>2.2475361685192445</v>
      </c>
      <c r="P296" s="680">
        <v>23.180233796198941</v>
      </c>
      <c r="Q296" s="680">
        <v>0.42471706941118409</v>
      </c>
      <c r="R296" s="680">
        <v>13.665012044036464</v>
      </c>
      <c r="S296" s="680">
        <v>9.6296814178823507</v>
      </c>
      <c r="T296" s="680">
        <v>74.843095852579779</v>
      </c>
      <c r="U296" s="680">
        <v>25.156904147420228</v>
      </c>
      <c r="V296" s="680">
        <v>2272972.506454777</v>
      </c>
      <c r="W296" s="680">
        <v>497792.89437104238</v>
      </c>
      <c r="X296" s="680">
        <v>611762.49909871002</v>
      </c>
      <c r="Y296" s="680">
        <v>121690.2506207538</v>
      </c>
      <c r="Z296" s="680">
        <v>694604.82798931864</v>
      </c>
      <c r="AA296" s="680">
        <v>24722.060575095304</v>
      </c>
      <c r="AB296" s="680">
        <v>322390.72511987883</v>
      </c>
      <c r="AC296" s="680">
        <v>100</v>
      </c>
      <c r="AD296" s="680">
        <v>21.900524223562424</v>
      </c>
      <c r="AE296" s="680">
        <v>26.914645793621773</v>
      </c>
      <c r="AF296" s="680">
        <v>5.3537933378066986</v>
      </c>
      <c r="AG296" s="680">
        <v>30.559314994650528</v>
      </c>
      <c r="AH296" s="680">
        <v>1.0876533044235999</v>
      </c>
      <c r="AI296" s="680">
        <v>14.183661447921395</v>
      </c>
      <c r="AJ296" s="680">
        <v>6762211.2074676063</v>
      </c>
      <c r="AK296" s="680">
        <v>1831062.315136903</v>
      </c>
      <c r="AL296" s="680">
        <v>1682545.6248950816</v>
      </c>
      <c r="AM296" s="680">
        <v>82792.388488221157</v>
      </c>
      <c r="AN296" s="680">
        <v>1415029.6367453034</v>
      </c>
      <c r="AO296" s="680">
        <v>1197435.1849875974</v>
      </c>
      <c r="AP296" s="680">
        <v>553556.16800655972</v>
      </c>
      <c r="AQ296" s="680">
        <v>100</v>
      </c>
      <c r="AR296" s="680">
        <v>27.077863423059529</v>
      </c>
      <c r="AS296" s="680">
        <v>24.881589368829864</v>
      </c>
      <c r="AT296" s="680">
        <v>1.2243389913168099</v>
      </c>
      <c r="AU296" s="680">
        <v>20.925546294423132</v>
      </c>
      <c r="AV296" s="680">
        <v>17.707746005703765</v>
      </c>
      <c r="AW296" s="680">
        <v>8.1860230481304654</v>
      </c>
      <c r="AX296" s="18"/>
    </row>
    <row r="297" spans="1:50" ht="16.399999999999999" customHeight="1" x14ac:dyDescent="0.25">
      <c r="A297" s="680" t="s">
        <v>571</v>
      </c>
      <c r="B297" s="680">
        <v>9051636.2461808771</v>
      </c>
      <c r="C297" s="680">
        <v>2316625.049396296</v>
      </c>
      <c r="D297" s="680">
        <v>2291216.4548019897</v>
      </c>
      <c r="E297" s="680">
        <v>206548.31862661144</v>
      </c>
      <c r="F297" s="680">
        <v>2102394.9075971637</v>
      </c>
      <c r="G297" s="680">
        <v>44494.85759672174</v>
      </c>
      <c r="H297" s="680">
        <v>1228694.4205142448</v>
      </c>
      <c r="I297" s="680">
        <v>861662.23764784972</v>
      </c>
      <c r="J297" s="680">
        <v>6735612.1883182898</v>
      </c>
      <c r="K297" s="680">
        <v>2316024.0578625859</v>
      </c>
      <c r="L297" s="680">
        <v>100</v>
      </c>
      <c r="M297" s="680">
        <v>25.593439532810887</v>
      </c>
      <c r="N297" s="680">
        <v>25.312732333545927</v>
      </c>
      <c r="O297" s="680">
        <v>2.2818892961342718</v>
      </c>
      <c r="P297" s="680">
        <v>23.226683556624575</v>
      </c>
      <c r="Q297" s="680">
        <v>0.49156700939562487</v>
      </c>
      <c r="R297" s="680">
        <v>13.574279689295549</v>
      </c>
      <c r="S297" s="680">
        <v>9.5194085821931651</v>
      </c>
      <c r="T297" s="680">
        <v>74.413200057174436</v>
      </c>
      <c r="U297" s="680">
        <v>25.586799942825557</v>
      </c>
      <c r="V297" s="680">
        <v>2316024.0578625859</v>
      </c>
      <c r="W297" s="680">
        <v>515432.77381482534</v>
      </c>
      <c r="X297" s="680">
        <v>622058.88652686495</v>
      </c>
      <c r="Y297" s="680">
        <v>131452.17614344868</v>
      </c>
      <c r="Z297" s="680">
        <v>710857.69531995791</v>
      </c>
      <c r="AA297" s="680">
        <v>28969.289905735743</v>
      </c>
      <c r="AB297" s="680">
        <v>307247.27132548392</v>
      </c>
      <c r="AC297" s="680">
        <v>100</v>
      </c>
      <c r="AD297" s="680">
        <v>22.255069936126155</v>
      </c>
      <c r="AE297" s="680">
        <v>26.85891298991735</v>
      </c>
      <c r="AF297" s="680">
        <v>5.6757690274065364</v>
      </c>
      <c r="AG297" s="680">
        <v>30.693018619849521</v>
      </c>
      <c r="AH297" s="680">
        <v>1.250819904369687</v>
      </c>
      <c r="AI297" s="680">
        <v>13.266151976376122</v>
      </c>
      <c r="AJ297" s="680">
        <v>6735612.1883182898</v>
      </c>
      <c r="AK297" s="680">
        <v>1818618.6452917249</v>
      </c>
      <c r="AL297" s="680">
        <v>1680573.2635441183</v>
      </c>
      <c r="AM297" s="680">
        <v>76536.658639746165</v>
      </c>
      <c r="AN297" s="680">
        <v>1406973.4412153082</v>
      </c>
      <c r="AO297" s="680">
        <v>1192871.51469703</v>
      </c>
      <c r="AP297" s="680">
        <v>560281.01494557085</v>
      </c>
      <c r="AQ297" s="680">
        <v>100</v>
      </c>
      <c r="AR297" s="680">
        <v>27.000049801646725</v>
      </c>
      <c r="AS297" s="680">
        <v>24.950564500414245</v>
      </c>
      <c r="AT297" s="680">
        <v>1.1362984759200545</v>
      </c>
      <c r="AU297" s="680">
        <v>20.888575557474212</v>
      </c>
      <c r="AV297" s="680">
        <v>17.709919771893212</v>
      </c>
      <c r="AW297" s="680">
        <v>8.3181899325688278</v>
      </c>
      <c r="AX297" s="18"/>
    </row>
    <row r="298" spans="1:50" ht="16.399999999999999" customHeight="1" x14ac:dyDescent="0.25">
      <c r="A298" s="680" t="s">
        <v>572</v>
      </c>
      <c r="B298" s="680">
        <v>8982847.162595531</v>
      </c>
      <c r="C298" s="680">
        <v>2300445.5400629546</v>
      </c>
      <c r="D298" s="680">
        <v>2238119.8031255077</v>
      </c>
      <c r="E298" s="680">
        <v>201431.69882542908</v>
      </c>
      <c r="F298" s="680">
        <v>2110518.3758887812</v>
      </c>
      <c r="G298" s="680">
        <v>38955.932192770968</v>
      </c>
      <c r="H298" s="680">
        <v>1211459.469355633</v>
      </c>
      <c r="I298" s="680">
        <v>881916.34314445267</v>
      </c>
      <c r="J298" s="680">
        <v>6722078.1690760739</v>
      </c>
      <c r="K298" s="680">
        <v>2260768.9935194566</v>
      </c>
      <c r="L298" s="680">
        <v>100</v>
      </c>
      <c r="M298" s="680">
        <v>25.609314045127945</v>
      </c>
      <c r="N298" s="680">
        <v>24.915483505552803</v>
      </c>
      <c r="O298" s="680">
        <v>2.2424037187695709</v>
      </c>
      <c r="P298" s="680">
        <v>23.494982578318314</v>
      </c>
      <c r="Q298" s="680">
        <v>0.43367021043153231</v>
      </c>
      <c r="R298" s="680">
        <v>13.486364038343387</v>
      </c>
      <c r="S298" s="680">
        <v>9.8177819034564209</v>
      </c>
      <c r="T298" s="680">
        <v>74.832378280538137</v>
      </c>
      <c r="U298" s="680">
        <v>25.167621719461863</v>
      </c>
      <c r="V298" s="680">
        <v>2260768.9935194566</v>
      </c>
      <c r="W298" s="680">
        <v>488882.65480582113</v>
      </c>
      <c r="X298" s="680">
        <v>605834.03122296627</v>
      </c>
      <c r="Y298" s="680">
        <v>131890.6537476423</v>
      </c>
      <c r="Z298" s="680">
        <v>701302.80266569869</v>
      </c>
      <c r="AA298" s="680">
        <v>25317.683249679056</v>
      </c>
      <c r="AB298" s="680">
        <v>307547.44812497543</v>
      </c>
      <c r="AC298" s="680">
        <v>100</v>
      </c>
      <c r="AD298" s="680">
        <v>21.624617827262046</v>
      </c>
      <c r="AE298" s="680">
        <v>26.797697286171328</v>
      </c>
      <c r="AF298" s="680">
        <v>5.8338845820032788</v>
      </c>
      <c r="AG298" s="680">
        <v>31.020542332100202</v>
      </c>
      <c r="AH298" s="680">
        <v>1.119870421182029</v>
      </c>
      <c r="AI298" s="680">
        <v>13.603665346020174</v>
      </c>
      <c r="AJ298" s="680">
        <v>6722078.1690760739</v>
      </c>
      <c r="AK298" s="680">
        <v>1829072.2266133239</v>
      </c>
      <c r="AL298" s="680">
        <v>1643823.9800875646</v>
      </c>
      <c r="AM298" s="680">
        <v>71011.829243235989</v>
      </c>
      <c r="AN298" s="680">
        <v>1425018.5275805716</v>
      </c>
      <c r="AO298" s="680">
        <v>1172688.4165278994</v>
      </c>
      <c r="AP298" s="680">
        <v>580537.16097647441</v>
      </c>
      <c r="AQ298" s="680">
        <v>100</v>
      </c>
      <c r="AR298" s="680">
        <v>27.209922000426896</v>
      </c>
      <c r="AS298" s="680">
        <v>24.454103905689966</v>
      </c>
      <c r="AT298" s="680">
        <v>1.0563969572671053</v>
      </c>
      <c r="AU298" s="680">
        <v>21.199077007705124</v>
      </c>
      <c r="AV298" s="680">
        <v>17.445325493575471</v>
      </c>
      <c r="AW298" s="680">
        <v>8.6362750681351734</v>
      </c>
      <c r="AX298" s="18"/>
    </row>
    <row r="299" spans="1:50" ht="16.399999999999999" customHeight="1" x14ac:dyDescent="0.25">
      <c r="A299" s="680" t="s">
        <v>573</v>
      </c>
      <c r="B299" s="680">
        <v>8948506.533987809</v>
      </c>
      <c r="C299" s="680">
        <v>2296478.7404972343</v>
      </c>
      <c r="D299" s="680">
        <v>2243275.8819206445</v>
      </c>
      <c r="E299" s="680">
        <v>206914.83146663042</v>
      </c>
      <c r="F299" s="680">
        <v>2077886.5239850269</v>
      </c>
      <c r="G299" s="680">
        <v>36586.748429425759</v>
      </c>
      <c r="H299" s="680">
        <v>1184487.0465747626</v>
      </c>
      <c r="I299" s="680">
        <v>902876.76111408346</v>
      </c>
      <c r="J299" s="680">
        <v>6665488.7829914642</v>
      </c>
      <c r="K299" s="680">
        <v>2283017.7509963438</v>
      </c>
      <c r="L299" s="680">
        <v>100</v>
      </c>
      <c r="M299" s="680">
        <v>25.66326271065293</v>
      </c>
      <c r="N299" s="680">
        <v>25.068718153139148</v>
      </c>
      <c r="O299" s="680">
        <v>2.3122834037248108</v>
      </c>
      <c r="P299" s="680">
        <v>23.220483955539319</v>
      </c>
      <c r="Q299" s="680">
        <v>0.40885871056207695</v>
      </c>
      <c r="R299" s="680">
        <v>13.236700918481736</v>
      </c>
      <c r="S299" s="680">
        <v>10.089692147899967</v>
      </c>
      <c r="T299" s="680">
        <v>74.487164508121097</v>
      </c>
      <c r="U299" s="680">
        <v>25.512835491878892</v>
      </c>
      <c r="V299" s="680">
        <v>2283017.7509963438</v>
      </c>
      <c r="W299" s="680">
        <v>505888.48802124604</v>
      </c>
      <c r="X299" s="680">
        <v>599032.29500064882</v>
      </c>
      <c r="Y299" s="680">
        <v>136088.44237324526</v>
      </c>
      <c r="Z299" s="680">
        <v>695792.11597180064</v>
      </c>
      <c r="AA299" s="680">
        <v>26760.72362687745</v>
      </c>
      <c r="AB299" s="680">
        <v>319447.03171099268</v>
      </c>
      <c r="AC299" s="680">
        <v>100</v>
      </c>
      <c r="AD299" s="680">
        <v>22.15876279544776</v>
      </c>
      <c r="AE299" s="680">
        <v>26.238617493850935</v>
      </c>
      <c r="AF299" s="680">
        <v>5.9609016317921393</v>
      </c>
      <c r="AG299" s="680">
        <v>30.476859659463724</v>
      </c>
      <c r="AH299" s="680">
        <v>1.1721645009198314</v>
      </c>
      <c r="AI299" s="680">
        <v>13.9923148460664</v>
      </c>
      <c r="AJ299" s="680">
        <v>6665488.7829914642</v>
      </c>
      <c r="AK299" s="680">
        <v>1805635.0800987934</v>
      </c>
      <c r="AL299" s="680">
        <v>1653457.6177039326</v>
      </c>
      <c r="AM299" s="680">
        <v>72135.616302446288</v>
      </c>
      <c r="AN299" s="680">
        <v>1395376.363293726</v>
      </c>
      <c r="AO299" s="680">
        <v>1150679.5238432016</v>
      </c>
      <c r="AP299" s="680">
        <v>588757.8661604597</v>
      </c>
      <c r="AQ299" s="680">
        <v>100</v>
      </c>
      <c r="AR299" s="680">
        <v>27.089312410310985</v>
      </c>
      <c r="AS299" s="680">
        <v>24.806247096583704</v>
      </c>
      <c r="AT299" s="680">
        <v>1.082225454891125</v>
      </c>
      <c r="AU299" s="680">
        <v>20.93434418274548</v>
      </c>
      <c r="AV299" s="680">
        <v>17.263242971459594</v>
      </c>
      <c r="AW299" s="680">
        <v>8.8329286167701824</v>
      </c>
      <c r="AX299" s="18"/>
    </row>
    <row r="300" spans="1:50" ht="16.399999999999999" customHeight="1" x14ac:dyDescent="0.25">
      <c r="A300" s="680" t="s">
        <v>574</v>
      </c>
      <c r="B300" s="680">
        <v>8951635.542840004</v>
      </c>
      <c r="C300" s="680">
        <v>2293504.5800845046</v>
      </c>
      <c r="D300" s="680">
        <v>2254024.8568692533</v>
      </c>
      <c r="E300" s="680">
        <v>194982.07357535994</v>
      </c>
      <c r="F300" s="680">
        <v>2088063.7715763592</v>
      </c>
      <c r="G300" s="680">
        <v>32428.505623886023</v>
      </c>
      <c r="H300" s="680">
        <v>1171910.4040791821</v>
      </c>
      <c r="I300" s="680">
        <v>916721.3510314594</v>
      </c>
      <c r="J300" s="680">
        <v>6689958.6886097286</v>
      </c>
      <c r="K300" s="680">
        <v>2261676.8542302758</v>
      </c>
      <c r="L300" s="680">
        <v>100</v>
      </c>
      <c r="M300" s="680">
        <v>25.621067447489771</v>
      </c>
      <c r="N300" s="680">
        <v>25.180033817084329</v>
      </c>
      <c r="O300" s="680">
        <v>2.1781726103819876</v>
      </c>
      <c r="P300" s="680">
        <v>23.32605881443089</v>
      </c>
      <c r="Q300" s="680">
        <v>0.36226347094553102</v>
      </c>
      <c r="R300" s="680">
        <v>13.09157861120182</v>
      </c>
      <c r="S300" s="680">
        <v>10.240825228465674</v>
      </c>
      <c r="T300" s="680">
        <v>74.734484626786596</v>
      </c>
      <c r="U300" s="680">
        <v>25.265515373213397</v>
      </c>
      <c r="V300" s="680">
        <v>2261676.8542302758</v>
      </c>
      <c r="W300" s="680">
        <v>486726.62131539627</v>
      </c>
      <c r="X300" s="680">
        <v>607511.21337715525</v>
      </c>
      <c r="Y300" s="680">
        <v>123406.53327620075</v>
      </c>
      <c r="Z300" s="680">
        <v>694967.89540829696</v>
      </c>
      <c r="AA300" s="680">
        <v>23070.531142197273</v>
      </c>
      <c r="AB300" s="680">
        <v>325956.66389940516</v>
      </c>
      <c r="AC300" s="680">
        <v>100</v>
      </c>
      <c r="AD300" s="680">
        <v>21.520608499176845</v>
      </c>
      <c r="AE300" s="680">
        <v>26.861096988318945</v>
      </c>
      <c r="AF300" s="680">
        <v>5.456417571121146</v>
      </c>
      <c r="AG300" s="680">
        <v>30.727992555984208</v>
      </c>
      <c r="AH300" s="680">
        <v>1.0200631049058042</v>
      </c>
      <c r="AI300" s="680">
        <v>14.412167825378356</v>
      </c>
      <c r="AJ300" s="680">
        <v>6689958.6886097286</v>
      </c>
      <c r="AK300" s="680">
        <v>1820350.3091674903</v>
      </c>
      <c r="AL300" s="680">
        <v>1654950.263632834</v>
      </c>
      <c r="AM300" s="680">
        <v>72681.845007705211</v>
      </c>
      <c r="AN300" s="680">
        <v>1405093.7437686087</v>
      </c>
      <c r="AO300" s="680">
        <v>1142075.326972614</v>
      </c>
      <c r="AP300" s="680">
        <v>595661.82147556357</v>
      </c>
      <c r="AQ300" s="680">
        <v>100</v>
      </c>
      <c r="AR300" s="680">
        <v>27.210187594533348</v>
      </c>
      <c r="AS300" s="680">
        <v>24.737824860571102</v>
      </c>
      <c r="AT300" s="680">
        <v>1.0864318957821482</v>
      </c>
      <c r="AU300" s="680">
        <v>21.003025716151434</v>
      </c>
      <c r="AV300" s="680">
        <v>17.071485492385811</v>
      </c>
      <c r="AW300" s="680">
        <v>8.9038191295520672</v>
      </c>
      <c r="AX300" s="18"/>
    </row>
    <row r="301" spans="1:50" s="18" customFormat="1" ht="16.399999999999999" customHeight="1" x14ac:dyDescent="0.25">
      <c r="A301" s="722" t="s">
        <v>575</v>
      </c>
      <c r="B301" s="722">
        <v>8929246.6894930545</v>
      </c>
      <c r="C301" s="722">
        <v>2290719.7530963644</v>
      </c>
      <c r="D301" s="722">
        <v>2242265.8272490604</v>
      </c>
      <c r="E301" s="722">
        <v>195018.69701151119</v>
      </c>
      <c r="F301" s="722">
        <v>2074426.0185299867</v>
      </c>
      <c r="G301" s="722">
        <v>34235.705185986</v>
      </c>
      <c r="H301" s="722">
        <v>1165787.113611547</v>
      </c>
      <c r="I301" s="722">
        <v>926793.57480859954</v>
      </c>
      <c r="J301" s="722">
        <v>6679506.9362415727</v>
      </c>
      <c r="K301" s="722">
        <v>2249739.7532514813</v>
      </c>
      <c r="L301" s="722">
        <v>100</v>
      </c>
      <c r="M301" s="722">
        <v>25.654121033433075</v>
      </c>
      <c r="N301" s="722">
        <v>25.111478103606544</v>
      </c>
      <c r="O301" s="722">
        <v>2.1840442289604063</v>
      </c>
      <c r="P301" s="722">
        <v>23.231814403458479</v>
      </c>
      <c r="Q301" s="722">
        <v>0.3834109010144246</v>
      </c>
      <c r="R301" s="722">
        <v>13.055828270298722</v>
      </c>
      <c r="S301" s="722">
        <v>10.379303059228359</v>
      </c>
      <c r="T301" s="722">
        <v>74.804820255456434</v>
      </c>
      <c r="U301" s="722">
        <v>25.195179744543573</v>
      </c>
      <c r="V301" s="722">
        <v>2249739.7532514813</v>
      </c>
      <c r="W301" s="722">
        <v>478753.1895698132</v>
      </c>
      <c r="X301" s="722">
        <v>606574.16192628443</v>
      </c>
      <c r="Y301" s="722">
        <v>120236.7044851049</v>
      </c>
      <c r="Z301" s="722">
        <v>682906.16894607211</v>
      </c>
      <c r="AA301" s="722">
        <v>24970.000746203186</v>
      </c>
      <c r="AB301" s="722">
        <v>336282.9125805595</v>
      </c>
      <c r="AC301" s="722">
        <v>100</v>
      </c>
      <c r="AD301" s="722">
        <v>21.280380936412115</v>
      </c>
      <c r="AE301" s="722">
        <v>26.961970203425572</v>
      </c>
      <c r="AF301" s="722">
        <v>5.3444717021749026</v>
      </c>
      <c r="AG301" s="722">
        <v>30.35489629229729</v>
      </c>
      <c r="AH301" s="722">
        <v>1.1099061884875703</v>
      </c>
      <c r="AI301" s="722">
        <v>14.947636147449494</v>
      </c>
      <c r="AJ301" s="722">
        <v>6679506.9362415727</v>
      </c>
      <c r="AK301" s="722">
        <v>1826424.9983965848</v>
      </c>
      <c r="AL301" s="722">
        <v>1643828.2020577053</v>
      </c>
      <c r="AM301" s="722">
        <v>75968.253731013217</v>
      </c>
      <c r="AN301" s="722">
        <v>1404079.8922503521</v>
      </c>
      <c r="AO301" s="722">
        <v>1133907.7238797534</v>
      </c>
      <c r="AP301" s="722">
        <v>595708.59653898049</v>
      </c>
      <c r="AQ301" s="722">
        <v>100</v>
      </c>
      <c r="AR301" s="722">
        <v>27.343709885033498</v>
      </c>
      <c r="AS301" s="722">
        <v>24.610023131178231</v>
      </c>
      <c r="AT301" s="722">
        <v>1.1373332561244267</v>
      </c>
      <c r="AU301" s="722">
        <v>21.020711643132152</v>
      </c>
      <c r="AV301" s="722">
        <v>16.975919550699366</v>
      </c>
      <c r="AW301" s="722">
        <v>8.9184516495790032</v>
      </c>
    </row>
    <row r="302" spans="1:50" s="18" customFormat="1" ht="16.399999999999999" customHeight="1" x14ac:dyDescent="0.25">
      <c r="A302" s="722" t="s">
        <v>576</v>
      </c>
      <c r="B302" s="722">
        <v>8946513.0884713121</v>
      </c>
      <c r="C302" s="722">
        <v>2243551.1156954998</v>
      </c>
      <c r="D302" s="722">
        <v>2264375.6228660676</v>
      </c>
      <c r="E302" s="722">
        <v>198479.33000460448</v>
      </c>
      <c r="F302" s="722">
        <v>2105199.1838335739</v>
      </c>
      <c r="G302" s="722">
        <v>30186.038457117247</v>
      </c>
      <c r="H302" s="722">
        <v>1171675.5638943668</v>
      </c>
      <c r="I302" s="722">
        <v>933046.23372008163</v>
      </c>
      <c r="J302" s="722">
        <v>6730159.0221950151</v>
      </c>
      <c r="K302" s="722">
        <v>2216354.0662762965</v>
      </c>
      <c r="L302" s="722">
        <v>100</v>
      </c>
      <c r="M302" s="722">
        <v>25.07738035488477</v>
      </c>
      <c r="N302" s="722">
        <v>25.310147098359419</v>
      </c>
      <c r="O302" s="722">
        <v>2.2185104748840039</v>
      </c>
      <c r="P302" s="722">
        <v>23.530946224696002</v>
      </c>
      <c r="Q302" s="722">
        <v>0.33740562561760162</v>
      </c>
      <c r="R302" s="722">
        <v>13.096449446927158</v>
      </c>
      <c r="S302" s="722">
        <v>10.429160774631036</v>
      </c>
      <c r="T302" s="722">
        <v>75.22661572884364</v>
      </c>
      <c r="U302" s="722">
        <v>24.773384271156353</v>
      </c>
      <c r="V302" s="722">
        <v>2216354.0662762965</v>
      </c>
      <c r="W302" s="722">
        <v>443647.36419745989</v>
      </c>
      <c r="X302" s="722">
        <v>609466.38660264213</v>
      </c>
      <c r="Y302" s="722">
        <v>118734.89143830593</v>
      </c>
      <c r="Z302" s="722">
        <v>680709.25631267973</v>
      </c>
      <c r="AA302" s="722">
        <v>21452.176171747618</v>
      </c>
      <c r="AB302" s="722">
        <v>342324.68843380152</v>
      </c>
      <c r="AC302" s="722">
        <v>100</v>
      </c>
      <c r="AD302" s="722">
        <v>20.016989656478181</v>
      </c>
      <c r="AE302" s="722">
        <v>27.49860213565103</v>
      </c>
      <c r="AF302" s="722">
        <v>5.3572167572391898</v>
      </c>
      <c r="AG302" s="722">
        <v>30.713019488638903</v>
      </c>
      <c r="AH302" s="722">
        <v>0.96790384253854744</v>
      </c>
      <c r="AI302" s="722">
        <v>15.445397179203516</v>
      </c>
      <c r="AJ302" s="722">
        <v>6730159.0221950151</v>
      </c>
      <c r="AK302" s="722">
        <v>1814303.656730616</v>
      </c>
      <c r="AL302" s="722">
        <v>1663237.2064241816</v>
      </c>
      <c r="AM302" s="722">
        <v>80960.968142295867</v>
      </c>
      <c r="AN302" s="722">
        <v>1437451.0700726439</v>
      </c>
      <c r="AO302" s="722">
        <v>1138221.9956134374</v>
      </c>
      <c r="AP302" s="722">
        <v>596063.34499560343</v>
      </c>
      <c r="AQ302" s="722">
        <v>100</v>
      </c>
      <c r="AR302" s="722">
        <v>26.957812597701263</v>
      </c>
      <c r="AS302" s="722">
        <v>24.713193268377236</v>
      </c>
      <c r="AT302" s="722">
        <v>1.2029577291606217</v>
      </c>
      <c r="AU302" s="722">
        <v>21.358352237029681</v>
      </c>
      <c r="AV302" s="722">
        <v>16.912260050019007</v>
      </c>
      <c r="AW302" s="722">
        <v>8.8566012040708024</v>
      </c>
    </row>
    <row r="303" spans="1:50" s="18" customFormat="1" ht="16.399999999999999" customHeight="1" x14ac:dyDescent="0.25">
      <c r="A303" s="722" t="s">
        <v>577</v>
      </c>
      <c r="B303" s="722">
        <v>8916009.3823711015</v>
      </c>
      <c r="C303" s="722">
        <v>2257442.1163413483</v>
      </c>
      <c r="D303" s="722">
        <v>2241281.9960126691</v>
      </c>
      <c r="E303" s="722">
        <v>197122.09768412836</v>
      </c>
      <c r="F303" s="722">
        <v>2081061.8449800569</v>
      </c>
      <c r="G303" s="722">
        <v>28870.393242885231</v>
      </c>
      <c r="H303" s="722">
        <v>1170929.7550636642</v>
      </c>
      <c r="I303" s="722">
        <v>939301.17904634809</v>
      </c>
      <c r="J303" s="722">
        <v>6714840.4441378824</v>
      </c>
      <c r="K303" s="722">
        <v>2201168.93823322</v>
      </c>
      <c r="L303" s="722">
        <v>100</v>
      </c>
      <c r="M303" s="722">
        <v>25.318974212889504</v>
      </c>
      <c r="N303" s="722">
        <v>25.137725857985</v>
      </c>
      <c r="O303" s="722">
        <v>2.2108780871617499</v>
      </c>
      <c r="P303" s="722">
        <v>23.340731887236128</v>
      </c>
      <c r="Q303" s="722">
        <v>0.32380398006274319</v>
      </c>
      <c r="R303" s="722">
        <v>13.132890566253193</v>
      </c>
      <c r="S303" s="722">
        <v>10.534995408411657</v>
      </c>
      <c r="T303" s="722">
        <v>75.312173374498556</v>
      </c>
      <c r="U303" s="722">
        <v>24.687826625501451</v>
      </c>
      <c r="V303" s="722">
        <v>2201168.93823322</v>
      </c>
      <c r="W303" s="722">
        <v>439979.01360154594</v>
      </c>
      <c r="X303" s="722">
        <v>608079.84252705169</v>
      </c>
      <c r="Y303" s="722">
        <v>117912.37195919943</v>
      </c>
      <c r="Z303" s="722">
        <v>675446.00523863779</v>
      </c>
      <c r="AA303" s="722">
        <v>22155.298408719049</v>
      </c>
      <c r="AB303" s="722">
        <v>337594.26470276562</v>
      </c>
      <c r="AC303" s="722">
        <v>100</v>
      </c>
      <c r="AD303" s="722">
        <v>19.988425511523776</v>
      </c>
      <c r="AE303" s="722">
        <v>27.625314530157336</v>
      </c>
      <c r="AF303" s="722">
        <v>5.3568070088178885</v>
      </c>
      <c r="AG303" s="722">
        <v>30.685786697534816</v>
      </c>
      <c r="AH303" s="722">
        <v>1.0065242164693691</v>
      </c>
      <c r="AI303" s="722">
        <v>15.337044732865323</v>
      </c>
      <c r="AJ303" s="722">
        <v>6714840.4441378824</v>
      </c>
      <c r="AK303" s="722">
        <v>1832133.2487799823</v>
      </c>
      <c r="AL303" s="722">
        <v>1642097.2979744156</v>
      </c>
      <c r="AM303" s="722">
        <v>80466.433625042904</v>
      </c>
      <c r="AN303" s="722">
        <v>1418728.0113692295</v>
      </c>
      <c r="AO303" s="722">
        <v>1134193.1621113326</v>
      </c>
      <c r="AP303" s="722">
        <v>607197.98306190851</v>
      </c>
      <c r="AQ303" s="722">
        <v>100</v>
      </c>
      <c r="AR303" s="722">
        <v>27.284836684086088</v>
      </c>
      <c r="AS303" s="722">
        <v>24.45474783258598</v>
      </c>
      <c r="AT303" s="722">
        <v>1.1983372396479033</v>
      </c>
      <c r="AU303" s="722">
        <v>21.128246056952733</v>
      </c>
      <c r="AV303" s="722">
        <v>16.890843074335351</v>
      </c>
      <c r="AW303" s="722">
        <v>9.0426271199339947</v>
      </c>
    </row>
    <row r="304" spans="1:50" s="18" customFormat="1" ht="16.399999999999999" customHeight="1" x14ac:dyDescent="0.25">
      <c r="A304" s="722" t="s">
        <v>578</v>
      </c>
      <c r="B304" s="722">
        <v>8936689.9012853093</v>
      </c>
      <c r="C304" s="722">
        <v>2262611.4254767336</v>
      </c>
      <c r="D304" s="722">
        <v>2253907.5974600315</v>
      </c>
      <c r="E304" s="722">
        <v>191851.59751503402</v>
      </c>
      <c r="F304" s="722">
        <v>2099850.4057520805</v>
      </c>
      <c r="G304" s="722">
        <v>27066.314488994427</v>
      </c>
      <c r="H304" s="722">
        <v>1158544.2788588204</v>
      </c>
      <c r="I304" s="722">
        <v>942858.2817336166</v>
      </c>
      <c r="J304" s="722">
        <v>6740560.3167897845</v>
      </c>
      <c r="K304" s="722">
        <v>2196129.5844955244</v>
      </c>
      <c r="L304" s="722">
        <v>100</v>
      </c>
      <c r="M304" s="722">
        <v>25.318226887914236</v>
      </c>
      <c r="N304" s="722">
        <v>25.220832571754176</v>
      </c>
      <c r="O304" s="722">
        <v>2.1467858864325278</v>
      </c>
      <c r="P304" s="722">
        <v>23.496959488882698</v>
      </c>
      <c r="Q304" s="722">
        <v>0.3028673344154153</v>
      </c>
      <c r="R304" s="722">
        <v>12.963908244060187</v>
      </c>
      <c r="S304" s="722">
        <v>10.550419586540775</v>
      </c>
      <c r="T304" s="722">
        <v>75.425693307544776</v>
      </c>
      <c r="U304" s="722">
        <v>24.57430669245521</v>
      </c>
      <c r="V304" s="722">
        <v>2196129.5844955244</v>
      </c>
      <c r="W304" s="722">
        <v>440650.95681068604</v>
      </c>
      <c r="X304" s="722">
        <v>601834.39137978991</v>
      </c>
      <c r="Y304" s="722">
        <v>114768.70875571338</v>
      </c>
      <c r="Z304" s="722">
        <v>690382.92218234611</v>
      </c>
      <c r="AA304" s="722">
        <v>22310.633237741356</v>
      </c>
      <c r="AB304" s="722">
        <v>326204.09113423619</v>
      </c>
      <c r="AC304" s="722">
        <v>100</v>
      </c>
      <c r="AD304" s="722">
        <v>20.064888698810936</v>
      </c>
      <c r="AE304" s="722">
        <v>27.404320565994201</v>
      </c>
      <c r="AF304" s="722">
        <v>5.2259534030218457</v>
      </c>
      <c r="AG304" s="722">
        <v>31.436347247283898</v>
      </c>
      <c r="AH304" s="722">
        <v>1.0159069571874266</v>
      </c>
      <c r="AI304" s="722">
        <v>14.85359030893293</v>
      </c>
      <c r="AJ304" s="722">
        <v>6740560.3167897845</v>
      </c>
      <c r="AK304" s="722">
        <v>1834635.6817335868</v>
      </c>
      <c r="AL304" s="722">
        <v>1660478.7093726199</v>
      </c>
      <c r="AM304" s="722">
        <v>78125.736056557449</v>
      </c>
      <c r="AN304" s="722">
        <v>1420951.3218647405</v>
      </c>
      <c r="AO304" s="722">
        <v>1124048.4930450502</v>
      </c>
      <c r="AP304" s="722">
        <v>621460.70328104077</v>
      </c>
      <c r="AQ304" s="722">
        <v>100</v>
      </c>
      <c r="AR304" s="722">
        <v>27.217851269185566</v>
      </c>
      <c r="AS304" s="722">
        <v>24.634134720767971</v>
      </c>
      <c r="AT304" s="722">
        <v>1.1590391953315404</v>
      </c>
      <c r="AU304" s="722">
        <v>21.080611330268066</v>
      </c>
      <c r="AV304" s="722">
        <v>16.675891027118382</v>
      </c>
      <c r="AW304" s="722">
        <v>9.2197187485003251</v>
      </c>
    </row>
    <row r="305" spans="1:49" s="18" customFormat="1" ht="16.399999999999999" customHeight="1" x14ac:dyDescent="0.25">
      <c r="A305" s="722" t="s">
        <v>579</v>
      </c>
      <c r="B305" s="722">
        <v>8939711.6405403055</v>
      </c>
      <c r="C305" s="722">
        <v>2307526.4511766769</v>
      </c>
      <c r="D305" s="722">
        <v>2261055.7524724356</v>
      </c>
      <c r="E305" s="722">
        <v>190291.47971822874</v>
      </c>
      <c r="F305" s="722">
        <v>2089088.0227342588</v>
      </c>
      <c r="G305" s="722">
        <v>29184.090915947876</v>
      </c>
      <c r="H305" s="722">
        <v>1140938.2961973175</v>
      </c>
      <c r="I305" s="722">
        <v>921627.54732544022</v>
      </c>
      <c r="J305" s="722">
        <v>6762811.4976750147</v>
      </c>
      <c r="K305" s="722">
        <v>2176900.1428652918</v>
      </c>
      <c r="L305" s="722">
        <v>100</v>
      </c>
      <c r="M305" s="722">
        <v>25.812090411421956</v>
      </c>
      <c r="N305" s="722">
        <v>25.292267171335521</v>
      </c>
      <c r="O305" s="722">
        <v>2.1286086998073213</v>
      </c>
      <c r="P305" s="722">
        <v>23.368628729147652</v>
      </c>
      <c r="Q305" s="722">
        <v>0.32645449975816027</v>
      </c>
      <c r="R305" s="722">
        <v>12.762584992376338</v>
      </c>
      <c r="S305" s="722">
        <v>10.309365496153051</v>
      </c>
      <c r="T305" s="722">
        <v>75.649101107541753</v>
      </c>
      <c r="U305" s="722">
        <v>24.350898892458265</v>
      </c>
      <c r="V305" s="722">
        <v>2176900.1428652918</v>
      </c>
      <c r="W305" s="722">
        <v>447799.94771121605</v>
      </c>
      <c r="X305" s="722">
        <v>605073.41864967381</v>
      </c>
      <c r="Y305" s="722">
        <v>115769.50245537824</v>
      </c>
      <c r="Z305" s="722">
        <v>680135.14432596974</v>
      </c>
      <c r="AA305" s="722">
        <v>24867.799721312069</v>
      </c>
      <c r="AB305" s="722">
        <v>303280.43935105571</v>
      </c>
      <c r="AC305" s="722">
        <v>100</v>
      </c>
      <c r="AD305" s="722">
        <v>20.570532331437597</v>
      </c>
      <c r="AE305" s="722">
        <v>27.79518484725995</v>
      </c>
      <c r="AF305" s="722">
        <v>5.3180897081939387</v>
      </c>
      <c r="AG305" s="722">
        <v>31.243286310356822</v>
      </c>
      <c r="AH305" s="722">
        <v>1.1423491244104764</v>
      </c>
      <c r="AI305" s="722">
        <v>13.931757060379912</v>
      </c>
      <c r="AJ305" s="722">
        <v>6762811.4976750147</v>
      </c>
      <c r="AK305" s="722">
        <v>1872344.148918025</v>
      </c>
      <c r="AL305" s="722">
        <v>1665381.5740606661</v>
      </c>
      <c r="AM305" s="722">
        <v>75543.463397085812</v>
      </c>
      <c r="AN305" s="722">
        <v>1420189.3864813931</v>
      </c>
      <c r="AO305" s="722">
        <v>1105265.9919770253</v>
      </c>
      <c r="AP305" s="722">
        <v>623096.16746292589</v>
      </c>
      <c r="AQ305" s="722">
        <v>100</v>
      </c>
      <c r="AR305" s="722">
        <v>27.685884037455686</v>
      </c>
      <c r="AS305" s="722">
        <v>24.625580272837816</v>
      </c>
      <c r="AT305" s="722">
        <v>1.1170422748446689</v>
      </c>
      <c r="AU305" s="722">
        <v>20.999984798772516</v>
      </c>
      <c r="AV305" s="722">
        <v>16.343291430745989</v>
      </c>
      <c r="AW305" s="722">
        <v>9.2135669858185452</v>
      </c>
    </row>
    <row r="306" spans="1:49" s="18" customFormat="1" ht="16.399999999999999" customHeight="1" x14ac:dyDescent="0.25">
      <c r="A306" s="722" t="s">
        <v>580</v>
      </c>
      <c r="B306" s="722">
        <v>8893538.8665516395</v>
      </c>
      <c r="C306" s="722">
        <v>2325691.0905510592</v>
      </c>
      <c r="D306" s="722">
        <v>2223363.5515419533</v>
      </c>
      <c r="E306" s="722">
        <v>196053.00161386229</v>
      </c>
      <c r="F306" s="722">
        <v>2054656.6852191892</v>
      </c>
      <c r="G306" s="722">
        <v>28350.264563442986</v>
      </c>
      <c r="H306" s="722">
        <v>1143816.7508244475</v>
      </c>
      <c r="I306" s="722">
        <v>921607.52223768469</v>
      </c>
      <c r="J306" s="722">
        <v>6690827.0815589195</v>
      </c>
      <c r="K306" s="722">
        <v>2202711.7849927205</v>
      </c>
      <c r="L306" s="722">
        <v>100</v>
      </c>
      <c r="M306" s="722">
        <v>26.150344935219444</v>
      </c>
      <c r="N306" s="722">
        <v>24.999762017164663</v>
      </c>
      <c r="O306" s="722">
        <v>2.2044430744122834</v>
      </c>
      <c r="P306" s="722">
        <v>23.102802113416267</v>
      </c>
      <c r="Q306" s="722">
        <v>0.31877371863823034</v>
      </c>
      <c r="R306" s="722">
        <v>12.861210458373455</v>
      </c>
      <c r="S306" s="722">
        <v>10.362663682775658</v>
      </c>
      <c r="T306" s="722">
        <v>75.232448881771248</v>
      </c>
      <c r="U306" s="722">
        <v>24.767551118228763</v>
      </c>
      <c r="V306" s="722">
        <v>2202711.7849927205</v>
      </c>
      <c r="W306" s="722">
        <v>462481.77449658862</v>
      </c>
      <c r="X306" s="722">
        <v>604492.32894142426</v>
      </c>
      <c r="Y306" s="722">
        <v>119591.43615800634</v>
      </c>
      <c r="Z306" s="722">
        <v>676618.00604427466</v>
      </c>
      <c r="AA306" s="722">
        <v>22486.851144541826</v>
      </c>
      <c r="AB306" s="722">
        <v>317032.12929520139</v>
      </c>
      <c r="AC306" s="722">
        <v>100</v>
      </c>
      <c r="AD306" s="722">
        <v>20.996018528048918</v>
      </c>
      <c r="AE306" s="722">
        <v>27.443096870861023</v>
      </c>
      <c r="AF306" s="722">
        <v>5.4292820773373025</v>
      </c>
      <c r="AG306" s="722">
        <v>30.717500612387688</v>
      </c>
      <c r="AH306" s="722">
        <v>1.0208712414282626</v>
      </c>
      <c r="AI306" s="722">
        <v>14.392810328394784</v>
      </c>
      <c r="AJ306" s="722">
        <v>6690827.0815589195</v>
      </c>
      <c r="AK306" s="722">
        <v>1876589.1434842404</v>
      </c>
      <c r="AL306" s="722">
        <v>1628771.6429426644</v>
      </c>
      <c r="AM306" s="722">
        <v>77546.543324028607</v>
      </c>
      <c r="AN306" s="722">
        <v>1389638.1792778934</v>
      </c>
      <c r="AO306" s="722">
        <v>1109130.5177117032</v>
      </c>
      <c r="AP306" s="722">
        <v>609570.23058565205</v>
      </c>
      <c r="AQ306" s="722">
        <v>100</v>
      </c>
      <c r="AR306" s="722">
        <v>28.047192381588303</v>
      </c>
      <c r="AS306" s="722">
        <v>24.343352818545284</v>
      </c>
      <c r="AT306" s="722">
        <v>1.1589978694526473</v>
      </c>
      <c r="AU306" s="722">
        <v>20.769303440944952</v>
      </c>
      <c r="AV306" s="722">
        <v>16.576882113254122</v>
      </c>
      <c r="AW306" s="722">
        <v>9.1105363082201496</v>
      </c>
    </row>
    <row r="307" spans="1:49" s="18" customFormat="1" ht="16.399999999999999" customHeight="1" x14ac:dyDescent="0.25">
      <c r="A307" s="722" t="s">
        <v>581</v>
      </c>
      <c r="B307" s="722">
        <v>8873599.5637397952</v>
      </c>
      <c r="C307" s="722">
        <v>2302457.6740876189</v>
      </c>
      <c r="D307" s="722">
        <v>2211265.7044027075</v>
      </c>
      <c r="E307" s="722">
        <v>173219.18969080539</v>
      </c>
      <c r="F307" s="722">
        <v>2042238.6030075382</v>
      </c>
      <c r="G307" s="722">
        <v>34131.561141834864</v>
      </c>
      <c r="H307" s="722">
        <v>1154653.7824126033</v>
      </c>
      <c r="I307" s="722">
        <v>955633.04899668717</v>
      </c>
      <c r="J307" s="722">
        <v>6682428.0034157494</v>
      </c>
      <c r="K307" s="722">
        <v>2191171.5603240458</v>
      </c>
      <c r="L307" s="722">
        <v>100</v>
      </c>
      <c r="M307" s="722">
        <v>25.947279427574756</v>
      </c>
      <c r="N307" s="722">
        <v>24.919602113201123</v>
      </c>
      <c r="O307" s="722">
        <v>1.9520735463275947</v>
      </c>
      <c r="P307" s="722">
        <v>23.014770819192037</v>
      </c>
      <c r="Q307" s="722">
        <v>0.38464166538804295</v>
      </c>
      <c r="R307" s="722">
        <v>13.012236737962201</v>
      </c>
      <c r="S307" s="722">
        <v>10.769395690354251</v>
      </c>
      <c r="T307" s="722">
        <v>75.306846510430404</v>
      </c>
      <c r="U307" s="722">
        <v>24.693153489569596</v>
      </c>
      <c r="V307" s="722">
        <v>2191171.5603240458</v>
      </c>
      <c r="W307" s="722">
        <v>450665.90346821852</v>
      </c>
      <c r="X307" s="722">
        <v>620552.55305506382</v>
      </c>
      <c r="Y307" s="722">
        <v>105512.51566550067</v>
      </c>
      <c r="Z307" s="722">
        <v>669938.47246589162</v>
      </c>
      <c r="AA307" s="722">
        <v>25094.125618634222</v>
      </c>
      <c r="AB307" s="722">
        <v>319440.23320268549</v>
      </c>
      <c r="AC307" s="722">
        <v>100</v>
      </c>
      <c r="AD307" s="722">
        <v>20.567349066979077</v>
      </c>
      <c r="AE307" s="722">
        <v>28.320582664156714</v>
      </c>
      <c r="AF307" s="722">
        <v>4.8153470762415678</v>
      </c>
      <c r="AG307" s="722">
        <v>30.574441755113707</v>
      </c>
      <c r="AH307" s="722">
        <v>1.1452378295254584</v>
      </c>
      <c r="AI307" s="722">
        <v>14.578513110833018</v>
      </c>
      <c r="AJ307" s="722">
        <v>6682428.0034157494</v>
      </c>
      <c r="AK307" s="722">
        <v>1866747.1573144589</v>
      </c>
      <c r="AL307" s="722">
        <v>1602445.377894491</v>
      </c>
      <c r="AM307" s="722">
        <v>68803.627318696148</v>
      </c>
      <c r="AN307" s="722">
        <v>1385383.3737652479</v>
      </c>
      <c r="AO307" s="722">
        <v>1116036.5872464827</v>
      </c>
      <c r="AP307" s="722">
        <v>642119.5227269812</v>
      </c>
      <c r="AQ307" s="722">
        <v>100</v>
      </c>
      <c r="AR307" s="722">
        <v>27.93516303296143</v>
      </c>
      <c r="AS307" s="722">
        <v>23.979987170462515</v>
      </c>
      <c r="AT307" s="722">
        <v>1.0296201812204622</v>
      </c>
      <c r="AU307" s="722">
        <v>20.731736624129788</v>
      </c>
      <c r="AV307" s="722">
        <v>16.701064144290314</v>
      </c>
      <c r="AW307" s="722">
        <v>9.6090750607228284</v>
      </c>
    </row>
    <row r="308" spans="1:49" s="18" customFormat="1" ht="16.399999999999999" customHeight="1" x14ac:dyDescent="0.25">
      <c r="A308" s="722" t="s">
        <v>582</v>
      </c>
      <c r="B308" s="722">
        <v>8849601.1423041206</v>
      </c>
      <c r="C308" s="722">
        <v>2285345.7573631448</v>
      </c>
      <c r="D308" s="722">
        <v>2213282.8284722455</v>
      </c>
      <c r="E308" s="722">
        <v>169015.25442388849</v>
      </c>
      <c r="F308" s="722">
        <v>2035167.6360683991</v>
      </c>
      <c r="G308" s="722">
        <v>30911.439473344355</v>
      </c>
      <c r="H308" s="722">
        <v>1147492.5033475894</v>
      </c>
      <c r="I308" s="722">
        <v>968385.7231555091</v>
      </c>
      <c r="J308" s="722">
        <v>6659255.382628398</v>
      </c>
      <c r="K308" s="722">
        <v>2190345.759675723</v>
      </c>
      <c r="L308" s="722">
        <v>100</v>
      </c>
      <c r="M308" s="722">
        <v>25.824279768253174</v>
      </c>
      <c r="N308" s="722">
        <v>25.009972685571064</v>
      </c>
      <c r="O308" s="722">
        <v>1.9098629611219171</v>
      </c>
      <c r="P308" s="722">
        <v>22.997280932127005</v>
      </c>
      <c r="Q308" s="722">
        <v>0.34929754433312371</v>
      </c>
      <c r="R308" s="722">
        <v>12.966601374407515</v>
      </c>
      <c r="S308" s="722">
        <v>10.942704734186201</v>
      </c>
      <c r="T308" s="722">
        <v>75.249214914273139</v>
      </c>
      <c r="U308" s="722">
        <v>24.750785085726871</v>
      </c>
      <c r="V308" s="722">
        <v>2190345.759675723</v>
      </c>
      <c r="W308" s="722">
        <v>445682.21473318746</v>
      </c>
      <c r="X308" s="722">
        <v>632609.66913450533</v>
      </c>
      <c r="Y308" s="722">
        <v>99097.389501318015</v>
      </c>
      <c r="Z308" s="722">
        <v>657244.88957960147</v>
      </c>
      <c r="AA308" s="722">
        <v>22495.015939254205</v>
      </c>
      <c r="AB308" s="722">
        <v>333210.15925256727</v>
      </c>
      <c r="AC308" s="722">
        <v>100</v>
      </c>
      <c r="AD308" s="722">
        <v>20.347573562959756</v>
      </c>
      <c r="AE308" s="722">
        <v>28.881726382238487</v>
      </c>
      <c r="AF308" s="722">
        <v>4.5242806558535857</v>
      </c>
      <c r="AG308" s="722">
        <v>30.006444721170666</v>
      </c>
      <c r="AH308" s="722">
        <v>1.0270075324812897</v>
      </c>
      <c r="AI308" s="722">
        <v>15.212673970793473</v>
      </c>
      <c r="AJ308" s="722">
        <v>6659255.382628398</v>
      </c>
      <c r="AK308" s="722">
        <v>1853166.994027724</v>
      </c>
      <c r="AL308" s="722">
        <v>1592595.103284122</v>
      </c>
      <c r="AM308" s="722">
        <v>70904.676061882768</v>
      </c>
      <c r="AN308" s="722">
        <v>1389865.4030800846</v>
      </c>
      <c r="AO308" s="722">
        <v>1112155.3978625478</v>
      </c>
      <c r="AP308" s="722">
        <v>640771.36895342846</v>
      </c>
      <c r="AQ308" s="722">
        <v>100</v>
      </c>
      <c r="AR308" s="722">
        <v>27.828441583153129</v>
      </c>
      <c r="AS308" s="722">
        <v>23.915513248502673</v>
      </c>
      <c r="AT308" s="722">
        <v>1.0647538198767321</v>
      </c>
      <c r="AU308" s="722">
        <v>20.871183386445029</v>
      </c>
      <c r="AV308" s="722">
        <v>16.70089723190015</v>
      </c>
      <c r="AW308" s="722">
        <v>9.6222675379738476</v>
      </c>
    </row>
    <row r="309" spans="1:49" s="18" customFormat="1" ht="16.399999999999999" customHeight="1" x14ac:dyDescent="0.25">
      <c r="A309" s="722" t="s">
        <v>583</v>
      </c>
      <c r="B309" s="722">
        <v>8824142.9607004561</v>
      </c>
      <c r="C309" s="722">
        <v>2260824.3089357102</v>
      </c>
      <c r="D309" s="722">
        <v>2221711.969721844</v>
      </c>
      <c r="E309" s="722">
        <v>162079.51425101861</v>
      </c>
      <c r="F309" s="722">
        <v>2008540.855733084</v>
      </c>
      <c r="G309" s="722">
        <v>34806.010738018347</v>
      </c>
      <c r="H309" s="722">
        <v>1154832.6482948184</v>
      </c>
      <c r="I309" s="722">
        <v>981347.65302596241</v>
      </c>
      <c r="J309" s="722">
        <v>6657771.7667835858</v>
      </c>
      <c r="K309" s="722">
        <v>2166371.1939168703</v>
      </c>
      <c r="L309" s="722">
        <v>100</v>
      </c>
      <c r="M309" s="722">
        <v>25.620893938421041</v>
      </c>
      <c r="N309" s="722">
        <v>25.177651581763193</v>
      </c>
      <c r="O309" s="722">
        <v>1.8367734404673881</v>
      </c>
      <c r="P309" s="722">
        <v>22.761880271867753</v>
      </c>
      <c r="Q309" s="722">
        <v>0.39444069404849558</v>
      </c>
      <c r="R309" s="722">
        <v>13.08719332220733</v>
      </c>
      <c r="S309" s="722">
        <v>11.121166751224795</v>
      </c>
      <c r="T309" s="722">
        <v>75.449500268013509</v>
      </c>
      <c r="U309" s="722">
        <v>24.550499731986491</v>
      </c>
      <c r="V309" s="722">
        <v>2166371.1939168703</v>
      </c>
      <c r="W309" s="722">
        <v>449027.3762524997</v>
      </c>
      <c r="X309" s="722">
        <v>636433.97215561662</v>
      </c>
      <c r="Y309" s="722">
        <v>90496.809199664247</v>
      </c>
      <c r="Z309" s="722">
        <v>636690.59973227303</v>
      </c>
      <c r="AA309" s="722">
        <v>20802.973807091064</v>
      </c>
      <c r="AB309" s="722">
        <v>332920.67292201717</v>
      </c>
      <c r="AC309" s="722">
        <v>100</v>
      </c>
      <c r="AD309" s="722">
        <v>20.727167048443043</v>
      </c>
      <c r="AE309" s="722">
        <v>29.377881959597289</v>
      </c>
      <c r="AF309" s="722">
        <v>4.1773454823336644</v>
      </c>
      <c r="AG309" s="722">
        <v>29.38972792474754</v>
      </c>
      <c r="AH309" s="722">
        <v>0.96026820636765409</v>
      </c>
      <c r="AI309" s="722">
        <v>15.367665239311352</v>
      </c>
      <c r="AJ309" s="722">
        <v>6657771.7667835858</v>
      </c>
      <c r="AK309" s="722">
        <v>1825957.61415708</v>
      </c>
      <c r="AL309" s="722">
        <v>1598332.3403603057</v>
      </c>
      <c r="AM309" s="722">
        <v>72584.445834004844</v>
      </c>
      <c r="AN309" s="722">
        <v>1384357.7967538368</v>
      </c>
      <c r="AO309" s="722">
        <v>1122106.5133318915</v>
      </c>
      <c r="AP309" s="722">
        <v>654486.28396057198</v>
      </c>
      <c r="AQ309" s="722">
        <v>100</v>
      </c>
      <c r="AR309" s="722">
        <v>27.425956883457609</v>
      </c>
      <c r="AS309" s="722">
        <v>24.007016106117902</v>
      </c>
      <c r="AT309" s="722">
        <v>1.0902212989056981</v>
      </c>
      <c r="AU309" s="722">
        <v>20.793109845858073</v>
      </c>
      <c r="AV309" s="722">
        <v>16.854085009795831</v>
      </c>
      <c r="AW309" s="722">
        <v>9.8304103367718589</v>
      </c>
    </row>
    <row r="310" spans="1:49" s="18" customFormat="1" ht="16.399999999999999" customHeight="1" x14ac:dyDescent="0.25">
      <c r="A310" s="722" t="s">
        <v>584</v>
      </c>
      <c r="B310" s="722">
        <v>8894650.2723049447</v>
      </c>
      <c r="C310" s="722">
        <v>2304558.6448790925</v>
      </c>
      <c r="D310" s="722">
        <v>2241610.4971245131</v>
      </c>
      <c r="E310" s="722">
        <v>171356.45093192306</v>
      </c>
      <c r="F310" s="722">
        <v>2007240.0103684561</v>
      </c>
      <c r="G310" s="722">
        <v>30955.451624547168</v>
      </c>
      <c r="H310" s="722">
        <v>1151013.1186521919</v>
      </c>
      <c r="I310" s="722">
        <v>987916.09872422228</v>
      </c>
      <c r="J310" s="722">
        <v>6663917.5921449447</v>
      </c>
      <c r="K310" s="722">
        <v>2230732.6801600005</v>
      </c>
      <c r="L310" s="722">
        <v>100</v>
      </c>
      <c r="M310" s="722">
        <v>25.909491372074971</v>
      </c>
      <c r="N310" s="722">
        <v>25.201783414735946</v>
      </c>
      <c r="O310" s="722">
        <v>1.9265113937697074</v>
      </c>
      <c r="P310" s="722">
        <v>22.566823302972917</v>
      </c>
      <c r="Q310" s="722">
        <v>0.34802325754091085</v>
      </c>
      <c r="R310" s="722">
        <v>12.940510120291895</v>
      </c>
      <c r="S310" s="722">
        <v>11.106857138613673</v>
      </c>
      <c r="T310" s="722">
        <v>74.920512759160658</v>
      </c>
      <c r="U310" s="722">
        <v>25.079487240839342</v>
      </c>
      <c r="V310" s="722">
        <v>2230732.6801600005</v>
      </c>
      <c r="W310" s="722">
        <v>479731.01077759539</v>
      </c>
      <c r="X310" s="722">
        <v>660412.23807124817</v>
      </c>
      <c r="Y310" s="722">
        <v>90048.74962106999</v>
      </c>
      <c r="Z310" s="722">
        <v>637960.87761973357</v>
      </c>
      <c r="AA310" s="684">
        <v>18473.885334243918</v>
      </c>
      <c r="AB310" s="722">
        <v>344109.85064540565</v>
      </c>
      <c r="AC310" s="722">
        <v>100</v>
      </c>
      <c r="AD310" s="722">
        <v>21.505535604704836</v>
      </c>
      <c r="AE310" s="722">
        <v>29.605171607737407</v>
      </c>
      <c r="AF310" s="722">
        <v>4.0367342273665532</v>
      </c>
      <c r="AG310" s="722">
        <v>28.598714821086297</v>
      </c>
      <c r="AH310" s="703">
        <v>0.82815325648606486</v>
      </c>
      <c r="AI310" s="722">
        <v>15.42586674350977</v>
      </c>
      <c r="AJ310" s="722">
        <v>6663917.5921449447</v>
      </c>
      <c r="AK310" s="722">
        <v>1838482.7327345773</v>
      </c>
      <c r="AL310" s="722">
        <v>1592797.5770823839</v>
      </c>
      <c r="AM310" s="722">
        <v>82307.927860216994</v>
      </c>
      <c r="AN310" s="722">
        <v>1381032.346093778</v>
      </c>
      <c r="AO310" s="722">
        <v>1119948.2496289979</v>
      </c>
      <c r="AP310" s="722">
        <v>649486.54084243369</v>
      </c>
      <c r="AQ310" s="722">
        <v>100</v>
      </c>
      <c r="AR310" s="722">
        <v>27.588617465823383</v>
      </c>
      <c r="AS310" s="722">
        <v>23.901819838827016</v>
      </c>
      <c r="AT310" s="722">
        <v>1.2351282368382976</v>
      </c>
      <c r="AU310" s="722">
        <v>20.724030977238705</v>
      </c>
      <c r="AV310" s="722">
        <v>16.806153949879732</v>
      </c>
      <c r="AW310" s="722">
        <v>9.7463171154459101</v>
      </c>
    </row>
    <row r="311" spans="1:49" s="18" customFormat="1" ht="16.399999999999999" customHeight="1" x14ac:dyDescent="0.25">
      <c r="A311" s="722" t="s">
        <v>585</v>
      </c>
      <c r="B311" s="722">
        <v>8906682.3356726263</v>
      </c>
      <c r="C311" s="722">
        <v>2316176.6214198768</v>
      </c>
      <c r="D311" s="722">
        <v>2227639.8196062506</v>
      </c>
      <c r="E311" s="722">
        <v>167144.86241693579</v>
      </c>
      <c r="F311" s="722">
        <v>1990322.0520179383</v>
      </c>
      <c r="G311" s="722">
        <v>32302.867306801625</v>
      </c>
      <c r="H311" s="722">
        <v>1169597.0887510935</v>
      </c>
      <c r="I311" s="722">
        <v>1003499.0241537305</v>
      </c>
      <c r="J311" s="722">
        <v>6703359.2664696099</v>
      </c>
      <c r="K311" s="722">
        <v>2203323.0692030177</v>
      </c>
      <c r="L311" s="722">
        <v>100</v>
      </c>
      <c r="M311" s="722">
        <v>26.004931287862764</v>
      </c>
      <c r="N311" s="722">
        <v>25.010882118072313</v>
      </c>
      <c r="O311" s="722">
        <v>1.8766231478526525</v>
      </c>
      <c r="P311" s="722">
        <v>22.346390911982951</v>
      </c>
      <c r="Q311" s="722">
        <v>0.36268125536961943</v>
      </c>
      <c r="R311" s="722">
        <v>13.131680738928772</v>
      </c>
      <c r="S311" s="722">
        <v>11.266810539930939</v>
      </c>
      <c r="T311" s="722">
        <v>75.262134808846042</v>
      </c>
      <c r="U311" s="722">
        <v>24.737865191153968</v>
      </c>
      <c r="V311" s="722">
        <v>2203323.0692030177</v>
      </c>
      <c r="W311" s="722">
        <v>485896.04602836684</v>
      </c>
      <c r="X311" s="722">
        <v>647295.70886018313</v>
      </c>
      <c r="Y311" s="722">
        <v>86749.937873949006</v>
      </c>
      <c r="Z311" s="722">
        <v>618298.56575323339</v>
      </c>
      <c r="AA311" s="684">
        <v>19112.295059861495</v>
      </c>
      <c r="AB311" s="722">
        <v>345956.54087160114</v>
      </c>
      <c r="AC311" s="722">
        <v>100</v>
      </c>
      <c r="AD311" s="722">
        <v>22.05287335388924</v>
      </c>
      <c r="AE311" s="722">
        <v>29.378156926134384</v>
      </c>
      <c r="AF311" s="722">
        <v>3.9372318606607268</v>
      </c>
      <c r="AG311" s="722">
        <v>28.062092863071747</v>
      </c>
      <c r="AH311" s="703">
        <v>0.867430442997847</v>
      </c>
      <c r="AI311" s="722">
        <v>15.701580295110329</v>
      </c>
      <c r="AJ311" s="722">
        <v>6703359.2664696099</v>
      </c>
      <c r="AK311" s="722">
        <v>1844641.9596930039</v>
      </c>
      <c r="AL311" s="722">
        <v>1590905.093691543</v>
      </c>
      <c r="AM311" s="722">
        <v>81402.89520952903</v>
      </c>
      <c r="AN311" s="722">
        <v>1384128.0516009249</v>
      </c>
      <c r="AO311" s="722">
        <v>1139469.9264656047</v>
      </c>
      <c r="AP311" s="722">
        <v>663470.66972910566</v>
      </c>
      <c r="AQ311" s="722">
        <v>100</v>
      </c>
      <c r="AR311" s="722">
        <v>27.51817240230513</v>
      </c>
      <c r="AS311" s="722">
        <v>23.732952844244746</v>
      </c>
      <c r="AT311" s="722">
        <v>1.2143597258274457</v>
      </c>
      <c r="AU311" s="722">
        <v>20.64827494066105</v>
      </c>
      <c r="AV311" s="722">
        <v>16.998491072457732</v>
      </c>
      <c r="AW311" s="722">
        <v>9.8975848280697782</v>
      </c>
    </row>
    <row r="312" spans="1:49" s="18" customFormat="1" ht="16.399999999999999" customHeight="1" x14ac:dyDescent="0.25">
      <c r="A312" s="722" t="s">
        <v>586</v>
      </c>
      <c r="B312" s="722">
        <v>8914669.0607642755</v>
      </c>
      <c r="C312" s="722">
        <v>2310442.6600434901</v>
      </c>
      <c r="D312" s="722">
        <v>2215527.8207746134</v>
      </c>
      <c r="E312" s="722">
        <v>163290.94716944825</v>
      </c>
      <c r="F312" s="722">
        <v>1998928.4999007219</v>
      </c>
      <c r="G312" s="722">
        <v>31978.942294929999</v>
      </c>
      <c r="H312" s="722">
        <v>1183079.3037797529</v>
      </c>
      <c r="I312" s="722">
        <v>1011420.8868013188</v>
      </c>
      <c r="J312" s="722">
        <v>6694012.3261268688</v>
      </c>
      <c r="K312" s="722">
        <v>2220656.7346374053</v>
      </c>
      <c r="L312" s="722">
        <v>100</v>
      </c>
      <c r="M312" s="722">
        <v>25.917312738083968</v>
      </c>
      <c r="N312" s="722">
        <v>24.852608724710986</v>
      </c>
      <c r="O312" s="722">
        <v>1.8317107012769909</v>
      </c>
      <c r="P312" s="722">
        <v>22.422913136489996</v>
      </c>
      <c r="Q312" s="722">
        <v>0.35872270834682418</v>
      </c>
      <c r="R312" s="722">
        <v>13.271152251593787</v>
      </c>
      <c r="S312" s="722">
        <v>11.345579739497445</v>
      </c>
      <c r="T312" s="722">
        <v>75.089857856742199</v>
      </c>
      <c r="U312" s="722">
        <v>24.91014214325779</v>
      </c>
      <c r="V312" s="722">
        <v>2220656.7346374053</v>
      </c>
      <c r="W312" s="722">
        <v>504793.77128130622</v>
      </c>
      <c r="X312" s="722">
        <v>645035.65456940804</v>
      </c>
      <c r="Y312" s="722">
        <v>89103.325242317922</v>
      </c>
      <c r="Z312" s="722">
        <v>617044.56225989037</v>
      </c>
      <c r="AA312" s="722">
        <v>21162.062235672616</v>
      </c>
      <c r="AB312" s="722">
        <v>343482.25549399119</v>
      </c>
      <c r="AC312" s="722">
        <v>100</v>
      </c>
      <c r="AD312" s="722">
        <v>22.731733518630932</v>
      </c>
      <c r="AE312" s="722">
        <v>29.047067226026325</v>
      </c>
      <c r="AF312" s="722">
        <v>4.01247630273064</v>
      </c>
      <c r="AG312" s="722">
        <v>27.786580097470264</v>
      </c>
      <c r="AH312" s="722">
        <v>0.95296413469000263</v>
      </c>
      <c r="AI312" s="722">
        <v>15.467597946878353</v>
      </c>
      <c r="AJ312" s="722">
        <v>6694012.3261268688</v>
      </c>
      <c r="AK312" s="722">
        <v>1818048.1289273454</v>
      </c>
      <c r="AL312" s="722">
        <v>1579806.416777466</v>
      </c>
      <c r="AM312" s="722">
        <v>75059.80450946372</v>
      </c>
      <c r="AN312" s="722">
        <v>1392472.0386933964</v>
      </c>
      <c r="AO312" s="722">
        <v>1156381.6243187923</v>
      </c>
      <c r="AP312" s="722">
        <v>673130.85117178259</v>
      </c>
      <c r="AQ312" s="722">
        <v>100</v>
      </c>
      <c r="AR312" s="722">
        <v>27.159318512627561</v>
      </c>
      <c r="AS312" s="722">
        <v>23.600291421804659</v>
      </c>
      <c r="AT312" s="722">
        <v>1.1212976739899887</v>
      </c>
      <c r="AU312" s="722">
        <v>20.801754924450155</v>
      </c>
      <c r="AV312" s="722">
        <v>17.274865476500707</v>
      </c>
      <c r="AW312" s="722">
        <v>10.055715740835119</v>
      </c>
    </row>
    <row r="313" spans="1:49" s="18" customFormat="1" ht="16.399999999999999" customHeight="1" x14ac:dyDescent="0.25">
      <c r="A313" s="722" t="s">
        <v>587</v>
      </c>
      <c r="B313" s="722">
        <v>8884975.7776399292</v>
      </c>
      <c r="C313" s="722">
        <v>2316774.5612492254</v>
      </c>
      <c r="D313" s="722">
        <v>2202139.4668551353</v>
      </c>
      <c r="E313" s="722">
        <v>162914.75458542959</v>
      </c>
      <c r="F313" s="722">
        <v>1958544.444975425</v>
      </c>
      <c r="G313" s="722">
        <v>35387.367068824002</v>
      </c>
      <c r="H313" s="722">
        <v>1189449.6411245835</v>
      </c>
      <c r="I313" s="722">
        <v>1019765.5417813049</v>
      </c>
      <c r="J313" s="722">
        <v>6696341.4045176841</v>
      </c>
      <c r="K313" s="722">
        <v>2188634.3731222446</v>
      </c>
      <c r="L313" s="722">
        <v>100</v>
      </c>
      <c r="M313" s="722">
        <v>26.075192766193656</v>
      </c>
      <c r="N313" s="722">
        <v>24.784979970312069</v>
      </c>
      <c r="O313" s="722">
        <v>1.833598184875455</v>
      </c>
      <c r="P313" s="722">
        <v>22.043329030837981</v>
      </c>
      <c r="Q313" s="722">
        <v>0.39828321375822334</v>
      </c>
      <c r="R313" s="722">
        <v>13.387201843790855</v>
      </c>
      <c r="S313" s="722">
        <v>11.477414990231747</v>
      </c>
      <c r="T313" s="722">
        <v>75.367019248041203</v>
      </c>
      <c r="U313" s="722">
        <v>24.63298075195879</v>
      </c>
      <c r="V313" s="722">
        <v>2188634.3731222446</v>
      </c>
      <c r="W313" s="722">
        <v>510602.88604980789</v>
      </c>
      <c r="X313" s="722">
        <v>620952.37014348747</v>
      </c>
      <c r="Y313" s="722">
        <v>92412.620455502984</v>
      </c>
      <c r="Z313" s="722">
        <v>604256.49183458323</v>
      </c>
      <c r="AA313" s="722">
        <v>21616.085187497189</v>
      </c>
      <c r="AB313" s="722">
        <v>338767.86259947915</v>
      </c>
      <c r="AC313" s="722">
        <v>100</v>
      </c>
      <c r="AD313" s="722">
        <v>23.329748098646373</v>
      </c>
      <c r="AE313" s="722">
        <v>28.371681344730693</v>
      </c>
      <c r="AF313" s="722">
        <v>4.2223873293038761</v>
      </c>
      <c r="AG313" s="722">
        <v>27.608836782206243</v>
      </c>
      <c r="AH313" s="722">
        <v>0.98765172716630079</v>
      </c>
      <c r="AI313" s="722">
        <v>15.478504164960288</v>
      </c>
      <c r="AJ313" s="722">
        <v>6696341.4045176841</v>
      </c>
      <c r="AK313" s="722">
        <v>1820174.2937545236</v>
      </c>
      <c r="AL313" s="722">
        <v>1591110.6741821235</v>
      </c>
      <c r="AM313" s="722">
        <v>71474.663210485218</v>
      </c>
      <c r="AN313" s="722">
        <v>1365969.5017424915</v>
      </c>
      <c r="AO313" s="722">
        <v>1161393.9149250183</v>
      </c>
      <c r="AP313" s="722">
        <v>686882.65795079991</v>
      </c>
      <c r="AQ313" s="722">
        <v>100</v>
      </c>
      <c r="AR313" s="722">
        <v>27.181623274562195</v>
      </c>
      <c r="AS313" s="722">
        <v>23.760895361587767</v>
      </c>
      <c r="AT313" s="722">
        <v>1.067368864470752</v>
      </c>
      <c r="AU313" s="722">
        <v>20.398743421608412</v>
      </c>
      <c r="AV313" s="722">
        <v>17.343708224635684</v>
      </c>
      <c r="AW313" s="722">
        <v>10.25758121423431</v>
      </c>
    </row>
    <row r="314" spans="1:49" s="18" customFormat="1" ht="16.399999999999999" customHeight="1" x14ac:dyDescent="0.25">
      <c r="A314" s="722" t="s">
        <v>588</v>
      </c>
      <c r="B314" s="722">
        <v>8909881.0064084753</v>
      </c>
      <c r="C314" s="722">
        <v>2317728.4023264674</v>
      </c>
      <c r="D314" s="722">
        <v>2205021.5090425834</v>
      </c>
      <c r="E314" s="722">
        <v>157909.38349761607</v>
      </c>
      <c r="F314" s="722">
        <v>1991101.2803141191</v>
      </c>
      <c r="G314" s="722">
        <v>36710.329215934529</v>
      </c>
      <c r="H314" s="722">
        <v>1194434.2096599601</v>
      </c>
      <c r="I314" s="722">
        <v>1006975.8923517945</v>
      </c>
      <c r="J314" s="722">
        <v>6730661.6418478666</v>
      </c>
      <c r="K314" s="722">
        <v>2179219.3645606106</v>
      </c>
      <c r="L314" s="722">
        <v>100</v>
      </c>
      <c r="M314" s="722">
        <v>26.013011853462803</v>
      </c>
      <c r="N314" s="722">
        <v>24.748046662538041</v>
      </c>
      <c r="O314" s="722">
        <v>1.7722950888349571</v>
      </c>
      <c r="P314" s="722">
        <v>22.347114163275691</v>
      </c>
      <c r="Q314" s="722">
        <v>0.41201817610729535</v>
      </c>
      <c r="R314" s="722">
        <v>13.405725719578717</v>
      </c>
      <c r="S314" s="722">
        <v>11.301788336202495</v>
      </c>
      <c r="T314" s="722">
        <v>75.54154356277941</v>
      </c>
      <c r="U314" s="722">
        <v>24.458456437220615</v>
      </c>
      <c r="V314" s="722">
        <v>2179219.3645606106</v>
      </c>
      <c r="W314" s="722">
        <v>504621.8435430486</v>
      </c>
      <c r="X314" s="722">
        <v>623138.61590514565</v>
      </c>
      <c r="Y314" s="722">
        <v>92764.783122790715</v>
      </c>
      <c r="Z314" s="722">
        <v>608694.21016497375</v>
      </c>
      <c r="AA314" s="722">
        <v>20581.057789716244</v>
      </c>
      <c r="AB314" s="722">
        <v>329418.71068896272</v>
      </c>
      <c r="AC314" s="722">
        <v>100</v>
      </c>
      <c r="AD314" s="722">
        <v>23.156082941874644</v>
      </c>
      <c r="AE314" s="722">
        <v>28.594579602168103</v>
      </c>
      <c r="AF314" s="722">
        <v>4.2567895931621642</v>
      </c>
      <c r="AG314" s="722">
        <v>27.931754832203541</v>
      </c>
      <c r="AH314" s="722">
        <v>0.9444234079603977</v>
      </c>
      <c r="AI314" s="722">
        <v>15.116363044772338</v>
      </c>
      <c r="AJ314" s="722">
        <v>6730661.6418478666</v>
      </c>
      <c r="AK314" s="722">
        <v>1826238.7936098333</v>
      </c>
      <c r="AL314" s="722">
        <v>1591913.3018544212</v>
      </c>
      <c r="AM314" s="722">
        <v>66022.539746990456</v>
      </c>
      <c r="AN314" s="722">
        <v>1393544.4720766237</v>
      </c>
      <c r="AO314" s="722">
        <v>1169395.3966652802</v>
      </c>
      <c r="AP314" s="722">
        <v>683049.37631766743</v>
      </c>
      <c r="AQ314" s="722">
        <v>100</v>
      </c>
      <c r="AR314" s="722">
        <v>27.133124361135607</v>
      </c>
      <c r="AS314" s="722">
        <v>23.651661405124059</v>
      </c>
      <c r="AT314" s="722">
        <v>0.98092198449697032</v>
      </c>
      <c r="AU314" s="722">
        <v>20.704420252122993</v>
      </c>
      <c r="AV314" s="722">
        <v>17.374152184304855</v>
      </c>
      <c r="AW314" s="722">
        <v>10.148324379743148</v>
      </c>
    </row>
    <row r="315" spans="1:49" s="18" customFormat="1" ht="16.399999999999999" customHeight="1" x14ac:dyDescent="0.25">
      <c r="A315" s="722" t="s">
        <v>589</v>
      </c>
      <c r="B315" s="722">
        <v>8896668.3699423503</v>
      </c>
      <c r="C315" s="722">
        <v>2337485.329358845</v>
      </c>
      <c r="D315" s="722">
        <v>2209667.3482635403</v>
      </c>
      <c r="E315" s="722">
        <v>160540.33133682352</v>
      </c>
      <c r="F315" s="722">
        <v>1985136.1691292948</v>
      </c>
      <c r="G315" s="722">
        <v>39088.611201627529</v>
      </c>
      <c r="H315" s="722">
        <v>1171226.1099961521</v>
      </c>
      <c r="I315" s="722">
        <v>993524.47065606783</v>
      </c>
      <c r="J315" s="722">
        <v>6758367.5688966252</v>
      </c>
      <c r="K315" s="722">
        <v>2138300.8010457251</v>
      </c>
      <c r="L315" s="722">
        <v>100</v>
      </c>
      <c r="M315" s="722">
        <v>26.2737154197644</v>
      </c>
      <c r="N315" s="722">
        <v>24.837020515780548</v>
      </c>
      <c r="O315" s="722">
        <v>1.8044994447496059</v>
      </c>
      <c r="P315" s="722">
        <v>22.313253530233119</v>
      </c>
      <c r="Q315" s="722">
        <v>0.43936234977229821</v>
      </c>
      <c r="R315" s="722">
        <v>13.164772039308255</v>
      </c>
      <c r="S315" s="722">
        <v>11.167376700391788</v>
      </c>
      <c r="T315" s="722">
        <v>75.965151086556887</v>
      </c>
      <c r="U315" s="722">
        <v>24.034848913443103</v>
      </c>
      <c r="V315" s="722">
        <v>2138300.8010457251</v>
      </c>
      <c r="W315" s="722">
        <v>490827.44817689242</v>
      </c>
      <c r="X315" s="722">
        <v>607637.02556871122</v>
      </c>
      <c r="Y315" s="722">
        <v>94602.141259509604</v>
      </c>
      <c r="Z315" s="722">
        <v>582276.6321556007</v>
      </c>
      <c r="AA315" s="722">
        <v>25221.65582216753</v>
      </c>
      <c r="AB315" s="722">
        <v>337722.97956437041</v>
      </c>
      <c r="AC315" s="722">
        <v>100</v>
      </c>
      <c r="AD315" s="722">
        <v>22.95408802806676</v>
      </c>
      <c r="AE315" s="722">
        <v>28.41681700121655</v>
      </c>
      <c r="AF315" s="722">
        <v>4.4241736809547527</v>
      </c>
      <c r="AG315" s="722">
        <v>27.230810177447502</v>
      </c>
      <c r="AH315" s="722">
        <v>1.1795186070095005</v>
      </c>
      <c r="AI315" s="722">
        <v>15.793988357447592</v>
      </c>
      <c r="AJ315" s="722">
        <v>6758367.5688966252</v>
      </c>
      <c r="AK315" s="722">
        <v>1860553.5019506437</v>
      </c>
      <c r="AL315" s="722">
        <v>1612348.678491964</v>
      </c>
      <c r="AM315" s="722">
        <v>66860.301846617673</v>
      </c>
      <c r="AN315" s="722">
        <v>1414500.510576335</v>
      </c>
      <c r="AO315" s="722">
        <v>1142761.33778519</v>
      </c>
      <c r="AP315" s="722">
        <v>661488.09421240864</v>
      </c>
      <c r="AQ315" s="722">
        <v>100</v>
      </c>
      <c r="AR315" s="722">
        <v>27.529628759958058</v>
      </c>
      <c r="AS315" s="722">
        <v>23.85707291080643</v>
      </c>
      <c r="AT315" s="722">
        <v>0.98929661882141939</v>
      </c>
      <c r="AU315" s="722">
        <v>20.929617931498022</v>
      </c>
      <c r="AV315" s="722">
        <v>16.908836729218589</v>
      </c>
      <c r="AW315" s="722">
        <v>9.7876904070253694</v>
      </c>
    </row>
    <row r="316" spans="1:49" s="18" customFormat="1" ht="16.399999999999999" customHeight="1" x14ac:dyDescent="0.25">
      <c r="A316" s="722" t="s">
        <v>590</v>
      </c>
      <c r="B316" s="722">
        <v>8861993.535704989</v>
      </c>
      <c r="C316" s="722">
        <v>2313551.4113609041</v>
      </c>
      <c r="D316" s="722">
        <v>2205359.3699402679</v>
      </c>
      <c r="E316" s="722">
        <v>175293.10898689675</v>
      </c>
      <c r="F316" s="722">
        <v>1991225.9675226028</v>
      </c>
      <c r="G316" s="722">
        <v>37922.057664862339</v>
      </c>
      <c r="H316" s="722">
        <v>1177457.0087934439</v>
      </c>
      <c r="I316" s="722">
        <v>961184.61143601243</v>
      </c>
      <c r="J316" s="722">
        <v>6744721.5227996111</v>
      </c>
      <c r="K316" s="722">
        <v>2117272.0129053784</v>
      </c>
      <c r="L316" s="722">
        <v>100</v>
      </c>
      <c r="M316" s="722">
        <v>26.106444357464277</v>
      </c>
      <c r="N316" s="722">
        <v>24.885589918959777</v>
      </c>
      <c r="O316" s="722">
        <v>1.9780324627933938</v>
      </c>
      <c r="P316" s="722">
        <v>22.469278041108353</v>
      </c>
      <c r="Q316" s="722">
        <v>0.42791791160842424</v>
      </c>
      <c r="R316" s="722">
        <v>13.286592955066684</v>
      </c>
      <c r="S316" s="722">
        <v>10.846144352999106</v>
      </c>
      <c r="T316" s="722">
        <v>76.108400391233815</v>
      </c>
      <c r="U316" s="722">
        <v>23.891599608766192</v>
      </c>
      <c r="V316" s="722">
        <v>2117272.0129053784</v>
      </c>
      <c r="W316" s="722">
        <v>479169.11965742189</v>
      </c>
      <c r="X316" s="722">
        <v>606926.90968730417</v>
      </c>
      <c r="Y316" s="722">
        <v>103522.97354339389</v>
      </c>
      <c r="Z316" s="722">
        <v>579424.79634205159</v>
      </c>
      <c r="AA316" s="722">
        <v>25056.14672861174</v>
      </c>
      <c r="AB316" s="722">
        <v>323207.60918526957</v>
      </c>
      <c r="AC316" s="722">
        <v>100</v>
      </c>
      <c r="AD316" s="722">
        <v>22.631438791839173</v>
      </c>
      <c r="AE316" s="722">
        <v>28.665514208278914</v>
      </c>
      <c r="AF316" s="722">
        <v>4.8894508080393901</v>
      </c>
      <c r="AG316" s="722">
        <v>27.36657325134852</v>
      </c>
      <c r="AH316" s="722">
        <v>1.1834165178535097</v>
      </c>
      <c r="AI316" s="722">
        <v>15.265285103436248</v>
      </c>
      <c r="AJ316" s="722">
        <v>6744721.5227996111</v>
      </c>
      <c r="AK316" s="722">
        <v>1845975.775591017</v>
      </c>
      <c r="AL316" s="722">
        <v>1607173.2395946961</v>
      </c>
      <c r="AM316" s="722">
        <v>72614.494318207624</v>
      </c>
      <c r="AN316" s="722">
        <v>1421599.7257949831</v>
      </c>
      <c r="AO316" s="722">
        <v>1153846.0741024031</v>
      </c>
      <c r="AP316" s="722">
        <v>642587.16698034899</v>
      </c>
      <c r="AQ316" s="722">
        <v>100</v>
      </c>
      <c r="AR316" s="722">
        <v>27.369191883622591</v>
      </c>
      <c r="AS316" s="722">
        <v>23.828607810743055</v>
      </c>
      <c r="AT316" s="722">
        <v>1.07661219329433</v>
      </c>
      <c r="AU316" s="722">
        <v>21.077218992503386</v>
      </c>
      <c r="AV316" s="722">
        <v>17.107393836824603</v>
      </c>
      <c r="AW316" s="722">
        <v>9.527260166460108</v>
      </c>
    </row>
    <row r="317" spans="1:49" s="18" customFormat="1" ht="16.399999999999999" customHeight="1" x14ac:dyDescent="0.25">
      <c r="A317" s="722" t="s">
        <v>591</v>
      </c>
      <c r="B317" s="722">
        <v>8871612.0985225551</v>
      </c>
      <c r="C317" s="722">
        <v>2312994.8266730728</v>
      </c>
      <c r="D317" s="722">
        <v>2193236.0894267987</v>
      </c>
      <c r="E317" s="722">
        <v>167602.02909342159</v>
      </c>
      <c r="F317" s="722">
        <v>1978982.6314223795</v>
      </c>
      <c r="G317" s="722">
        <v>35891.902371027936</v>
      </c>
      <c r="H317" s="722">
        <v>1207777.8161571047</v>
      </c>
      <c r="I317" s="722">
        <v>975126.80337875045</v>
      </c>
      <c r="J317" s="722">
        <v>6755954.735776606</v>
      </c>
      <c r="K317" s="722">
        <v>2115657.3627459486</v>
      </c>
      <c r="L317" s="722">
        <v>100</v>
      </c>
      <c r="M317" s="722">
        <v>26.071866093629932</v>
      </c>
      <c r="N317" s="722">
        <v>24.72195656291208</v>
      </c>
      <c r="O317" s="722">
        <v>1.8891947397174116</v>
      </c>
      <c r="P317" s="722">
        <v>22.306911184179839</v>
      </c>
      <c r="Q317" s="722">
        <v>0.40457024013713633</v>
      </c>
      <c r="R317" s="722">
        <v>13.613961056280216</v>
      </c>
      <c r="S317" s="722">
        <v>10.991540123143396</v>
      </c>
      <c r="T317" s="722">
        <v>76.152503747337164</v>
      </c>
      <c r="U317" s="722">
        <v>23.847496252662832</v>
      </c>
      <c r="V317" s="722">
        <v>2115657.3627459486</v>
      </c>
      <c r="W317" s="722">
        <v>486816.25727784657</v>
      </c>
      <c r="X317" s="722">
        <v>601353.15173752233</v>
      </c>
      <c r="Y317" s="722">
        <v>100151.63213890381</v>
      </c>
      <c r="Z317" s="722">
        <v>576182.42162820417</v>
      </c>
      <c r="AA317" s="722">
        <v>22577.433614133104</v>
      </c>
      <c r="AB317" s="722">
        <v>328599.67165951396</v>
      </c>
      <c r="AC317" s="722">
        <v>100</v>
      </c>
      <c r="AD317" s="722">
        <v>23.010165343881546</v>
      </c>
      <c r="AE317" s="722">
        <v>28.423938692842761</v>
      </c>
      <c r="AF317" s="722">
        <v>4.7338304350433784</v>
      </c>
      <c r="AG317" s="722">
        <v>27.234203031835314</v>
      </c>
      <c r="AH317" s="722">
        <v>1.0671592674547952</v>
      </c>
      <c r="AI317" s="722">
        <v>15.531800065820617</v>
      </c>
      <c r="AJ317" s="722">
        <v>6755954.735776606</v>
      </c>
      <c r="AK317" s="722">
        <v>1840381.2146103201</v>
      </c>
      <c r="AL317" s="722">
        <v>1601821.1918375497</v>
      </c>
      <c r="AM317" s="722">
        <v>68439.657447955353</v>
      </c>
      <c r="AN317" s="722">
        <v>1414710.0739432797</v>
      </c>
      <c r="AO317" s="722">
        <v>1177592.551336816</v>
      </c>
      <c r="AP317" s="722">
        <v>652219.86445879063</v>
      </c>
      <c r="AQ317" s="722">
        <v>100</v>
      </c>
      <c r="AR317" s="722">
        <v>27.240875443769024</v>
      </c>
      <c r="AS317" s="722">
        <v>23.709767967434704</v>
      </c>
      <c r="AT317" s="722">
        <v>1.0130271756488924</v>
      </c>
      <c r="AU317" s="722">
        <v>20.940194676728495</v>
      </c>
      <c r="AV317" s="722">
        <v>17.430438737263835</v>
      </c>
      <c r="AW317" s="722">
        <v>9.6539999151403002</v>
      </c>
    </row>
    <row r="318" spans="1:49" s="18" customFormat="1" ht="16.399999999999999" customHeight="1" x14ac:dyDescent="0.25">
      <c r="A318" s="722" t="s">
        <v>592</v>
      </c>
      <c r="B318" s="722">
        <v>8847079.8839617223</v>
      </c>
      <c r="C318" s="722">
        <v>2304120.2132738456</v>
      </c>
      <c r="D318" s="722">
        <v>2160414.8864597655</v>
      </c>
      <c r="E318" s="722">
        <v>166574.96686393445</v>
      </c>
      <c r="F318" s="722">
        <v>1994287.9706552872</v>
      </c>
      <c r="G318" s="722">
        <v>33627.925523749327</v>
      </c>
      <c r="H318" s="722">
        <v>1230127.0561016665</v>
      </c>
      <c r="I318" s="722">
        <v>957926.86508347467</v>
      </c>
      <c r="J318" s="722">
        <v>6769402.6513193846</v>
      </c>
      <c r="K318" s="722">
        <v>2077677.2326423377</v>
      </c>
      <c r="L318" s="722">
        <v>100</v>
      </c>
      <c r="M318" s="722">
        <v>26.043849987732454</v>
      </c>
      <c r="N318" s="722">
        <v>24.419525027418786</v>
      </c>
      <c r="O318" s="722">
        <v>1.8828242657320982</v>
      </c>
      <c r="P318" s="722">
        <v>22.541765156552934</v>
      </c>
      <c r="Q318" s="722">
        <v>0.38010197675179963</v>
      </c>
      <c r="R318" s="722">
        <v>13.904328572093954</v>
      </c>
      <c r="S318" s="722">
        <v>10.827605013717985</v>
      </c>
      <c r="T318" s="722">
        <v>76.515672290821982</v>
      </c>
      <c r="U318" s="722">
        <v>23.484327709178025</v>
      </c>
      <c r="V318" s="722">
        <v>2077677.2326423377</v>
      </c>
      <c r="W318" s="722">
        <v>479366.35978649231</v>
      </c>
      <c r="X318" s="722">
        <v>578557.44573424896</v>
      </c>
      <c r="Y318" s="722">
        <v>99511.926193129213</v>
      </c>
      <c r="Z318" s="722">
        <v>581821.72669917019</v>
      </c>
      <c r="AA318" s="722">
        <v>21023.333009824877</v>
      </c>
      <c r="AB318" s="722">
        <v>317388.55600338639</v>
      </c>
      <c r="AC318" s="722">
        <v>100</v>
      </c>
      <c r="AD318" s="722">
        <v>23.072224706281556</v>
      </c>
      <c r="AE318" s="722">
        <v>27.846358262224115</v>
      </c>
      <c r="AF318" s="722">
        <v>4.7895758123398426</v>
      </c>
      <c r="AG318" s="722">
        <v>28.003470296453308</v>
      </c>
      <c r="AH318" s="722">
        <v>1.0118671312140206</v>
      </c>
      <c r="AI318" s="722">
        <v>15.276124270743422</v>
      </c>
      <c r="AJ318" s="722">
        <v>6769402.6513193846</v>
      </c>
      <c r="AK318" s="722">
        <v>1838079.6917553179</v>
      </c>
      <c r="AL318" s="722">
        <v>1591218.5272643589</v>
      </c>
      <c r="AM318" s="722">
        <v>68012.652736582066</v>
      </c>
      <c r="AN318" s="722">
        <v>1423817.985923457</v>
      </c>
      <c r="AO318" s="722">
        <v>1202760.5663851514</v>
      </c>
      <c r="AP318" s="722">
        <v>645832.15329461731</v>
      </c>
      <c r="AQ318" s="722">
        <v>100</v>
      </c>
      <c r="AR318" s="722">
        <v>27.152760537845516</v>
      </c>
      <c r="AS318" s="722">
        <v>23.506040476913039</v>
      </c>
      <c r="AT318" s="722">
        <v>1.0047068587850381</v>
      </c>
      <c r="AU318" s="722">
        <v>21.033140725436812</v>
      </c>
      <c r="AV318" s="722">
        <v>17.767602672456313</v>
      </c>
      <c r="AW318" s="722">
        <v>9.5404600163463744</v>
      </c>
    </row>
    <row r="319" spans="1:49" s="18" customFormat="1" ht="16.399999999999999" customHeight="1" x14ac:dyDescent="0.25">
      <c r="A319" s="722" t="s">
        <v>593</v>
      </c>
      <c r="B319" s="722">
        <v>8778394.4667649511</v>
      </c>
      <c r="C319" s="722">
        <v>2312033.7257388337</v>
      </c>
      <c r="D319" s="722">
        <v>2130573.7911954178</v>
      </c>
      <c r="E319" s="722">
        <v>156416.20886680135</v>
      </c>
      <c r="F319" s="722">
        <v>1981538.7332505775</v>
      </c>
      <c r="G319" s="722">
        <v>29016.399587103228</v>
      </c>
      <c r="H319" s="722">
        <v>1217577.5147710345</v>
      </c>
      <c r="I319" s="722">
        <v>951238.09335518396</v>
      </c>
      <c r="J319" s="722">
        <v>6732988.7215609541</v>
      </c>
      <c r="K319" s="722">
        <v>2045405.7452039975</v>
      </c>
      <c r="L319" s="722">
        <v>100</v>
      </c>
      <c r="M319" s="722">
        <v>26.337774344639055</v>
      </c>
      <c r="N319" s="722">
        <v>24.270654494529513</v>
      </c>
      <c r="O319" s="722">
        <v>1.7818316260335982</v>
      </c>
      <c r="P319" s="722">
        <v>22.572906022310729</v>
      </c>
      <c r="Q319" s="722">
        <v>0.33054335501736082</v>
      </c>
      <c r="R319" s="722">
        <v>13.87016178619894</v>
      </c>
      <c r="S319" s="722">
        <v>10.836128371270812</v>
      </c>
      <c r="T319" s="722">
        <v>76.699546221716119</v>
      </c>
      <c r="U319" s="722">
        <v>23.300453778283885</v>
      </c>
      <c r="V319" s="722">
        <v>2045405.7452039975</v>
      </c>
      <c r="W319" s="722">
        <v>488312.51255644741</v>
      </c>
      <c r="X319" s="722">
        <v>567036.75112044963</v>
      </c>
      <c r="Y319" s="722">
        <v>92834.27124456875</v>
      </c>
      <c r="Z319" s="722">
        <v>553717.3964972645</v>
      </c>
      <c r="AA319" s="684">
        <v>15955.477183325018</v>
      </c>
      <c r="AB319" s="722">
        <v>327574.37715525704</v>
      </c>
      <c r="AC319" s="722">
        <v>100</v>
      </c>
      <c r="AD319" s="722">
        <v>23.873625744008351</v>
      </c>
      <c r="AE319" s="722">
        <v>27.722458121085236</v>
      </c>
      <c r="AF319" s="722">
        <v>4.5386726551562502</v>
      </c>
      <c r="AG319" s="722">
        <v>27.071274136958085</v>
      </c>
      <c r="AH319" s="703">
        <v>0.78006416187775529</v>
      </c>
      <c r="AI319" s="722">
        <v>16.015129414950703</v>
      </c>
      <c r="AJ319" s="722">
        <v>6732988.7215609541</v>
      </c>
      <c r="AK319" s="722">
        <v>1837621.5982342917</v>
      </c>
      <c r="AL319" s="722">
        <v>1573933.2207243666</v>
      </c>
      <c r="AM319" s="722">
        <v>64515.90981901066</v>
      </c>
      <c r="AN319" s="722">
        <v>1439622.5218834607</v>
      </c>
      <c r="AO319" s="722">
        <v>1187281.3142780792</v>
      </c>
      <c r="AP319" s="722">
        <v>629194.69131169724</v>
      </c>
      <c r="AQ319" s="722">
        <v>100</v>
      </c>
      <c r="AR319" s="722">
        <v>27.292806719691988</v>
      </c>
      <c r="AS319" s="722">
        <v>23.376442257866596</v>
      </c>
      <c r="AT319" s="722">
        <v>0.95820611747666051</v>
      </c>
      <c r="AU319" s="722">
        <v>21.381626814157254</v>
      </c>
      <c r="AV319" s="722">
        <v>17.633793303055224</v>
      </c>
      <c r="AW319" s="722">
        <v>9.3449538879641381</v>
      </c>
    </row>
    <row r="320" spans="1:49" s="18" customFormat="1" ht="16.399999999999999" customHeight="1" x14ac:dyDescent="0.25">
      <c r="A320" s="722" t="s">
        <v>594</v>
      </c>
      <c r="B320" s="722">
        <v>8748777.7201571576</v>
      </c>
      <c r="C320" s="722">
        <v>2329874.4860681603</v>
      </c>
      <c r="D320" s="722">
        <v>2091342.8286855721</v>
      </c>
      <c r="E320" s="722">
        <v>166114.48766760726</v>
      </c>
      <c r="F320" s="722">
        <v>2007105.6289378018</v>
      </c>
      <c r="G320" s="722">
        <v>32327.32113563818</v>
      </c>
      <c r="H320" s="722">
        <v>1195348.3324708233</v>
      </c>
      <c r="I320" s="722">
        <v>926664.63519155444</v>
      </c>
      <c r="J320" s="722">
        <v>6737629.4281964451</v>
      </c>
      <c r="K320" s="722">
        <v>2011148.2919607107</v>
      </c>
      <c r="L320" s="722">
        <v>100</v>
      </c>
      <c r="M320" s="722">
        <v>26.630857024749144</v>
      </c>
      <c r="N320" s="722">
        <v>23.904400083992584</v>
      </c>
      <c r="O320" s="722">
        <v>1.8987165176785776</v>
      </c>
      <c r="P320" s="722">
        <v>22.941554730707541</v>
      </c>
      <c r="Q320" s="722">
        <v>0.3695067147626363</v>
      </c>
      <c r="R320" s="722">
        <v>13.663032376702683</v>
      </c>
      <c r="S320" s="722">
        <v>10.591932551406831</v>
      </c>
      <c r="T320" s="722">
        <v>77.012236951373993</v>
      </c>
      <c r="U320" s="722">
        <v>22.987763048625993</v>
      </c>
      <c r="V320" s="722">
        <v>2011148.2919607107</v>
      </c>
      <c r="W320" s="722">
        <v>486174.24640243623</v>
      </c>
      <c r="X320" s="722">
        <v>553428.51857198786</v>
      </c>
      <c r="Y320" s="722">
        <v>93984.546705072018</v>
      </c>
      <c r="Z320" s="722">
        <v>549233.03493696149</v>
      </c>
      <c r="AA320" s="722">
        <v>18574.377604357862</v>
      </c>
      <c r="AB320" s="722">
        <v>309748.47642088396</v>
      </c>
      <c r="AC320" s="722">
        <v>100</v>
      </c>
      <c r="AD320" s="722">
        <v>24.173963120762952</v>
      </c>
      <c r="AE320" s="722">
        <v>27.5180363767427</v>
      </c>
      <c r="AF320" s="722">
        <v>4.6731783569000029</v>
      </c>
      <c r="AG320" s="722">
        <v>27.309425025118493</v>
      </c>
      <c r="AH320" s="722">
        <v>0.92357076196749821</v>
      </c>
      <c r="AI320" s="722">
        <v>15.401573203679758</v>
      </c>
      <c r="AJ320" s="722">
        <v>6737629.4281964451</v>
      </c>
      <c r="AK320" s="722">
        <v>1856558.320826856</v>
      </c>
      <c r="AL320" s="722">
        <v>1547613.1034447735</v>
      </c>
      <c r="AM320" s="722">
        <v>73031.029388182971</v>
      </c>
      <c r="AN320" s="722">
        <v>1468886.4644171228</v>
      </c>
      <c r="AO320" s="722">
        <v>1169791.1349834246</v>
      </c>
      <c r="AP320" s="722">
        <v>621908.25525527191</v>
      </c>
      <c r="AQ320" s="722">
        <v>100</v>
      </c>
      <c r="AR320" s="722">
        <v>27.555067262341655</v>
      </c>
      <c r="AS320" s="722">
        <v>22.969697575947638</v>
      </c>
      <c r="AT320" s="722">
        <v>1.0839276657536834</v>
      </c>
      <c r="AU320" s="722">
        <v>21.801235583986696</v>
      </c>
      <c r="AV320" s="722">
        <v>17.362058086601522</v>
      </c>
      <c r="AW320" s="722">
        <v>9.2303719265508306</v>
      </c>
    </row>
    <row r="321" spans="1:49" s="18" customFormat="1" ht="16.399999999999999" customHeight="1" x14ac:dyDescent="0.25">
      <c r="A321" s="722" t="s">
        <v>595</v>
      </c>
      <c r="B321" s="722">
        <v>8806431.3393283971</v>
      </c>
      <c r="C321" s="722">
        <v>2333486.2029411728</v>
      </c>
      <c r="D321" s="722">
        <v>2072514.1048754961</v>
      </c>
      <c r="E321" s="722">
        <v>183298.79857931484</v>
      </c>
      <c r="F321" s="722">
        <v>2023189.5890030109</v>
      </c>
      <c r="G321" s="722">
        <v>32923.014355895684</v>
      </c>
      <c r="H321" s="722">
        <v>1189893.174913432</v>
      </c>
      <c r="I321" s="722">
        <v>971126.45466007455</v>
      </c>
      <c r="J321" s="722">
        <v>6790629.0496563148</v>
      </c>
      <c r="K321" s="722">
        <v>2015802.2896720818</v>
      </c>
      <c r="L321" s="722">
        <v>100</v>
      </c>
      <c r="M321" s="722">
        <v>26.497523378398714</v>
      </c>
      <c r="N321" s="722">
        <v>23.534097127628904</v>
      </c>
      <c r="O321" s="722">
        <v>2.0814197206162937</v>
      </c>
      <c r="P321" s="722">
        <v>22.974000603033204</v>
      </c>
      <c r="Q321" s="722">
        <v>0.37385193942142841</v>
      </c>
      <c r="R321" s="722">
        <v>13.511638586217337</v>
      </c>
      <c r="S321" s="722">
        <v>11.027468644684117</v>
      </c>
      <c r="T321" s="722">
        <v>77.109884674058975</v>
      </c>
      <c r="U321" s="722">
        <v>22.890115325941014</v>
      </c>
      <c r="V321" s="722">
        <v>2015802.2896720818</v>
      </c>
      <c r="W321" s="722">
        <v>472349.10618117725</v>
      </c>
      <c r="X321" s="722">
        <v>550843.07216486265</v>
      </c>
      <c r="Y321" s="722">
        <v>103271.82282993036</v>
      </c>
      <c r="Z321" s="722">
        <v>556276.74551192857</v>
      </c>
      <c r="AA321" s="722">
        <v>20795.470353225057</v>
      </c>
      <c r="AB321" s="722">
        <v>312277.29465390649</v>
      </c>
      <c r="AC321" s="722">
        <v>100</v>
      </c>
      <c r="AD321" s="722">
        <v>23.432313208554596</v>
      </c>
      <c r="AE321" s="722">
        <v>27.32624498876179</v>
      </c>
      <c r="AF321" s="722">
        <v>5.123112686151873</v>
      </c>
      <c r="AG321" s="722">
        <v>27.595798871843733</v>
      </c>
      <c r="AH321" s="722">
        <v>1.0316225187246877</v>
      </c>
      <c r="AI321" s="722">
        <v>15.491464428523186</v>
      </c>
      <c r="AJ321" s="722">
        <v>6790629.0496563148</v>
      </c>
      <c r="AK321" s="722">
        <v>1873901.3911565498</v>
      </c>
      <c r="AL321" s="722">
        <v>1529981.1782526358</v>
      </c>
      <c r="AM321" s="722">
        <v>81024.995606124634</v>
      </c>
      <c r="AN321" s="722">
        <v>1477902.1442682841</v>
      </c>
      <c r="AO321" s="722">
        <v>1163798.1015610704</v>
      </c>
      <c r="AP321" s="722">
        <v>663898.75867762521</v>
      </c>
      <c r="AQ321" s="722">
        <v>100</v>
      </c>
      <c r="AR321" s="722">
        <v>27.595402096826234</v>
      </c>
      <c r="AS321" s="722">
        <v>22.530772437497092</v>
      </c>
      <c r="AT321" s="722">
        <v>1.1931883631638729</v>
      </c>
      <c r="AU321" s="722">
        <v>21.763847405905395</v>
      </c>
      <c r="AV321" s="722">
        <v>17.138295922967139</v>
      </c>
      <c r="AW321" s="722">
        <v>9.7766901096037078</v>
      </c>
    </row>
    <row r="322" spans="1:49" s="18" customFormat="1" ht="16.399999999999999" customHeight="1" x14ac:dyDescent="0.25">
      <c r="A322" s="722" t="s">
        <v>596</v>
      </c>
      <c r="B322" s="722">
        <v>8883438.2523734532</v>
      </c>
      <c r="C322" s="722">
        <v>2382877.9163945238</v>
      </c>
      <c r="D322" s="722">
        <v>2068803.5397599915</v>
      </c>
      <c r="E322" s="722">
        <v>189452.88435329768</v>
      </c>
      <c r="F322" s="722">
        <v>2054724.170307016</v>
      </c>
      <c r="G322" s="722">
        <v>37928.75997586087</v>
      </c>
      <c r="H322" s="722">
        <v>1186145.1608965481</v>
      </c>
      <c r="I322" s="722">
        <v>963505.82068621623</v>
      </c>
      <c r="J322" s="722">
        <v>6856574.3670804854</v>
      </c>
      <c r="K322" s="722">
        <v>2026863.8852929687</v>
      </c>
      <c r="L322" s="722">
        <v>100</v>
      </c>
      <c r="M322" s="722">
        <v>26.823824837842182</v>
      </c>
      <c r="N322" s="722">
        <v>23.2883201412162</v>
      </c>
      <c r="O322" s="722">
        <v>2.1326526843666658</v>
      </c>
      <c r="P322" s="722">
        <v>23.129830049283456</v>
      </c>
      <c r="Q322" s="722">
        <v>0.42696036037316032</v>
      </c>
      <c r="R322" s="722">
        <v>13.352320657822291</v>
      </c>
      <c r="S322" s="722">
        <v>10.846091269096055</v>
      </c>
      <c r="T322" s="722">
        <v>77.183790468162087</v>
      </c>
      <c r="U322" s="722">
        <v>22.816209531837931</v>
      </c>
      <c r="V322" s="722">
        <v>2026863.8852929687</v>
      </c>
      <c r="W322" s="722">
        <v>467039.83493576047</v>
      </c>
      <c r="X322" s="722">
        <v>535919.32167807862</v>
      </c>
      <c r="Y322" s="722">
        <v>107153.99438032368</v>
      </c>
      <c r="Z322" s="722">
        <v>580583.61310043663</v>
      </c>
      <c r="AA322" s="722">
        <v>26163.053510966874</v>
      </c>
      <c r="AB322" s="722">
        <v>310001.67610387813</v>
      </c>
      <c r="AC322" s="722">
        <v>100</v>
      </c>
      <c r="AD322" s="722">
        <v>23.042486391149705</v>
      </c>
      <c r="AE322" s="722">
        <v>26.440814578953102</v>
      </c>
      <c r="AF322" s="722">
        <v>5.286689212721126</v>
      </c>
      <c r="AG322" s="722">
        <v>28.644430309957269</v>
      </c>
      <c r="AH322" s="722">
        <v>1.2908145288298525</v>
      </c>
      <c r="AI322" s="722">
        <v>15.294646984105182</v>
      </c>
      <c r="AJ322" s="722">
        <v>6856574.3670804854</v>
      </c>
      <c r="AK322" s="722">
        <v>1929555.0265709599</v>
      </c>
      <c r="AL322" s="722">
        <v>1542161.6420341423</v>
      </c>
      <c r="AM322" s="722">
        <v>83404.596336791088</v>
      </c>
      <c r="AN322" s="722">
        <v>1485925.8153709553</v>
      </c>
      <c r="AO322" s="722">
        <v>1157073.4598998446</v>
      </c>
      <c r="AP322" s="722">
        <v>658829.35426974646</v>
      </c>
      <c r="AQ322" s="722">
        <v>100</v>
      </c>
      <c r="AR322" s="722">
        <v>28.141677217636019</v>
      </c>
      <c r="AS322" s="722">
        <v>22.49172195139176</v>
      </c>
      <c r="AT322" s="722">
        <v>1.2164178767932563</v>
      </c>
      <c r="AU322" s="722">
        <v>21.671548149541316</v>
      </c>
      <c r="AV322" s="722">
        <v>16.87538700747038</v>
      </c>
      <c r="AW322" s="722">
        <v>9.6087246925066836</v>
      </c>
    </row>
    <row r="323" spans="1:49" s="18" customFormat="1" ht="16.399999999999999" customHeight="1" x14ac:dyDescent="0.25">
      <c r="A323" s="722" t="s">
        <v>597</v>
      </c>
      <c r="B323" s="722">
        <v>8864325.1160517223</v>
      </c>
      <c r="C323" s="722">
        <v>2358819.936798533</v>
      </c>
      <c r="D323" s="722">
        <v>2076037.2027399798</v>
      </c>
      <c r="E323" s="722">
        <v>190508.42450621887</v>
      </c>
      <c r="F323" s="722">
        <v>2032477.5087236424</v>
      </c>
      <c r="G323" s="722">
        <v>40200.764697536608</v>
      </c>
      <c r="H323" s="722">
        <v>1183709.5148830935</v>
      </c>
      <c r="I323" s="722">
        <v>982571.76370271738</v>
      </c>
      <c r="J323" s="722">
        <v>6827715.1472762506</v>
      </c>
      <c r="K323" s="722">
        <v>2036609.9687754703</v>
      </c>
      <c r="L323" s="722">
        <v>100</v>
      </c>
      <c r="M323" s="722">
        <v>26.610259731190677</v>
      </c>
      <c r="N323" s="722">
        <v>23.420138313526479</v>
      </c>
      <c r="O323" s="722">
        <v>2.1491588136951552</v>
      </c>
      <c r="P323" s="722">
        <v>22.928733796588595</v>
      </c>
      <c r="Q323" s="722">
        <v>0.45351184857536581</v>
      </c>
      <c r="R323" s="722">
        <v>13.353633800497741</v>
      </c>
      <c r="S323" s="722">
        <v>11.084563695925977</v>
      </c>
      <c r="T323" s="722">
        <v>77.024647199733991</v>
      </c>
      <c r="U323" s="722">
        <v>22.975352800265984</v>
      </c>
      <c r="V323" s="722">
        <v>2036609.9687754703</v>
      </c>
      <c r="W323" s="722">
        <v>455453.07273292053</v>
      </c>
      <c r="X323" s="722">
        <v>541932.12677108753</v>
      </c>
      <c r="Y323" s="722">
        <v>106641.50582922561</v>
      </c>
      <c r="Z323" s="722">
        <v>581392.44573203684</v>
      </c>
      <c r="AA323" s="722">
        <v>28504.091527348526</v>
      </c>
      <c r="AB323" s="722">
        <v>322669.22093116998</v>
      </c>
      <c r="AC323" s="722">
        <v>100</v>
      </c>
      <c r="AD323" s="722">
        <v>22.363293891110906</v>
      </c>
      <c r="AE323" s="722">
        <v>26.609519499549982</v>
      </c>
      <c r="AF323" s="722">
        <v>5.2362262516737434</v>
      </c>
      <c r="AG323" s="722">
        <v>28.547068640816097</v>
      </c>
      <c r="AH323" s="722">
        <v>1.3995851912915296</v>
      </c>
      <c r="AI323" s="722">
        <v>15.843446996637148</v>
      </c>
      <c r="AJ323" s="722">
        <v>6827715.1472762506</v>
      </c>
      <c r="AK323" s="722">
        <v>1918426.45766945</v>
      </c>
      <c r="AL323" s="722">
        <v>1543318.8348914632</v>
      </c>
      <c r="AM323" s="722">
        <v>85099.798353870996</v>
      </c>
      <c r="AN323" s="722">
        <v>1463876.984840757</v>
      </c>
      <c r="AO323" s="722">
        <v>1151894.7160024261</v>
      </c>
      <c r="AP323" s="722">
        <v>665734.57102214743</v>
      </c>
      <c r="AQ323" s="722">
        <v>100</v>
      </c>
      <c r="AR323" s="722">
        <v>28.097634659447664</v>
      </c>
      <c r="AS323" s="722">
        <v>22.603737877189158</v>
      </c>
      <c r="AT323" s="722">
        <v>1.2463876497223156</v>
      </c>
      <c r="AU323" s="722">
        <v>21.440217602293128</v>
      </c>
      <c r="AV323" s="722">
        <v>16.87086662456834</v>
      </c>
      <c r="AW323" s="722">
        <v>9.7504737186894204</v>
      </c>
    </row>
    <row r="324" spans="1:49" s="18" customFormat="1" ht="16.399999999999999" customHeight="1" x14ac:dyDescent="0.25">
      <c r="A324" s="722" t="s">
        <v>598</v>
      </c>
      <c r="B324" s="722">
        <v>8742716.3391842507</v>
      </c>
      <c r="C324" s="722">
        <v>2342938.2808278138</v>
      </c>
      <c r="D324" s="722">
        <v>2100374.378949008</v>
      </c>
      <c r="E324" s="722">
        <v>191437.12523664205</v>
      </c>
      <c r="F324" s="722">
        <v>1982243.3686556183</v>
      </c>
      <c r="G324" s="722">
        <v>36749.401198558902</v>
      </c>
      <c r="H324" s="722">
        <v>1157795.5109741278</v>
      </c>
      <c r="I324" s="722">
        <v>931178.27334248077</v>
      </c>
      <c r="J324" s="722">
        <v>6772362.9488499891</v>
      </c>
      <c r="K324" s="722">
        <v>1970353.3903342606</v>
      </c>
      <c r="L324" s="722">
        <v>100</v>
      </c>
      <c r="M324" s="722">
        <v>26.798745263264763</v>
      </c>
      <c r="N324" s="722">
        <v>24.024276866164296</v>
      </c>
      <c r="O324" s="722">
        <v>2.1896755860490873</v>
      </c>
      <c r="P324" s="722">
        <v>22.673083418837926</v>
      </c>
      <c r="Q324" s="722">
        <v>0.4203430578417674</v>
      </c>
      <c r="R324" s="722">
        <v>13.242972390456822</v>
      </c>
      <c r="S324" s="722">
        <v>10.650903417385328</v>
      </c>
      <c r="T324" s="722">
        <v>77.462915255487886</v>
      </c>
      <c r="U324" s="722">
        <v>22.5370847445121</v>
      </c>
      <c r="V324" s="722">
        <v>1970353.3903342606</v>
      </c>
      <c r="W324" s="722">
        <v>445585.63577626587</v>
      </c>
      <c r="X324" s="722">
        <v>530159.81191391149</v>
      </c>
      <c r="Y324" s="722">
        <v>102277.95595015648</v>
      </c>
      <c r="Z324" s="722">
        <v>551931.41774917534</v>
      </c>
      <c r="AA324" s="722">
        <v>23941.582452068811</v>
      </c>
      <c r="AB324" s="722">
        <v>316419.76461898664</v>
      </c>
      <c r="AC324" s="722">
        <v>100</v>
      </c>
      <c r="AD324" s="722">
        <v>22.61450346735387</v>
      </c>
      <c r="AE324" s="722">
        <v>26.906838870359824</v>
      </c>
      <c r="AF324" s="722">
        <v>5.1908432493323202</v>
      </c>
      <c r="AG324" s="722">
        <v>28.011798312765755</v>
      </c>
      <c r="AH324" s="722">
        <v>1.2150907836896832</v>
      </c>
      <c r="AI324" s="722">
        <v>16.059036220162902</v>
      </c>
      <c r="AJ324" s="722">
        <v>6772362.9488499891</v>
      </c>
      <c r="AK324" s="722">
        <v>1912433.7042948287</v>
      </c>
      <c r="AL324" s="722">
        <v>1579162.3575741879</v>
      </c>
      <c r="AM324" s="722">
        <v>90358.992741952447</v>
      </c>
      <c r="AN324" s="722">
        <v>1442872.1143302065</v>
      </c>
      <c r="AO324" s="722">
        <v>1127941.7088391313</v>
      </c>
      <c r="AP324" s="722">
        <v>620384.70944349584</v>
      </c>
      <c r="AQ324" s="722">
        <v>100</v>
      </c>
      <c r="AR324" s="722">
        <v>28.238795214299284</v>
      </c>
      <c r="AS324" s="722">
        <v>23.317745512182636</v>
      </c>
      <c r="AT324" s="722">
        <v>1.3342313964034702</v>
      </c>
      <c r="AU324" s="722">
        <v>21.305298095035202</v>
      </c>
      <c r="AV324" s="722">
        <v>16.655068804761363</v>
      </c>
      <c r="AW324" s="722">
        <v>9.1605354605048603</v>
      </c>
    </row>
    <row r="325" spans="1:49" s="18" customFormat="1" ht="16.399999999999999" customHeight="1" x14ac:dyDescent="0.25">
      <c r="A325" s="722" t="s">
        <v>599</v>
      </c>
      <c r="B325" s="722">
        <v>8785154.8654444702</v>
      </c>
      <c r="C325" s="722">
        <v>2357903.5627231793</v>
      </c>
      <c r="D325" s="722">
        <v>2090913.4016476353</v>
      </c>
      <c r="E325" s="722">
        <v>202810.91587760637</v>
      </c>
      <c r="F325" s="722">
        <v>1996719.1918308453</v>
      </c>
      <c r="G325" s="722">
        <v>38444.286970412752</v>
      </c>
      <c r="H325" s="722">
        <v>1158774.0421589001</v>
      </c>
      <c r="I325" s="722">
        <v>939589.46423589112</v>
      </c>
      <c r="J325" s="722">
        <v>6766680.9525334258</v>
      </c>
      <c r="K325" s="722">
        <v>2018473.912911043</v>
      </c>
      <c r="L325" s="722">
        <v>100</v>
      </c>
      <c r="M325" s="722">
        <v>26.839635713170608</v>
      </c>
      <c r="N325" s="722">
        <v>23.800529799105018</v>
      </c>
      <c r="O325" s="722">
        <v>2.3085639238454734</v>
      </c>
      <c r="P325" s="722">
        <v>22.72833231073411</v>
      </c>
      <c r="Q325" s="722">
        <v>0.43760511407294045</v>
      </c>
      <c r="R325" s="722">
        <v>13.190137907720011</v>
      </c>
      <c r="S325" s="722">
        <v>10.695195231351839</v>
      </c>
      <c r="T325" s="722">
        <v>77.02403721019752</v>
      </c>
      <c r="U325" s="722">
        <v>22.975962789802473</v>
      </c>
      <c r="V325" s="722">
        <v>2018473.912911043</v>
      </c>
      <c r="W325" s="722">
        <v>452048.98327501485</v>
      </c>
      <c r="X325" s="722">
        <v>538975.84848763922</v>
      </c>
      <c r="Y325" s="722">
        <v>105029.19596989572</v>
      </c>
      <c r="Z325" s="722">
        <v>567862.22482893907</v>
      </c>
      <c r="AA325" s="722">
        <v>25363.044250973875</v>
      </c>
      <c r="AB325" s="722">
        <v>329154.34814868483</v>
      </c>
      <c r="AC325" s="722">
        <v>100</v>
      </c>
      <c r="AD325" s="722">
        <v>22.395582146665934</v>
      </c>
      <c r="AE325" s="722">
        <v>26.702145865751035</v>
      </c>
      <c r="AF325" s="722">
        <v>5.2033962538769014</v>
      </c>
      <c r="AG325" s="722">
        <v>28.133245676183556</v>
      </c>
      <c r="AH325" s="722">
        <v>1.2565455559638763</v>
      </c>
      <c r="AI325" s="722">
        <v>16.307089531515341</v>
      </c>
      <c r="AJ325" s="722">
        <v>6766680.9525334258</v>
      </c>
      <c r="AK325" s="722">
        <v>1920324.6681418032</v>
      </c>
      <c r="AL325" s="722">
        <v>1560966.9073633368</v>
      </c>
      <c r="AM325" s="722">
        <v>99007.554917531786</v>
      </c>
      <c r="AN325" s="722">
        <v>1441022.605201032</v>
      </c>
      <c r="AO325" s="722">
        <v>1130352.3681441555</v>
      </c>
      <c r="AP325" s="722">
        <v>615961.92873563396</v>
      </c>
      <c r="AQ325" s="722">
        <v>100</v>
      </c>
      <c r="AR325" s="722">
        <v>28.379122373470839</v>
      </c>
      <c r="AS325" s="722">
        <v>23.068427761159853</v>
      </c>
      <c r="AT325" s="722">
        <v>1.4631627471731712</v>
      </c>
      <c r="AU325" s="722">
        <v>21.295855609410953</v>
      </c>
      <c r="AV325" s="722">
        <v>16.704679533042782</v>
      </c>
      <c r="AW325" s="722">
        <v>9.1028664282600698</v>
      </c>
    </row>
    <row r="326" spans="1:49" s="18" customFormat="1" ht="16.399999999999999" customHeight="1" x14ac:dyDescent="0.25">
      <c r="A326" s="722" t="s">
        <v>600</v>
      </c>
      <c r="B326" s="722">
        <v>8742362.7551263124</v>
      </c>
      <c r="C326" s="722">
        <v>2354303.6060496597</v>
      </c>
      <c r="D326" s="722">
        <v>2083894.6649424762</v>
      </c>
      <c r="E326" s="722">
        <v>204733.96108712844</v>
      </c>
      <c r="F326" s="722">
        <v>1987019.1617924361</v>
      </c>
      <c r="G326" s="722">
        <v>35678.641779004349</v>
      </c>
      <c r="H326" s="722">
        <v>1155920.471871323</v>
      </c>
      <c r="I326" s="722">
        <v>920812.24760428467</v>
      </c>
      <c r="J326" s="722">
        <v>6719803.0866088727</v>
      </c>
      <c r="K326" s="722">
        <v>2022559.6685174401</v>
      </c>
      <c r="L326" s="722">
        <v>100</v>
      </c>
      <c r="M326" s="722">
        <v>26.929832037330552</v>
      </c>
      <c r="N326" s="722">
        <v>23.836744405515891</v>
      </c>
      <c r="O326" s="722">
        <v>2.3418607397305418</v>
      </c>
      <c r="P326" s="722">
        <v>22.728628603603706</v>
      </c>
      <c r="Q326" s="722">
        <v>0.40811211772336081</v>
      </c>
      <c r="R326" s="722">
        <v>13.222060262753555</v>
      </c>
      <c r="S326" s="722">
        <v>10.532761833342393</v>
      </c>
      <c r="T326" s="722">
        <v>76.86483934412972</v>
      </c>
      <c r="U326" s="722">
        <v>23.135160655870283</v>
      </c>
      <c r="V326" s="722">
        <v>2022559.6685174401</v>
      </c>
      <c r="W326" s="722">
        <v>461988.04676998971</v>
      </c>
      <c r="X326" s="722">
        <v>542138.9701379186</v>
      </c>
      <c r="Y326" s="722">
        <v>107405.21582812515</v>
      </c>
      <c r="Z326" s="722">
        <v>563808.98743966827</v>
      </c>
      <c r="AA326" s="722">
        <v>24749.125198297214</v>
      </c>
      <c r="AB326" s="722">
        <v>322475.24802789598</v>
      </c>
      <c r="AC326" s="722">
        <v>100</v>
      </c>
      <c r="AD326" s="722">
        <v>22.841751171110435</v>
      </c>
      <c r="AE326" s="722">
        <v>26.804597094300455</v>
      </c>
      <c r="AF326" s="722">
        <v>5.3103608017089767</v>
      </c>
      <c r="AG326" s="722">
        <v>27.876012570395361</v>
      </c>
      <c r="AH326" s="722">
        <v>1.2236536495577712</v>
      </c>
      <c r="AI326" s="722">
        <v>15.943917652836125</v>
      </c>
      <c r="AJ326" s="722">
        <v>6719803.0866088727</v>
      </c>
      <c r="AK326" s="722">
        <v>1905682.2161184805</v>
      </c>
      <c r="AL326" s="722">
        <v>1549749.2386442686</v>
      </c>
      <c r="AM326" s="722">
        <v>98486.993705610454</v>
      </c>
      <c r="AN326" s="722">
        <v>1434325.0600116071</v>
      </c>
      <c r="AO326" s="722">
        <v>1127358.3351185443</v>
      </c>
      <c r="AP326" s="722">
        <v>603369.89487398812</v>
      </c>
      <c r="AQ326" s="722">
        <v>100</v>
      </c>
      <c r="AR326" s="722">
        <v>28.359197309160695</v>
      </c>
      <c r="AS326" s="722">
        <v>23.062420411285363</v>
      </c>
      <c r="AT326" s="722">
        <v>1.465623210029382</v>
      </c>
      <c r="AU326" s="722">
        <v>21.344748373206198</v>
      </c>
      <c r="AV326" s="722">
        <v>16.77665730064513</v>
      </c>
      <c r="AW326" s="722">
        <v>8.9789817811235419</v>
      </c>
    </row>
    <row r="327" spans="1:49" s="18" customFormat="1" ht="16.399999999999999" customHeight="1" x14ac:dyDescent="0.25">
      <c r="A327" s="722" t="s">
        <v>601</v>
      </c>
      <c r="B327" s="722">
        <v>8749133.052965913</v>
      </c>
      <c r="C327" s="722">
        <v>2348389.2392504327</v>
      </c>
      <c r="D327" s="722">
        <v>2069656.4582925735</v>
      </c>
      <c r="E327" s="722">
        <v>202287.68914148569</v>
      </c>
      <c r="F327" s="722">
        <v>1983758.1555181718</v>
      </c>
      <c r="G327" s="722">
        <v>38178.901713441242</v>
      </c>
      <c r="H327" s="722">
        <v>1155053.2131746826</v>
      </c>
      <c r="I327" s="722">
        <v>951809.39587512589</v>
      </c>
      <c r="J327" s="722">
        <v>6687921.6607098468</v>
      </c>
      <c r="K327" s="722">
        <v>2061211.392256066</v>
      </c>
      <c r="L327" s="722">
        <v>100</v>
      </c>
      <c r="M327" s="722">
        <v>26.841393599041684</v>
      </c>
      <c r="N327" s="722">
        <v>23.655560451112013</v>
      </c>
      <c r="O327" s="722">
        <v>2.3120883854076393</v>
      </c>
      <c r="P327" s="722">
        <v>22.673768286626842</v>
      </c>
      <c r="Q327" s="722">
        <v>0.43637354103900367</v>
      </c>
      <c r="R327" s="722">
        <v>13.201916191949159</v>
      </c>
      <c r="S327" s="722">
        <v>10.878899544823669</v>
      </c>
      <c r="T327" s="722">
        <v>76.440964152930263</v>
      </c>
      <c r="U327" s="722">
        <v>23.559035847069733</v>
      </c>
      <c r="V327" s="722">
        <v>2061211.392256066</v>
      </c>
      <c r="W327" s="722">
        <v>459946.8798910355</v>
      </c>
      <c r="X327" s="722">
        <v>556675.94163044286</v>
      </c>
      <c r="Y327" s="722">
        <v>102467.56178055189</v>
      </c>
      <c r="Z327" s="722">
        <v>577532.23798722459</v>
      </c>
      <c r="AA327" s="722">
        <v>26613.177747892754</v>
      </c>
      <c r="AB327" s="722">
        <v>337953.90429289849</v>
      </c>
      <c r="AC327" s="722">
        <v>100</v>
      </c>
      <c r="AD327" s="722">
        <v>22.314396360268898</v>
      </c>
      <c r="AE327" s="722">
        <v>27.007222244252304</v>
      </c>
      <c r="AF327" s="722">
        <v>4.9712301302777897</v>
      </c>
      <c r="AG327" s="722">
        <v>28.019068794059788</v>
      </c>
      <c r="AH327" s="722">
        <v>1.2911425702321451</v>
      </c>
      <c r="AI327" s="722">
        <v>16.395887659198142</v>
      </c>
      <c r="AJ327" s="722">
        <v>6687921.6607098468</v>
      </c>
      <c r="AK327" s="722">
        <v>1902555.940578622</v>
      </c>
      <c r="AL327" s="722">
        <v>1522533.7800766178</v>
      </c>
      <c r="AM327" s="722">
        <v>101012.21347716711</v>
      </c>
      <c r="AN327" s="722">
        <v>1417962.8828354529</v>
      </c>
      <c r="AO327" s="722">
        <v>1124803.2204403514</v>
      </c>
      <c r="AP327" s="722">
        <v>619363.62504049391</v>
      </c>
      <c r="AQ327" s="722">
        <v>100</v>
      </c>
      <c r="AR327" s="722">
        <v>28.447640942861874</v>
      </c>
      <c r="AS327" s="722">
        <v>22.76542485569453</v>
      </c>
      <c r="AT327" s="722">
        <v>1.5103677734533423</v>
      </c>
      <c r="AU327" s="722">
        <v>21.201846474453951</v>
      </c>
      <c r="AV327" s="722">
        <v>16.818426971839955</v>
      </c>
      <c r="AW327" s="722">
        <v>9.2609282294547022</v>
      </c>
    </row>
    <row r="328" spans="1:49" s="18" customFormat="1" ht="16.399999999999999" customHeight="1" x14ac:dyDescent="0.25">
      <c r="A328" s="722" t="s">
        <v>602</v>
      </c>
      <c r="B328" s="722">
        <v>8678810.6369801909</v>
      </c>
      <c r="C328" s="722">
        <v>2312593.0128822671</v>
      </c>
      <c r="D328" s="722">
        <v>2048377.0284406582</v>
      </c>
      <c r="E328" s="722">
        <v>174123.66843220301</v>
      </c>
      <c r="F328" s="722">
        <v>1977066.8805297809</v>
      </c>
      <c r="G328" s="722">
        <v>33690.069730848205</v>
      </c>
      <c r="H328" s="722">
        <v>1161258.5114208804</v>
      </c>
      <c r="I328" s="722">
        <v>971701.46554355312</v>
      </c>
      <c r="J328" s="722">
        <v>6682808.9804627839</v>
      </c>
      <c r="K328" s="722">
        <v>1996001.6565174065</v>
      </c>
      <c r="L328" s="722">
        <v>100</v>
      </c>
      <c r="M328" s="722">
        <v>26.64642782996517</v>
      </c>
      <c r="N328" s="722">
        <v>23.602047724288116</v>
      </c>
      <c r="O328" s="722">
        <v>2.0063079575704359</v>
      </c>
      <c r="P328" s="722">
        <v>22.780389655070355</v>
      </c>
      <c r="Q328" s="722">
        <v>0.38818763468920126</v>
      </c>
      <c r="R328" s="722">
        <v>13.380387705116961</v>
      </c>
      <c r="S328" s="722">
        <v>11.19625149329976</v>
      </c>
      <c r="T328" s="722">
        <v>77.00143786969501</v>
      </c>
      <c r="U328" s="722">
        <v>22.998562130304979</v>
      </c>
      <c r="V328" s="722">
        <v>1996001.6565174065</v>
      </c>
      <c r="W328" s="722">
        <v>453532.17954566068</v>
      </c>
      <c r="X328" s="722">
        <v>528613.76002663746</v>
      </c>
      <c r="Y328" s="722">
        <v>87329.529464137668</v>
      </c>
      <c r="Z328" s="722">
        <v>557164.10388963181</v>
      </c>
      <c r="AA328" s="722">
        <v>21478.2167925537</v>
      </c>
      <c r="AB328" s="722">
        <v>347921.41140614392</v>
      </c>
      <c r="AC328" s="722">
        <v>100</v>
      </c>
      <c r="AD328" s="722">
        <v>22.722034226012454</v>
      </c>
      <c r="AE328" s="722">
        <v>26.483633332697465</v>
      </c>
      <c r="AF328" s="722">
        <v>4.3752232959820736</v>
      </c>
      <c r="AG328" s="722">
        <v>27.914010094649083</v>
      </c>
      <c r="AH328" s="722">
        <v>1.0760620725149379</v>
      </c>
      <c r="AI328" s="722">
        <v>17.430917968935553</v>
      </c>
      <c r="AJ328" s="722">
        <v>6682808.9804627839</v>
      </c>
      <c r="AK328" s="722">
        <v>1871676.7601133878</v>
      </c>
      <c r="AL328" s="722">
        <v>1528293.4008681914</v>
      </c>
      <c r="AM328" s="722">
        <v>87721.566239833948</v>
      </c>
      <c r="AN328" s="722">
        <v>1430513.5308057601</v>
      </c>
      <c r="AO328" s="722">
        <v>1134698.2323795506</v>
      </c>
      <c r="AP328" s="722">
        <v>628869.94462795206</v>
      </c>
      <c r="AQ328" s="722">
        <v>100</v>
      </c>
      <c r="AR328" s="722">
        <v>28.007335920946442</v>
      </c>
      <c r="AS328" s="722">
        <v>22.869027161125846</v>
      </c>
      <c r="AT328" s="722">
        <v>1.3126451241729078</v>
      </c>
      <c r="AU328" s="722">
        <v>21.405871916852202</v>
      </c>
      <c r="AV328" s="722">
        <v>16.979360560758881</v>
      </c>
      <c r="AW328" s="722">
        <v>9.4102636550955694</v>
      </c>
    </row>
    <row r="329" spans="1:49" s="18" customFormat="1" ht="16.399999999999999" customHeight="1" x14ac:dyDescent="0.25">
      <c r="A329" s="722" t="s">
        <v>603</v>
      </c>
      <c r="B329" s="722">
        <v>8667791.0301924422</v>
      </c>
      <c r="C329" s="722">
        <v>2322872.2061485415</v>
      </c>
      <c r="D329" s="722">
        <v>2026506.1310133985</v>
      </c>
      <c r="E329" s="722">
        <v>179603.27636597323</v>
      </c>
      <c r="F329" s="722">
        <v>1985563.4118817742</v>
      </c>
      <c r="G329" s="722">
        <v>30824.914198812097</v>
      </c>
      <c r="H329" s="722">
        <v>1132564.26844796</v>
      </c>
      <c r="I329" s="722">
        <v>989856.82213598327</v>
      </c>
      <c r="J329" s="722">
        <v>6694099.9140726067</v>
      </c>
      <c r="K329" s="722">
        <v>1973691.1161198355</v>
      </c>
      <c r="L329" s="722">
        <v>100</v>
      </c>
      <c r="M329" s="722">
        <v>26.798894874799135</v>
      </c>
      <c r="N329" s="722">
        <v>23.379729898361497</v>
      </c>
      <c r="O329" s="722">
        <v>2.0720766772106374</v>
      </c>
      <c r="P329" s="722">
        <v>22.907375188966579</v>
      </c>
      <c r="Q329" s="722">
        <v>0.35562595004240338</v>
      </c>
      <c r="R329" s="722">
        <v>13.066354097634663</v>
      </c>
      <c r="S329" s="722">
        <v>11.41994331298509</v>
      </c>
      <c r="T329" s="722">
        <v>77.229595069321661</v>
      </c>
      <c r="U329" s="722">
        <v>22.77040493067835</v>
      </c>
      <c r="V329" s="722">
        <v>1973691.1161198355</v>
      </c>
      <c r="W329" s="722">
        <v>442063.05977029959</v>
      </c>
      <c r="X329" s="722">
        <v>515301.40089140629</v>
      </c>
      <c r="Y329" s="722">
        <v>86512.604795327046</v>
      </c>
      <c r="Z329" s="722">
        <v>567061.84283204179</v>
      </c>
      <c r="AA329" s="684">
        <v>16861.313244135323</v>
      </c>
      <c r="AB329" s="722">
        <v>345899.91700659133</v>
      </c>
      <c r="AC329" s="722">
        <v>100</v>
      </c>
      <c r="AD329" s="722">
        <v>22.397783328901557</v>
      </c>
      <c r="AE329" s="722">
        <v>26.108512962477104</v>
      </c>
      <c r="AF329" s="722">
        <v>4.3832899732256942</v>
      </c>
      <c r="AG329" s="722">
        <v>28.731032845040772</v>
      </c>
      <c r="AH329" s="703">
        <v>0.85430354863651137</v>
      </c>
      <c r="AI329" s="722">
        <v>17.525534476063857</v>
      </c>
      <c r="AJ329" s="722">
        <v>6694099.9140726067</v>
      </c>
      <c r="AK329" s="722">
        <v>1892891.8401764636</v>
      </c>
      <c r="AL329" s="722">
        <v>1520114.2571011581</v>
      </c>
      <c r="AM329" s="722">
        <v>94015.104791027552</v>
      </c>
      <c r="AN329" s="722">
        <v>1428755.2804022147</v>
      </c>
      <c r="AO329" s="722">
        <v>1108963.0386871477</v>
      </c>
      <c r="AP329" s="722">
        <v>648964.62919253239</v>
      </c>
      <c r="AQ329" s="722">
        <v>100</v>
      </c>
      <c r="AR329" s="722">
        <v>28.27701803788662</v>
      </c>
      <c r="AS329" s="722">
        <v>22.70826961972158</v>
      </c>
      <c r="AT329" s="722">
        <v>1.4044472893717228</v>
      </c>
      <c r="AU329" s="722">
        <v>21.343500974621364</v>
      </c>
      <c r="AV329" s="722">
        <v>16.566275569861766</v>
      </c>
      <c r="AW329" s="722">
        <v>9.6945763810344801</v>
      </c>
    </row>
    <row r="330" spans="1:49" s="18" customFormat="1" ht="16.399999999999999" customHeight="1" x14ac:dyDescent="0.25">
      <c r="A330" s="722" t="s">
        <v>604</v>
      </c>
      <c r="B330" s="722">
        <v>8662335.345259551</v>
      </c>
      <c r="C330" s="722">
        <v>2325923.0932099605</v>
      </c>
      <c r="D330" s="722">
        <v>2018674.2573841726</v>
      </c>
      <c r="E330" s="722">
        <v>168907.09712770401</v>
      </c>
      <c r="F330" s="722">
        <v>2004474.0875496175</v>
      </c>
      <c r="G330" s="722">
        <v>28424.533321523711</v>
      </c>
      <c r="H330" s="722">
        <v>1125922.9115128347</v>
      </c>
      <c r="I330" s="722">
        <v>990009.36515373806</v>
      </c>
      <c r="J330" s="722">
        <v>6721929.1761556864</v>
      </c>
      <c r="K330" s="722">
        <v>1940406.1691038643</v>
      </c>
      <c r="L330" s="722">
        <v>100</v>
      </c>
      <c r="M330" s="722">
        <v>26.850993415797721</v>
      </c>
      <c r="N330" s="722">
        <v>23.30404188852939</v>
      </c>
      <c r="O330" s="722">
        <v>1.9499025423916214</v>
      </c>
      <c r="P330" s="722">
        <v>23.140111848089127</v>
      </c>
      <c r="Q330" s="722">
        <v>0.3281393779920907</v>
      </c>
      <c r="R330" s="722">
        <v>12.997914149433088</v>
      </c>
      <c r="S330" s="722">
        <v>11.428896777766969</v>
      </c>
      <c r="T330" s="722">
        <v>77.599503000472623</v>
      </c>
      <c r="U330" s="722">
        <v>22.400496999527366</v>
      </c>
      <c r="V330" s="722">
        <v>1940406.1691038643</v>
      </c>
      <c r="W330" s="722">
        <v>442890.591132075</v>
      </c>
      <c r="X330" s="722">
        <v>497432.24696249946</v>
      </c>
      <c r="Y330" s="722">
        <v>78258.947005257607</v>
      </c>
      <c r="Z330" s="722">
        <v>556716.35096737812</v>
      </c>
      <c r="AA330" s="684">
        <v>12648.981027429729</v>
      </c>
      <c r="AB330" s="722">
        <v>352458.19346090534</v>
      </c>
      <c r="AC330" s="722">
        <v>100</v>
      </c>
      <c r="AD330" s="722">
        <v>22.824633222879037</v>
      </c>
      <c r="AE330" s="722">
        <v>25.635470288791552</v>
      </c>
      <c r="AF330" s="722">
        <v>4.033121943814467</v>
      </c>
      <c r="AG330" s="722">
        <v>28.690712276207915</v>
      </c>
      <c r="AH330" s="703">
        <v>0.65187285161391717</v>
      </c>
      <c r="AI330" s="722">
        <v>18.164145170888666</v>
      </c>
      <c r="AJ330" s="722">
        <v>6721929.1761556864</v>
      </c>
      <c r="AK330" s="722">
        <v>1896118.991927841</v>
      </c>
      <c r="AL330" s="722">
        <v>1530473.8287033567</v>
      </c>
      <c r="AM330" s="722">
        <v>91594.070153665874</v>
      </c>
      <c r="AN330" s="722">
        <v>1458988.4830931709</v>
      </c>
      <c r="AO330" s="722">
        <v>1101942.5035653873</v>
      </c>
      <c r="AP330" s="722">
        <v>642946.02665210678</v>
      </c>
      <c r="AQ330" s="722">
        <v>100</v>
      </c>
      <c r="AR330" s="722">
        <v>28.207958492836177</v>
      </c>
      <c r="AS330" s="722">
        <v>22.768371825938281</v>
      </c>
      <c r="AT330" s="722">
        <v>1.3626158168784679</v>
      </c>
      <c r="AU330" s="722">
        <v>21.704907101201794</v>
      </c>
      <c r="AV330" s="722">
        <v>16.393247752062678</v>
      </c>
      <c r="AW330" s="722">
        <v>9.5649033157444183</v>
      </c>
    </row>
    <row r="331" spans="1:49" s="18" customFormat="1" ht="16.399999999999999" customHeight="1" x14ac:dyDescent="0.25">
      <c r="A331" s="722" t="s">
        <v>605</v>
      </c>
      <c r="B331" s="722">
        <v>8738817.7945595551</v>
      </c>
      <c r="C331" s="722">
        <v>2335128.061973691</v>
      </c>
      <c r="D331" s="722">
        <v>2036164.9560847546</v>
      </c>
      <c r="E331" s="722">
        <v>173831.93036736181</v>
      </c>
      <c r="F331" s="722">
        <v>2042611.7226632312</v>
      </c>
      <c r="G331" s="722">
        <v>26754.005712240258</v>
      </c>
      <c r="H331" s="722">
        <v>1135796.5778901302</v>
      </c>
      <c r="I331" s="722">
        <v>988530.53986814653</v>
      </c>
      <c r="J331" s="722">
        <v>6798190.9005021434</v>
      </c>
      <c r="K331" s="722">
        <v>1940626.894057411</v>
      </c>
      <c r="L331" s="722">
        <v>100</v>
      </c>
      <c r="M331" s="722">
        <v>26.721326807242164</v>
      </c>
      <c r="N331" s="722">
        <v>23.300233555074129</v>
      </c>
      <c r="O331" s="722">
        <v>1.9891927541455634</v>
      </c>
      <c r="P331" s="722">
        <v>23.374005165033662</v>
      </c>
      <c r="Q331" s="722">
        <v>0.30615131635879</v>
      </c>
      <c r="R331" s="722">
        <v>12.997142228977843</v>
      </c>
      <c r="S331" s="722">
        <v>11.311948173167849</v>
      </c>
      <c r="T331" s="722">
        <v>77.793027161344753</v>
      </c>
      <c r="U331" s="722">
        <v>22.206972838655236</v>
      </c>
      <c r="V331" s="722">
        <v>1940626.894057411</v>
      </c>
      <c r="W331" s="722">
        <v>418863.93912896048</v>
      </c>
      <c r="X331" s="722">
        <v>511611.61349979759</v>
      </c>
      <c r="Y331" s="722">
        <v>74796.502056644327</v>
      </c>
      <c r="Z331" s="722">
        <v>584807.42005029239</v>
      </c>
      <c r="AA331" s="684">
        <v>12762.152377487066</v>
      </c>
      <c r="AB331" s="722">
        <v>337814.88130022155</v>
      </c>
      <c r="AC331" s="722">
        <v>100</v>
      </c>
      <c r="AD331" s="722">
        <v>21.583950032415089</v>
      </c>
      <c r="AE331" s="722">
        <v>26.363213612387575</v>
      </c>
      <c r="AF331" s="722">
        <v>3.8542443313388177</v>
      </c>
      <c r="AG331" s="722">
        <v>30.13497451988788</v>
      </c>
      <c r="AH331" s="703">
        <v>0.65763039853602656</v>
      </c>
      <c r="AI331" s="722">
        <v>17.407513125510036</v>
      </c>
      <c r="AJ331" s="722">
        <v>6798190.9005021434</v>
      </c>
      <c r="AK331" s="722">
        <v>1929090.5856689624</v>
      </c>
      <c r="AL331" s="722">
        <v>1532849.5341417156</v>
      </c>
      <c r="AM331" s="722">
        <v>99982.40804667359</v>
      </c>
      <c r="AN331" s="722">
        <v>1469080.5807446991</v>
      </c>
      <c r="AO331" s="722">
        <v>1110558.6874226565</v>
      </c>
      <c r="AP331" s="722">
        <v>655914.82428161707</v>
      </c>
      <c r="AQ331" s="722">
        <v>100</v>
      </c>
      <c r="AR331" s="722">
        <v>28.376528607433947</v>
      </c>
      <c r="AS331" s="722">
        <v>22.54790364931489</v>
      </c>
      <c r="AT331" s="722">
        <v>1.4707208066088358</v>
      </c>
      <c r="AU331" s="722">
        <v>21.609875366050495</v>
      </c>
      <c r="AV331" s="722">
        <v>16.336091523123098</v>
      </c>
      <c r="AW331" s="722">
        <v>9.6483731316396018</v>
      </c>
    </row>
    <row r="332" spans="1:49" s="18" customFormat="1" ht="16.399999999999999" customHeight="1" x14ac:dyDescent="0.25">
      <c r="A332" s="722" t="s">
        <v>606</v>
      </c>
      <c r="B332" s="722">
        <v>8757559.4936021287</v>
      </c>
      <c r="C332" s="722">
        <v>2324539.25279094</v>
      </c>
      <c r="D332" s="722">
        <v>2043894.3595487967</v>
      </c>
      <c r="E332" s="722">
        <v>173576.360402619</v>
      </c>
      <c r="F332" s="722">
        <v>2049248.4738038636</v>
      </c>
      <c r="G332" s="722">
        <v>31050.695433677683</v>
      </c>
      <c r="H332" s="722">
        <v>1131567.8135317271</v>
      </c>
      <c r="I332" s="722">
        <v>1003682.5380905056</v>
      </c>
      <c r="J332" s="722">
        <v>6818278.00343112</v>
      </c>
      <c r="K332" s="722">
        <v>1939281.4901710097</v>
      </c>
      <c r="L332" s="722">
        <v>100</v>
      </c>
      <c r="M332" s="722">
        <v>26.543231073555845</v>
      </c>
      <c r="N332" s="722">
        <v>23.338629455409034</v>
      </c>
      <c r="O332" s="722">
        <v>1.9820174847733085</v>
      </c>
      <c r="P332" s="722">
        <v>23.399766513729659</v>
      </c>
      <c r="Q332" s="722">
        <v>0.35455877241098843</v>
      </c>
      <c r="R332" s="722">
        <v>12.921040551975679</v>
      </c>
      <c r="S332" s="722">
        <v>11.460756148145498</v>
      </c>
      <c r="T332" s="722">
        <v>77.85591417805658</v>
      </c>
      <c r="U332" s="722">
        <v>22.144085821943431</v>
      </c>
      <c r="V332" s="722">
        <v>1939281.4901710097</v>
      </c>
      <c r="W332" s="722">
        <v>424423.02872524725</v>
      </c>
      <c r="X332" s="722">
        <v>503985.94261164527</v>
      </c>
      <c r="Y332" s="722">
        <v>77241.010169270041</v>
      </c>
      <c r="Z332" s="722">
        <v>570222.97897916893</v>
      </c>
      <c r="AA332" s="722">
        <v>18579.917531243798</v>
      </c>
      <c r="AB332" s="722">
        <v>344829.24153891631</v>
      </c>
      <c r="AC332" s="722">
        <v>100</v>
      </c>
      <c r="AD332" s="722">
        <v>21.885581380340035</v>
      </c>
      <c r="AE332" s="722">
        <v>25.988282008879626</v>
      </c>
      <c r="AF332" s="722">
        <v>3.9829705259786072</v>
      </c>
      <c r="AG332" s="722">
        <v>29.403827235461598</v>
      </c>
      <c r="AH332" s="722">
        <v>0.95808254889316691</v>
      </c>
      <c r="AI332" s="722">
        <v>17.781288754966077</v>
      </c>
      <c r="AJ332" s="722">
        <v>6818278.00343112</v>
      </c>
      <c r="AK332" s="722">
        <v>1910909.445305225</v>
      </c>
      <c r="AL332" s="722">
        <v>1546363.3016274124</v>
      </c>
      <c r="AM332" s="722">
        <v>97122.295532813412</v>
      </c>
      <c r="AN332" s="722">
        <v>1488625.4224792533</v>
      </c>
      <c r="AO332" s="722">
        <v>1111954.1008724156</v>
      </c>
      <c r="AP332" s="722">
        <v>663293.78345319326</v>
      </c>
      <c r="AQ332" s="722">
        <v>100</v>
      </c>
      <c r="AR332" s="722">
        <v>28.026276493032547</v>
      </c>
      <c r="AS332" s="722">
        <v>22.679675144504895</v>
      </c>
      <c r="AT332" s="722">
        <v>1.4244402396607936</v>
      </c>
      <c r="AU332" s="722">
        <v>21.832864863095072</v>
      </c>
      <c r="AV332" s="722">
        <v>16.308430080334858</v>
      </c>
      <c r="AW332" s="722">
        <v>9.728171587010797</v>
      </c>
    </row>
    <row r="333" spans="1:49" s="18" customFormat="1" ht="16.399999999999999" customHeight="1" x14ac:dyDescent="0.25">
      <c r="A333" s="722" t="s">
        <v>607</v>
      </c>
      <c r="B333" s="722">
        <v>8739559.3970371559</v>
      </c>
      <c r="C333" s="722">
        <v>2364223.4223294235</v>
      </c>
      <c r="D333" s="722">
        <v>2040502.4017966094</v>
      </c>
      <c r="E333" s="722">
        <v>168282.61352370068</v>
      </c>
      <c r="F333" s="722">
        <v>2031743.214565404</v>
      </c>
      <c r="G333" s="722">
        <v>31144.667846679196</v>
      </c>
      <c r="H333" s="722">
        <v>1120289.7612652695</v>
      </c>
      <c r="I333" s="722">
        <v>983373.31571006984</v>
      </c>
      <c r="J333" s="722">
        <v>6832068.1879823571</v>
      </c>
      <c r="K333" s="722">
        <v>1907491.2090547988</v>
      </c>
      <c r="L333" s="722">
        <v>100</v>
      </c>
      <c r="M333" s="722">
        <v>27.051974990077088</v>
      </c>
      <c r="N333" s="722">
        <v>23.347886421921576</v>
      </c>
      <c r="O333" s="722">
        <v>1.9255274308307928</v>
      </c>
      <c r="P333" s="722">
        <v>23.247661835838041</v>
      </c>
      <c r="Q333" s="722">
        <v>0.35636427915619767</v>
      </c>
      <c r="R333" s="722">
        <v>12.818606869873381</v>
      </c>
      <c r="S333" s="722">
        <v>11.251978172302925</v>
      </c>
      <c r="T333" s="722">
        <v>78.174057496520163</v>
      </c>
      <c r="U333" s="722">
        <v>21.825942503479837</v>
      </c>
      <c r="V333" s="722">
        <v>1907491.2090547988</v>
      </c>
      <c r="W333" s="722">
        <v>443557.17604654073</v>
      </c>
      <c r="X333" s="722">
        <v>485103.40604888531</v>
      </c>
      <c r="Y333" s="722">
        <v>74305.455288153331</v>
      </c>
      <c r="Z333" s="722">
        <v>546858.49116554495</v>
      </c>
      <c r="AA333" s="722">
        <v>21587.337105622395</v>
      </c>
      <c r="AB333" s="722">
        <v>336097.76238781842</v>
      </c>
      <c r="AC333" s="722">
        <v>100</v>
      </c>
      <c r="AD333" s="722">
        <v>23.253432253893973</v>
      </c>
      <c r="AE333" s="722">
        <v>25.431488425535864</v>
      </c>
      <c r="AF333" s="722">
        <v>3.8954546650295288</v>
      </c>
      <c r="AG333" s="722">
        <v>28.668991425471607</v>
      </c>
      <c r="AH333" s="722">
        <v>1.1317135829065952</v>
      </c>
      <c r="AI333" s="722">
        <v>17.619885260407663</v>
      </c>
      <c r="AJ333" s="722">
        <v>6832068.1879823571</v>
      </c>
      <c r="AK333" s="722">
        <v>1929949.0529614564</v>
      </c>
      <c r="AL333" s="722">
        <v>1561608.0981766752</v>
      </c>
      <c r="AM333" s="722">
        <v>94620.938985288434</v>
      </c>
      <c r="AN333" s="722">
        <v>1492822.1230951226</v>
      </c>
      <c r="AO333" s="722">
        <v>1101769.2657303703</v>
      </c>
      <c r="AP333" s="722">
        <v>650959.97206037759</v>
      </c>
      <c r="AQ333" s="722">
        <v>100</v>
      </c>
      <c r="AR333" s="722">
        <v>28.248386869970744</v>
      </c>
      <c r="AS333" s="722">
        <v>22.857033261517383</v>
      </c>
      <c r="AT333" s="722">
        <v>1.3849530827535819</v>
      </c>
      <c r="AU333" s="722">
        <v>21.85022283180669</v>
      </c>
      <c r="AV333" s="722">
        <v>16.126438369985653</v>
      </c>
      <c r="AW333" s="722">
        <v>9.5280075395825179</v>
      </c>
    </row>
    <row r="334" spans="1:49" s="18" customFormat="1" ht="16.399999999999999" customHeight="1" x14ac:dyDescent="0.25">
      <c r="A334" s="722" t="s">
        <v>608</v>
      </c>
      <c r="B334" s="722">
        <v>8726086.5203059763</v>
      </c>
      <c r="C334" s="722">
        <v>2372955.0710448008</v>
      </c>
      <c r="D334" s="722">
        <v>2037028.7432260821</v>
      </c>
      <c r="E334" s="722">
        <v>175127.96623175731</v>
      </c>
      <c r="F334" s="722">
        <v>1999741.1376991305</v>
      </c>
      <c r="G334" s="722">
        <v>32511.711982365436</v>
      </c>
      <c r="H334" s="722">
        <v>1118266.475952534</v>
      </c>
      <c r="I334" s="722">
        <v>990455.41416930687</v>
      </c>
      <c r="J334" s="722">
        <v>6829604.786453262</v>
      </c>
      <c r="K334" s="722">
        <v>1896481.7338527138</v>
      </c>
      <c r="L334" s="722">
        <v>100</v>
      </c>
      <c r="M334" s="722">
        <v>27.193806358931155</v>
      </c>
      <c r="N334" s="722">
        <v>23.344127272699268</v>
      </c>
      <c r="O334" s="722">
        <v>2.0069473964557543</v>
      </c>
      <c r="P334" s="722">
        <v>22.916815379330096</v>
      </c>
      <c r="Q334" s="722">
        <v>0.37258067412819357</v>
      </c>
      <c r="R334" s="722">
        <v>12.815211874765167</v>
      </c>
      <c r="S334" s="722">
        <v>11.350511043690375</v>
      </c>
      <c r="T334" s="722">
        <v>78.266526128986698</v>
      </c>
      <c r="U334" s="722">
        <v>21.73347387101331</v>
      </c>
      <c r="V334" s="722">
        <v>1896481.7338527138</v>
      </c>
      <c r="W334" s="722">
        <v>450013.96930015588</v>
      </c>
      <c r="X334" s="722">
        <v>479811.99169148039</v>
      </c>
      <c r="Y334" s="722">
        <v>83609.672402230717</v>
      </c>
      <c r="Z334" s="722">
        <v>531248.38982268516</v>
      </c>
      <c r="AA334" s="722">
        <v>21340.667148471242</v>
      </c>
      <c r="AB334" s="722">
        <v>330454.69333346037</v>
      </c>
      <c r="AC334" s="722">
        <v>100</v>
      </c>
      <c r="AD334" s="722">
        <v>23.728884980397353</v>
      </c>
      <c r="AE334" s="722">
        <v>25.300111418249177</v>
      </c>
      <c r="AF334" s="722">
        <v>4.4086726969089849</v>
      </c>
      <c r="AG334" s="722">
        <v>28.012312501605326</v>
      </c>
      <c r="AH334" s="722">
        <v>1.1252767040955121</v>
      </c>
      <c r="AI334" s="722">
        <v>17.424617776947407</v>
      </c>
      <c r="AJ334" s="722">
        <v>6829604.786453262</v>
      </c>
      <c r="AK334" s="722">
        <v>1933585.2233344177</v>
      </c>
      <c r="AL334" s="722">
        <v>1563479.2511338147</v>
      </c>
      <c r="AM334" s="722">
        <v>92282.800436016085</v>
      </c>
      <c r="AN334" s="722">
        <v>1477402.279611853</v>
      </c>
      <c r="AO334" s="722">
        <v>1099253.6776858508</v>
      </c>
      <c r="AP334" s="722">
        <v>664170.24896792695</v>
      </c>
      <c r="AQ334" s="722">
        <v>100</v>
      </c>
      <c r="AR334" s="722">
        <v>28.311817210415242</v>
      </c>
      <c r="AS334" s="722">
        <v>22.892675345358569</v>
      </c>
      <c r="AT334" s="722">
        <v>1.3512172859410834</v>
      </c>
      <c r="AU334" s="722">
        <v>21.632324648452972</v>
      </c>
      <c r="AV334" s="722">
        <v>16.095421507643536</v>
      </c>
      <c r="AW334" s="722">
        <v>9.7248709073961308</v>
      </c>
    </row>
    <row r="335" spans="1:49" s="18" customFormat="1" ht="16.399999999999999" customHeight="1" x14ac:dyDescent="0.25">
      <c r="A335" s="722" t="s">
        <v>609</v>
      </c>
      <c r="B335" s="722">
        <v>8665590.5637663398</v>
      </c>
      <c r="C335" s="722">
        <v>2315538.3041602112</v>
      </c>
      <c r="D335" s="722">
        <v>2030973.38978608</v>
      </c>
      <c r="E335" s="722">
        <v>169651.45003005309</v>
      </c>
      <c r="F335" s="722">
        <v>1982501.4985622703</v>
      </c>
      <c r="G335" s="722">
        <v>34184.393386228046</v>
      </c>
      <c r="H335" s="722">
        <v>1139171.3956476403</v>
      </c>
      <c r="I335" s="722">
        <v>993570.13219385594</v>
      </c>
      <c r="J335" s="722">
        <v>6792917.9725651853</v>
      </c>
      <c r="K335" s="722">
        <v>1872672.5912011531</v>
      </c>
      <c r="L335" s="722">
        <v>100</v>
      </c>
      <c r="M335" s="722">
        <v>26.721067503953304</v>
      </c>
      <c r="N335" s="722">
        <v>23.437218442771137</v>
      </c>
      <c r="O335" s="722">
        <v>1.9577598177719258</v>
      </c>
      <c r="P335" s="722">
        <v>22.877857936789162</v>
      </c>
      <c r="Q335" s="722">
        <v>0.39448428972820554</v>
      </c>
      <c r="R335" s="722">
        <v>13.145917606710933</v>
      </c>
      <c r="S335" s="722">
        <v>11.465694402275323</v>
      </c>
      <c r="T335" s="722">
        <v>78.389556055978346</v>
      </c>
      <c r="U335" s="722">
        <v>21.610443944021636</v>
      </c>
      <c r="V335" s="722">
        <v>1872672.5912011531</v>
      </c>
      <c r="W335" s="722">
        <v>431560.85852035903</v>
      </c>
      <c r="X335" s="722">
        <v>481538.50617631827</v>
      </c>
      <c r="Y335" s="722">
        <v>88269.501213840267</v>
      </c>
      <c r="Z335" s="722">
        <v>525641.15995328745</v>
      </c>
      <c r="AA335" s="722">
        <v>19978.679733351953</v>
      </c>
      <c r="AB335" s="722">
        <v>325665.75486907468</v>
      </c>
      <c r="AC335" s="722">
        <v>100</v>
      </c>
      <c r="AD335" s="722">
        <v>23.04518475616451</v>
      </c>
      <c r="AE335" s="722">
        <v>25.713972022597613</v>
      </c>
      <c r="AF335" s="722">
        <v>4.7135575982998299</v>
      </c>
      <c r="AG335" s="722">
        <v>28.069036863306433</v>
      </c>
      <c r="AH335" s="722">
        <v>1.0668538551385218</v>
      </c>
      <c r="AI335" s="722">
        <v>17.390426730184</v>
      </c>
      <c r="AJ335" s="722">
        <v>6792917.9725651853</v>
      </c>
      <c r="AK335" s="722">
        <v>1896293.2234472856</v>
      </c>
      <c r="AL335" s="722">
        <v>1557658.7610278723</v>
      </c>
      <c r="AM335" s="722">
        <v>82266.066776499181</v>
      </c>
      <c r="AN335" s="722">
        <v>1467295.1057281597</v>
      </c>
      <c r="AO335" s="722">
        <v>1117120.4615863014</v>
      </c>
      <c r="AP335" s="722">
        <v>672936.46239028359</v>
      </c>
      <c r="AQ335" s="722">
        <v>100</v>
      </c>
      <c r="AR335" s="722">
        <v>27.915738584006412</v>
      </c>
      <c r="AS335" s="722">
        <v>22.930628153009469</v>
      </c>
      <c r="AT335" s="722">
        <v>1.2110563841452269</v>
      </c>
      <c r="AU335" s="722">
        <v>21.600365434327042</v>
      </c>
      <c r="AV335" s="722">
        <v>16.445369517165645</v>
      </c>
      <c r="AW335" s="722">
        <v>9.9064417546052752</v>
      </c>
    </row>
    <row r="336" spans="1:49" s="18" customFormat="1" ht="16.399999999999999" customHeight="1" x14ac:dyDescent="0.25">
      <c r="A336" s="722" t="s">
        <v>610</v>
      </c>
      <c r="B336" s="722">
        <v>8650240.5361708067</v>
      </c>
      <c r="C336" s="722">
        <v>2265457.8945530895</v>
      </c>
      <c r="D336" s="722">
        <v>2048202.2351409891</v>
      </c>
      <c r="E336" s="722">
        <v>178799.81224938936</v>
      </c>
      <c r="F336" s="722">
        <v>1991702.3202076794</v>
      </c>
      <c r="G336" s="722">
        <v>35207.4916919924</v>
      </c>
      <c r="H336" s="722">
        <v>1122860.7079816626</v>
      </c>
      <c r="I336" s="722">
        <v>1008010.0743460034</v>
      </c>
      <c r="J336" s="722">
        <v>6798823.5721112471</v>
      </c>
      <c r="K336" s="722">
        <v>1851416.9640595592</v>
      </c>
      <c r="L336" s="722">
        <v>100</v>
      </c>
      <c r="M336" s="722">
        <v>26.189536407457375</v>
      </c>
      <c r="N336" s="722">
        <v>23.677980127563767</v>
      </c>
      <c r="O336" s="722">
        <v>2.0669923743940015</v>
      </c>
      <c r="P336" s="722">
        <v>23.024820083088052</v>
      </c>
      <c r="Q336" s="722">
        <v>0.4070117073019297</v>
      </c>
      <c r="R336" s="722">
        <v>12.980687684769496</v>
      </c>
      <c r="S336" s="722">
        <v>11.652971615425368</v>
      </c>
      <c r="T336" s="722">
        <v>78.596930844663831</v>
      </c>
      <c r="U336" s="722">
        <v>21.403069155336159</v>
      </c>
      <c r="V336" s="722">
        <v>1851416.9640595592</v>
      </c>
      <c r="W336" s="722">
        <v>399029.27798941883</v>
      </c>
      <c r="X336" s="722">
        <v>494501.88608649728</v>
      </c>
      <c r="Y336" s="722">
        <v>96734.057521370269</v>
      </c>
      <c r="Z336" s="722">
        <v>532054.8907434328</v>
      </c>
      <c r="AA336" s="684">
        <v>19314.141510973943</v>
      </c>
      <c r="AB336" s="722">
        <v>309738.62090713112</v>
      </c>
      <c r="AC336" s="722">
        <v>100</v>
      </c>
      <c r="AD336" s="722">
        <v>21.552642421212159</v>
      </c>
      <c r="AE336" s="722">
        <v>26.709374262306341</v>
      </c>
      <c r="AF336" s="722">
        <v>5.2248661106174454</v>
      </c>
      <c r="AG336" s="722">
        <v>28.737712847613121</v>
      </c>
      <c r="AH336" s="703">
        <v>1.0432086280890649</v>
      </c>
      <c r="AI336" s="722">
        <v>16.729814348679962</v>
      </c>
      <c r="AJ336" s="722">
        <v>6798823.5721112471</v>
      </c>
      <c r="AK336" s="722">
        <v>1881475.141933566</v>
      </c>
      <c r="AL336" s="722">
        <v>1563228.46880881</v>
      </c>
      <c r="AM336" s="722">
        <v>83224.507355190493</v>
      </c>
      <c r="AN336" s="722">
        <v>1472633.6945078247</v>
      </c>
      <c r="AO336" s="722">
        <v>1094564.647814102</v>
      </c>
      <c r="AP336" s="722">
        <v>704549.70078249997</v>
      </c>
      <c r="AQ336" s="722">
        <v>100</v>
      </c>
      <c r="AR336" s="722">
        <v>27.673539723127561</v>
      </c>
      <c r="AS336" s="722">
        <v>22.992631772666794</v>
      </c>
      <c r="AT336" s="722">
        <v>1.2241015886421462</v>
      </c>
      <c r="AU336" s="722">
        <v>21.660125150894686</v>
      </c>
      <c r="AV336" s="722">
        <v>16.099324187555077</v>
      </c>
      <c r="AW336" s="722">
        <v>10.362817821491364</v>
      </c>
    </row>
    <row r="337" spans="1:50" s="18" customFormat="1" ht="16.399999999999999" customHeight="1" x14ac:dyDescent="0.3">
      <c r="A337" s="722" t="s">
        <v>611</v>
      </c>
      <c r="B337" s="722">
        <v>8632282.8855549973</v>
      </c>
      <c r="C337" s="722">
        <v>2269940.9076661966</v>
      </c>
      <c r="D337" s="722">
        <v>2028600.6533686379</v>
      </c>
      <c r="E337" s="722">
        <v>181536.67283270264</v>
      </c>
      <c r="F337" s="722">
        <v>2006900.9403616018</v>
      </c>
      <c r="G337" s="722">
        <v>32906.053114473645</v>
      </c>
      <c r="H337" s="722">
        <v>1119916.347056435</v>
      </c>
      <c r="I337" s="722">
        <v>992481.31115494866</v>
      </c>
      <c r="J337" s="722">
        <v>6793396.5796659142</v>
      </c>
      <c r="K337" s="722">
        <v>1838886.3058890826</v>
      </c>
      <c r="L337" s="722">
        <v>100</v>
      </c>
      <c r="M337" s="722">
        <v>26.295951346365715</v>
      </c>
      <c r="N337" s="722">
        <v>23.500164212218269</v>
      </c>
      <c r="O337" s="722">
        <v>2.1029972631745033</v>
      </c>
      <c r="P337" s="722">
        <v>23.248785598997106</v>
      </c>
      <c r="Q337" s="722">
        <v>0.38119757601477178</v>
      </c>
      <c r="R337" s="722">
        <v>12.973582560998659</v>
      </c>
      <c r="S337" s="722">
        <v>11.497321442230966</v>
      </c>
      <c r="T337" s="722">
        <v>78.697566677683611</v>
      </c>
      <c r="U337" s="722">
        <v>21.302433322316393</v>
      </c>
      <c r="V337" s="722">
        <v>1838886.3058890826</v>
      </c>
      <c r="W337" s="722">
        <v>397564.57905699313</v>
      </c>
      <c r="X337" s="722">
        <v>483555.25008870149</v>
      </c>
      <c r="Y337" s="722">
        <v>93375.262190254027</v>
      </c>
      <c r="Z337" s="722">
        <v>533582.48159866757</v>
      </c>
      <c r="AA337" s="722">
        <v>19860.275593715061</v>
      </c>
      <c r="AB337" s="722">
        <v>310909.02347932046</v>
      </c>
      <c r="AC337" s="722">
        <v>100</v>
      </c>
      <c r="AD337" s="722">
        <v>21.619856419822252</v>
      </c>
      <c r="AE337" s="722">
        <v>26.296092832933869</v>
      </c>
      <c r="AF337" s="722">
        <v>5.0778159525804965</v>
      </c>
      <c r="AG337" s="722">
        <v>29.016610754555916</v>
      </c>
      <c r="AH337" s="722">
        <v>1.0800165040172411</v>
      </c>
      <c r="AI337" s="722">
        <v>16.907463092395979</v>
      </c>
      <c r="AJ337" s="722">
        <v>6793396.5796659142</v>
      </c>
      <c r="AK337" s="722">
        <v>1886620.178680026</v>
      </c>
      <c r="AL337" s="722">
        <v>1555029.94249909</v>
      </c>
      <c r="AM337" s="722">
        <v>89292.889753844909</v>
      </c>
      <c r="AN337" s="722">
        <v>1485713.7191900522</v>
      </c>
      <c r="AO337" s="722">
        <v>1090237.8018420523</v>
      </c>
      <c r="AP337" s="722">
        <v>687483.58090532711</v>
      </c>
      <c r="AQ337" s="722">
        <v>100</v>
      </c>
      <c r="AR337" s="722">
        <v>27.771382938647843</v>
      </c>
      <c r="AS337" s="722">
        <v>22.890315974686747</v>
      </c>
      <c r="AT337" s="722">
        <v>1.3144071409156002</v>
      </c>
      <c r="AU337" s="722">
        <v>21.869968899462023</v>
      </c>
      <c r="AV337" s="722">
        <v>16.048493401744963</v>
      </c>
      <c r="AW337" s="722">
        <v>10.119879987031997</v>
      </c>
      <c r="AX337" s="25"/>
    </row>
    <row r="338" spans="1:50" s="25" customFormat="1" ht="16.399999999999999" customHeight="1" x14ac:dyDescent="0.3">
      <c r="A338" s="702" t="s">
        <v>612</v>
      </c>
      <c r="B338" s="702">
        <v>8548670.3708507195</v>
      </c>
      <c r="C338" s="702">
        <v>2257101.0069877766</v>
      </c>
      <c r="D338" s="702">
        <v>2005001.500053613</v>
      </c>
      <c r="E338" s="702">
        <v>173309.35009539447</v>
      </c>
      <c r="F338" s="702">
        <v>2005920.4531204645</v>
      </c>
      <c r="G338" s="702">
        <v>33161.915407092689</v>
      </c>
      <c r="H338" s="702">
        <v>1089458.690936299</v>
      </c>
      <c r="I338" s="702">
        <v>984717.45425007981</v>
      </c>
      <c r="J338" s="702">
        <v>6732864.8739224086</v>
      </c>
      <c r="K338" s="702">
        <v>1815805.496928311</v>
      </c>
      <c r="L338" s="702">
        <v>100</v>
      </c>
      <c r="M338" s="702">
        <v>26.402948167051171</v>
      </c>
      <c r="N338" s="702">
        <v>23.453957318207902</v>
      </c>
      <c r="O338" s="702">
        <v>2.0273252164026019</v>
      </c>
      <c r="P338" s="702">
        <v>23.464706978997082</v>
      </c>
      <c r="Q338" s="702">
        <v>0.38791898585969914</v>
      </c>
      <c r="R338" s="702">
        <v>12.744188788131758</v>
      </c>
      <c r="S338" s="702">
        <v>11.518954545349791</v>
      </c>
      <c r="T338" s="702">
        <v>78.759205605589273</v>
      </c>
      <c r="U338" s="702">
        <v>21.240794394410734</v>
      </c>
      <c r="V338" s="702">
        <v>1815805.496928311</v>
      </c>
      <c r="W338" s="702">
        <v>394777.48839550634</v>
      </c>
      <c r="X338" s="702">
        <v>484446.42831078451</v>
      </c>
      <c r="Y338" s="702">
        <v>79958.382184821297</v>
      </c>
      <c r="Z338" s="702">
        <v>543754.80697706644</v>
      </c>
      <c r="AA338" s="702">
        <v>21626.460791898928</v>
      </c>
      <c r="AB338" s="702">
        <v>291213.00554372993</v>
      </c>
      <c r="AC338" s="702">
        <v>100</v>
      </c>
      <c r="AD338" s="702">
        <v>21.741177073388513</v>
      </c>
      <c r="AE338" s="702">
        <v>26.679422940964404</v>
      </c>
      <c r="AF338" s="702">
        <v>4.4034662479038689</v>
      </c>
      <c r="AG338" s="702">
        <v>29.945652653706784</v>
      </c>
      <c r="AH338" s="702">
        <v>1.1910119684340152</v>
      </c>
      <c r="AI338" s="702">
        <v>16.037676173816937</v>
      </c>
      <c r="AJ338" s="702">
        <v>6732864.8739224086</v>
      </c>
      <c r="AK338" s="702">
        <v>1877267.1204439527</v>
      </c>
      <c r="AL338" s="702">
        <v>1529581.8954130786</v>
      </c>
      <c r="AM338" s="702">
        <v>94496.695393646281</v>
      </c>
      <c r="AN338" s="702">
        <v>1475113.1522833775</v>
      </c>
      <c r="AO338" s="702">
        <v>1057476.0978359031</v>
      </c>
      <c r="AP338" s="702">
        <v>699493.54000542755</v>
      </c>
      <c r="AQ338" s="702">
        <v>100</v>
      </c>
      <c r="AR338" s="702">
        <v>27.882144608529785</v>
      </c>
      <c r="AS338" s="702">
        <v>22.718143376639315</v>
      </c>
      <c r="AT338" s="702">
        <v>1.4035139151484965</v>
      </c>
      <c r="AU338" s="702">
        <v>21.909145362425956</v>
      </c>
      <c r="AV338" s="702">
        <v>15.706183291034066</v>
      </c>
      <c r="AW338" s="702">
        <v>10.389240733386634</v>
      </c>
    </row>
    <row r="339" spans="1:50" s="25" customFormat="1" ht="16.399999999999999" customHeight="1" x14ac:dyDescent="0.3">
      <c r="A339" s="714" t="s">
        <v>613</v>
      </c>
      <c r="B339" s="679">
        <v>8536136.034705814</v>
      </c>
      <c r="C339" s="679">
        <v>2227309.4720544908</v>
      </c>
      <c r="D339" s="679">
        <v>2007686.8180784713</v>
      </c>
      <c r="E339" s="679">
        <v>189365.3788123462</v>
      </c>
      <c r="F339" s="679">
        <v>1978504.5059196001</v>
      </c>
      <c r="G339" s="679">
        <v>32509.994716622165</v>
      </c>
      <c r="H339" s="679">
        <v>1111149.8897824388</v>
      </c>
      <c r="I339" s="679">
        <v>989609.97534184624</v>
      </c>
      <c r="J339" s="679">
        <v>6706519.7283296222</v>
      </c>
      <c r="K339" s="678">
        <v>1829616.3063761937</v>
      </c>
      <c r="L339" s="708">
        <v>100</v>
      </c>
      <c r="M339" s="708">
        <v>26.092712944109635</v>
      </c>
      <c r="N339" s="708">
        <v>23.519855001322778</v>
      </c>
      <c r="O339" s="708">
        <v>2.2183969191966186</v>
      </c>
      <c r="P339" s="708">
        <v>23.177987064351964</v>
      </c>
      <c r="Q339" s="708">
        <v>0.38085141315045334</v>
      </c>
      <c r="R339" s="708">
        <v>13.017012442922402</v>
      </c>
      <c r="S339" s="708">
        <v>11.593184214946168</v>
      </c>
      <c r="T339" s="708">
        <v>78.566223652746103</v>
      </c>
      <c r="U339" s="685">
        <v>21.433776347253922</v>
      </c>
      <c r="V339" s="679">
        <v>1829616.3063761937</v>
      </c>
      <c r="W339" s="679">
        <v>403524.14288219321</v>
      </c>
      <c r="X339" s="679">
        <v>487775.57634419197</v>
      </c>
      <c r="Y339" s="679">
        <v>90226.499940196809</v>
      </c>
      <c r="Z339" s="679">
        <v>548916.61241456633</v>
      </c>
      <c r="AA339" s="686">
        <v>20576.278825492038</v>
      </c>
      <c r="AB339" s="678">
        <v>278560.80962851405</v>
      </c>
      <c r="AC339" s="708">
        <v>100</v>
      </c>
      <c r="AD339" s="708">
        <v>22.055123879029491</v>
      </c>
      <c r="AE339" s="708">
        <v>26.659992843543161</v>
      </c>
      <c r="AF339" s="708">
        <v>4.9314438019468021</v>
      </c>
      <c r="AG339" s="708">
        <v>30.001733724256702</v>
      </c>
      <c r="AH339" s="708">
        <v>1.12462261916796</v>
      </c>
      <c r="AI339" s="685">
        <v>15.225094390432165</v>
      </c>
      <c r="AJ339" s="679">
        <v>6706519.7283296222</v>
      </c>
      <c r="AK339" s="679">
        <v>1839153.1001442373</v>
      </c>
      <c r="AL339" s="679">
        <v>1529597.7394237018</v>
      </c>
      <c r="AM339" s="679">
        <v>100440.68305840748</v>
      </c>
      <c r="AN339" s="679">
        <v>1442939.5057943247</v>
      </c>
      <c r="AO339" s="679">
        <v>1077302.5793938413</v>
      </c>
      <c r="AP339" s="678">
        <v>717412.35753243743</v>
      </c>
      <c r="AQ339" s="708">
        <v>100</v>
      </c>
      <c r="AR339" s="708">
        <v>27.423360769003676</v>
      </c>
      <c r="AS339" s="708">
        <v>22.807623050184858</v>
      </c>
      <c r="AT339" s="708">
        <v>1.4976573114983442</v>
      </c>
      <c r="AU339" s="708">
        <v>21.515473960347453</v>
      </c>
      <c r="AV339" s="708">
        <v>16.063511672725113</v>
      </c>
      <c r="AW339" s="685">
        <v>10.697237711863433</v>
      </c>
    </row>
    <row r="340" spans="1:50" s="18" customFormat="1" ht="16.399999999999999" customHeight="1" x14ac:dyDescent="0.3">
      <c r="A340" s="722" t="s">
        <v>831</v>
      </c>
      <c r="B340" s="722">
        <v>8718344.3175652754</v>
      </c>
      <c r="C340" s="722">
        <v>2296993.9390772665</v>
      </c>
      <c r="D340" s="722">
        <v>2074433.751631309</v>
      </c>
      <c r="E340" s="722">
        <v>178645.47472274891</v>
      </c>
      <c r="F340" s="722">
        <v>2011692.8163578985</v>
      </c>
      <c r="G340" s="722">
        <v>34278.037706154064</v>
      </c>
      <c r="H340" s="722">
        <v>1123458.0841427059</v>
      </c>
      <c r="I340" s="722">
        <v>998842.21392719215</v>
      </c>
      <c r="J340" s="722">
        <v>6856977.304756484</v>
      </c>
      <c r="K340" s="722">
        <v>1861367.0128087909</v>
      </c>
      <c r="L340" s="722">
        <v>100</v>
      </c>
      <c r="M340" s="722">
        <v>26.346676105110923</v>
      </c>
      <c r="N340" s="722">
        <v>23.793895676405505</v>
      </c>
      <c r="O340" s="722">
        <v>2.0490756984995779</v>
      </c>
      <c r="P340" s="722">
        <v>23.074252898051327</v>
      </c>
      <c r="Q340" s="722">
        <v>0.39317141486477453</v>
      </c>
      <c r="R340" s="722">
        <v>12.886140340651837</v>
      </c>
      <c r="S340" s="722">
        <v>11.456787866416056</v>
      </c>
      <c r="T340" s="722">
        <v>78.649994253397352</v>
      </c>
      <c r="U340" s="722">
        <v>21.350005746602637</v>
      </c>
      <c r="V340" s="722">
        <v>1861367.0128087909</v>
      </c>
      <c r="W340" s="722">
        <v>423883.26928472443</v>
      </c>
      <c r="X340" s="722">
        <v>491009.73397655907</v>
      </c>
      <c r="Y340" s="722">
        <v>86566.28179502234</v>
      </c>
      <c r="Z340" s="722">
        <v>558229.66958996956</v>
      </c>
      <c r="AA340" s="722">
        <v>22439.899264224623</v>
      </c>
      <c r="AB340" s="722">
        <v>279170.36808740802</v>
      </c>
      <c r="AC340" s="722">
        <v>100</v>
      </c>
      <c r="AD340" s="722">
        <v>22.772686222965095</v>
      </c>
      <c r="AE340" s="722">
        <v>26.37898547668085</v>
      </c>
      <c r="AF340" s="722">
        <v>4.6506831376792466</v>
      </c>
      <c r="AG340" s="722">
        <v>29.990306358099932</v>
      </c>
      <c r="AH340" s="722">
        <v>1.2055601667917688</v>
      </c>
      <c r="AI340" s="722">
        <v>14.998136647223683</v>
      </c>
      <c r="AJ340" s="722">
        <v>6856977.304756484</v>
      </c>
      <c r="AK340" s="722">
        <v>1887872.2352608289</v>
      </c>
      <c r="AL340" s="722">
        <v>1592361.5721933211</v>
      </c>
      <c r="AM340" s="722">
        <v>93220.099488574589</v>
      </c>
      <c r="AN340" s="722">
        <v>1466036.8770259526</v>
      </c>
      <c r="AO340" s="722">
        <v>1093242.7838072819</v>
      </c>
      <c r="AP340" s="722">
        <v>725586.61045160796</v>
      </c>
      <c r="AQ340" s="722">
        <v>100</v>
      </c>
      <c r="AR340" s="722">
        <v>27.532134807435739</v>
      </c>
      <c r="AS340" s="722">
        <v>23.222500256618126</v>
      </c>
      <c r="AT340" s="722">
        <v>1.3594926065149806</v>
      </c>
      <c r="AU340" s="722">
        <v>21.380220640500088</v>
      </c>
      <c r="AV340" s="722">
        <v>15.943508855555514</v>
      </c>
      <c r="AW340" s="722">
        <v>10.58172687764753</v>
      </c>
      <c r="AX340" s="25"/>
    </row>
    <row r="341" spans="1:50" s="25" customFormat="1" ht="16.399999999999999" customHeight="1" x14ac:dyDescent="0.3">
      <c r="A341" s="702" t="s">
        <v>615</v>
      </c>
      <c r="B341" s="702">
        <v>8669957.6395788901</v>
      </c>
      <c r="C341" s="702">
        <v>2308599.9633955155</v>
      </c>
      <c r="D341" s="702">
        <v>2084292.8486291075</v>
      </c>
      <c r="E341" s="702">
        <v>174900.24254901591</v>
      </c>
      <c r="F341" s="702">
        <v>1982767.9964712281</v>
      </c>
      <c r="G341" s="702">
        <v>31709.604476251166</v>
      </c>
      <c r="H341" s="702">
        <v>1113334.9659879366</v>
      </c>
      <c r="I341" s="702">
        <v>974352.01806983515</v>
      </c>
      <c r="J341" s="702">
        <v>6844547.0839993525</v>
      </c>
      <c r="K341" s="702">
        <v>1825410.5555795368</v>
      </c>
      <c r="L341" s="702">
        <v>100</v>
      </c>
      <c r="M341" s="702">
        <v>26.627580656872123</v>
      </c>
      <c r="N341" s="702">
        <v>24.040404062808594</v>
      </c>
      <c r="O341" s="702">
        <v>2.017313691944532</v>
      </c>
      <c r="P341" s="702">
        <v>22.869408120516876</v>
      </c>
      <c r="Q341" s="702">
        <v>0.36574116961650277</v>
      </c>
      <c r="R341" s="702">
        <v>12.841296489218054</v>
      </c>
      <c r="S341" s="702">
        <v>11.238255809023313</v>
      </c>
      <c r="T341" s="702">
        <v>78.945565463360211</v>
      </c>
      <c r="U341" s="702">
        <v>21.054434536639778</v>
      </c>
      <c r="V341" s="702">
        <v>1825410.5555795368</v>
      </c>
      <c r="W341" s="702">
        <v>423617.89445059514</v>
      </c>
      <c r="X341" s="702">
        <v>484868.24172488751</v>
      </c>
      <c r="Y341" s="702">
        <v>82004.479329391383</v>
      </c>
      <c r="Z341" s="702">
        <v>546601.85619798279</v>
      </c>
      <c r="AA341" s="702">
        <v>17703.624579191906</v>
      </c>
      <c r="AB341" s="702">
        <v>270590.60350041941</v>
      </c>
      <c r="AC341" s="702">
        <v>100</v>
      </c>
      <c r="AD341" s="702">
        <v>23.206718792973323</v>
      </c>
      <c r="AE341" s="702">
        <v>26.562147361471244</v>
      </c>
      <c r="AF341" s="702">
        <v>4.4923855117818334</v>
      </c>
      <c r="AG341" s="702">
        <v>29.944050368682458</v>
      </c>
      <c r="AH341" s="702">
        <v>0.96984344289448388</v>
      </c>
      <c r="AI341" s="702">
        <v>14.823547649230695</v>
      </c>
      <c r="AJ341" s="702">
        <v>6844547.0839993525</v>
      </c>
      <c r="AK341" s="702">
        <v>1899430.1983638159</v>
      </c>
      <c r="AL341" s="702">
        <v>1608203.9484063084</v>
      </c>
      <c r="AM341" s="702">
        <v>94008.957174287454</v>
      </c>
      <c r="AN341" s="702">
        <v>1448198.8114627716</v>
      </c>
      <c r="AO341" s="702">
        <v>1085548.9957000534</v>
      </c>
      <c r="AP341" s="702">
        <v>709363.62017007824</v>
      </c>
      <c r="AQ341" s="702">
        <v>100</v>
      </c>
      <c r="AR341" s="702">
        <v>27.750999080774175</v>
      </c>
      <c r="AS341" s="702">
        <v>23.496133910245749</v>
      </c>
      <c r="AT341" s="702">
        <v>1.3734868943199214</v>
      </c>
      <c r="AU341" s="702">
        <v>21.15843157611199</v>
      </c>
      <c r="AV341" s="702">
        <v>15.86005593032978</v>
      </c>
      <c r="AW341" s="702">
        <v>10.363923448322433</v>
      </c>
    </row>
    <row r="342" spans="1:50" s="25" customFormat="1" ht="16.399999999999999" customHeight="1" x14ac:dyDescent="0.3">
      <c r="A342" s="702" t="s">
        <v>616</v>
      </c>
      <c r="B342" s="702">
        <v>8687728.3390835579</v>
      </c>
      <c r="C342" s="702">
        <v>2333256.7790814424</v>
      </c>
      <c r="D342" s="702">
        <v>2042446.1025526247</v>
      </c>
      <c r="E342" s="702">
        <v>164563.90240425809</v>
      </c>
      <c r="F342" s="702">
        <v>2025625.8763698807</v>
      </c>
      <c r="G342" s="702">
        <v>31008.479617965691</v>
      </c>
      <c r="H342" s="702">
        <v>1120368.8660939969</v>
      </c>
      <c r="I342" s="702">
        <v>970458.33296339063</v>
      </c>
      <c r="J342" s="702">
        <v>6846721.7120579341</v>
      </c>
      <c r="K342" s="702">
        <v>1841006.6270256243</v>
      </c>
      <c r="L342" s="702">
        <v>100</v>
      </c>
      <c r="M342" s="702">
        <v>26.856926091770163</v>
      </c>
      <c r="N342" s="702">
        <v>23.509553048111034</v>
      </c>
      <c r="O342" s="702">
        <v>1.8942109603488986</v>
      </c>
      <c r="P342" s="702">
        <v>23.315944022526352</v>
      </c>
      <c r="Q342" s="702">
        <v>0.35692275825968889</v>
      </c>
      <c r="R342" s="702">
        <v>12.89599331799757</v>
      </c>
      <c r="S342" s="702">
        <v>11.170449800986312</v>
      </c>
      <c r="T342" s="702">
        <v>78.809113784745406</v>
      </c>
      <c r="U342" s="702">
        <v>21.19088621525459</v>
      </c>
      <c r="V342" s="702">
        <v>1841006.6270256243</v>
      </c>
      <c r="W342" s="702">
        <v>433088.54600571515</v>
      </c>
      <c r="X342" s="702">
        <v>483473.36454053683</v>
      </c>
      <c r="Y342" s="702">
        <v>83074.133414372394</v>
      </c>
      <c r="Z342" s="702">
        <v>552775.28100550873</v>
      </c>
      <c r="AA342" s="702">
        <v>17940.91110040035</v>
      </c>
      <c r="AB342" s="702">
        <v>270681.31246835482</v>
      </c>
      <c r="AC342" s="702">
        <v>100</v>
      </c>
      <c r="AD342" s="702">
        <v>23.524551169347159</v>
      </c>
      <c r="AE342" s="702">
        <v>26.261359271783196</v>
      </c>
      <c r="AF342" s="702">
        <v>4.5124298954093947</v>
      </c>
      <c r="AG342" s="702">
        <v>30.025708375563326</v>
      </c>
      <c r="AH342" s="702">
        <v>0.97451637799838498</v>
      </c>
      <c r="AI342" s="702">
        <v>14.702897235393131</v>
      </c>
      <c r="AJ342" s="702">
        <v>6846721.7120579341</v>
      </c>
      <c r="AK342" s="702">
        <v>1913924.5097703212</v>
      </c>
      <c r="AL342" s="702">
        <v>1567592.0260511055</v>
      </c>
      <c r="AM342" s="702">
        <v>82473.005268696841</v>
      </c>
      <c r="AN342" s="702">
        <v>1484504.1260999064</v>
      </c>
      <c r="AO342" s="702">
        <v>1092028.0776785254</v>
      </c>
      <c r="AP342" s="702">
        <v>705189.99326446187</v>
      </c>
      <c r="AQ342" s="702">
        <v>100</v>
      </c>
      <c r="AR342" s="702">
        <v>27.953882022102061</v>
      </c>
      <c r="AS342" s="702">
        <v>22.895512509152809</v>
      </c>
      <c r="AT342" s="702">
        <v>1.2045619602656197</v>
      </c>
      <c r="AU342" s="702">
        <v>21.681969686098221</v>
      </c>
      <c r="AV342" s="702">
        <v>15.949648950319203</v>
      </c>
      <c r="AW342" s="702">
        <v>10.299673667509138</v>
      </c>
    </row>
    <row r="343" spans="1:50" s="25" customFormat="1" ht="16.399999999999999" customHeight="1" x14ac:dyDescent="0.3">
      <c r="A343" s="702" t="s">
        <v>617</v>
      </c>
      <c r="B343" s="702">
        <v>8621875.5900773443</v>
      </c>
      <c r="C343" s="702">
        <v>2290876.6794759906</v>
      </c>
      <c r="D343" s="702">
        <v>2032485.0506544441</v>
      </c>
      <c r="E343" s="702">
        <v>164313.95903345721</v>
      </c>
      <c r="F343" s="702">
        <v>2030433.7278070154</v>
      </c>
      <c r="G343" s="702">
        <v>35496.290860193782</v>
      </c>
      <c r="H343" s="702">
        <v>1098809.2257569693</v>
      </c>
      <c r="I343" s="702">
        <v>969460.65648927353</v>
      </c>
      <c r="J343" s="702">
        <v>6781948.5357499737</v>
      </c>
      <c r="K343" s="702">
        <v>1839927.0543273711</v>
      </c>
      <c r="L343" s="702">
        <v>100</v>
      </c>
      <c r="M343" s="702">
        <v>26.570514217492203</v>
      </c>
      <c r="N343" s="702">
        <v>23.573583606258129</v>
      </c>
      <c r="O343" s="702">
        <v>1.905779749623866</v>
      </c>
      <c r="P343" s="702">
        <v>23.549791534266397</v>
      </c>
      <c r="Q343" s="702">
        <v>0.41170033700144532</v>
      </c>
      <c r="R343" s="702">
        <v>12.74443378679177</v>
      </c>
      <c r="S343" s="702">
        <v>11.244196768566187</v>
      </c>
      <c r="T343" s="702">
        <v>78.659781910505799</v>
      </c>
      <c r="U343" s="702">
        <v>21.340218089494208</v>
      </c>
      <c r="V343" s="702">
        <v>1839927.0543273711</v>
      </c>
      <c r="W343" s="702">
        <v>430305.83741072309</v>
      </c>
      <c r="X343" s="702">
        <v>471191.13394542376</v>
      </c>
      <c r="Y343" s="702">
        <v>86101.654411425057</v>
      </c>
      <c r="Z343" s="702">
        <v>555117.90356978204</v>
      </c>
      <c r="AA343" s="702">
        <v>20777.594620908025</v>
      </c>
      <c r="AB343" s="702">
        <v>276488.36248874792</v>
      </c>
      <c r="AC343" s="702">
        <v>100</v>
      </c>
      <c r="AD343" s="702">
        <v>23.387113983604724</v>
      </c>
      <c r="AE343" s="702">
        <v>25.609229063577132</v>
      </c>
      <c r="AF343" s="702">
        <v>4.6796232605483139</v>
      </c>
      <c r="AG343" s="702">
        <v>30.170647377796101</v>
      </c>
      <c r="AH343" s="702">
        <v>1.1292618678572433</v>
      </c>
      <c r="AI343" s="702">
        <v>15.027137181252264</v>
      </c>
      <c r="AJ343" s="702">
        <v>6781948.5357499737</v>
      </c>
      <c r="AK343" s="702">
        <v>1875998.5608807928</v>
      </c>
      <c r="AL343" s="702">
        <v>1569063.8838544192</v>
      </c>
      <c r="AM343" s="702">
        <v>79286.347704788524</v>
      </c>
      <c r="AN343" s="702">
        <v>1488462.808764148</v>
      </c>
      <c r="AO343" s="702">
        <v>1068746.9788709998</v>
      </c>
      <c r="AP343" s="702">
        <v>699014.72996571916</v>
      </c>
      <c r="AQ343" s="702">
        <v>100</v>
      </c>
      <c r="AR343" s="702">
        <v>27.661645484210943</v>
      </c>
      <c r="AS343" s="702">
        <v>23.13588603014821</v>
      </c>
      <c r="AT343" s="702">
        <v>1.1690791707846651</v>
      </c>
      <c r="AU343" s="702">
        <v>21.947421171333737</v>
      </c>
      <c r="AV343" s="702">
        <v>15.758700810501116</v>
      </c>
      <c r="AW343" s="702">
        <v>10.306989595703552</v>
      </c>
    </row>
    <row r="344" spans="1:50" s="25" customFormat="1" ht="16.399999999999999" customHeight="1" x14ac:dyDescent="0.3">
      <c r="A344" s="702" t="s">
        <v>618</v>
      </c>
      <c r="B344" s="702">
        <v>8653747.9083798118</v>
      </c>
      <c r="C344" s="702">
        <v>2274236.4770999448</v>
      </c>
      <c r="D344" s="702">
        <v>2031071.090121648</v>
      </c>
      <c r="E344" s="702">
        <v>163503.0748255974</v>
      </c>
      <c r="F344" s="702">
        <v>2061957.7496942719</v>
      </c>
      <c r="G344" s="702">
        <v>39722.215004787839</v>
      </c>
      <c r="H344" s="702">
        <v>1103117.3011600885</v>
      </c>
      <c r="I344" s="702">
        <v>980140.00047347182</v>
      </c>
      <c r="J344" s="702">
        <v>6772773.6554608513</v>
      </c>
      <c r="K344" s="702">
        <v>1880974.2529189594</v>
      </c>
      <c r="L344" s="702">
        <v>100</v>
      </c>
      <c r="M344" s="702">
        <v>26.280364313567535</v>
      </c>
      <c r="N344" s="702">
        <v>23.470421274403787</v>
      </c>
      <c r="O344" s="702">
        <v>1.8893903145395539</v>
      </c>
      <c r="P344" s="702">
        <v>23.827337837026498</v>
      </c>
      <c r="Q344" s="702">
        <v>0.45901747341545546</v>
      </c>
      <c r="R344" s="702">
        <v>12.747277975267693</v>
      </c>
      <c r="S344" s="702">
        <v>11.326190811779464</v>
      </c>
      <c r="T344" s="702">
        <v>78.264050757735518</v>
      </c>
      <c r="U344" s="702">
        <v>21.735949242264475</v>
      </c>
      <c r="V344" s="702">
        <v>1880974.2529189594</v>
      </c>
      <c r="W344" s="702">
        <v>417248.79222009663</v>
      </c>
      <c r="X344" s="702">
        <v>475765.83666521154</v>
      </c>
      <c r="Y344" s="702">
        <v>94504.129874328137</v>
      </c>
      <c r="Z344" s="702">
        <v>575539.60112737585</v>
      </c>
      <c r="AA344" s="702">
        <v>23630.951865319756</v>
      </c>
      <c r="AB344" s="702">
        <v>294292.6171566954</v>
      </c>
      <c r="AC344" s="702">
        <v>100</v>
      </c>
      <c r="AD344" s="702">
        <v>22.182589239198563</v>
      </c>
      <c r="AE344" s="702">
        <v>25.293585806764874</v>
      </c>
      <c r="AF344" s="702">
        <v>5.0242117736419543</v>
      </c>
      <c r="AG344" s="702">
        <v>30.597952110946448</v>
      </c>
      <c r="AH344" s="702">
        <v>1.2563144779174114</v>
      </c>
      <c r="AI344" s="702">
        <v>15.645754677396685</v>
      </c>
      <c r="AJ344" s="702">
        <v>6772773.6554608513</v>
      </c>
      <c r="AK344" s="702">
        <v>1873022.8327635785</v>
      </c>
      <c r="AL344" s="702">
        <v>1565181.965999814</v>
      </c>
      <c r="AM344" s="702">
        <v>70094.957041234651</v>
      </c>
      <c r="AN344" s="702">
        <v>1500599.4417107115</v>
      </c>
      <c r="AO344" s="702">
        <v>1071388.307830954</v>
      </c>
      <c r="AP344" s="702">
        <v>692395.13326863083</v>
      </c>
      <c r="AQ344" s="702">
        <v>100</v>
      </c>
      <c r="AR344" s="702">
        <v>27.655181289771441</v>
      </c>
      <c r="AS344" s="702">
        <v>23.109911029402497</v>
      </c>
      <c r="AT344" s="702">
        <v>1.0349520094284779</v>
      </c>
      <c r="AU344" s="702">
        <v>22.156350087098897</v>
      </c>
      <c r="AV344" s="702">
        <v>15.819047886933285</v>
      </c>
      <c r="AW344" s="702">
        <v>10.223213833675903</v>
      </c>
    </row>
    <row r="345" spans="1:50" s="25" customFormat="1" ht="16.399999999999999" customHeight="1" x14ac:dyDescent="0.3">
      <c r="A345" s="702" t="s">
        <v>619</v>
      </c>
      <c r="B345" s="702">
        <v>8697033.8310094178</v>
      </c>
      <c r="C345" s="702">
        <v>2307324.0678626969</v>
      </c>
      <c r="D345" s="702">
        <v>2006661.8408706151</v>
      </c>
      <c r="E345" s="702">
        <v>168554.37496681529</v>
      </c>
      <c r="F345" s="702">
        <v>2067098.8596554119</v>
      </c>
      <c r="G345" s="702">
        <v>39080.916031263121</v>
      </c>
      <c r="H345" s="702">
        <v>1118392.9449222267</v>
      </c>
      <c r="I345" s="702">
        <v>989920.82670038915</v>
      </c>
      <c r="J345" s="702">
        <v>6811647.5355056003</v>
      </c>
      <c r="K345" s="702">
        <v>1885386.2955038184</v>
      </c>
      <c r="L345" s="702">
        <v>100</v>
      </c>
      <c r="M345" s="702">
        <v>26.530011411889593</v>
      </c>
      <c r="N345" s="702">
        <v>23.072945096704455</v>
      </c>
      <c r="O345" s="702">
        <v>1.9380673714966115</v>
      </c>
      <c r="P345" s="702">
        <v>23.767860397244135</v>
      </c>
      <c r="Q345" s="702">
        <v>0.44935913543212253</v>
      </c>
      <c r="R345" s="702">
        <v>12.859475617245252</v>
      </c>
      <c r="S345" s="702">
        <v>11.382280969987837</v>
      </c>
      <c r="T345" s="702">
        <v>78.321502110507595</v>
      </c>
      <c r="U345" s="702">
        <v>21.678497889492419</v>
      </c>
      <c r="V345" s="702">
        <v>1885386.2955038184</v>
      </c>
      <c r="W345" s="702">
        <v>413284.11301247188</v>
      </c>
      <c r="X345" s="702">
        <v>467957.57339553518</v>
      </c>
      <c r="Y345" s="702">
        <v>101092.26574789856</v>
      </c>
      <c r="Z345" s="702">
        <v>584942.71281066234</v>
      </c>
      <c r="AA345" s="702">
        <v>24420.829964817101</v>
      </c>
      <c r="AB345" s="702">
        <v>293712.03160147677</v>
      </c>
      <c r="AC345" s="702">
        <v>100</v>
      </c>
      <c r="AD345" s="702">
        <v>21.920394456990199</v>
      </c>
      <c r="AE345" s="702">
        <v>24.820249012708889</v>
      </c>
      <c r="AF345" s="702">
        <v>5.361886102014144</v>
      </c>
      <c r="AG345" s="702">
        <v>31.025085639245738</v>
      </c>
      <c r="AH345" s="702">
        <v>1.2952693049193558</v>
      </c>
      <c r="AI345" s="702">
        <v>15.578347646946813</v>
      </c>
      <c r="AJ345" s="702">
        <v>6811647.5355056003</v>
      </c>
      <c r="AK345" s="702">
        <v>1908440.43366586</v>
      </c>
      <c r="AL345" s="702">
        <v>1546653.3825543609</v>
      </c>
      <c r="AM345" s="702">
        <v>68454.712058598889</v>
      </c>
      <c r="AN345" s="702">
        <v>1494684.2485024766</v>
      </c>
      <c r="AO345" s="702">
        <v>1091271.3071357575</v>
      </c>
      <c r="AP345" s="702">
        <v>701897.39245379204</v>
      </c>
      <c r="AQ345" s="702">
        <v>100</v>
      </c>
      <c r="AR345" s="702">
        <v>28.017310404247219</v>
      </c>
      <c r="AS345" s="702">
        <v>22.706010175841538</v>
      </c>
      <c r="AT345" s="702">
        <v>1.0049655637902553</v>
      </c>
      <c r="AU345" s="702">
        <v>21.943065032526412</v>
      </c>
      <c r="AV345" s="702">
        <v>16.020666093592244</v>
      </c>
      <c r="AW345" s="702">
        <v>10.304370400775488</v>
      </c>
    </row>
    <row r="346" spans="1:50" s="25" customFormat="1" ht="16.399999999999999" customHeight="1" x14ac:dyDescent="0.3">
      <c r="A346" s="702" t="s">
        <v>620</v>
      </c>
      <c r="B346" s="702">
        <v>8666033.6319986731</v>
      </c>
      <c r="C346" s="702">
        <v>2290736.4464359707</v>
      </c>
      <c r="D346" s="702">
        <v>2001426.8269101116</v>
      </c>
      <c r="E346" s="702">
        <v>172823.30770346842</v>
      </c>
      <c r="F346" s="702">
        <v>2062428.9032970769</v>
      </c>
      <c r="G346" s="702">
        <v>34187.577636386864</v>
      </c>
      <c r="H346" s="702">
        <v>1114800.1756779852</v>
      </c>
      <c r="I346" s="702">
        <v>989630.39433767367</v>
      </c>
      <c r="J346" s="702">
        <v>6784978.9711986966</v>
      </c>
      <c r="K346" s="702">
        <v>1881054.6607999774</v>
      </c>
      <c r="L346" s="702">
        <v>100</v>
      </c>
      <c r="M346" s="702">
        <v>26.433505150240823</v>
      </c>
      <c r="N346" s="702">
        <v>23.095073385360458</v>
      </c>
      <c r="O346" s="702">
        <v>1.994260754600945</v>
      </c>
      <c r="P346" s="702">
        <v>23.798994913679014</v>
      </c>
      <c r="Q346" s="702">
        <v>0.39450086496493419</v>
      </c>
      <c r="R346" s="702">
        <v>12.864018569714176</v>
      </c>
      <c r="S346" s="702">
        <v>11.419646361439661</v>
      </c>
      <c r="T346" s="702">
        <v>78.293937680390201</v>
      </c>
      <c r="U346" s="702">
        <v>21.70606231960981</v>
      </c>
      <c r="V346" s="702">
        <v>1881054.6607999774</v>
      </c>
      <c r="W346" s="702">
        <v>390642.18330974027</v>
      </c>
      <c r="X346" s="702">
        <v>488408.48642065964</v>
      </c>
      <c r="Y346" s="702">
        <v>102463.99093400475</v>
      </c>
      <c r="Z346" s="702">
        <v>581889.18025279371</v>
      </c>
      <c r="AA346" s="702">
        <v>19506.439183380448</v>
      </c>
      <c r="AB346" s="702">
        <v>298171.92827986565</v>
      </c>
      <c r="AC346" s="702">
        <v>100</v>
      </c>
      <c r="AD346" s="702">
        <v>20.767189356613777</v>
      </c>
      <c r="AE346" s="702">
        <v>25.964608929171078</v>
      </c>
      <c r="AF346" s="702">
        <v>5.4471564845664151</v>
      </c>
      <c r="AG346" s="702">
        <v>30.934198371743598</v>
      </c>
      <c r="AH346" s="702">
        <v>1.0369948088103258</v>
      </c>
      <c r="AI346" s="702">
        <v>15.851316524372486</v>
      </c>
      <c r="AJ346" s="702">
        <v>6784978.9711986966</v>
      </c>
      <c r="AK346" s="702">
        <v>1913273.3502338387</v>
      </c>
      <c r="AL346" s="702">
        <v>1521949.8937535922</v>
      </c>
      <c r="AM346" s="702">
        <v>71317.933793497097</v>
      </c>
      <c r="AN346" s="702">
        <v>1492201.1846264745</v>
      </c>
      <c r="AO346" s="702">
        <v>1088628.8619366644</v>
      </c>
      <c r="AP346" s="702">
        <v>696910.18812466401</v>
      </c>
      <c r="AQ346" s="702">
        <v>100</v>
      </c>
      <c r="AR346" s="702">
        <v>28.198662934040343</v>
      </c>
      <c r="AS346" s="702">
        <v>22.431165965496138</v>
      </c>
      <c r="AT346" s="702">
        <v>1.0511150306615824</v>
      </c>
      <c r="AU346" s="702">
        <v>21.992716424924286</v>
      </c>
      <c r="AV346" s="702">
        <v>16.044690286554232</v>
      </c>
      <c r="AW346" s="702">
        <v>10.271368431397534</v>
      </c>
    </row>
    <row r="347" spans="1:50" s="25" customFormat="1" ht="16.399999999999999" customHeight="1" x14ac:dyDescent="0.3">
      <c r="A347" s="702" t="s">
        <v>621</v>
      </c>
      <c r="B347" s="702">
        <v>8684544.4780892301</v>
      </c>
      <c r="C347" s="702">
        <v>2294227.2677923301</v>
      </c>
      <c r="D347" s="702">
        <v>2001926.0466419025</v>
      </c>
      <c r="E347" s="702">
        <v>176616.04359535899</v>
      </c>
      <c r="F347" s="702">
        <v>2088758.3194197738</v>
      </c>
      <c r="G347" s="702">
        <v>31754.435521940781</v>
      </c>
      <c r="H347" s="702">
        <v>1113802.6694648392</v>
      </c>
      <c r="I347" s="702">
        <v>977459.69565308536</v>
      </c>
      <c r="J347" s="702">
        <v>6807011.4332946427</v>
      </c>
      <c r="K347" s="702">
        <v>1877533.0447945883</v>
      </c>
      <c r="L347" s="702">
        <v>100</v>
      </c>
      <c r="M347" s="702">
        <v>26.417358717899099</v>
      </c>
      <c r="N347" s="702">
        <v>23.051595298897766</v>
      </c>
      <c r="O347" s="702">
        <v>2.0336822966472727</v>
      </c>
      <c r="P347" s="702">
        <v>24.051443627119767</v>
      </c>
      <c r="Q347" s="702">
        <v>0.36564307548952041</v>
      </c>
      <c r="R347" s="702">
        <v>12.825113306459771</v>
      </c>
      <c r="S347" s="702">
        <v>11.255163677486808</v>
      </c>
      <c r="T347" s="702">
        <v>78.380753883735281</v>
      </c>
      <c r="U347" s="702">
        <v>21.619246116264723</v>
      </c>
      <c r="V347" s="702">
        <v>1877533.0447945883</v>
      </c>
      <c r="W347" s="702">
        <v>403448.22125564428</v>
      </c>
      <c r="X347" s="702">
        <v>475829.61427683372</v>
      </c>
      <c r="Y347" s="702">
        <v>98681.81669360926</v>
      </c>
      <c r="Z347" s="702">
        <v>570224.85452152393</v>
      </c>
      <c r="AA347" s="702">
        <v>20511.4206797853</v>
      </c>
      <c r="AB347" s="702">
        <v>308848.44534893468</v>
      </c>
      <c r="AC347" s="702">
        <v>100</v>
      </c>
      <c r="AD347" s="702">
        <v>21.48820881604156</v>
      </c>
      <c r="AE347" s="702">
        <v>25.343341657610711</v>
      </c>
      <c r="AF347" s="702">
        <v>5.2559296874801769</v>
      </c>
      <c r="AG347" s="702">
        <v>30.370962370140838</v>
      </c>
      <c r="AH347" s="702">
        <v>1.0924665606633495</v>
      </c>
      <c r="AI347" s="702">
        <v>16.449694251997801</v>
      </c>
      <c r="AJ347" s="702">
        <v>6807011.4332946427</v>
      </c>
      <c r="AK347" s="702">
        <v>1904341.3366311854</v>
      </c>
      <c r="AL347" s="702">
        <v>1534177.4247680008</v>
      </c>
      <c r="AM347" s="702">
        <v>78916.042359840911</v>
      </c>
      <c r="AN347" s="702">
        <v>1530494.1277230494</v>
      </c>
      <c r="AO347" s="702">
        <v>1084885.1434605904</v>
      </c>
      <c r="AP347" s="702">
        <v>674008.8698814091</v>
      </c>
      <c r="AQ347" s="702">
        <v>100</v>
      </c>
      <c r="AR347" s="702">
        <v>27.976173615878157</v>
      </c>
      <c r="AS347" s="702">
        <v>22.538193740412858</v>
      </c>
      <c r="AT347" s="702">
        <v>1.1593346527059523</v>
      </c>
      <c r="AU347" s="702">
        <v>22.484083400199008</v>
      </c>
      <c r="AV347" s="702">
        <v>15.937759971346162</v>
      </c>
      <c r="AW347" s="702">
        <v>9.901685585316903</v>
      </c>
    </row>
    <row r="348" spans="1:50" s="25" customFormat="1" ht="16.399999999999999" customHeight="1" x14ac:dyDescent="0.3">
      <c r="A348" s="702" t="s">
        <v>622</v>
      </c>
      <c r="B348" s="702">
        <v>8600057.3001035545</v>
      </c>
      <c r="C348" s="702">
        <v>2297529.6883815858</v>
      </c>
      <c r="D348" s="702">
        <v>1954130.6707187104</v>
      </c>
      <c r="E348" s="702">
        <v>164554.36688175536</v>
      </c>
      <c r="F348" s="702">
        <v>2086366.0645418204</v>
      </c>
      <c r="G348" s="702">
        <v>30171.331220343462</v>
      </c>
      <c r="H348" s="702">
        <v>1115131.2964469409</v>
      </c>
      <c r="I348" s="702">
        <v>952173.88191239722</v>
      </c>
      <c r="J348" s="702">
        <v>6693086.1515790261</v>
      </c>
      <c r="K348" s="702">
        <v>1906971.148524527</v>
      </c>
      <c r="L348" s="702">
        <v>100</v>
      </c>
      <c r="M348" s="702">
        <v>26.715283494145105</v>
      </c>
      <c r="N348" s="702">
        <v>22.722298265328771</v>
      </c>
      <c r="O348" s="702">
        <v>1.9134101220438837</v>
      </c>
      <c r="P348" s="702">
        <v>24.25990887894082</v>
      </c>
      <c r="Q348" s="702">
        <v>0.35082709530295997</v>
      </c>
      <c r="R348" s="702">
        <v>12.966556588332423</v>
      </c>
      <c r="S348" s="702">
        <v>11.071715555906028</v>
      </c>
      <c r="T348" s="702">
        <v>77.82606461817916</v>
      </c>
      <c r="U348" s="702">
        <v>22.173935381820829</v>
      </c>
      <c r="V348" s="702">
        <v>1906971.148524527</v>
      </c>
      <c r="W348" s="702">
        <v>420142.30209671485</v>
      </c>
      <c r="X348" s="702">
        <v>472545.79112537054</v>
      </c>
      <c r="Y348" s="702">
        <v>92686.76173401362</v>
      </c>
      <c r="Z348" s="702">
        <v>580735.10495277448</v>
      </c>
      <c r="AA348" s="702">
        <v>20283.430471833373</v>
      </c>
      <c r="AB348" s="702">
        <v>320589.6962995081</v>
      </c>
      <c r="AC348" s="702">
        <v>100</v>
      </c>
      <c r="AD348" s="702">
        <v>22.031917075504253</v>
      </c>
      <c r="AE348" s="702">
        <v>24.779912978284514</v>
      </c>
      <c r="AF348" s="702">
        <v>4.8604176211961976</v>
      </c>
      <c r="AG348" s="702">
        <v>30.453271692238467</v>
      </c>
      <c r="AH348" s="702">
        <v>1.0636464262989607</v>
      </c>
      <c r="AI348" s="702">
        <v>16.811460233551863</v>
      </c>
      <c r="AJ348" s="702">
        <v>6693086.1515790261</v>
      </c>
      <c r="AK348" s="702">
        <v>1891641.4736606351</v>
      </c>
      <c r="AL348" s="702">
        <v>1489491.967399436</v>
      </c>
      <c r="AM348" s="702">
        <v>72796.611707018077</v>
      </c>
      <c r="AN348" s="702">
        <v>1518099.9797692876</v>
      </c>
      <c r="AO348" s="702">
        <v>1083699.8148166649</v>
      </c>
      <c r="AP348" s="702">
        <v>637040.90199782036</v>
      </c>
      <c r="AQ348" s="702">
        <v>100</v>
      </c>
      <c r="AR348" s="702">
        <v>28.262619527381418</v>
      </c>
      <c r="AS348" s="702">
        <v>22.254187883836465</v>
      </c>
      <c r="AT348" s="702">
        <v>1.0876389464947194</v>
      </c>
      <c r="AU348" s="702">
        <v>22.681614211870542</v>
      </c>
      <c r="AV348" s="702">
        <v>16.191332223640948</v>
      </c>
      <c r="AW348" s="702">
        <v>9.5178948480669163</v>
      </c>
    </row>
    <row r="349" spans="1:50" s="25" customFormat="1" ht="16.399999999999999" customHeight="1" x14ac:dyDescent="0.3">
      <c r="A349" s="702" t="s">
        <v>623</v>
      </c>
      <c r="B349" s="702">
        <v>8572105.9662940279</v>
      </c>
      <c r="C349" s="702">
        <v>2300866.2515255818</v>
      </c>
      <c r="D349" s="702">
        <v>1916386.3096038676</v>
      </c>
      <c r="E349" s="702">
        <v>162147.42945046921</v>
      </c>
      <c r="F349" s="702">
        <v>2080418.1320319166</v>
      </c>
      <c r="G349" s="702">
        <v>32795.367038220371</v>
      </c>
      <c r="H349" s="702">
        <v>1125572.0041661267</v>
      </c>
      <c r="I349" s="702">
        <v>953920.4724778462</v>
      </c>
      <c r="J349" s="702">
        <v>6659565.314699823</v>
      </c>
      <c r="K349" s="702">
        <v>1912540.6515942039</v>
      </c>
      <c r="L349" s="702">
        <v>100</v>
      </c>
      <c r="M349" s="702">
        <v>26.84131834782152</v>
      </c>
      <c r="N349" s="702">
        <v>22.356073491615707</v>
      </c>
      <c r="O349" s="702">
        <v>1.891570520570341</v>
      </c>
      <c r="P349" s="702">
        <v>24.269626859633213</v>
      </c>
      <c r="Q349" s="702">
        <v>0.3825823801895763</v>
      </c>
      <c r="R349" s="702">
        <v>13.130635675666344</v>
      </c>
      <c r="S349" s="702">
        <v>11.128192724503311</v>
      </c>
      <c r="T349" s="702">
        <v>77.688788973043316</v>
      </c>
      <c r="U349" s="702">
        <v>22.31121102695667</v>
      </c>
      <c r="V349" s="702">
        <v>1912540.6515942039</v>
      </c>
      <c r="W349" s="702">
        <v>417094.09702720528</v>
      </c>
      <c r="X349" s="702">
        <v>481009.53181677434</v>
      </c>
      <c r="Y349" s="702">
        <v>93654.977453739179</v>
      </c>
      <c r="Z349" s="702">
        <v>575870.6391127957</v>
      </c>
      <c r="AA349" s="702">
        <v>23435.312405562894</v>
      </c>
      <c r="AB349" s="702">
        <v>321498.64938247332</v>
      </c>
      <c r="AC349" s="702">
        <v>100</v>
      </c>
      <c r="AD349" s="702">
        <v>21.808378121507392</v>
      </c>
      <c r="AE349" s="702">
        <v>25.15029060510831</v>
      </c>
      <c r="AF349" s="702">
        <v>4.8968881982023653</v>
      </c>
      <c r="AG349" s="702">
        <v>30.110243075501536</v>
      </c>
      <c r="AH349" s="702">
        <v>1.2253497663450093</v>
      </c>
      <c r="AI349" s="702">
        <v>16.810029586272439</v>
      </c>
      <c r="AJ349" s="702">
        <v>6659565.314699823</v>
      </c>
      <c r="AK349" s="702">
        <v>1898200.3398911178</v>
      </c>
      <c r="AL349" s="702">
        <v>1442947.0214240204</v>
      </c>
      <c r="AM349" s="702">
        <v>69404.509469239958</v>
      </c>
      <c r="AN349" s="702">
        <v>1517115.9960929723</v>
      </c>
      <c r="AO349" s="702">
        <v>1093304.5387516334</v>
      </c>
      <c r="AP349" s="702">
        <v>637907.66515687283</v>
      </c>
      <c r="AQ349" s="702">
        <v>100</v>
      </c>
      <c r="AR349" s="702">
        <v>28.503366964525046</v>
      </c>
      <c r="AS349" s="702">
        <v>21.667285374301652</v>
      </c>
      <c r="AT349" s="702">
        <v>1.0421777727150099</v>
      </c>
      <c r="AU349" s="702">
        <v>22.781006333014027</v>
      </c>
      <c r="AV349" s="702">
        <v>16.417055574758841</v>
      </c>
      <c r="AW349" s="702">
        <v>9.5788183614447551</v>
      </c>
    </row>
    <row r="350" spans="1:50" ht="16.399999999999999" customHeight="1" x14ac:dyDescent="0.3">
      <c r="A350" s="680" t="s">
        <v>624</v>
      </c>
      <c r="B350" s="680">
        <v>8514305.8843982033</v>
      </c>
      <c r="C350" s="680">
        <v>2227889.7581387158</v>
      </c>
      <c r="D350" s="680">
        <v>1893572.2566753102</v>
      </c>
      <c r="E350" s="680">
        <v>178286.05950513756</v>
      </c>
      <c r="F350" s="680">
        <v>2117429.9250865001</v>
      </c>
      <c r="G350" s="680">
        <v>31059.231973976632</v>
      </c>
      <c r="H350" s="680">
        <v>1112155.8365232549</v>
      </c>
      <c r="I350" s="680">
        <v>953912.81649530726</v>
      </c>
      <c r="J350" s="680">
        <v>6598990.5997160561</v>
      </c>
      <c r="K350" s="680">
        <v>1915315.284682147</v>
      </c>
      <c r="L350" s="680">
        <v>100</v>
      </c>
      <c r="M350" s="680">
        <v>26.166428460376888</v>
      </c>
      <c r="N350" s="680">
        <v>22.23988992626084</v>
      </c>
      <c r="O350" s="680">
        <v>2.0939588256023636</v>
      </c>
      <c r="P350" s="680">
        <v>24.869084501257163</v>
      </c>
      <c r="Q350" s="680">
        <v>0.36478877310351548</v>
      </c>
      <c r="R350" s="680">
        <v>13.062202035296771</v>
      </c>
      <c r="S350" s="680">
        <v>11.203647478102443</v>
      </c>
      <c r="T350" s="680">
        <v>77.504739544396543</v>
      </c>
      <c r="U350" s="680">
        <v>22.495260455603454</v>
      </c>
      <c r="V350" s="680">
        <v>1915315.284682147</v>
      </c>
      <c r="W350" s="680">
        <v>399909.55712045712</v>
      </c>
      <c r="X350" s="680">
        <v>472201.83157377201</v>
      </c>
      <c r="Y350" s="680">
        <v>105785.88300868259</v>
      </c>
      <c r="Z350" s="680">
        <v>587633.95514073852</v>
      </c>
      <c r="AA350" s="680">
        <v>26258.577251359187</v>
      </c>
      <c r="AB350" s="680">
        <v>323510.96043154376</v>
      </c>
      <c r="AC350" s="680">
        <v>100</v>
      </c>
      <c r="AD350" s="680">
        <v>20.879567991690905</v>
      </c>
      <c r="AE350" s="680">
        <v>24.654000067259709</v>
      </c>
      <c r="AF350" s="680">
        <v>5.523157667811236</v>
      </c>
      <c r="AG350" s="680">
        <v>30.680794950073111</v>
      </c>
      <c r="AH350" s="680">
        <v>1.3709793610150658</v>
      </c>
      <c r="AI350" s="680">
        <v>16.890741854296408</v>
      </c>
      <c r="AJ350" s="680">
        <v>6598990.5997160561</v>
      </c>
      <c r="AK350" s="680">
        <v>1841113.5709714545</v>
      </c>
      <c r="AL350" s="680">
        <v>1427550.0892631945</v>
      </c>
      <c r="AM350" s="680">
        <v>73465.596454221071</v>
      </c>
      <c r="AN350" s="680">
        <v>1541680.2391235218</v>
      </c>
      <c r="AO350" s="680">
        <v>1080049.7860317205</v>
      </c>
      <c r="AP350" s="680">
        <v>635456.63514633768</v>
      </c>
      <c r="AQ350" s="680">
        <v>100</v>
      </c>
      <c r="AR350" s="680">
        <v>27.899927165386089</v>
      </c>
      <c r="AS350" s="680">
        <v>21.632855323731174</v>
      </c>
      <c r="AT350" s="680">
        <v>1.113285363027827</v>
      </c>
      <c r="AU350" s="680">
        <v>23.362364528748653</v>
      </c>
      <c r="AV350" s="680">
        <v>16.366893840979152</v>
      </c>
      <c r="AW350" s="680">
        <v>9.6296035817005166</v>
      </c>
      <c r="AX350" s="25"/>
    </row>
    <row r="351" spans="1:50" ht="16.399999999999999" customHeight="1" x14ac:dyDescent="0.3">
      <c r="A351" s="680" t="s">
        <v>625</v>
      </c>
      <c r="B351" s="680">
        <v>8445790.4752217215</v>
      </c>
      <c r="C351" s="680">
        <v>2165221.5977357239</v>
      </c>
      <c r="D351" s="680">
        <v>1872204.2665235703</v>
      </c>
      <c r="E351" s="680">
        <v>173984.23613099259</v>
      </c>
      <c r="F351" s="680">
        <v>2118030.8146762103</v>
      </c>
      <c r="G351" s="680">
        <v>35004.523801636387</v>
      </c>
      <c r="H351" s="680">
        <v>1118323.1193300828</v>
      </c>
      <c r="I351" s="680">
        <v>963021.91702350462</v>
      </c>
      <c r="J351" s="680">
        <v>6578193.1620453671</v>
      </c>
      <c r="K351" s="680">
        <v>1867597.3131763539</v>
      </c>
      <c r="L351" s="680">
        <v>100</v>
      </c>
      <c r="M351" s="680">
        <v>25.636695630658323</v>
      </c>
      <c r="N351" s="680">
        <v>22.167306565516245</v>
      </c>
      <c r="O351" s="680">
        <v>2.0600112759300382</v>
      </c>
      <c r="P351" s="680">
        <v>25.077946473927977</v>
      </c>
      <c r="Q351" s="680">
        <v>0.41446119110262963</v>
      </c>
      <c r="R351" s="680">
        <v>13.24118947315851</v>
      </c>
      <c r="S351" s="680">
        <v>11.402389389706274</v>
      </c>
      <c r="T351" s="680">
        <v>77.887240766207555</v>
      </c>
      <c r="U351" s="680">
        <v>22.112759233792445</v>
      </c>
      <c r="V351" s="680">
        <v>1867597.3131763539</v>
      </c>
      <c r="W351" s="680">
        <v>373240.2022166372</v>
      </c>
      <c r="X351" s="680">
        <v>470613.16401401913</v>
      </c>
      <c r="Y351" s="680">
        <v>96790.590608210507</v>
      </c>
      <c r="Z351" s="680">
        <v>573938.94873219845</v>
      </c>
      <c r="AA351" s="680">
        <v>28453.68716875033</v>
      </c>
      <c r="AB351" s="680">
        <v>324458.64408593811</v>
      </c>
      <c r="AC351" s="680">
        <v>100</v>
      </c>
      <c r="AD351" s="680">
        <v>19.98504707536987</v>
      </c>
      <c r="AE351" s="680">
        <v>25.198856343052572</v>
      </c>
      <c r="AF351" s="680">
        <v>5.1826263576912064</v>
      </c>
      <c r="AG351" s="680">
        <v>30.73140792626544</v>
      </c>
      <c r="AH351" s="680">
        <v>1.5235450901542122</v>
      </c>
      <c r="AI351" s="680">
        <v>17.373051556500073</v>
      </c>
      <c r="AJ351" s="680">
        <v>6578193.1620453671</v>
      </c>
      <c r="AK351" s="680">
        <v>1807620.0103997628</v>
      </c>
      <c r="AL351" s="680">
        <v>1410151.4045207254</v>
      </c>
      <c r="AM351" s="680">
        <v>78389.980030364619</v>
      </c>
      <c r="AN351" s="680">
        <v>1558717.2997570499</v>
      </c>
      <c r="AO351" s="680">
        <v>1080446.6302258596</v>
      </c>
      <c r="AP351" s="680">
        <v>644972.16614378162</v>
      </c>
      <c r="AQ351" s="680">
        <v>100</v>
      </c>
      <c r="AR351" s="680">
        <v>27.478974330357257</v>
      </c>
      <c r="AS351" s="680">
        <v>21.436758845224681</v>
      </c>
      <c r="AT351" s="680">
        <v>1.1916643081060074</v>
      </c>
      <c r="AU351" s="680">
        <v>23.695219361305526</v>
      </c>
      <c r="AV351" s="680">
        <v>16.424671693433744</v>
      </c>
      <c r="AW351" s="680">
        <v>9.8047009301143646</v>
      </c>
      <c r="AX351" s="25"/>
    </row>
    <row r="352" spans="1:50" ht="16.399999999999999" customHeight="1" x14ac:dyDescent="0.3">
      <c r="A352" s="680" t="s">
        <v>626</v>
      </c>
      <c r="B352" s="680">
        <v>8629832.4279778711</v>
      </c>
      <c r="C352" s="680">
        <v>2209570.2807801431</v>
      </c>
      <c r="D352" s="680">
        <v>1876853.9936871973</v>
      </c>
      <c r="E352" s="680">
        <v>190024.6553061044</v>
      </c>
      <c r="F352" s="680">
        <v>2232157.7186475084</v>
      </c>
      <c r="G352" s="680">
        <v>36780.034220127854</v>
      </c>
      <c r="H352" s="680">
        <v>1100651.0419007442</v>
      </c>
      <c r="I352" s="680">
        <v>983794.70343604567</v>
      </c>
      <c r="J352" s="680">
        <v>6677305.9146995135</v>
      </c>
      <c r="K352" s="680">
        <v>1952526.5132783577</v>
      </c>
      <c r="L352" s="680">
        <v>100</v>
      </c>
      <c r="M352" s="680">
        <v>25.603860784326791</v>
      </c>
      <c r="N352" s="680">
        <v>21.748440764648532</v>
      </c>
      <c r="O352" s="680">
        <v>2.2019506970963358</v>
      </c>
      <c r="P352" s="680">
        <v>25.865597475692169</v>
      </c>
      <c r="Q352" s="680">
        <v>0.42619638940945342</v>
      </c>
      <c r="R352" s="680">
        <v>12.754025655613422</v>
      </c>
      <c r="S352" s="680">
        <v>11.399928233213293</v>
      </c>
      <c r="T352" s="680">
        <v>77.374687984111063</v>
      </c>
      <c r="U352" s="680">
        <v>22.625312015888941</v>
      </c>
      <c r="V352" s="680">
        <v>1952526.5132783577</v>
      </c>
      <c r="W352" s="680">
        <v>393036.07251932222</v>
      </c>
      <c r="X352" s="680">
        <v>484308.70651589881</v>
      </c>
      <c r="Y352" s="680">
        <v>104884.41015095491</v>
      </c>
      <c r="Z352" s="680">
        <v>604364.55496185948</v>
      </c>
      <c r="AA352" s="680">
        <v>29272.214645075972</v>
      </c>
      <c r="AB352" s="680">
        <v>336556.22630626796</v>
      </c>
      <c r="AC352" s="680">
        <v>100</v>
      </c>
      <c r="AD352" s="680">
        <v>20.129615134362577</v>
      </c>
      <c r="AE352" s="680">
        <v>24.804206407560027</v>
      </c>
      <c r="AF352" s="680">
        <v>5.3717278325122697</v>
      </c>
      <c r="AG352" s="680">
        <v>30.952949977980637</v>
      </c>
      <c r="AH352" s="680">
        <v>1.4991967815037215</v>
      </c>
      <c r="AI352" s="680">
        <v>17.236960626013666</v>
      </c>
      <c r="AJ352" s="680">
        <v>6677305.9146995135</v>
      </c>
      <c r="AK352" s="680">
        <v>1831306.997783205</v>
      </c>
      <c r="AL352" s="680">
        <v>1399274.160338715</v>
      </c>
      <c r="AM352" s="680">
        <v>86340.515695208858</v>
      </c>
      <c r="AN352" s="680">
        <v>1641820.5538420174</v>
      </c>
      <c r="AO352" s="680">
        <v>1067411.7906739996</v>
      </c>
      <c r="AP352" s="680">
        <v>653247.17323973891</v>
      </c>
      <c r="AQ352" s="680">
        <v>100</v>
      </c>
      <c r="AR352" s="680">
        <v>27.4258364253125</v>
      </c>
      <c r="AS352" s="680">
        <v>20.955669520222724</v>
      </c>
      <c r="AT352" s="680">
        <v>1.2930441827614585</v>
      </c>
      <c r="AU352" s="680">
        <v>24.588068523679453</v>
      </c>
      <c r="AV352" s="680">
        <v>15.985665541010851</v>
      </c>
      <c r="AW352" s="680">
        <v>9.7830948826482782</v>
      </c>
      <c r="AX352" s="25"/>
    </row>
    <row r="353" spans="1:50" ht="16.399999999999999" customHeight="1" x14ac:dyDescent="0.3">
      <c r="A353" s="680" t="s">
        <v>627</v>
      </c>
      <c r="B353" s="680">
        <v>8746115.5277506299</v>
      </c>
      <c r="C353" s="680">
        <v>2198104.9823305905</v>
      </c>
      <c r="D353" s="680">
        <v>1859249.865237294</v>
      </c>
      <c r="E353" s="680">
        <v>177171.7774891954</v>
      </c>
      <c r="F353" s="680">
        <v>2252091.724111408</v>
      </c>
      <c r="G353" s="680">
        <v>36609.445632764255</v>
      </c>
      <c r="H353" s="680">
        <v>1112899.6812919867</v>
      </c>
      <c r="I353" s="680">
        <v>1109988.0516573898</v>
      </c>
      <c r="J353" s="680">
        <v>6652800.7924675141</v>
      </c>
      <c r="K353" s="680">
        <v>2093314.7352831154</v>
      </c>
      <c r="L353" s="680">
        <v>100</v>
      </c>
      <c r="M353" s="680">
        <v>25.132357048751565</v>
      </c>
      <c r="N353" s="680">
        <v>21.258007161442848</v>
      </c>
      <c r="O353" s="680">
        <v>2.0257196114897571</v>
      </c>
      <c r="P353" s="680">
        <v>25.749622411980788</v>
      </c>
      <c r="Q353" s="680">
        <v>0.41857948842095455</v>
      </c>
      <c r="R353" s="680">
        <v>12.724502412080621</v>
      </c>
      <c r="S353" s="680">
        <v>12.691211865833452</v>
      </c>
      <c r="T353" s="680">
        <v>76.065777674200405</v>
      </c>
      <c r="U353" s="680">
        <v>23.934222325799585</v>
      </c>
      <c r="V353" s="680">
        <v>2093314.7352831154</v>
      </c>
      <c r="W353" s="680">
        <v>432201.38720340119</v>
      </c>
      <c r="X353" s="680">
        <v>507840.1819243115</v>
      </c>
      <c r="Y353" s="680">
        <v>100705.08022741642</v>
      </c>
      <c r="Z353" s="680">
        <v>615043.05295140995</v>
      </c>
      <c r="AA353" s="680">
        <v>29220.212827676391</v>
      </c>
      <c r="AB353" s="680">
        <v>408276.11162083235</v>
      </c>
      <c r="AC353" s="680">
        <v>100</v>
      </c>
      <c r="AD353" s="680">
        <v>20.646746517309879</v>
      </c>
      <c r="AE353" s="680">
        <v>24.260096838979518</v>
      </c>
      <c r="AF353" s="680">
        <v>4.8107949812810311</v>
      </c>
      <c r="AG353" s="680">
        <v>29.381298597137473</v>
      </c>
      <c r="AH353" s="680">
        <v>1.3958824411430149</v>
      </c>
      <c r="AI353" s="680">
        <v>19.503809185464604</v>
      </c>
      <c r="AJ353" s="680">
        <v>6652800.7924675141</v>
      </c>
      <c r="AK353" s="680">
        <v>1779257.0023277442</v>
      </c>
      <c r="AL353" s="680">
        <v>1358093.6022381</v>
      </c>
      <c r="AM353" s="680">
        <v>77495.204836337216</v>
      </c>
      <c r="AN353" s="680">
        <v>1650032.2512248959</v>
      </c>
      <c r="AO353" s="680">
        <v>1080051.4895021184</v>
      </c>
      <c r="AP353" s="680">
        <v>708106.74497022596</v>
      </c>
      <c r="AQ353" s="680">
        <v>100</v>
      </c>
      <c r="AR353" s="680">
        <v>26.74448037497633</v>
      </c>
      <c r="AS353" s="680">
        <v>20.413862440850046</v>
      </c>
      <c r="AT353" s="680">
        <v>1.1648508237925812</v>
      </c>
      <c r="AU353" s="680">
        <v>24.802069123926096</v>
      </c>
      <c r="AV353" s="680">
        <v>16.234538252294925</v>
      </c>
      <c r="AW353" s="680">
        <v>10.64373888621412</v>
      </c>
      <c r="AX353" s="25"/>
    </row>
    <row r="354" spans="1:50" ht="16.399999999999999" customHeight="1" x14ac:dyDescent="0.3">
      <c r="A354" s="680" t="s">
        <v>628</v>
      </c>
      <c r="B354" s="680">
        <v>8808725.811017476</v>
      </c>
      <c r="C354" s="680">
        <v>2143274.9249293115</v>
      </c>
      <c r="D354" s="680">
        <v>1841415.7716519192</v>
      </c>
      <c r="E354" s="680">
        <v>176928.27316490407</v>
      </c>
      <c r="F354" s="680">
        <v>2239621.1046328554</v>
      </c>
      <c r="G354" s="680">
        <v>43803.414848767286</v>
      </c>
      <c r="H354" s="680">
        <v>1107053.3782570786</v>
      </c>
      <c r="I354" s="680">
        <v>1256628.9435326401</v>
      </c>
      <c r="J354" s="680">
        <v>6572183.7334578699</v>
      </c>
      <c r="K354" s="680">
        <v>2236542.0775596071</v>
      </c>
      <c r="L354" s="680">
        <v>100</v>
      </c>
      <c r="M354" s="680">
        <v>24.331270729855383</v>
      </c>
      <c r="N354" s="680">
        <v>20.904451008666616</v>
      </c>
      <c r="O354" s="680">
        <v>2.0085569350292616</v>
      </c>
      <c r="P354" s="680">
        <v>25.425029143620964</v>
      </c>
      <c r="Q354" s="680">
        <v>0.49727299712269796</v>
      </c>
      <c r="R354" s="680">
        <v>12.567690288105418</v>
      </c>
      <c r="S354" s="680">
        <v>14.265728897599661</v>
      </c>
      <c r="T354" s="680">
        <v>74.609925140793223</v>
      </c>
      <c r="U354" s="680">
        <v>25.390074859206784</v>
      </c>
      <c r="V354" s="680">
        <v>2236542.0775596071</v>
      </c>
      <c r="W354" s="680">
        <v>440034.1575077243</v>
      </c>
      <c r="X354" s="680">
        <v>514913.7928769656</v>
      </c>
      <c r="Y354" s="680">
        <v>103877.35945399896</v>
      </c>
      <c r="Z354" s="680">
        <v>617284.34983898001</v>
      </c>
      <c r="AA354" s="680">
        <v>35319.136105090787</v>
      </c>
      <c r="AB354" s="680">
        <v>525152.83296731755</v>
      </c>
      <c r="AC354" s="680">
        <v>100</v>
      </c>
      <c r="AD354" s="680">
        <v>19.674754252236813</v>
      </c>
      <c r="AE354" s="680">
        <v>23.022763490272066</v>
      </c>
      <c r="AF354" s="680">
        <v>4.6445519847918204</v>
      </c>
      <c r="AG354" s="680">
        <v>27.599943503523399</v>
      </c>
      <c r="AH354" s="680">
        <v>1.5791849596511551</v>
      </c>
      <c r="AI354" s="680">
        <v>23.480570217589456</v>
      </c>
      <c r="AJ354" s="680">
        <v>6572183.7334578699</v>
      </c>
      <c r="AK354" s="680">
        <v>1715930.4425359678</v>
      </c>
      <c r="AL354" s="680">
        <v>1332569.077310307</v>
      </c>
      <c r="AM354" s="680">
        <v>74076.888293949261</v>
      </c>
      <c r="AN354" s="680">
        <v>1634788.7335736253</v>
      </c>
      <c r="AO354" s="680">
        <v>1075211.3338818976</v>
      </c>
      <c r="AP354" s="680">
        <v>738564.57778188796</v>
      </c>
      <c r="AQ354" s="680">
        <v>100</v>
      </c>
      <c r="AR354" s="680">
        <v>26.108984656050588</v>
      </c>
      <c r="AS354" s="680">
        <v>20.275895065538482</v>
      </c>
      <c r="AT354" s="680">
        <v>1.1271274708410299</v>
      </c>
      <c r="AU354" s="680">
        <v>24.874361397585311</v>
      </c>
      <c r="AV354" s="680">
        <v>16.360031573800647</v>
      </c>
      <c r="AW354" s="680">
        <v>11.237734788544959</v>
      </c>
      <c r="AX354" s="25"/>
    </row>
    <row r="355" spans="1:50" ht="16.399999999999999" customHeight="1" x14ac:dyDescent="0.3">
      <c r="A355" s="680" t="s">
        <v>629</v>
      </c>
      <c r="B355" s="680">
        <v>8857689.9642960001</v>
      </c>
      <c r="C355" s="680">
        <v>2189777.4130164967</v>
      </c>
      <c r="D355" s="680">
        <v>1831314.5666158469</v>
      </c>
      <c r="E355" s="680">
        <v>164218.09684838232</v>
      </c>
      <c r="F355" s="680">
        <v>2229544.6643547472</v>
      </c>
      <c r="G355" s="680">
        <v>54769.824834222105</v>
      </c>
      <c r="H355" s="680">
        <v>1085286.8863103634</v>
      </c>
      <c r="I355" s="680">
        <v>1302778.5123159413</v>
      </c>
      <c r="J355" s="680">
        <v>6624788.6954864692</v>
      </c>
      <c r="K355" s="680">
        <v>2232901.2688095309</v>
      </c>
      <c r="L355" s="680">
        <v>100</v>
      </c>
      <c r="M355" s="680">
        <v>24.721766305246131</v>
      </c>
      <c r="N355" s="680">
        <v>20.674855114568214</v>
      </c>
      <c r="O355" s="680">
        <v>1.8539607675400753</v>
      </c>
      <c r="P355" s="680">
        <v>25.17072366883129</v>
      </c>
      <c r="Q355" s="680">
        <v>0.61833079567010052</v>
      </c>
      <c r="R355" s="680">
        <v>12.252482201171972</v>
      </c>
      <c r="S355" s="680">
        <v>14.707881146972216</v>
      </c>
      <c r="T355" s="680">
        <v>74.791381524866907</v>
      </c>
      <c r="U355" s="680">
        <v>25.208618475133086</v>
      </c>
      <c r="V355" s="680">
        <v>2232901.2688095309</v>
      </c>
      <c r="W355" s="680">
        <v>438468.39854223735</v>
      </c>
      <c r="X355" s="680">
        <v>521913.47728346655</v>
      </c>
      <c r="Y355" s="680">
        <v>93069.756093309115</v>
      </c>
      <c r="Z355" s="680">
        <v>583005.93219343806</v>
      </c>
      <c r="AA355" s="680">
        <v>46606.972161929938</v>
      </c>
      <c r="AB355" s="680">
        <v>549895.55893167516</v>
      </c>
      <c r="AC355" s="680">
        <v>100</v>
      </c>
      <c r="AD355" s="680">
        <v>19.636712319842353</v>
      </c>
      <c r="AE355" s="680">
        <v>23.373782109126758</v>
      </c>
      <c r="AF355" s="680">
        <v>4.1681088811834996</v>
      </c>
      <c r="AG355" s="680">
        <v>26.109794478475401</v>
      </c>
      <c r="AH355" s="680">
        <v>2.0872831599391946</v>
      </c>
      <c r="AI355" s="680">
        <v>24.626953578867884</v>
      </c>
      <c r="AJ355" s="680">
        <v>6624788.6954864692</v>
      </c>
      <c r="AK355" s="680">
        <v>1762730.7380620432</v>
      </c>
      <c r="AL355" s="680">
        <v>1314942.5829247765</v>
      </c>
      <c r="AM355" s="680">
        <v>71976.044644263049</v>
      </c>
      <c r="AN355" s="680">
        <v>1657431.6468135896</v>
      </c>
      <c r="AO355" s="680">
        <v>1057374.0119210039</v>
      </c>
      <c r="AP355" s="680">
        <v>759223.47720156331</v>
      </c>
      <c r="AQ355" s="680">
        <v>100</v>
      </c>
      <c r="AR355" s="680">
        <v>26.608105089646227</v>
      </c>
      <c r="AS355" s="680">
        <v>19.84882300956496</v>
      </c>
      <c r="AT355" s="680">
        <v>1.0864655153952458</v>
      </c>
      <c r="AU355" s="680">
        <v>25.018634148177636</v>
      </c>
      <c r="AV355" s="680">
        <v>15.960871516421388</v>
      </c>
      <c r="AW355" s="680">
        <v>11.460342542228243</v>
      </c>
      <c r="AX355" s="25"/>
    </row>
    <row r="356" spans="1:50" s="26" customFormat="1" ht="16.399999999999999" customHeight="1" x14ac:dyDescent="0.3">
      <c r="A356" s="687" t="s">
        <v>630</v>
      </c>
      <c r="B356" s="687">
        <v>8835457.5083261225</v>
      </c>
      <c r="C356" s="687">
        <v>2259454.0441534966</v>
      </c>
      <c r="D356" s="687">
        <v>1771748.3478731993</v>
      </c>
      <c r="E356" s="687">
        <v>155471.59229220974</v>
      </c>
      <c r="F356" s="687">
        <v>2262212.886486249</v>
      </c>
      <c r="G356" s="687">
        <v>61169.998461485062</v>
      </c>
      <c r="H356" s="687">
        <v>1111478.613324</v>
      </c>
      <c r="I356" s="687">
        <v>1213922.0257354826</v>
      </c>
      <c r="J356" s="687">
        <v>6697010.5135920811</v>
      </c>
      <c r="K356" s="687">
        <v>2138446.9947340414</v>
      </c>
      <c r="L356" s="687">
        <v>100</v>
      </c>
      <c r="M356" s="687">
        <v>25.572575523387357</v>
      </c>
      <c r="N356" s="687">
        <v>20.052706339242608</v>
      </c>
      <c r="O356" s="687">
        <v>1.7596326182962294</v>
      </c>
      <c r="P356" s="687">
        <v>25.603800192060746</v>
      </c>
      <c r="Q356" s="687">
        <v>0.69232406362479038</v>
      </c>
      <c r="R356" s="687">
        <v>12.579751668508333</v>
      </c>
      <c r="S356" s="687">
        <v>13.73920959487994</v>
      </c>
      <c r="T356" s="687">
        <v>75.796986259977274</v>
      </c>
      <c r="U356" s="687">
        <v>24.20301374002273</v>
      </c>
      <c r="V356" s="687">
        <v>2138446.9947340414</v>
      </c>
      <c r="W356" s="687">
        <v>427468.6607553236</v>
      </c>
      <c r="X356" s="687">
        <v>502134.09162647894</v>
      </c>
      <c r="Y356" s="687">
        <v>83866.968009918186</v>
      </c>
      <c r="Z356" s="687">
        <v>556637.93139012461</v>
      </c>
      <c r="AA356" s="687">
        <v>50109.183439744651</v>
      </c>
      <c r="AB356" s="687">
        <v>518248.31695356325</v>
      </c>
      <c r="AC356" s="687">
        <v>100</v>
      </c>
      <c r="AD356" s="687">
        <v>19.989677640267526</v>
      </c>
      <c r="AE356" s="687">
        <v>23.481250312165411</v>
      </c>
      <c r="AF356" s="687">
        <v>3.9218633062424222</v>
      </c>
      <c r="AG356" s="687">
        <v>26.030008354701057</v>
      </c>
      <c r="AH356" s="687">
        <v>2.3432511333289665</v>
      </c>
      <c r="AI356" s="687">
        <v>24.234798348042187</v>
      </c>
      <c r="AJ356" s="687">
        <v>6697010.5135920811</v>
      </c>
      <c r="AK356" s="687">
        <v>1844539.8928416357</v>
      </c>
      <c r="AL356" s="687">
        <v>1276361.2998023026</v>
      </c>
      <c r="AM356" s="687">
        <v>72447.255931149775</v>
      </c>
      <c r="AN356" s="687">
        <v>1717673.3785964395</v>
      </c>
      <c r="AO356" s="687">
        <v>1083701.7843304321</v>
      </c>
      <c r="AP356" s="687">
        <v>702083.31788525661</v>
      </c>
      <c r="AQ356" s="687">
        <v>100</v>
      </c>
      <c r="AR356" s="687">
        <v>27.542735510090733</v>
      </c>
      <c r="AS356" s="687">
        <v>19.058672480979869</v>
      </c>
      <c r="AT356" s="687">
        <v>1.081785011149567</v>
      </c>
      <c r="AU356" s="687">
        <v>25.648360191615254</v>
      </c>
      <c r="AV356" s="687">
        <v>16.181873720087175</v>
      </c>
      <c r="AW356" s="687">
        <v>10.483533159464605</v>
      </c>
      <c r="AX356" s="25"/>
    </row>
    <row r="357" spans="1:50" ht="16.399999999999999" customHeight="1" x14ac:dyDescent="0.3">
      <c r="A357" s="680" t="s">
        <v>631</v>
      </c>
      <c r="B357" s="680">
        <v>8856818.1241164282</v>
      </c>
      <c r="C357" s="680">
        <v>2368440.8027084284</v>
      </c>
      <c r="D357" s="680">
        <v>1727224.5704944415</v>
      </c>
      <c r="E357" s="680">
        <v>145500.16604228946</v>
      </c>
      <c r="F357" s="680">
        <v>2275857.5588273844</v>
      </c>
      <c r="G357" s="680">
        <v>60158.788280660039</v>
      </c>
      <c r="H357" s="680">
        <v>1121921.5843143458</v>
      </c>
      <c r="I357" s="680">
        <v>1157714.6534488772</v>
      </c>
      <c r="J357" s="680">
        <v>6788732.1721749594</v>
      </c>
      <c r="K357" s="680">
        <v>2068085.9519414678</v>
      </c>
      <c r="L357" s="680">
        <v>100</v>
      </c>
      <c r="M357" s="680">
        <v>26.7414411080583</v>
      </c>
      <c r="N357" s="680">
        <v>19.50163756655839</v>
      </c>
      <c r="O357" s="680">
        <v>1.6428040409467572</v>
      </c>
      <c r="P357" s="680">
        <v>25.696108093609837</v>
      </c>
      <c r="Q357" s="680">
        <v>0.67923702889249049</v>
      </c>
      <c r="R357" s="680">
        <v>12.667321024233754</v>
      </c>
      <c r="S357" s="680">
        <v>13.071451137700457</v>
      </c>
      <c r="T357" s="680">
        <v>76.649786379713149</v>
      </c>
      <c r="U357" s="680">
        <v>23.350213620286841</v>
      </c>
      <c r="V357" s="680">
        <v>2068085.9519414678</v>
      </c>
      <c r="W357" s="680">
        <v>470370.88190523122</v>
      </c>
      <c r="X357" s="680">
        <v>478942.28274875227</v>
      </c>
      <c r="Y357" s="680">
        <v>81691.0631883686</v>
      </c>
      <c r="Z357" s="680">
        <v>511376.36820010183</v>
      </c>
      <c r="AA357" s="680">
        <v>48409.871229459626</v>
      </c>
      <c r="AB357" s="680">
        <v>477327.47634422907</v>
      </c>
      <c r="AC357" s="680">
        <v>100</v>
      </c>
      <c r="AD357" s="680">
        <v>22.744261739395245</v>
      </c>
      <c r="AE357" s="680">
        <v>23.158722310314673</v>
      </c>
      <c r="AF357" s="680">
        <v>3.9500806584793566</v>
      </c>
      <c r="AG357" s="680">
        <v>24.72703650058811</v>
      </c>
      <c r="AH357" s="680">
        <v>2.340805573579456</v>
      </c>
      <c r="AI357" s="680">
        <v>23.080640139551544</v>
      </c>
      <c r="AJ357" s="680">
        <v>6788732.1721749594</v>
      </c>
      <c r="AK357" s="680">
        <v>1909527.7886853353</v>
      </c>
      <c r="AL357" s="680">
        <v>1254229.5284776068</v>
      </c>
      <c r="AM357" s="680">
        <v>64493.028498809639</v>
      </c>
      <c r="AN357" s="680">
        <v>1775091.6251869746</v>
      </c>
      <c r="AO357" s="680">
        <v>1099773.1429817425</v>
      </c>
      <c r="AP357" s="680">
        <v>685591.59955563373</v>
      </c>
      <c r="AQ357" s="680">
        <v>100</v>
      </c>
      <c r="AR357" s="680">
        <v>28.127899882572105</v>
      </c>
      <c r="AS357" s="680">
        <v>18.475165858189683</v>
      </c>
      <c r="AT357" s="680">
        <v>0.95000107329536176</v>
      </c>
      <c r="AU357" s="680">
        <v>26.147616081579407</v>
      </c>
      <c r="AV357" s="680">
        <v>16.199978362519484</v>
      </c>
      <c r="AW357" s="680">
        <v>10.098963726477155</v>
      </c>
      <c r="AX357" s="25"/>
    </row>
    <row r="358" spans="1:50" ht="16.399999999999999" customHeight="1" x14ac:dyDescent="0.3">
      <c r="A358" s="680" t="s">
        <v>632</v>
      </c>
      <c r="B358" s="680">
        <v>8916629.8044639826</v>
      </c>
      <c r="C358" s="680">
        <v>2407163.3705084715</v>
      </c>
      <c r="D358" s="680">
        <v>1689054.2227223653</v>
      </c>
      <c r="E358" s="680">
        <v>160461.70793769322</v>
      </c>
      <c r="F358" s="680">
        <v>2318159.7744575487</v>
      </c>
      <c r="G358" s="680">
        <v>61638.176578698425</v>
      </c>
      <c r="H358" s="680">
        <v>1119854.1147977344</v>
      </c>
      <c r="I358" s="680">
        <v>1160298.4374614717</v>
      </c>
      <c r="J358" s="680">
        <v>6878795.2816774193</v>
      </c>
      <c r="K358" s="680">
        <v>2037834.5227865623</v>
      </c>
      <c r="L358" s="680">
        <v>100</v>
      </c>
      <c r="M358" s="680">
        <v>26.996336320964677</v>
      </c>
      <c r="N358" s="680">
        <v>18.942742490854165</v>
      </c>
      <c r="O358" s="680">
        <v>1.7995779959078302</v>
      </c>
      <c r="P358" s="680">
        <v>25.998161023764776</v>
      </c>
      <c r="Q358" s="680">
        <v>0.69127212781493019</v>
      </c>
      <c r="R358" s="680">
        <v>12.559163488396655</v>
      </c>
      <c r="S358" s="680">
        <v>13.012746552296978</v>
      </c>
      <c r="T358" s="680">
        <v>77.145686571328213</v>
      </c>
      <c r="U358" s="680">
        <v>22.85431342867178</v>
      </c>
      <c r="V358" s="680">
        <v>2037834.5227865623</v>
      </c>
      <c r="W358" s="680">
        <v>467021.16606441478</v>
      </c>
      <c r="X358" s="680">
        <v>425850.57779929455</v>
      </c>
      <c r="Y358" s="680">
        <v>86791.973045178558</v>
      </c>
      <c r="Z358" s="680">
        <v>536473.11367014889</v>
      </c>
      <c r="AA358" s="680">
        <v>45815.747437730912</v>
      </c>
      <c r="AB358" s="680">
        <v>475992.76132577698</v>
      </c>
      <c r="AC358" s="680">
        <v>100</v>
      </c>
      <c r="AD358" s="680">
        <v>22.917521557432629</v>
      </c>
      <c r="AE358" s="680">
        <v>20.897210889183519</v>
      </c>
      <c r="AF358" s="680">
        <v>4.259029478335564</v>
      </c>
      <c r="AG358" s="680">
        <v>26.325646546441284</v>
      </c>
      <c r="AH358" s="680">
        <v>2.2482565156999033</v>
      </c>
      <c r="AI358" s="680">
        <v>23.357772969460644</v>
      </c>
      <c r="AJ358" s="680">
        <v>6878795.2816774193</v>
      </c>
      <c r="AK358" s="680">
        <v>1953279.3578087082</v>
      </c>
      <c r="AL358" s="680">
        <v>1269864.2992483156</v>
      </c>
      <c r="AM358" s="680">
        <v>74541.178834080318</v>
      </c>
      <c r="AN358" s="680">
        <v>1794021.7024232491</v>
      </c>
      <c r="AO358" s="680">
        <v>1095751.6673847495</v>
      </c>
      <c r="AP358" s="680">
        <v>690250.23442112654</v>
      </c>
      <c r="AQ358" s="680">
        <v>100</v>
      </c>
      <c r="AR358" s="680">
        <v>28.395660545554048</v>
      </c>
      <c r="AS358" s="680">
        <v>18.460562456783197</v>
      </c>
      <c r="AT358" s="680">
        <v>1.0836371164094767</v>
      </c>
      <c r="AU358" s="680">
        <v>26.080463641676666</v>
      </c>
      <c r="AV358" s="680">
        <v>15.929412382767502</v>
      </c>
      <c r="AW358" s="680">
        <v>10.034463974523261</v>
      </c>
      <c r="AX358" s="25"/>
    </row>
    <row r="359" spans="1:50" ht="16.399999999999999" customHeight="1" x14ac:dyDescent="0.3">
      <c r="A359" s="680" t="s">
        <v>633</v>
      </c>
      <c r="B359" s="680">
        <v>8908931.2693085205</v>
      </c>
      <c r="C359" s="680">
        <v>2400519.8712768098</v>
      </c>
      <c r="D359" s="680">
        <v>1668206.3133678499</v>
      </c>
      <c r="E359" s="680">
        <v>170532.74220887249</v>
      </c>
      <c r="F359" s="680">
        <v>2323295.5866887774</v>
      </c>
      <c r="G359" s="680">
        <v>67513.610045115638</v>
      </c>
      <c r="H359" s="680">
        <v>1111594.8218467459</v>
      </c>
      <c r="I359" s="680">
        <v>1167268.3238743497</v>
      </c>
      <c r="J359" s="680">
        <v>6865844.3753024638</v>
      </c>
      <c r="K359" s="680">
        <v>2043086.8940060572</v>
      </c>
      <c r="L359" s="680">
        <v>100</v>
      </c>
      <c r="M359" s="680">
        <v>26.945093622471394</v>
      </c>
      <c r="N359" s="680">
        <v>18.725100272294839</v>
      </c>
      <c r="O359" s="680">
        <v>1.9141773244604749</v>
      </c>
      <c r="P359" s="680">
        <v>26.078274895806931</v>
      </c>
      <c r="Q359" s="680">
        <v>0.7578194062143192</v>
      </c>
      <c r="R359" s="680">
        <v>12.477308312796357</v>
      </c>
      <c r="S359" s="680">
        <v>13.102226165955694</v>
      </c>
      <c r="T359" s="680">
        <v>77.066981074996733</v>
      </c>
      <c r="U359" s="680">
        <v>22.933018925003271</v>
      </c>
      <c r="V359" s="680">
        <v>2043086.8940060572</v>
      </c>
      <c r="W359" s="680">
        <v>459409.75200056285</v>
      </c>
      <c r="X359" s="680">
        <v>428840.83249611524</v>
      </c>
      <c r="Y359" s="680">
        <v>96597.499688792814</v>
      </c>
      <c r="Z359" s="680">
        <v>550799.43106541072</v>
      </c>
      <c r="AA359" s="680">
        <v>47455.722477576099</v>
      </c>
      <c r="AB359" s="680">
        <v>460023.62897129718</v>
      </c>
      <c r="AC359" s="680">
        <v>100</v>
      </c>
      <c r="AD359" s="680">
        <v>22.486060350558972</v>
      </c>
      <c r="AE359" s="680">
        <v>20.989847947937736</v>
      </c>
      <c r="AF359" s="680">
        <v>4.728017196536646</v>
      </c>
      <c r="AG359" s="680">
        <v>26.959177932242063</v>
      </c>
      <c r="AH359" s="680">
        <v>2.3227461649722376</v>
      </c>
      <c r="AI359" s="680">
        <v>22.516106893000966</v>
      </c>
      <c r="AJ359" s="680">
        <v>6865844.3753024638</v>
      </c>
      <c r="AK359" s="680">
        <v>1955258.2621948482</v>
      </c>
      <c r="AL359" s="680">
        <v>1247102.193291567</v>
      </c>
      <c r="AM359" s="680">
        <v>74949.126851792767</v>
      </c>
      <c r="AN359" s="680">
        <v>1785924.8625975354</v>
      </c>
      <c r="AO359" s="680">
        <v>1088675.5086728542</v>
      </c>
      <c r="AP359" s="680">
        <v>713847.57768402819</v>
      </c>
      <c r="AQ359" s="680">
        <v>100</v>
      </c>
      <c r="AR359" s="680">
        <v>28.478045165547645</v>
      </c>
      <c r="AS359" s="680">
        <v>18.163857569763632</v>
      </c>
      <c r="AT359" s="680">
        <v>1.0916228617327348</v>
      </c>
      <c r="AU359" s="680">
        <v>26.011729438869775</v>
      </c>
      <c r="AV359" s="680">
        <v>15.856396521147397</v>
      </c>
      <c r="AW359" s="680">
        <v>10.397083572879277</v>
      </c>
      <c r="AX359" s="25"/>
    </row>
    <row r="360" spans="1:50" ht="16.399999999999999" customHeight="1" x14ac:dyDescent="0.3">
      <c r="A360" s="680" t="s">
        <v>634</v>
      </c>
      <c r="B360" s="680">
        <v>8871652.671907315</v>
      </c>
      <c r="C360" s="680">
        <v>2389985.3879076038</v>
      </c>
      <c r="D360" s="680">
        <v>1702212.9135811906</v>
      </c>
      <c r="E360" s="680">
        <v>184637.39824296336</v>
      </c>
      <c r="F360" s="680">
        <v>2299224.2412055116</v>
      </c>
      <c r="G360" s="680">
        <v>74526.447919005266</v>
      </c>
      <c r="H360" s="680">
        <v>1089641.098728423</v>
      </c>
      <c r="I360" s="680">
        <v>1131425.1843226163</v>
      </c>
      <c r="J360" s="680">
        <v>6850757.2253082003</v>
      </c>
      <c r="K360" s="680">
        <v>2020895.4465991152</v>
      </c>
      <c r="L360" s="680">
        <v>100</v>
      </c>
      <c r="M360" s="680">
        <v>26.939573451468103</v>
      </c>
      <c r="N360" s="680">
        <v>19.187100493365371</v>
      </c>
      <c r="O360" s="680">
        <v>2.0812063441981907</v>
      </c>
      <c r="P360" s="680">
        <v>25.916526787462722</v>
      </c>
      <c r="Q360" s="680">
        <v>0.84005146138101494</v>
      </c>
      <c r="R360" s="680">
        <v>12.282278612854682</v>
      </c>
      <c r="S360" s="680">
        <v>12.753262849269904</v>
      </c>
      <c r="T360" s="680">
        <v>77.220755575808141</v>
      </c>
      <c r="U360" s="680">
        <v>22.779244424191859</v>
      </c>
      <c r="V360" s="680">
        <v>2020895.4465991152</v>
      </c>
      <c r="W360" s="680">
        <v>447899.28198773717</v>
      </c>
      <c r="X360" s="680">
        <v>432943.89890158456</v>
      </c>
      <c r="Y360" s="680">
        <v>94782.765210762736</v>
      </c>
      <c r="Z360" s="680">
        <v>539877.06775842025</v>
      </c>
      <c r="AA360" s="680">
        <v>51956.328690973714</v>
      </c>
      <c r="AB360" s="680">
        <v>453460.16164061276</v>
      </c>
      <c r="AC360" s="680">
        <v>100</v>
      </c>
      <c r="AD360" s="680">
        <v>22.163406956133684</v>
      </c>
      <c r="AE360" s="680">
        <v>21.423369508312202</v>
      </c>
      <c r="AF360" s="680">
        <v>4.690137006853516</v>
      </c>
      <c r="AG360" s="680">
        <v>26.714745122859174</v>
      </c>
      <c r="AH360" s="680">
        <v>2.570955799737634</v>
      </c>
      <c r="AI360" s="680">
        <v>22.43857604824252</v>
      </c>
      <c r="AJ360" s="680">
        <v>6850757.2253082003</v>
      </c>
      <c r="AK360" s="680">
        <v>1957577.5567275845</v>
      </c>
      <c r="AL360" s="680">
        <v>1277984.3770733795</v>
      </c>
      <c r="AM360" s="680">
        <v>91018.533965544688</v>
      </c>
      <c r="AN360" s="680">
        <v>1774112.8011053232</v>
      </c>
      <c r="AO360" s="680">
        <v>1064850.8081755517</v>
      </c>
      <c r="AP360" s="680">
        <v>685035.89378391567</v>
      </c>
      <c r="AQ360" s="680">
        <v>100</v>
      </c>
      <c r="AR360" s="680">
        <v>28.574615802992749</v>
      </c>
      <c r="AS360" s="680">
        <v>18.65464407864615</v>
      </c>
      <c r="AT360" s="680">
        <v>1.3285908545890701</v>
      </c>
      <c r="AU360" s="680">
        <v>25.896594241456423</v>
      </c>
      <c r="AV360" s="680">
        <v>15.543549029029363</v>
      </c>
      <c r="AW360" s="680">
        <v>9.9994186227070312</v>
      </c>
      <c r="AX360" s="25"/>
    </row>
    <row r="361" spans="1:50" ht="16.399999999999999" customHeight="1" x14ac:dyDescent="0.3">
      <c r="A361" s="680" t="s">
        <v>635</v>
      </c>
      <c r="B361" s="680">
        <v>8941645.5834195595</v>
      </c>
      <c r="C361" s="680">
        <v>2448211.4001969974</v>
      </c>
      <c r="D361" s="680">
        <v>1681614.6664838335</v>
      </c>
      <c r="E361" s="680">
        <v>201408.72547180171</v>
      </c>
      <c r="F361" s="680">
        <v>2326901.9040192966</v>
      </c>
      <c r="G361" s="680">
        <v>76151.307984500541</v>
      </c>
      <c r="H361" s="680">
        <v>1087386.6839817462</v>
      </c>
      <c r="I361" s="680">
        <v>1119970.8952813845</v>
      </c>
      <c r="J361" s="680">
        <v>6930644.4585793214</v>
      </c>
      <c r="K361" s="680">
        <v>2011001.1248402381</v>
      </c>
      <c r="L361" s="680">
        <v>100</v>
      </c>
      <c r="M361" s="680">
        <v>27.379875184683023</v>
      </c>
      <c r="N361" s="680">
        <v>18.806545739209813</v>
      </c>
      <c r="O361" s="680">
        <v>2.2524794076525767</v>
      </c>
      <c r="P361" s="680">
        <v>26.023195420919581</v>
      </c>
      <c r="Q361" s="680">
        <v>0.85164757732857865</v>
      </c>
      <c r="R361" s="680">
        <v>12.160923555257892</v>
      </c>
      <c r="S361" s="680">
        <v>12.52533311494855</v>
      </c>
      <c r="T361" s="680">
        <v>77.509720038901733</v>
      </c>
      <c r="U361" s="680">
        <v>22.490279961098274</v>
      </c>
      <c r="V361" s="680">
        <v>2011001.1248402381</v>
      </c>
      <c r="W361" s="680">
        <v>471612.51392849942</v>
      </c>
      <c r="X361" s="680">
        <v>407095.1643541893</v>
      </c>
      <c r="Y361" s="680">
        <v>103197.98746006178</v>
      </c>
      <c r="Z361" s="680">
        <v>529493.67999148625</v>
      </c>
      <c r="AA361" s="680">
        <v>54934.562345654369</v>
      </c>
      <c r="AB361" s="680">
        <v>444738.87977745943</v>
      </c>
      <c r="AC361" s="680">
        <v>100</v>
      </c>
      <c r="AD361" s="680">
        <v>23.451628549733712</v>
      </c>
      <c r="AE361" s="680">
        <v>20.243408087925886</v>
      </c>
      <c r="AF361" s="680">
        <v>5.1316722892564384</v>
      </c>
      <c r="AG361" s="680">
        <v>26.329854988696304</v>
      </c>
      <c r="AH361" s="680">
        <v>2.7317022187154962</v>
      </c>
      <c r="AI361" s="680">
        <v>22.115297415002253</v>
      </c>
      <c r="AJ361" s="680">
        <v>6930644.4585793214</v>
      </c>
      <c r="AK361" s="680">
        <v>1991295.6840451877</v>
      </c>
      <c r="AL361" s="680">
        <v>1282357.2402156636</v>
      </c>
      <c r="AM361" s="680">
        <v>99376.594380271345</v>
      </c>
      <c r="AN361" s="680">
        <v>1811124.8295113612</v>
      </c>
      <c r="AO361" s="680">
        <v>1063864.5130781764</v>
      </c>
      <c r="AP361" s="680">
        <v>681706.24740639748</v>
      </c>
      <c r="AQ361" s="680">
        <v>100</v>
      </c>
      <c r="AR361" s="680">
        <v>28.731753532389014</v>
      </c>
      <c r="AS361" s="680">
        <v>18.502712812345415</v>
      </c>
      <c r="AT361" s="680">
        <v>1.4338723472858983</v>
      </c>
      <c r="AU361" s="680">
        <v>26.132127255054932</v>
      </c>
      <c r="AV361" s="680">
        <v>15.350152780687479</v>
      </c>
      <c r="AW361" s="680">
        <v>9.8361162728889582</v>
      </c>
      <c r="AX361" s="25"/>
    </row>
    <row r="362" spans="1:50" ht="16.399999999999999" customHeight="1" x14ac:dyDescent="0.3">
      <c r="A362" s="680" t="s">
        <v>636</v>
      </c>
      <c r="B362" s="680">
        <v>8974073.936803326</v>
      </c>
      <c r="C362" s="680">
        <v>2496331.953903818</v>
      </c>
      <c r="D362" s="680">
        <v>1667371.7697391752</v>
      </c>
      <c r="E362" s="680">
        <v>185582.16836563096</v>
      </c>
      <c r="F362" s="680">
        <v>2291966.2667384567</v>
      </c>
      <c r="G362" s="680">
        <v>86191.427136076964</v>
      </c>
      <c r="H362" s="680">
        <v>1112737.5815798861</v>
      </c>
      <c r="I362" s="680">
        <v>1133892.7693402825</v>
      </c>
      <c r="J362" s="680">
        <v>6999895.8219382251</v>
      </c>
      <c r="K362" s="680">
        <v>1974178.1148651021</v>
      </c>
      <c r="L362" s="680">
        <v>100</v>
      </c>
      <c r="M362" s="680">
        <v>27.817153853236938</v>
      </c>
      <c r="N362" s="680">
        <v>18.579875555751364</v>
      </c>
      <c r="O362" s="680">
        <v>2.0679812721906057</v>
      </c>
      <c r="P362" s="680">
        <v>25.539863866498102</v>
      </c>
      <c r="Q362" s="680">
        <v>0.96044926466005243</v>
      </c>
      <c r="R362" s="680">
        <v>12.399469732653627</v>
      </c>
      <c r="S362" s="680">
        <v>12.635206455009316</v>
      </c>
      <c r="T362" s="680">
        <v>78.001316584111763</v>
      </c>
      <c r="U362" s="680">
        <v>21.998683415888241</v>
      </c>
      <c r="V362" s="680">
        <v>1974178.1148651021</v>
      </c>
      <c r="W362" s="680">
        <v>467748.22190146422</v>
      </c>
      <c r="X362" s="680">
        <v>387067.13625305617</v>
      </c>
      <c r="Y362" s="680">
        <v>86511.724970778945</v>
      </c>
      <c r="Z362" s="680">
        <v>518951.93058396573</v>
      </c>
      <c r="AA362" s="680">
        <v>63469.715474463002</v>
      </c>
      <c r="AB362" s="680">
        <v>450414.74186075642</v>
      </c>
      <c r="AC362" s="680">
        <v>100</v>
      </c>
      <c r="AD362" s="680">
        <v>23.69331411281631</v>
      </c>
      <c r="AE362" s="680">
        <v>19.606495145424351</v>
      </c>
      <c r="AF362" s="680">
        <v>4.3821641177848019</v>
      </c>
      <c r="AG362" s="680">
        <v>26.286986299583525</v>
      </c>
      <c r="AH362" s="680">
        <v>3.2149943815378563</v>
      </c>
      <c r="AI362" s="680">
        <v>22.815304174898817</v>
      </c>
      <c r="AJ362" s="680">
        <v>6999895.8219382251</v>
      </c>
      <c r="AK362" s="680">
        <v>2044832.6057849065</v>
      </c>
      <c r="AL362" s="680">
        <v>1288939.1729804254</v>
      </c>
      <c r="AM362" s="680">
        <v>100233.29663204306</v>
      </c>
      <c r="AN362" s="680">
        <v>1787581.5985665652</v>
      </c>
      <c r="AO362" s="680">
        <v>1087763.484017317</v>
      </c>
      <c r="AP362" s="680">
        <v>690608.55113635841</v>
      </c>
      <c r="AQ362" s="680">
        <v>100</v>
      </c>
      <c r="AR362" s="680">
        <v>29.212329123188379</v>
      </c>
      <c r="AS362" s="680">
        <v>18.413690800094319</v>
      </c>
      <c r="AT362" s="680">
        <v>1.4319255483475055</v>
      </c>
      <c r="AU362" s="680">
        <v>25.537260039844362</v>
      </c>
      <c r="AV362" s="680">
        <v>15.539709614079978</v>
      </c>
      <c r="AW362" s="680">
        <v>9.865983276093008</v>
      </c>
      <c r="AX362" s="25"/>
    </row>
    <row r="363" spans="1:50" ht="16.399999999999999" customHeight="1" x14ac:dyDescent="0.3">
      <c r="A363" s="680" t="s">
        <v>637</v>
      </c>
      <c r="B363" s="680">
        <v>8946843.8887342978</v>
      </c>
      <c r="C363" s="680">
        <v>2523450.733211488</v>
      </c>
      <c r="D363" s="680">
        <v>1617204.7444922908</v>
      </c>
      <c r="E363" s="680">
        <v>185628.25773596886</v>
      </c>
      <c r="F363" s="680">
        <v>2264961.4691731893</v>
      </c>
      <c r="G363" s="680">
        <v>94605.098581861152</v>
      </c>
      <c r="H363" s="680">
        <v>1112340.4855072885</v>
      </c>
      <c r="I363" s="680">
        <v>1148653.100032211</v>
      </c>
      <c r="J363" s="680">
        <v>6993359.3871979881</v>
      </c>
      <c r="K363" s="680">
        <v>1953484.501536309</v>
      </c>
      <c r="L363" s="680">
        <v>100</v>
      </c>
      <c r="M363" s="680">
        <v>28.204926391852787</v>
      </c>
      <c r="N363" s="680">
        <v>18.075700935484583</v>
      </c>
      <c r="O363" s="680">
        <v>2.0747903958591314</v>
      </c>
      <c r="P363" s="680">
        <v>25.315759359847412</v>
      </c>
      <c r="Q363" s="680">
        <v>1.0574130917941482</v>
      </c>
      <c r="R363" s="680">
        <v>12.432769581549616</v>
      </c>
      <c r="S363" s="680">
        <v>12.838640243612321</v>
      </c>
      <c r="T363" s="680">
        <v>78.165657903161787</v>
      </c>
      <c r="U363" s="680">
        <v>21.834342096838206</v>
      </c>
      <c r="V363" s="680">
        <v>1953484.501536309</v>
      </c>
      <c r="W363" s="680">
        <v>446770.22044883331</v>
      </c>
      <c r="X363" s="680">
        <v>370905.92226659675</v>
      </c>
      <c r="Y363" s="680">
        <v>85951.125847367308</v>
      </c>
      <c r="Z363" s="680">
        <v>527188.67040600954</v>
      </c>
      <c r="AA363" s="680">
        <v>72307.603516356176</v>
      </c>
      <c r="AB363" s="680">
        <v>450135.57956723531</v>
      </c>
      <c r="AC363" s="680">
        <v>100</v>
      </c>
      <c r="AD363" s="680">
        <v>22.870425646964328</v>
      </c>
      <c r="AE363" s="680">
        <v>18.986888402487935</v>
      </c>
      <c r="AF363" s="680">
        <v>4.3998877789801476</v>
      </c>
      <c r="AG363" s="680">
        <v>26.987092551356533</v>
      </c>
      <c r="AH363" s="680">
        <v>3.7014679901217638</v>
      </c>
      <c r="AI363" s="680">
        <v>23.042700324124826</v>
      </c>
      <c r="AJ363" s="680">
        <v>6993359.3871979881</v>
      </c>
      <c r="AK363" s="680">
        <v>2092300.9041319005</v>
      </c>
      <c r="AL363" s="680">
        <v>1254110.0358408671</v>
      </c>
      <c r="AM363" s="680">
        <v>100793.00646364618</v>
      </c>
      <c r="AN363" s="680">
        <v>1751415.5708556627</v>
      </c>
      <c r="AO363" s="680">
        <v>1091450.3408228531</v>
      </c>
      <c r="AP363" s="680">
        <v>705390.97197485226</v>
      </c>
      <c r="AQ363" s="680">
        <v>100</v>
      </c>
      <c r="AR363" s="680">
        <v>29.918395270262486</v>
      </c>
      <c r="AS363" s="680">
        <v>17.932869832724961</v>
      </c>
      <c r="AT363" s="680">
        <v>1.4412673635528783</v>
      </c>
      <c r="AU363" s="680">
        <v>25.043980637714629</v>
      </c>
      <c r="AV363" s="680">
        <v>15.606953402407106</v>
      </c>
      <c r="AW363" s="680">
        <v>10.086582612444282</v>
      </c>
      <c r="AX363" s="25"/>
    </row>
    <row r="364" spans="1:50" ht="16.399999999999999" customHeight="1" x14ac:dyDescent="0.3">
      <c r="A364" s="680" t="s">
        <v>638</v>
      </c>
      <c r="B364" s="680">
        <v>9032522.8466413394</v>
      </c>
      <c r="C364" s="680">
        <v>2559609.4872740107</v>
      </c>
      <c r="D364" s="680">
        <v>1613134.3484967563</v>
      </c>
      <c r="E364" s="680">
        <v>188454.96496952878</v>
      </c>
      <c r="F364" s="680">
        <v>2308370.9924945827</v>
      </c>
      <c r="G364" s="680">
        <v>83881.058415605774</v>
      </c>
      <c r="H364" s="680">
        <v>1137019.7086412844</v>
      </c>
      <c r="I364" s="680">
        <v>1142052.2863495704</v>
      </c>
      <c r="J364" s="680">
        <v>7088224.2690857276</v>
      </c>
      <c r="K364" s="680">
        <v>1944298.5775556106</v>
      </c>
      <c r="L364" s="680">
        <v>100</v>
      </c>
      <c r="M364" s="680">
        <v>28.337702884701564</v>
      </c>
      <c r="N364" s="680">
        <v>17.859178170765276</v>
      </c>
      <c r="O364" s="680">
        <v>2.0864045203008152</v>
      </c>
      <c r="P364" s="680">
        <v>25.556215375120022</v>
      </c>
      <c r="Q364" s="680">
        <v>0.92865592304365085</v>
      </c>
      <c r="R364" s="680">
        <v>12.588063467385247</v>
      </c>
      <c r="S364" s="680">
        <v>12.643779658683421</v>
      </c>
      <c r="T364" s="680">
        <v>78.474468201554771</v>
      </c>
      <c r="U364" s="680">
        <v>21.525531798445215</v>
      </c>
      <c r="V364" s="680">
        <v>1944298.5775556106</v>
      </c>
      <c r="W364" s="680">
        <v>451547.00483072258</v>
      </c>
      <c r="X364" s="680">
        <v>372828.33334000508</v>
      </c>
      <c r="Y364" s="680">
        <v>92001.943494850653</v>
      </c>
      <c r="Z364" s="680">
        <v>541673.99455558369</v>
      </c>
      <c r="AA364" s="680">
        <v>65512.452947565762</v>
      </c>
      <c r="AB364" s="680">
        <v>420515.55951842398</v>
      </c>
      <c r="AC364" s="680">
        <v>100</v>
      </c>
      <c r="AD364" s="680">
        <v>23.224159604046591</v>
      </c>
      <c r="AE364" s="680">
        <v>19.175467062714624</v>
      </c>
      <c r="AF364" s="680">
        <v>4.7318834955131379</v>
      </c>
      <c r="AG364" s="680">
        <v>27.859609671503289</v>
      </c>
      <c r="AH364" s="680">
        <v>3.3694646338695877</v>
      </c>
      <c r="AI364" s="680">
        <v>21.628136973031161</v>
      </c>
      <c r="AJ364" s="680">
        <v>7088224.2690857276</v>
      </c>
      <c r="AK364" s="680">
        <v>2121838.6262537497</v>
      </c>
      <c r="AL364" s="680">
        <v>1246616.3262498092</v>
      </c>
      <c r="AM364" s="680">
        <v>97454.641069047633</v>
      </c>
      <c r="AN364" s="680">
        <v>1778758.5706881857</v>
      </c>
      <c r="AO364" s="680">
        <v>1118469.059316298</v>
      </c>
      <c r="AP364" s="680">
        <v>727452.20807118085</v>
      </c>
      <c r="AQ364" s="680">
        <v>100</v>
      </c>
      <c r="AR364" s="680">
        <v>29.934699378909951</v>
      </c>
      <c r="AS364" s="680">
        <v>17.587145650663839</v>
      </c>
      <c r="AT364" s="680">
        <v>1.3748808921591555</v>
      </c>
      <c r="AU364" s="680">
        <v>25.094558286565309</v>
      </c>
      <c r="AV364" s="680">
        <v>15.779256085255938</v>
      </c>
      <c r="AW364" s="680">
        <v>10.262827196987251</v>
      </c>
      <c r="AX364" s="25"/>
    </row>
    <row r="365" spans="1:50" ht="16.399999999999999" customHeight="1" x14ac:dyDescent="0.3">
      <c r="A365" s="680" t="s">
        <v>639</v>
      </c>
      <c r="B365" s="680">
        <v>9061616.2995419055</v>
      </c>
      <c r="C365" s="680">
        <v>2589219.9090563944</v>
      </c>
      <c r="D365" s="680">
        <v>1638656.4195122048</v>
      </c>
      <c r="E365" s="680">
        <v>194499.23372917471</v>
      </c>
      <c r="F365" s="680">
        <v>2294209.3418680718</v>
      </c>
      <c r="G365" s="680">
        <v>76136.590976643856</v>
      </c>
      <c r="H365" s="680">
        <v>1153952.4147549451</v>
      </c>
      <c r="I365" s="680">
        <v>1114942.389644471</v>
      </c>
      <c r="J365" s="680">
        <v>7143921.7152164662</v>
      </c>
      <c r="K365" s="680">
        <v>1917694.5843254402</v>
      </c>
      <c r="L365" s="680">
        <v>100</v>
      </c>
      <c r="M365" s="680">
        <v>28.573488696351973</v>
      </c>
      <c r="N365" s="680">
        <v>18.083489361550701</v>
      </c>
      <c r="O365" s="680">
        <v>2.1464077411775566</v>
      </c>
      <c r="P365" s="680">
        <v>25.317882219136244</v>
      </c>
      <c r="Q365" s="680">
        <v>0.84020983078364075</v>
      </c>
      <c r="R365" s="680">
        <v>12.73450978953149</v>
      </c>
      <c r="S365" s="680">
        <v>12.304012361468395</v>
      </c>
      <c r="T365" s="680">
        <v>78.837168547708373</v>
      </c>
      <c r="U365" s="680">
        <v>21.162831452291638</v>
      </c>
      <c r="V365" s="680">
        <v>1917694.5843254402</v>
      </c>
      <c r="W365" s="680">
        <v>457743.91126861249</v>
      </c>
      <c r="X365" s="680">
        <v>370616.03210381675</v>
      </c>
      <c r="Y365" s="680">
        <v>95679.875067916204</v>
      </c>
      <c r="Z365" s="680">
        <v>522779.44150467997</v>
      </c>
      <c r="AA365" s="680">
        <v>58486.132319179538</v>
      </c>
      <c r="AB365" s="680">
        <v>412344.14793779422</v>
      </c>
      <c r="AC365" s="680">
        <v>100</v>
      </c>
      <c r="AD365" s="680">
        <v>23.869489699248771</v>
      </c>
      <c r="AE365" s="680">
        <v>19.326123937205725</v>
      </c>
      <c r="AF365" s="680">
        <v>4.9893176864538171</v>
      </c>
      <c r="AG365" s="680">
        <v>27.260829006750864</v>
      </c>
      <c r="AH365" s="680">
        <v>3.0498147513803593</v>
      </c>
      <c r="AI365" s="680">
        <v>21.502076050490519</v>
      </c>
      <c r="AJ365" s="680">
        <v>7143921.7152164662</v>
      </c>
      <c r="AK365" s="680">
        <v>2146755.9482328082</v>
      </c>
      <c r="AL365" s="680">
        <v>1274872.5772895967</v>
      </c>
      <c r="AM365" s="680">
        <v>99926.604960574521</v>
      </c>
      <c r="AN365" s="680">
        <v>1784537.3959288213</v>
      </c>
      <c r="AO365" s="680">
        <v>1129076.6939459019</v>
      </c>
      <c r="AP365" s="680">
        <v>708890.31292968523</v>
      </c>
      <c r="AQ365" s="680">
        <v>100</v>
      </c>
      <c r="AR365" s="680">
        <v>30.050104603753486</v>
      </c>
      <c r="AS365" s="680">
        <v>17.845556378006407</v>
      </c>
      <c r="AT365" s="680">
        <v>1.3987639974795927</v>
      </c>
      <c r="AU365" s="680">
        <v>24.979800550274486</v>
      </c>
      <c r="AV365" s="680">
        <v>15.80471817798594</v>
      </c>
      <c r="AW365" s="680">
        <v>9.9229854579699204</v>
      </c>
      <c r="AX365" s="25"/>
    </row>
    <row r="366" spans="1:50" ht="16.399999999999999" customHeight="1" x14ac:dyDescent="0.3">
      <c r="A366" s="680" t="s">
        <v>640</v>
      </c>
      <c r="B366" s="680">
        <v>9061385.8636468817</v>
      </c>
      <c r="C366" s="680">
        <v>2572230.3748658258</v>
      </c>
      <c r="D366" s="680">
        <v>1657332.9844821221</v>
      </c>
      <c r="E366" s="680">
        <v>185775.49051311673</v>
      </c>
      <c r="F366" s="680">
        <v>2313633.1772284387</v>
      </c>
      <c r="G366" s="680">
        <v>70767.490062850266</v>
      </c>
      <c r="H366" s="680">
        <v>1164790.5234035116</v>
      </c>
      <c r="I366" s="680">
        <v>1096855.8230910168</v>
      </c>
      <c r="J366" s="680">
        <v>7180171.906115368</v>
      </c>
      <c r="K366" s="680">
        <v>1881213.9575315132</v>
      </c>
      <c r="L366" s="680">
        <v>100</v>
      </c>
      <c r="M366" s="680">
        <v>28.386721563036886</v>
      </c>
      <c r="N366" s="680">
        <v>18.29006080770856</v>
      </c>
      <c r="O366" s="680">
        <v>2.0501884955415504</v>
      </c>
      <c r="P366" s="680">
        <v>25.532884395867505</v>
      </c>
      <c r="Q366" s="680">
        <v>0.78097866184862919</v>
      </c>
      <c r="R366" s="680">
        <v>12.854441262417726</v>
      </c>
      <c r="S366" s="680">
        <v>12.104724813579143</v>
      </c>
      <c r="T366" s="680">
        <v>79.239224707572575</v>
      </c>
      <c r="U366" s="680">
        <v>20.760775292427425</v>
      </c>
      <c r="V366" s="680">
        <v>1881213.9575315132</v>
      </c>
      <c r="W366" s="680">
        <v>453266.89140051627</v>
      </c>
      <c r="X366" s="680">
        <v>382037.57789014513</v>
      </c>
      <c r="Y366" s="680">
        <v>90048.51295356921</v>
      </c>
      <c r="Z366" s="680">
        <v>517866.54239248449</v>
      </c>
      <c r="AA366" s="680">
        <v>52320.170087871084</v>
      </c>
      <c r="AB366" s="680">
        <v>385735.21667852014</v>
      </c>
      <c r="AC366" s="680">
        <v>100</v>
      </c>
      <c r="AD366" s="680">
        <v>24.094382756721778</v>
      </c>
      <c r="AE366" s="680">
        <v>20.308034413663734</v>
      </c>
      <c r="AF366" s="680">
        <v>4.7867236256171974</v>
      </c>
      <c r="AG366" s="680">
        <v>27.528317038005468</v>
      </c>
      <c r="AH366" s="680">
        <v>2.7811918935858015</v>
      </c>
      <c r="AI366" s="680">
        <v>20.504590407391685</v>
      </c>
      <c r="AJ366" s="680">
        <v>7180171.906115368</v>
      </c>
      <c r="AK366" s="680">
        <v>2134808.0797736016</v>
      </c>
      <c r="AL366" s="680">
        <v>1283399.102768691</v>
      </c>
      <c r="AM366" s="680">
        <v>96840.445069853813</v>
      </c>
      <c r="AN366" s="680">
        <v>1809658.3270432409</v>
      </c>
      <c r="AO366" s="680">
        <v>1136762.3776427654</v>
      </c>
      <c r="AP366" s="680">
        <v>717622.12920456287</v>
      </c>
      <c r="AQ366" s="680">
        <v>100</v>
      </c>
      <c r="AR366" s="680">
        <v>29.731991206998554</v>
      </c>
      <c r="AS366" s="680">
        <v>17.874211363597258</v>
      </c>
      <c r="AT366" s="680">
        <v>1.3487204253058982</v>
      </c>
      <c r="AU366" s="680">
        <v>25.20355154034614</v>
      </c>
      <c r="AV366" s="680">
        <v>15.831966037952133</v>
      </c>
      <c r="AW366" s="680">
        <v>9.9944978837256322</v>
      </c>
      <c r="AX366" s="25"/>
    </row>
    <row r="367" spans="1:50" ht="16.399999999999999" customHeight="1" x14ac:dyDescent="0.25">
      <c r="A367" s="722" t="s">
        <v>641</v>
      </c>
      <c r="B367" s="682">
        <v>8994762.4833388366</v>
      </c>
      <c r="C367" s="682">
        <v>2550234.8030893132</v>
      </c>
      <c r="D367" s="682">
        <v>1641959.3161087311</v>
      </c>
      <c r="E367" s="682">
        <v>189218.09124437132</v>
      </c>
      <c r="F367" s="682">
        <v>2293294.1957522985</v>
      </c>
      <c r="G367" s="682">
        <v>62083.808057947594</v>
      </c>
      <c r="H367" s="682">
        <v>1169542.9453927153</v>
      </c>
      <c r="I367" s="682">
        <v>1088429.3236934596</v>
      </c>
      <c r="J367" s="682">
        <v>7158635.231528094</v>
      </c>
      <c r="K367" s="681">
        <v>1836127.2518107418</v>
      </c>
      <c r="L367" s="716">
        <v>100</v>
      </c>
      <c r="M367" s="716">
        <v>28.352441855059098</v>
      </c>
      <c r="N367" s="716">
        <v>18.254615607139847</v>
      </c>
      <c r="O367" s="716">
        <v>2.1036474458871313</v>
      </c>
      <c r="P367" s="716">
        <v>25.4958838546344</v>
      </c>
      <c r="Q367" s="716">
        <v>0.69022176153007453</v>
      </c>
      <c r="R367" s="716">
        <v>13.00248836541355</v>
      </c>
      <c r="S367" s="716">
        <v>12.100701110335899</v>
      </c>
      <c r="T367" s="716">
        <v>79.586706650544301</v>
      </c>
      <c r="U367" s="666">
        <v>20.413293349455685</v>
      </c>
      <c r="V367" s="682">
        <v>1836127.2518107418</v>
      </c>
      <c r="W367" s="682">
        <v>436512.82981740218</v>
      </c>
      <c r="X367" s="682">
        <v>390920.58032615995</v>
      </c>
      <c r="Y367" s="682">
        <v>95774.300841535587</v>
      </c>
      <c r="Z367" s="682">
        <v>497917.4471914164</v>
      </c>
      <c r="AA367" s="689">
        <v>46360.018918372429</v>
      </c>
      <c r="AB367" s="681">
        <v>368688.96217914211</v>
      </c>
      <c r="AC367" s="716">
        <v>100</v>
      </c>
      <c r="AD367" s="716">
        <v>23.773560867686285</v>
      </c>
      <c r="AE367" s="716">
        <v>21.290494977439284</v>
      </c>
      <c r="AF367" s="716">
        <v>5.2161036631358435</v>
      </c>
      <c r="AG367" s="716">
        <v>27.117807150914125</v>
      </c>
      <c r="AH367" s="716">
        <v>2.5248804990315001</v>
      </c>
      <c r="AI367" s="666">
        <v>20.079706448207794</v>
      </c>
      <c r="AJ367" s="682">
        <v>7158635.231528094</v>
      </c>
      <c r="AK367" s="682">
        <v>2128919.6487471517</v>
      </c>
      <c r="AL367" s="682">
        <v>1258224.940175636</v>
      </c>
      <c r="AM367" s="682">
        <v>94545.60540771758</v>
      </c>
      <c r="AN367" s="682">
        <v>1808525.772269391</v>
      </c>
      <c r="AO367" s="682">
        <v>1141663.7036447378</v>
      </c>
      <c r="AP367" s="681">
        <v>725895.6131672652</v>
      </c>
      <c r="AQ367" s="716">
        <v>100</v>
      </c>
      <c r="AR367" s="716">
        <v>29.739183236644802</v>
      </c>
      <c r="AS367" s="716">
        <v>17.576324250105046</v>
      </c>
      <c r="AT367" s="716">
        <v>1.3207210920779899</v>
      </c>
      <c r="AU367" s="716">
        <v>25.263555325521736</v>
      </c>
      <c r="AV367" s="716">
        <v>15.948063656276512</v>
      </c>
      <c r="AW367" s="666">
        <v>10.140139701074199</v>
      </c>
      <c r="AX367" s="18"/>
    </row>
    <row r="368" spans="1:50" ht="16.399999999999999" customHeight="1" x14ac:dyDescent="0.25">
      <c r="A368" s="722" t="s">
        <v>642</v>
      </c>
      <c r="B368" s="682">
        <v>8980129.5214387868</v>
      </c>
      <c r="C368" s="682">
        <v>2476183.3006950105</v>
      </c>
      <c r="D368" s="682">
        <v>1690728.7628514785</v>
      </c>
      <c r="E368" s="682">
        <v>174669.00535269035</v>
      </c>
      <c r="F368" s="682">
        <v>2328571.0698422408</v>
      </c>
      <c r="G368" s="682">
        <v>48861.070102822348</v>
      </c>
      <c r="H368" s="682">
        <v>1180973.1741904495</v>
      </c>
      <c r="I368" s="682">
        <v>1080143.1384040951</v>
      </c>
      <c r="J368" s="682">
        <v>7172324.7336930931</v>
      </c>
      <c r="K368" s="681">
        <v>1807804.7877456932</v>
      </c>
      <c r="L368" s="716">
        <v>100</v>
      </c>
      <c r="M368" s="716">
        <v>27.574026574822486</v>
      </c>
      <c r="N368" s="716">
        <v>18.827442954081043</v>
      </c>
      <c r="O368" s="716">
        <v>1.9450610922224769</v>
      </c>
      <c r="P368" s="716">
        <v>25.930261521096188</v>
      </c>
      <c r="Q368" s="716">
        <v>0.54410206429844321</v>
      </c>
      <c r="R368" s="716">
        <v>13.150959252548011</v>
      </c>
      <c r="S368" s="716">
        <v>12.028146540931358</v>
      </c>
      <c r="T368" s="716">
        <v>79.868833924613043</v>
      </c>
      <c r="U368" s="666">
        <v>20.131166075386947</v>
      </c>
      <c r="V368" s="682">
        <v>1807804.7877456932</v>
      </c>
      <c r="W368" s="682">
        <v>435343.52558341401</v>
      </c>
      <c r="X368" s="682">
        <v>390404.04166254809</v>
      </c>
      <c r="Y368" s="682">
        <v>84540.455526086356</v>
      </c>
      <c r="Z368" s="682">
        <v>516957.63243215287</v>
      </c>
      <c r="AA368" s="689">
        <v>34558.021453864581</v>
      </c>
      <c r="AB368" s="681">
        <v>346014.64983326441</v>
      </c>
      <c r="AC368" s="716">
        <v>100</v>
      </c>
      <c r="AD368" s="716">
        <v>24.081334917044952</v>
      </c>
      <c r="AE368" s="716">
        <v>21.595475590557339</v>
      </c>
      <c r="AF368" s="716">
        <v>4.6764150697657509</v>
      </c>
      <c r="AG368" s="716">
        <v>28.595876940717236</v>
      </c>
      <c r="AH368" s="716">
        <v>1.9116013901566187</v>
      </c>
      <c r="AI368" s="666">
        <v>19.140044997045269</v>
      </c>
      <c r="AJ368" s="682">
        <v>7172324.7336930931</v>
      </c>
      <c r="AK368" s="682">
        <v>2055244.1677611021</v>
      </c>
      <c r="AL368" s="682">
        <v>1307128.67238979</v>
      </c>
      <c r="AM368" s="682">
        <v>91136.522038741619</v>
      </c>
      <c r="AN368" s="682">
        <v>1824619.3532550309</v>
      </c>
      <c r="AO368" s="682">
        <v>1153822.1483307565</v>
      </c>
      <c r="AP368" s="681">
        <v>740046.11368766404</v>
      </c>
      <c r="AQ368" s="716">
        <v>100</v>
      </c>
      <c r="AR368" s="716">
        <v>28.655202379589394</v>
      </c>
      <c r="AS368" s="716">
        <v>18.224616437810646</v>
      </c>
      <c r="AT368" s="716">
        <v>1.2706692100904726</v>
      </c>
      <c r="AU368" s="716">
        <v>25.439720327826237</v>
      </c>
      <c r="AV368" s="716">
        <v>16.087143167270444</v>
      </c>
      <c r="AW368" s="666">
        <v>10.318078742463852</v>
      </c>
      <c r="AX368" s="18"/>
    </row>
    <row r="369" spans="1:50" ht="16.399999999999999" customHeight="1" x14ac:dyDescent="0.25">
      <c r="A369" s="722" t="s">
        <v>643</v>
      </c>
      <c r="B369" s="682">
        <v>8959191.535767084</v>
      </c>
      <c r="C369" s="682">
        <v>2398151.1233583656</v>
      </c>
      <c r="D369" s="682">
        <v>1715347.538614813</v>
      </c>
      <c r="E369" s="682">
        <v>194605.53218396055</v>
      </c>
      <c r="F369" s="682">
        <v>2363856.6386604561</v>
      </c>
      <c r="G369" s="682">
        <v>35665.83890990998</v>
      </c>
      <c r="H369" s="682">
        <v>1162178.7436993928</v>
      </c>
      <c r="I369" s="682">
        <v>1089386.1203401866</v>
      </c>
      <c r="J369" s="682">
        <v>7167896.6815679399</v>
      </c>
      <c r="K369" s="681">
        <v>1791294.8541991441</v>
      </c>
      <c r="L369" s="716">
        <v>100</v>
      </c>
      <c r="M369" s="716">
        <v>26.767494743073783</v>
      </c>
      <c r="N369" s="716">
        <v>19.146231350973629</v>
      </c>
      <c r="O369" s="716">
        <v>2.1721327354935096</v>
      </c>
      <c r="P369" s="716">
        <v>26.384709258903715</v>
      </c>
      <c r="Q369" s="716">
        <v>0.39809215784174301</v>
      </c>
      <c r="R369" s="716">
        <v>12.971915368253004</v>
      </c>
      <c r="S369" s="716">
        <v>12.159424385460619</v>
      </c>
      <c r="T369" s="716">
        <v>80.006065870476178</v>
      </c>
      <c r="U369" s="666">
        <v>19.993934129523819</v>
      </c>
      <c r="V369" s="682">
        <v>1791294.8541991441</v>
      </c>
      <c r="W369" s="682">
        <v>403804.49437981879</v>
      </c>
      <c r="X369" s="682">
        <v>393365.33914398169</v>
      </c>
      <c r="Y369" s="682">
        <v>93360.152393615776</v>
      </c>
      <c r="Z369" s="682">
        <v>541841.01985785167</v>
      </c>
      <c r="AA369" s="689">
        <v>25437.596969386403</v>
      </c>
      <c r="AB369" s="681">
        <v>333482.42563219811</v>
      </c>
      <c r="AC369" s="716">
        <v>100</v>
      </c>
      <c r="AD369" s="716">
        <v>22.542603381750492</v>
      </c>
      <c r="AE369" s="716">
        <v>21.959831918338665</v>
      </c>
      <c r="AF369" s="716">
        <v>5.211880789740527</v>
      </c>
      <c r="AG369" s="716">
        <v>30.24856676094786</v>
      </c>
      <c r="AH369" s="716">
        <v>1.4200675511212306</v>
      </c>
      <c r="AI369" s="666">
        <v>18.616836019511268</v>
      </c>
      <c r="AJ369" s="682">
        <v>7167896.6815679399</v>
      </c>
      <c r="AK369" s="682">
        <v>2008059.0211565285</v>
      </c>
      <c r="AL369" s="682">
        <v>1328848.6515108063</v>
      </c>
      <c r="AM369" s="682">
        <v>102357.56779076904</v>
      </c>
      <c r="AN369" s="682">
        <v>1835061.0489477091</v>
      </c>
      <c r="AO369" s="682">
        <v>1131775.2121162175</v>
      </c>
      <c r="AP369" s="681">
        <v>761818.72838738794</v>
      </c>
      <c r="AQ369" s="716">
        <v>100</v>
      </c>
      <c r="AR369" s="716">
        <v>28.01462005333029</v>
      </c>
      <c r="AS369" s="716">
        <v>18.538892377284206</v>
      </c>
      <c r="AT369" s="716">
        <v>1.4280000443362817</v>
      </c>
      <c r="AU369" s="716">
        <v>25.601109090572148</v>
      </c>
      <c r="AV369" s="716">
        <v>15.789502310022799</v>
      </c>
      <c r="AW369" s="666">
        <v>10.628204649578516</v>
      </c>
      <c r="AX369" s="18"/>
    </row>
    <row r="370" spans="1:50" ht="16.399999999999999" customHeight="1" x14ac:dyDescent="0.25">
      <c r="A370" s="722" t="s">
        <v>644</v>
      </c>
      <c r="B370" s="682">
        <v>8965746.0270250794</v>
      </c>
      <c r="C370" s="682">
        <v>2372813.1152873933</v>
      </c>
      <c r="D370" s="682">
        <v>1710176.786250459</v>
      </c>
      <c r="E370" s="682">
        <v>202500.99972016667</v>
      </c>
      <c r="F370" s="682">
        <v>2388663.765101009</v>
      </c>
      <c r="G370" s="682">
        <v>37903.547016475422</v>
      </c>
      <c r="H370" s="682">
        <v>1167625.5537950811</v>
      </c>
      <c r="I370" s="682">
        <v>1086062.2598544955</v>
      </c>
      <c r="J370" s="682">
        <v>7183903.2130674366</v>
      </c>
      <c r="K370" s="681">
        <v>1781842.8139576428</v>
      </c>
      <c r="L370" s="716">
        <v>100</v>
      </c>
      <c r="M370" s="716">
        <v>26.4653170872242</v>
      </c>
      <c r="N370" s="716">
        <v>19.07456201743328</v>
      </c>
      <c r="O370" s="716">
        <v>2.2586073608350743</v>
      </c>
      <c r="P370" s="716">
        <v>26.642108285255439</v>
      </c>
      <c r="Q370" s="716">
        <v>0.42275954396013804</v>
      </c>
      <c r="R370" s="716">
        <v>13.023183461538565</v>
      </c>
      <c r="S370" s="716">
        <v>12.113462243753311</v>
      </c>
      <c r="T370" s="716">
        <v>80.126106532722346</v>
      </c>
      <c r="U370" s="666">
        <v>19.87389346727765</v>
      </c>
      <c r="V370" s="682">
        <v>1781842.8139576428</v>
      </c>
      <c r="W370" s="682">
        <v>409488.45091725385</v>
      </c>
      <c r="X370" s="682">
        <v>387274.00941096834</v>
      </c>
      <c r="Y370" s="682">
        <v>93425.797943010752</v>
      </c>
      <c r="Z370" s="682">
        <v>539949.35770241497</v>
      </c>
      <c r="AA370" s="684">
        <v>20946.65207113545</v>
      </c>
      <c r="AB370" s="681">
        <v>330818.89963185991</v>
      </c>
      <c r="AC370" s="716">
        <v>100</v>
      </c>
      <c r="AD370" s="716">
        <v>22.981176998870119</v>
      </c>
      <c r="AE370" s="716">
        <v>21.73446537356434</v>
      </c>
      <c r="AF370" s="716">
        <v>5.2432120954318719</v>
      </c>
      <c r="AG370" s="716">
        <v>30.302861367616146</v>
      </c>
      <c r="AH370" s="703">
        <v>1.1755611610100971</v>
      </c>
      <c r="AI370" s="666">
        <v>18.566110155198235</v>
      </c>
      <c r="AJ370" s="682">
        <v>7183903.2130674366</v>
      </c>
      <c r="AK370" s="682">
        <v>1979306.8599473585</v>
      </c>
      <c r="AL370" s="682">
        <v>1330623.8347958294</v>
      </c>
      <c r="AM370" s="682">
        <v>110438.76582265319</v>
      </c>
      <c r="AN370" s="682">
        <v>1864328.569678643</v>
      </c>
      <c r="AO370" s="682">
        <v>1135500.6809565409</v>
      </c>
      <c r="AP370" s="681">
        <v>762120.92563385423</v>
      </c>
      <c r="AQ370" s="716">
        <v>100</v>
      </c>
      <c r="AR370" s="716">
        <v>27.551970025807449</v>
      </c>
      <c r="AS370" s="716">
        <v>18.522296241066279</v>
      </c>
      <c r="AT370" s="716">
        <v>1.5373086544619137</v>
      </c>
      <c r="AU370" s="716">
        <v>25.951471148545696</v>
      </c>
      <c r="AV370" s="716">
        <v>15.806180112380666</v>
      </c>
      <c r="AW370" s="666">
        <v>10.6087304217513</v>
      </c>
      <c r="AX370" s="18"/>
    </row>
    <row r="371" spans="1:50" ht="16.399999999999999" customHeight="1" x14ac:dyDescent="0.25">
      <c r="A371" s="722" t="s">
        <v>645</v>
      </c>
      <c r="B371" s="682">
        <v>9022875.692621408</v>
      </c>
      <c r="C371" s="682">
        <v>2372185.8457332454</v>
      </c>
      <c r="D371" s="682">
        <v>1746707.9825094815</v>
      </c>
      <c r="E371" s="682">
        <v>204805.81246070773</v>
      </c>
      <c r="F371" s="682">
        <v>2403640.2839257354</v>
      </c>
      <c r="G371" s="682">
        <v>33850.671704416782</v>
      </c>
      <c r="H371" s="682">
        <v>1149172.2161394006</v>
      </c>
      <c r="I371" s="682">
        <v>1112512.8801484217</v>
      </c>
      <c r="J371" s="682">
        <v>7245785.9729224499</v>
      </c>
      <c r="K371" s="681">
        <v>1777089.7196989581</v>
      </c>
      <c r="L371" s="716">
        <v>100</v>
      </c>
      <c r="M371" s="716">
        <v>26.290796044914327</v>
      </c>
      <c r="N371" s="716">
        <v>19.358661717326754</v>
      </c>
      <c r="O371" s="716">
        <v>2.2698507597549056</v>
      </c>
      <c r="P371" s="716">
        <v>26.639403731244442</v>
      </c>
      <c r="Q371" s="716">
        <v>0.37516500124343594</v>
      </c>
      <c r="R371" s="716">
        <v>12.736208003831345</v>
      </c>
      <c r="S371" s="716">
        <v>12.329914741684803</v>
      </c>
      <c r="T371" s="716">
        <v>80.30461927839481</v>
      </c>
      <c r="U371" s="666">
        <v>19.695380721605197</v>
      </c>
      <c r="V371" s="682">
        <v>1777089.7196989581</v>
      </c>
      <c r="W371" s="682">
        <v>396356.85004274873</v>
      </c>
      <c r="X371" s="682">
        <v>408319.27535764186</v>
      </c>
      <c r="Y371" s="682">
        <v>92765.502359934864</v>
      </c>
      <c r="Z371" s="682">
        <v>533577.18057200336</v>
      </c>
      <c r="AA371" s="684">
        <v>20037.961463090105</v>
      </c>
      <c r="AB371" s="681">
        <v>326052.89349790663</v>
      </c>
      <c r="AC371" s="716">
        <v>100</v>
      </c>
      <c r="AD371" s="716">
        <v>22.303705077416815</v>
      </c>
      <c r="AE371" s="716">
        <v>22.976852031241947</v>
      </c>
      <c r="AF371" s="716">
        <v>5.2200798491845131</v>
      </c>
      <c r="AG371" s="716">
        <v>30.025337193576934</v>
      </c>
      <c r="AH371" s="703">
        <v>1.1275717393989859</v>
      </c>
      <c r="AI371" s="666">
        <v>18.347576370715853</v>
      </c>
      <c r="AJ371" s="682">
        <v>7245785.9729224499</v>
      </c>
      <c r="AK371" s="682">
        <v>1989049.4350852268</v>
      </c>
      <c r="AL371" s="682">
        <v>1345032.5939450266</v>
      </c>
      <c r="AM371" s="682">
        <v>113192.96489883735</v>
      </c>
      <c r="AN371" s="682">
        <v>1882948.100152401</v>
      </c>
      <c r="AO371" s="682">
        <v>1122989.5985480058</v>
      </c>
      <c r="AP371" s="681">
        <v>792206.70630676532</v>
      </c>
      <c r="AQ371" s="716">
        <v>100</v>
      </c>
      <c r="AR371" s="716">
        <v>27.451120451505435</v>
      </c>
      <c r="AS371" s="716">
        <v>18.562963341332775</v>
      </c>
      <c r="AT371" s="716">
        <v>1.5621902899401141</v>
      </c>
      <c r="AU371" s="716">
        <v>25.986802635200522</v>
      </c>
      <c r="AV371" s="716">
        <v>15.498520143220146</v>
      </c>
      <c r="AW371" s="666">
        <v>10.933344005291449</v>
      </c>
      <c r="AX371" s="18"/>
    </row>
    <row r="372" spans="1:50" ht="16.399999999999999" customHeight="1" x14ac:dyDescent="0.25">
      <c r="A372" s="722" t="s">
        <v>646</v>
      </c>
      <c r="B372" s="682">
        <v>9061876.8256533332</v>
      </c>
      <c r="C372" s="682">
        <v>2380855.8714266587</v>
      </c>
      <c r="D372" s="682">
        <v>1719444.4205745216</v>
      </c>
      <c r="E372" s="682">
        <v>203883.89507597132</v>
      </c>
      <c r="F372" s="682">
        <v>2456937.4251190107</v>
      </c>
      <c r="G372" s="682">
        <v>34303.712704070553</v>
      </c>
      <c r="H372" s="682">
        <v>1142893.1315860613</v>
      </c>
      <c r="I372" s="682">
        <v>1123558.3691670387</v>
      </c>
      <c r="J372" s="682">
        <v>7308991.6053167237</v>
      </c>
      <c r="K372" s="681">
        <v>1752885.2203366091</v>
      </c>
      <c r="L372" s="716">
        <v>100</v>
      </c>
      <c r="M372" s="716">
        <v>26.273319724305637</v>
      </c>
      <c r="N372" s="716">
        <v>18.974484575942743</v>
      </c>
      <c r="O372" s="716">
        <v>2.2499080378006782</v>
      </c>
      <c r="P372" s="716">
        <v>27.112898049592204</v>
      </c>
      <c r="Q372" s="716">
        <v>0.37854975701015847</v>
      </c>
      <c r="R372" s="716">
        <v>12.612101814831966</v>
      </c>
      <c r="S372" s="716">
        <v>12.398738040516607</v>
      </c>
      <c r="T372" s="716">
        <v>80.656488119830158</v>
      </c>
      <c r="U372" s="666">
        <v>19.343511880169828</v>
      </c>
      <c r="V372" s="682">
        <v>1752885.2203366091</v>
      </c>
      <c r="W372" s="682">
        <v>397407.12877828628</v>
      </c>
      <c r="X372" s="682">
        <v>394111.86147182249</v>
      </c>
      <c r="Y372" s="682">
        <v>88461.59907449616</v>
      </c>
      <c r="Z372" s="682">
        <v>533312.97390808037</v>
      </c>
      <c r="AA372" s="684">
        <v>15787.153749011857</v>
      </c>
      <c r="AB372" s="681">
        <v>323814.37107581302</v>
      </c>
      <c r="AC372" s="716">
        <v>100</v>
      </c>
      <c r="AD372" s="716">
        <v>22.67160018052817</v>
      </c>
      <c r="AE372" s="716">
        <v>22.483609131928251</v>
      </c>
      <c r="AF372" s="716">
        <v>5.0466281561498221</v>
      </c>
      <c r="AG372" s="716">
        <v>30.424865685482104</v>
      </c>
      <c r="AH372" s="703">
        <v>0.90063819158565472</v>
      </c>
      <c r="AI372" s="666">
        <v>18.473221595971381</v>
      </c>
      <c r="AJ372" s="682">
        <v>7308991.6053167237</v>
      </c>
      <c r="AK372" s="682">
        <v>1996763.8711243421</v>
      </c>
      <c r="AL372" s="682">
        <v>1331871.5708916662</v>
      </c>
      <c r="AM372" s="682">
        <v>116592.4988723422</v>
      </c>
      <c r="AN372" s="682">
        <v>1936774.4914717134</v>
      </c>
      <c r="AO372" s="682">
        <v>1121265.5297563365</v>
      </c>
      <c r="AP372" s="681">
        <v>805576.63697694894</v>
      </c>
      <c r="AQ372" s="716">
        <v>100</v>
      </c>
      <c r="AR372" s="716">
        <v>27.319279853486922</v>
      </c>
      <c r="AS372" s="716">
        <v>18.222371057627608</v>
      </c>
      <c r="AT372" s="716">
        <v>1.5951926772980587</v>
      </c>
      <c r="AU372" s="716">
        <v>26.498518483218131</v>
      </c>
      <c r="AV372" s="716">
        <v>15.340905973140028</v>
      </c>
      <c r="AW372" s="666">
        <v>11.021720648727445</v>
      </c>
      <c r="AX372" s="18"/>
    </row>
    <row r="373" spans="1:50" ht="16.399999999999999" customHeight="1" x14ac:dyDescent="0.25">
      <c r="A373" s="722" t="s">
        <v>647</v>
      </c>
      <c r="B373" s="682">
        <v>9050416.7738927938</v>
      </c>
      <c r="C373" s="682">
        <v>2375606.2034997996</v>
      </c>
      <c r="D373" s="682">
        <v>1737956.6372680231</v>
      </c>
      <c r="E373" s="682">
        <v>187369.07974044615</v>
      </c>
      <c r="F373" s="682">
        <v>2433579.169301589</v>
      </c>
      <c r="G373" s="682">
        <v>25902.193981964076</v>
      </c>
      <c r="H373" s="682">
        <v>1153757.9601788083</v>
      </c>
      <c r="I373" s="682">
        <v>1136245.5299221626</v>
      </c>
      <c r="J373" s="682">
        <v>7314551.0416656882</v>
      </c>
      <c r="K373" s="681">
        <v>1735865.7322271045</v>
      </c>
      <c r="L373" s="716">
        <v>100</v>
      </c>
      <c r="M373" s="716">
        <v>26.248583494547695</v>
      </c>
      <c r="N373" s="716">
        <v>19.203056397152942</v>
      </c>
      <c r="O373" s="716">
        <v>2.0702812303731553</v>
      </c>
      <c r="P373" s="716">
        <v>26.889139252919179</v>
      </c>
      <c r="Q373" s="716">
        <v>0.28619890806225207</v>
      </c>
      <c r="R373" s="716">
        <v>12.748119661262299</v>
      </c>
      <c r="S373" s="716">
        <v>12.554621055682469</v>
      </c>
      <c r="T373" s="716">
        <v>80.820046462009842</v>
      </c>
      <c r="U373" s="666">
        <v>19.179953537990148</v>
      </c>
      <c r="V373" s="682">
        <v>1735865.7322271045</v>
      </c>
      <c r="W373" s="682">
        <v>404163.54096727318</v>
      </c>
      <c r="X373" s="682">
        <v>384178.30287634337</v>
      </c>
      <c r="Y373" s="682">
        <v>78328.590510577385</v>
      </c>
      <c r="Z373" s="682">
        <v>535224.6384332967</v>
      </c>
      <c r="AA373" s="684">
        <v>14839.706194169456</v>
      </c>
      <c r="AB373" s="681">
        <v>319146.05944012245</v>
      </c>
      <c r="AC373" s="716">
        <v>100</v>
      </c>
      <c r="AD373" s="716">
        <v>23.283110753545088</v>
      </c>
      <c r="AE373" s="716">
        <v>22.13179831503702</v>
      </c>
      <c r="AF373" s="716">
        <v>4.5123645830649766</v>
      </c>
      <c r="AG373" s="716">
        <v>30.833297097616359</v>
      </c>
      <c r="AH373" s="703">
        <v>0.85488790513366542</v>
      </c>
      <c r="AI373" s="666">
        <v>18.385411585414506</v>
      </c>
      <c r="AJ373" s="682">
        <v>7314551.0416656882</v>
      </c>
      <c r="AK373" s="682">
        <v>1982671.4035109649</v>
      </c>
      <c r="AL373" s="682">
        <v>1360203.0485184663</v>
      </c>
      <c r="AM373" s="682">
        <v>109921.04932568285</v>
      </c>
      <c r="AN373" s="682">
        <v>1909542.5275538638</v>
      </c>
      <c r="AO373" s="682">
        <v>1129312.1469890892</v>
      </c>
      <c r="AP373" s="681">
        <v>822235.82578579045</v>
      </c>
      <c r="AQ373" s="716">
        <v>100</v>
      </c>
      <c r="AR373" s="716">
        <v>27.105852323910582</v>
      </c>
      <c r="AS373" s="716">
        <v>18.595851485215931</v>
      </c>
      <c r="AT373" s="716">
        <v>1.5027723328409688</v>
      </c>
      <c r="AU373" s="716">
        <v>26.106079739912758</v>
      </c>
      <c r="AV373" s="716">
        <v>15.439254447145389</v>
      </c>
      <c r="AW373" s="666">
        <v>11.241097657287641</v>
      </c>
    </row>
    <row r="374" spans="1:50" ht="16.399999999999999" customHeight="1" x14ac:dyDescent="0.25">
      <c r="A374" s="722" t="s">
        <v>648</v>
      </c>
      <c r="B374" s="682">
        <v>9087489.0784167554</v>
      </c>
      <c r="C374" s="682">
        <v>2412736.1113868714</v>
      </c>
      <c r="D374" s="682">
        <v>1754936.229465991</v>
      </c>
      <c r="E374" s="682">
        <v>202093.58958258404</v>
      </c>
      <c r="F374" s="682">
        <v>2440909.6120299869</v>
      </c>
      <c r="G374" s="677">
        <v>23137.989354790097</v>
      </c>
      <c r="H374" s="682">
        <v>1161304.1994623067</v>
      </c>
      <c r="I374" s="682">
        <v>1092371.3471342253</v>
      </c>
      <c r="J374" s="682">
        <v>7320400.3306502672</v>
      </c>
      <c r="K374" s="681">
        <v>1767088.7477664892</v>
      </c>
      <c r="L374" s="716">
        <v>100</v>
      </c>
      <c r="M374" s="716">
        <v>26.550085403868508</v>
      </c>
      <c r="N374" s="716">
        <v>19.311563560874621</v>
      </c>
      <c r="O374" s="716">
        <v>2.2238661068937788</v>
      </c>
      <c r="P374" s="716">
        <v>26.860110542826071</v>
      </c>
      <c r="Q374" s="703">
        <v>0.25461366891481596</v>
      </c>
      <c r="R374" s="716">
        <v>12.779153729278892</v>
      </c>
      <c r="S374" s="716">
        <v>12.020606987343317</v>
      </c>
      <c r="T374" s="716">
        <v>80.554708429158794</v>
      </c>
      <c r="U374" s="666">
        <v>19.445291570841214</v>
      </c>
      <c r="V374" s="682">
        <v>1767088.7477664892</v>
      </c>
      <c r="W374" s="682">
        <v>406273.21345396736</v>
      </c>
      <c r="X374" s="682">
        <v>400991.31172211934</v>
      </c>
      <c r="Y374" s="682">
        <v>90378.781880193565</v>
      </c>
      <c r="Z374" s="682">
        <v>529036.76644381229</v>
      </c>
      <c r="AA374" s="684">
        <v>12858.897451794815</v>
      </c>
      <c r="AB374" s="681">
        <v>327548.9227726243</v>
      </c>
      <c r="AC374" s="716">
        <v>100</v>
      </c>
      <c r="AD374" s="716">
        <v>22.991104095223069</v>
      </c>
      <c r="AE374" s="716">
        <v>22.692199937832896</v>
      </c>
      <c r="AF374" s="716">
        <v>5.1145581677449865</v>
      </c>
      <c r="AG374" s="716">
        <v>29.938324666063775</v>
      </c>
      <c r="AH374" s="703">
        <v>0.72768826512238349</v>
      </c>
      <c r="AI374" s="666">
        <v>18.536076537560977</v>
      </c>
      <c r="AJ374" s="682">
        <v>7320400.3306502672</v>
      </c>
      <c r="AK374" s="682">
        <v>2018330.5918068658</v>
      </c>
      <c r="AL374" s="682">
        <v>1360209.1274018181</v>
      </c>
      <c r="AM374" s="682">
        <v>112711.97269170784</v>
      </c>
      <c r="AN374" s="682">
        <v>1923485.2628444796</v>
      </c>
      <c r="AO374" s="682">
        <v>1135779.9256553012</v>
      </c>
      <c r="AP374" s="681">
        <v>769926.2237082019</v>
      </c>
      <c r="AQ374" s="716">
        <v>100</v>
      </c>
      <c r="AR374" s="716">
        <v>27.571314417821991</v>
      </c>
      <c r="AS374" s="716">
        <v>18.581075705746155</v>
      </c>
      <c r="AT374" s="716">
        <v>1.5396968417121486</v>
      </c>
      <c r="AU374" s="716">
        <v>26.275684060486586</v>
      </c>
      <c r="AV374" s="716">
        <v>15.51527067310553</v>
      </c>
      <c r="AW374" s="666">
        <v>10.517542606031354</v>
      </c>
    </row>
    <row r="375" spans="1:50" ht="16.399999999999999" customHeight="1" x14ac:dyDescent="0.25">
      <c r="A375" s="722" t="s">
        <v>649</v>
      </c>
      <c r="B375" s="682">
        <v>9158947.5508456603</v>
      </c>
      <c r="C375" s="682">
        <v>2397179.279625006</v>
      </c>
      <c r="D375" s="682">
        <v>1810201.7957089706</v>
      </c>
      <c r="E375" s="682">
        <v>214963.95422449734</v>
      </c>
      <c r="F375" s="682">
        <v>2458560.469942309</v>
      </c>
      <c r="G375" s="677">
        <v>20131.269360358427</v>
      </c>
      <c r="H375" s="682">
        <v>1183902.3271712558</v>
      </c>
      <c r="I375" s="682">
        <v>1074008.454813262</v>
      </c>
      <c r="J375" s="682">
        <v>7362720.4611595143</v>
      </c>
      <c r="K375" s="681">
        <v>1796227.0896861455</v>
      </c>
      <c r="L375" s="716">
        <v>100</v>
      </c>
      <c r="M375" s="716">
        <v>26.173086659980605</v>
      </c>
      <c r="N375" s="716">
        <v>19.764299180224391</v>
      </c>
      <c r="O375" s="716">
        <v>2.3470377249256043</v>
      </c>
      <c r="P375" s="716">
        <v>26.843263991781523</v>
      </c>
      <c r="Q375" s="703">
        <v>0.21979893703507097</v>
      </c>
      <c r="R375" s="716">
        <v>12.926183064144137</v>
      </c>
      <c r="S375" s="716">
        <v>11.726330441908656</v>
      </c>
      <c r="T375" s="716">
        <v>80.388280643442513</v>
      </c>
      <c r="U375" s="666">
        <v>19.611719356557479</v>
      </c>
      <c r="V375" s="682">
        <v>1796227.0896861455</v>
      </c>
      <c r="W375" s="682">
        <v>390295.43320115667</v>
      </c>
      <c r="X375" s="682">
        <v>411586.42186454666</v>
      </c>
      <c r="Y375" s="682">
        <v>111508.82271595503</v>
      </c>
      <c r="Z375" s="682">
        <v>544357.23092625092</v>
      </c>
      <c r="AA375" s="684">
        <v>13265.186582198708</v>
      </c>
      <c r="AB375" s="681">
        <v>325184.40638574143</v>
      </c>
      <c r="AC375" s="716">
        <v>100</v>
      </c>
      <c r="AD375" s="716">
        <v>21.728624150154253</v>
      </c>
      <c r="AE375" s="716">
        <v>22.913941351171978</v>
      </c>
      <c r="AF375" s="716">
        <v>6.2079468323484059</v>
      </c>
      <c r="AG375" s="716">
        <v>30.305590760317859</v>
      </c>
      <c r="AH375" s="703">
        <v>0.73850275716065128</v>
      </c>
      <c r="AI375" s="666">
        <v>18.103746917799846</v>
      </c>
      <c r="AJ375" s="682">
        <v>7362720.4611595143</v>
      </c>
      <c r="AK375" s="682">
        <v>2016950.1053452976</v>
      </c>
      <c r="AL375" s="682">
        <v>1404403.4967392816</v>
      </c>
      <c r="AM375" s="682">
        <v>104370.38717194812</v>
      </c>
      <c r="AN375" s="682">
        <v>1924264.0525033367</v>
      </c>
      <c r="AO375" s="682">
        <v>1161627.2790998002</v>
      </c>
      <c r="AP375" s="681">
        <v>753134.80160526955</v>
      </c>
      <c r="AQ375" s="716">
        <v>100</v>
      </c>
      <c r="AR375" s="716">
        <v>27.39408776939576</v>
      </c>
      <c r="AS375" s="716">
        <v>19.074518775334706</v>
      </c>
      <c r="AT375" s="716">
        <v>1.417551945948949</v>
      </c>
      <c r="AU375" s="716">
        <v>26.135231707551409</v>
      </c>
      <c r="AV375" s="716">
        <v>15.777147662032274</v>
      </c>
      <c r="AW375" s="666">
        <v>10.229028870215487</v>
      </c>
    </row>
    <row r="376" spans="1:50" ht="16.399999999999999" customHeight="1" x14ac:dyDescent="0.25">
      <c r="A376" s="722" t="s">
        <v>650</v>
      </c>
      <c r="B376" s="682">
        <v>9176853.6278475951</v>
      </c>
      <c r="C376" s="682">
        <v>2433832.5849021589</v>
      </c>
      <c r="D376" s="682">
        <v>1804516.1014576436</v>
      </c>
      <c r="E376" s="682">
        <v>211188.48098438064</v>
      </c>
      <c r="F376" s="682">
        <v>2439748.7636505123</v>
      </c>
      <c r="G376" s="677">
        <v>21966.539864850227</v>
      </c>
      <c r="H376" s="682">
        <v>1170113.6795578455</v>
      </c>
      <c r="I376" s="682">
        <v>1095487.4774302037</v>
      </c>
      <c r="J376" s="682">
        <v>7368050.3583246814</v>
      </c>
      <c r="K376" s="681">
        <v>1808803.2695229137</v>
      </c>
      <c r="L376" s="716">
        <v>100</v>
      </c>
      <c r="M376" s="716">
        <v>26.521427534994992</v>
      </c>
      <c r="N376" s="716">
        <v>19.663777746021299</v>
      </c>
      <c r="O376" s="716">
        <v>2.3013168733945939</v>
      </c>
      <c r="P376" s="716">
        <v>26.585896022651813</v>
      </c>
      <c r="Q376" s="703">
        <v>0.23936896844678579</v>
      </c>
      <c r="R376" s="716">
        <v>12.75070658212397</v>
      </c>
      <c r="S376" s="716">
        <v>11.937506272366546</v>
      </c>
      <c r="T376" s="716">
        <v>80.289505064851269</v>
      </c>
      <c r="U376" s="666">
        <v>19.710494935148741</v>
      </c>
      <c r="V376" s="682">
        <v>1808803.2695229137</v>
      </c>
      <c r="W376" s="682">
        <v>389007.3948611755</v>
      </c>
      <c r="X376" s="682">
        <v>404403.31369464094</v>
      </c>
      <c r="Y376" s="682">
        <v>116158.53796201893</v>
      </c>
      <c r="Z376" s="682">
        <v>543967.10152199981</v>
      </c>
      <c r="AA376" s="684">
        <v>13238.757628062547</v>
      </c>
      <c r="AB376" s="681">
        <v>341984.54312128213</v>
      </c>
      <c r="AC376" s="716">
        <v>100</v>
      </c>
      <c r="AD376" s="716">
        <v>21.506340762186884</v>
      </c>
      <c r="AE376" s="716">
        <v>22.357506784101819</v>
      </c>
      <c r="AF376" s="716">
        <v>6.4218447588640561</v>
      </c>
      <c r="AG376" s="716">
        <v>30.073314809159729</v>
      </c>
      <c r="AH376" s="703">
        <v>0.7319069934871566</v>
      </c>
      <c r="AI376" s="666">
        <v>18.906674312429971</v>
      </c>
      <c r="AJ376" s="682">
        <v>7368050.3583246814</v>
      </c>
      <c r="AK376" s="682">
        <v>2055039.9516304275</v>
      </c>
      <c r="AL376" s="682">
        <v>1404628.7858066859</v>
      </c>
      <c r="AM376" s="682">
        <v>95917.052990955926</v>
      </c>
      <c r="AN376" s="682">
        <v>1905495.9385304158</v>
      </c>
      <c r="AO376" s="682">
        <v>1151950.2579173315</v>
      </c>
      <c r="AP376" s="681">
        <v>757682.07607430732</v>
      </c>
      <c r="AQ376" s="716">
        <v>100</v>
      </c>
      <c r="AR376" s="716">
        <v>27.891231081348018</v>
      </c>
      <c r="AS376" s="716">
        <v>19.063778306288135</v>
      </c>
      <c r="AT376" s="716">
        <v>1.3017969249163108</v>
      </c>
      <c r="AU376" s="716">
        <v>25.861603081709667</v>
      </c>
      <c r="AV376" s="716">
        <v>15.63439718643912</v>
      </c>
      <c r="AW376" s="666">
        <v>10.283345515116514</v>
      </c>
    </row>
    <row r="377" spans="1:50" ht="16.399999999999999" customHeight="1" x14ac:dyDescent="0.25">
      <c r="A377" s="722" t="s">
        <v>651</v>
      </c>
      <c r="B377" s="682">
        <v>9146884.2913165577</v>
      </c>
      <c r="C377" s="682">
        <v>2377401.1976860836</v>
      </c>
      <c r="D377" s="682">
        <v>1783551.1508090082</v>
      </c>
      <c r="E377" s="682">
        <v>213894.05764147206</v>
      </c>
      <c r="F377" s="682">
        <v>2475599.282896582</v>
      </c>
      <c r="G377" s="677">
        <v>22433.478765642489</v>
      </c>
      <c r="H377" s="682">
        <v>1173388.4202825904</v>
      </c>
      <c r="I377" s="682">
        <v>1100616.7032351787</v>
      </c>
      <c r="J377" s="682">
        <v>7332779.71319931</v>
      </c>
      <c r="K377" s="681">
        <v>1814104.5781172467</v>
      </c>
      <c r="L377" s="716">
        <v>100</v>
      </c>
      <c r="M377" s="716">
        <v>25.991377194341791</v>
      </c>
      <c r="N377" s="716">
        <v>19.499001998988799</v>
      </c>
      <c r="O377" s="716">
        <v>2.3384362459305277</v>
      </c>
      <c r="P377" s="716">
        <v>27.064945877218005</v>
      </c>
      <c r="Q377" s="703">
        <v>0.24525814530024542</v>
      </c>
      <c r="R377" s="716">
        <v>12.828285380154281</v>
      </c>
      <c r="S377" s="716">
        <v>12.032695158066346</v>
      </c>
      <c r="T377" s="716">
        <v>80.166967020240563</v>
      </c>
      <c r="U377" s="666">
        <v>19.83303297975942</v>
      </c>
      <c r="V377" s="682">
        <v>1814104.5781172467</v>
      </c>
      <c r="W377" s="682">
        <v>378543.39354800136</v>
      </c>
      <c r="X377" s="682">
        <v>396339.05815686024</v>
      </c>
      <c r="Y377" s="682">
        <v>111206.60843023777</v>
      </c>
      <c r="Z377" s="682">
        <v>567270.5893487772</v>
      </c>
      <c r="AA377" s="684">
        <v>12966.261797324954</v>
      </c>
      <c r="AB377" s="681">
        <v>347779.47952440672</v>
      </c>
      <c r="AC377" s="716">
        <v>100</v>
      </c>
      <c r="AD377" s="716">
        <v>20.866679799731802</v>
      </c>
      <c r="AE377" s="716">
        <v>21.847641141405276</v>
      </c>
      <c r="AF377" s="716">
        <v>6.130110125495225</v>
      </c>
      <c r="AG377" s="716">
        <v>31.27000483828304</v>
      </c>
      <c r="AH377" s="703">
        <v>0.71474720662366009</v>
      </c>
      <c r="AI377" s="666">
        <v>19.170861686780306</v>
      </c>
      <c r="AJ377" s="682">
        <v>7332779.71319931</v>
      </c>
      <c r="AK377" s="682">
        <v>2009428.9815019253</v>
      </c>
      <c r="AL377" s="682">
        <v>1392774.6248853216</v>
      </c>
      <c r="AM377" s="682">
        <v>103652.5700071766</v>
      </c>
      <c r="AN377" s="682">
        <v>1918982.7889618524</v>
      </c>
      <c r="AO377" s="682">
        <v>1150694.308188882</v>
      </c>
      <c r="AP377" s="681">
        <v>757410.69148208201</v>
      </c>
      <c r="AQ377" s="716">
        <v>100</v>
      </c>
      <c r="AR377" s="716">
        <v>27.403373073990878</v>
      </c>
      <c r="AS377" s="716">
        <v>18.993815160958253</v>
      </c>
      <c r="AT377" s="716">
        <v>1.4135508505812284</v>
      </c>
      <c r="AU377" s="716">
        <v>26.169922785319777</v>
      </c>
      <c r="AV377" s="716">
        <v>15.692470702721154</v>
      </c>
      <c r="AW377" s="666">
        <v>10.329107393185575</v>
      </c>
    </row>
    <row r="378" spans="1:50" ht="16.399999999999999" customHeight="1" x14ac:dyDescent="0.25">
      <c r="A378" s="722" t="s">
        <v>652</v>
      </c>
      <c r="B378" s="682">
        <v>9081363.6066071801</v>
      </c>
      <c r="C378" s="682">
        <v>2380619.9813791756</v>
      </c>
      <c r="D378" s="682">
        <v>1757179.7477300945</v>
      </c>
      <c r="E378" s="682">
        <v>218639.80419216663</v>
      </c>
      <c r="F378" s="682">
        <v>2444845.3546427675</v>
      </c>
      <c r="G378" s="677">
        <v>14372.103641595269</v>
      </c>
      <c r="H378" s="682">
        <v>1179699.8321579159</v>
      </c>
      <c r="I378" s="682">
        <v>1086006.7828634654</v>
      </c>
      <c r="J378" s="682">
        <v>7284789.0453631636</v>
      </c>
      <c r="K378" s="681">
        <v>1796574.5612440179</v>
      </c>
      <c r="L378" s="716">
        <v>100</v>
      </c>
      <c r="M378" s="716">
        <v>26.214344943166317</v>
      </c>
      <c r="N378" s="716">
        <v>19.349294047114814</v>
      </c>
      <c r="O378" s="716">
        <v>2.4075657980822882</v>
      </c>
      <c r="P378" s="716">
        <v>26.921566634156253</v>
      </c>
      <c r="Q378" s="703">
        <v>0.15825931285406072</v>
      </c>
      <c r="R378" s="716">
        <v>12.990338051210953</v>
      </c>
      <c r="S378" s="716">
        <v>11.95863121341532</v>
      </c>
      <c r="T378" s="716">
        <v>80.216907514451776</v>
      </c>
      <c r="U378" s="666">
        <v>19.783092485548242</v>
      </c>
      <c r="V378" s="682">
        <v>1796574.5612440179</v>
      </c>
      <c r="W378" s="682">
        <v>391806.91148538119</v>
      </c>
      <c r="X378" s="682">
        <v>395445.98149854247</v>
      </c>
      <c r="Y378" s="682">
        <v>101692.12630575833</v>
      </c>
      <c r="Z378" s="682">
        <v>560498.21769595228</v>
      </c>
      <c r="AA378" s="684">
        <v>7542.2075896338029</v>
      </c>
      <c r="AB378" s="681">
        <v>339597.19940046326</v>
      </c>
      <c r="AC378" s="716">
        <v>100</v>
      </c>
      <c r="AD378" s="716">
        <v>21.808552783586052</v>
      </c>
      <c r="AE378" s="716">
        <v>22.011108808349171</v>
      </c>
      <c r="AF378" s="716">
        <v>5.6603343106084472</v>
      </c>
      <c r="AG378" s="716">
        <v>31.198160643432555</v>
      </c>
      <c r="AH378" s="703">
        <v>0.41981044106576271</v>
      </c>
      <c r="AI378" s="666">
        <v>18.902482909772083</v>
      </c>
      <c r="AJ378" s="682">
        <v>7284789.0453631636</v>
      </c>
      <c r="AK378" s="682">
        <v>2000943.271754354</v>
      </c>
      <c r="AL378" s="682">
        <v>1367538.4946171518</v>
      </c>
      <c r="AM378" s="682">
        <v>118069.76003025135</v>
      </c>
      <c r="AN378" s="682">
        <v>1896347.3293085217</v>
      </c>
      <c r="AO378" s="682">
        <v>1149680.4075041246</v>
      </c>
      <c r="AP378" s="681">
        <v>751451.45127024315</v>
      </c>
      <c r="AQ378" s="716">
        <v>100</v>
      </c>
      <c r="AR378" s="716">
        <v>27.467415450114828</v>
      </c>
      <c r="AS378" s="716">
        <v>18.772520193808536</v>
      </c>
      <c r="AT378" s="716">
        <v>1.6207711615946359</v>
      </c>
      <c r="AU378" s="716">
        <v>26.031602528223718</v>
      </c>
      <c r="AV378" s="716">
        <v>15.781931368841859</v>
      </c>
      <c r="AW378" s="666">
        <v>10.315349512400076</v>
      </c>
    </row>
    <row r="379" spans="1:50" ht="16.399999999999999" customHeight="1" x14ac:dyDescent="0.25">
      <c r="A379" s="722" t="s">
        <v>653</v>
      </c>
      <c r="B379" s="682">
        <v>9214523.2599264402</v>
      </c>
      <c r="C379" s="682">
        <v>2439736.6541248299</v>
      </c>
      <c r="D379" s="682">
        <v>1789235.454686017</v>
      </c>
      <c r="E379" s="682">
        <v>218064.65890199144</v>
      </c>
      <c r="F379" s="682">
        <v>2503211.0240587601</v>
      </c>
      <c r="G379" s="677">
        <v>19836.113084399294</v>
      </c>
      <c r="H379" s="682">
        <v>1190321.5380615238</v>
      </c>
      <c r="I379" s="682">
        <v>1054117.8170089179</v>
      </c>
      <c r="J379" s="682">
        <v>7371760.2286451627</v>
      </c>
      <c r="K379" s="681">
        <v>1842763.0312812761</v>
      </c>
      <c r="L379" s="716">
        <v>100</v>
      </c>
      <c r="M379" s="716">
        <v>26.477079554784329</v>
      </c>
      <c r="N379" s="716">
        <v>19.417558610626379</v>
      </c>
      <c r="O379" s="716">
        <v>2.3665321878381396</v>
      </c>
      <c r="P379" s="716">
        <v>27.165930927160559</v>
      </c>
      <c r="Q379" s="703">
        <v>0.21527009618246543</v>
      </c>
      <c r="R379" s="716">
        <v>12.917885217547612</v>
      </c>
      <c r="S379" s="716">
        <v>11.439743405860511</v>
      </c>
      <c r="T379" s="716">
        <v>80.001536929258478</v>
      </c>
      <c r="U379" s="666">
        <v>19.998463070741511</v>
      </c>
      <c r="V379" s="682">
        <v>1842763.0312812761</v>
      </c>
      <c r="W379" s="682">
        <v>398016.40127962024</v>
      </c>
      <c r="X379" s="682">
        <v>398454.73077855574</v>
      </c>
      <c r="Y379" s="682">
        <v>101782.66162486767</v>
      </c>
      <c r="Z379" s="682">
        <v>598666.08266963821</v>
      </c>
      <c r="AA379" s="684">
        <v>13582.94400256102</v>
      </c>
      <c r="AB379" s="681">
        <v>332271.80705324851</v>
      </c>
      <c r="AC379" s="716">
        <v>100</v>
      </c>
      <c r="AD379" s="716">
        <v>21.598892235366733</v>
      </c>
      <c r="AE379" s="716">
        <v>21.622678771752302</v>
      </c>
      <c r="AF379" s="716">
        <v>5.5233722349041283</v>
      </c>
      <c r="AG379" s="716">
        <v>32.487415500916832</v>
      </c>
      <c r="AH379" s="703">
        <v>0.73709661915220737</v>
      </c>
      <c r="AI379" s="666">
        <v>18.031173917257249</v>
      </c>
      <c r="AJ379" s="682">
        <v>7371760.2286451627</v>
      </c>
      <c r="AK379" s="682">
        <v>2052425.1153559252</v>
      </c>
      <c r="AL379" s="682">
        <v>1395709.1249710016</v>
      </c>
      <c r="AM379" s="682">
        <v>117242.06376115911</v>
      </c>
      <c r="AN379" s="682">
        <v>1915095.3055477594</v>
      </c>
      <c r="AO379" s="682">
        <v>1164616.4627046445</v>
      </c>
      <c r="AP379" s="681">
        <v>726086.97788045416</v>
      </c>
      <c r="AQ379" s="716">
        <v>100</v>
      </c>
      <c r="AR379" s="716">
        <v>27.841723709089429</v>
      </c>
      <c r="AS379" s="716">
        <v>18.933186670227816</v>
      </c>
      <c r="AT379" s="716">
        <v>1.5904215563818838</v>
      </c>
      <c r="AU379" s="716">
        <v>25.978806230106184</v>
      </c>
      <c r="AV379" s="716">
        <v>15.798349737138514</v>
      </c>
      <c r="AW379" s="666">
        <v>9.8495739872144465</v>
      </c>
    </row>
    <row r="380" spans="1:50" ht="16.399999999999999" customHeight="1" x14ac:dyDescent="0.25">
      <c r="A380" s="722" t="s">
        <v>654</v>
      </c>
      <c r="B380" s="682">
        <v>9323729.4038651064</v>
      </c>
      <c r="C380" s="682">
        <v>2483243.4926805189</v>
      </c>
      <c r="D380" s="682">
        <v>1801442.3604768338</v>
      </c>
      <c r="E380" s="682">
        <v>208563.28566364656</v>
      </c>
      <c r="F380" s="682">
        <v>2583961.3501755581</v>
      </c>
      <c r="G380" s="677">
        <v>19285.515208909521</v>
      </c>
      <c r="H380" s="682">
        <v>1194337.8350895834</v>
      </c>
      <c r="I380" s="682">
        <v>1032895.5645700556</v>
      </c>
      <c r="J380" s="682">
        <v>7494830.4858331811</v>
      </c>
      <c r="K380" s="681">
        <v>1828898.9180319263</v>
      </c>
      <c r="L380" s="716">
        <v>100</v>
      </c>
      <c r="M380" s="716">
        <v>26.633586037483052</v>
      </c>
      <c r="N380" s="716">
        <v>19.321049361750617</v>
      </c>
      <c r="O380" s="716">
        <v>2.2369083939436045</v>
      </c>
      <c r="P380" s="716">
        <v>27.713817489216169</v>
      </c>
      <c r="Q380" s="703">
        <v>0.20684336035014919</v>
      </c>
      <c r="R380" s="716">
        <v>12.809657845652152</v>
      </c>
      <c r="S380" s="716">
        <v>11.07813751160425</v>
      </c>
      <c r="T380" s="716">
        <v>80.384470217746085</v>
      </c>
      <c r="U380" s="666">
        <v>19.615529782253923</v>
      </c>
      <c r="V380" s="682">
        <v>1828898.9180319263</v>
      </c>
      <c r="W380" s="682">
        <v>381697.87160215154</v>
      </c>
      <c r="X380" s="682">
        <v>392095.31306854205</v>
      </c>
      <c r="Y380" s="682">
        <v>105197.98943539875</v>
      </c>
      <c r="Z380" s="682">
        <v>616541.55085927714</v>
      </c>
      <c r="AA380" s="684">
        <v>14570.846728825556</v>
      </c>
      <c r="AB380" s="681">
        <v>318805.74866988836</v>
      </c>
      <c r="AC380" s="716">
        <v>100</v>
      </c>
      <c r="AD380" s="716">
        <v>20.870364558632673</v>
      </c>
      <c r="AE380" s="716">
        <v>21.438872821384511</v>
      </c>
      <c r="AF380" s="716">
        <v>5.7519848909201636</v>
      </c>
      <c r="AG380" s="716">
        <v>33.711078550078426</v>
      </c>
      <c r="AH380" s="703">
        <v>0.79670049477120419</v>
      </c>
      <c r="AI380" s="666">
        <v>17.431567459887528</v>
      </c>
      <c r="AJ380" s="682">
        <v>7494830.4858331811</v>
      </c>
      <c r="AK380" s="682">
        <v>2110757.8708153837</v>
      </c>
      <c r="AL380" s="682">
        <v>1413301.7161411908</v>
      </c>
      <c r="AM380" s="682">
        <v>104127.00043923961</v>
      </c>
      <c r="AN380" s="682">
        <v>1976540.8547183722</v>
      </c>
      <c r="AO380" s="682">
        <v>1172009.7261514994</v>
      </c>
      <c r="AP380" s="681">
        <v>717561.7314255836</v>
      </c>
      <c r="AQ380" s="716">
        <v>100</v>
      </c>
      <c r="AR380" s="716">
        <v>28.162850044509529</v>
      </c>
      <c r="AS380" s="716">
        <v>18.857020433118947</v>
      </c>
      <c r="AT380" s="716">
        <v>1.3893176188048777</v>
      </c>
      <c r="AU380" s="716">
        <v>26.37205549150783</v>
      </c>
      <c r="AV380" s="716">
        <v>15.637574837307481</v>
      </c>
      <c r="AW380" s="666">
        <v>9.5740888707480103</v>
      </c>
    </row>
    <row r="381" spans="1:50" ht="16.399999999999999" customHeight="1" x14ac:dyDescent="0.25">
      <c r="A381" s="722" t="s">
        <v>655</v>
      </c>
      <c r="B381" s="682">
        <v>9301590.1956136189</v>
      </c>
      <c r="C381" s="682">
        <v>2486514.072053811</v>
      </c>
      <c r="D381" s="682">
        <v>1806392.0948115452</v>
      </c>
      <c r="E381" s="682">
        <v>176590.61908691999</v>
      </c>
      <c r="F381" s="682">
        <v>2631219.2956987526</v>
      </c>
      <c r="G381" s="677">
        <v>21751.788746505154</v>
      </c>
      <c r="H381" s="682">
        <v>1161001.1138590688</v>
      </c>
      <c r="I381" s="682">
        <v>1018121.2113570175</v>
      </c>
      <c r="J381" s="682">
        <v>7475507.4832333326</v>
      </c>
      <c r="K381" s="681">
        <v>1826082.7123802868</v>
      </c>
      <c r="L381" s="716">
        <v>100</v>
      </c>
      <c r="M381" s="716">
        <v>26.732139556378055</v>
      </c>
      <c r="N381" s="716">
        <v>19.420250267135948</v>
      </c>
      <c r="O381" s="716">
        <v>1.8984992390891977</v>
      </c>
      <c r="P381" s="716">
        <v>28.287843695151881</v>
      </c>
      <c r="Q381" s="703">
        <v>0.23385021581323498</v>
      </c>
      <c r="R381" s="716">
        <v>12.481748705791897</v>
      </c>
      <c r="S381" s="716">
        <v>10.9456683206398</v>
      </c>
      <c r="T381" s="716">
        <v>80.368058858995767</v>
      </c>
      <c r="U381" s="666">
        <v>19.631941141004241</v>
      </c>
      <c r="V381" s="682">
        <v>1826082.7123802868</v>
      </c>
      <c r="W381" s="682">
        <v>394660.29086881434</v>
      </c>
      <c r="X381" s="682">
        <v>391067.23193932022</v>
      </c>
      <c r="Y381" s="682">
        <v>99776.49814663062</v>
      </c>
      <c r="Z381" s="682">
        <v>615649.21263291221</v>
      </c>
      <c r="AA381" s="684">
        <v>14297.173479256246</v>
      </c>
      <c r="AB381" s="681">
        <v>310639.7539543095</v>
      </c>
      <c r="AC381" s="716">
        <v>100</v>
      </c>
      <c r="AD381" s="716">
        <v>21.612399492812528</v>
      </c>
      <c r="AE381" s="716">
        <v>21.41563628459998</v>
      </c>
      <c r="AF381" s="716">
        <v>5.4639637881776242</v>
      </c>
      <c r="AG381" s="716">
        <v>33.714201906572875</v>
      </c>
      <c r="AH381" s="703">
        <v>0.78294227212851575</v>
      </c>
      <c r="AI381" s="666">
        <v>17.011264158423174</v>
      </c>
      <c r="AJ381" s="682">
        <v>7475507.4832333326</v>
      </c>
      <c r="AK381" s="682">
        <v>2101818.4282637453</v>
      </c>
      <c r="AL381" s="682">
        <v>1421708.6464845852</v>
      </c>
      <c r="AM381" s="682">
        <v>77513.246255668098</v>
      </c>
      <c r="AN381" s="682">
        <v>2025978.8204508233</v>
      </c>
      <c r="AO381" s="682">
        <v>1136951.9321244217</v>
      </c>
      <c r="AP381" s="681">
        <v>711474.55021957587</v>
      </c>
      <c r="AQ381" s="716">
        <v>100</v>
      </c>
      <c r="AR381" s="716">
        <v>28.116063464291518</v>
      </c>
      <c r="AS381" s="716">
        <v>19.018222504268874</v>
      </c>
      <c r="AT381" s="716">
        <v>1.0368961094550573</v>
      </c>
      <c r="AU381" s="716">
        <v>27.101555646821986</v>
      </c>
      <c r="AV381" s="716">
        <v>15.209026740652304</v>
      </c>
      <c r="AW381" s="666">
        <v>9.5174080397261047</v>
      </c>
    </row>
    <row r="382" spans="1:50" ht="16.399999999999999" customHeight="1" x14ac:dyDescent="0.25">
      <c r="A382" s="722" t="s">
        <v>656</v>
      </c>
      <c r="B382" s="682">
        <v>9301133.9458101932</v>
      </c>
      <c r="C382" s="682">
        <v>2480032.3156516189</v>
      </c>
      <c r="D382" s="682">
        <v>1800941.0346135744</v>
      </c>
      <c r="E382" s="682">
        <v>161682.36209660396</v>
      </c>
      <c r="F382" s="682">
        <v>2632656.7682295935</v>
      </c>
      <c r="G382" s="677">
        <v>19172.885467665437</v>
      </c>
      <c r="H382" s="682">
        <v>1157793.2512481606</v>
      </c>
      <c r="I382" s="682">
        <v>1048855.3285029763</v>
      </c>
      <c r="J382" s="682">
        <v>7491779.0223111473</v>
      </c>
      <c r="K382" s="681">
        <v>1809354.9234990454</v>
      </c>
      <c r="L382" s="716">
        <v>100</v>
      </c>
      <c r="M382" s="716">
        <v>26.663763043309135</v>
      </c>
      <c r="N382" s="716">
        <v>19.362596486687838</v>
      </c>
      <c r="O382" s="716">
        <v>1.738308071237225</v>
      </c>
      <c r="P382" s="716">
        <v>28.304686112121903</v>
      </c>
      <c r="Q382" s="703">
        <v>0.20613492483141901</v>
      </c>
      <c r="R382" s="716">
        <v>12.447872033599756</v>
      </c>
      <c r="S382" s="716">
        <v>11.276639328212726</v>
      </c>
      <c r="T382" s="716">
        <v>80.546942619678191</v>
      </c>
      <c r="U382" s="666">
        <v>19.453057380321791</v>
      </c>
      <c r="V382" s="682">
        <v>1809354.9234990454</v>
      </c>
      <c r="W382" s="682">
        <v>386133.3101974068</v>
      </c>
      <c r="X382" s="682">
        <v>404297.58092588698</v>
      </c>
      <c r="Y382" s="682">
        <v>77094.954813087999</v>
      </c>
      <c r="Z382" s="682">
        <v>601330.93891102099</v>
      </c>
      <c r="AA382" s="684">
        <v>13373.863724387395</v>
      </c>
      <c r="AB382" s="681">
        <v>327158.5814671457</v>
      </c>
      <c r="AC382" s="716">
        <v>100</v>
      </c>
      <c r="AD382" s="716">
        <v>21.340937876946647</v>
      </c>
      <c r="AE382" s="716">
        <v>22.3448465348098</v>
      </c>
      <c r="AF382" s="716">
        <v>4.2609083387573774</v>
      </c>
      <c r="AG382" s="716">
        <v>33.234548462616118</v>
      </c>
      <c r="AH382" s="703">
        <v>0.73915092891361345</v>
      </c>
      <c r="AI382" s="666">
        <v>18.081503922650271</v>
      </c>
      <c r="AJ382" s="682">
        <v>7491779.0223111473</v>
      </c>
      <c r="AK382" s="682">
        <v>2103592.1092162635</v>
      </c>
      <c r="AL382" s="682">
        <v>1402739.7358088833</v>
      </c>
      <c r="AM382" s="682">
        <v>85223.476924853167</v>
      </c>
      <c r="AN382" s="682">
        <v>2041422.4732177716</v>
      </c>
      <c r="AO382" s="682">
        <v>1131438.6481094144</v>
      </c>
      <c r="AP382" s="681">
        <v>725695.95051296579</v>
      </c>
      <c r="AQ382" s="716">
        <v>100</v>
      </c>
      <c r="AR382" s="716">
        <v>28.078672675096122</v>
      </c>
      <c r="AS382" s="716">
        <v>18.723720115494686</v>
      </c>
      <c r="AT382" s="716">
        <v>1.1375599396491873</v>
      </c>
      <c r="AU382" s="716">
        <v>27.248834584392355</v>
      </c>
      <c r="AV382" s="716">
        <v>15.102402843702345</v>
      </c>
      <c r="AW382" s="666">
        <v>9.686563743428394</v>
      </c>
    </row>
    <row r="383" spans="1:50" ht="16.399999999999999" customHeight="1" x14ac:dyDescent="0.25">
      <c r="A383" s="722" t="s">
        <v>657</v>
      </c>
      <c r="B383" s="682">
        <v>9248125.2317661773</v>
      </c>
      <c r="C383" s="682">
        <v>2485182.9331507133</v>
      </c>
      <c r="D383" s="682">
        <v>1793655.1335820002</v>
      </c>
      <c r="E383" s="682">
        <v>184347.57933300862</v>
      </c>
      <c r="F383" s="682">
        <v>2588101.784000427</v>
      </c>
      <c r="G383" s="682">
        <v>26762.24105071518</v>
      </c>
      <c r="H383" s="682">
        <v>1130654.4506350979</v>
      </c>
      <c r="I383" s="682">
        <v>1039421.1100142137</v>
      </c>
      <c r="J383" s="682">
        <v>7447063.6367712403</v>
      </c>
      <c r="K383" s="681">
        <v>1801061.5949949375</v>
      </c>
      <c r="L383" s="716">
        <v>100</v>
      </c>
      <c r="M383" s="716">
        <v>26.872288932835968</v>
      </c>
      <c r="N383" s="716">
        <v>19.394797200853365</v>
      </c>
      <c r="O383" s="716">
        <v>1.9933508112519636</v>
      </c>
      <c r="P383" s="716">
        <v>27.985150710444689</v>
      </c>
      <c r="Q383" s="716">
        <v>0.28938017576568015</v>
      </c>
      <c r="R383" s="716">
        <v>12.225769248360072</v>
      </c>
      <c r="S383" s="716">
        <v>11.239262920488247</v>
      </c>
      <c r="T383" s="716">
        <v>80.52511671437459</v>
      </c>
      <c r="U383" s="666">
        <v>19.47488328562541</v>
      </c>
      <c r="V383" s="682">
        <v>1801061.5949949375</v>
      </c>
      <c r="W383" s="682">
        <v>404604.520905143</v>
      </c>
      <c r="X383" s="682">
        <v>383844.32471041201</v>
      </c>
      <c r="Y383" s="682">
        <v>79486.900072698307</v>
      </c>
      <c r="Z383" s="682">
        <v>598138.21331551904</v>
      </c>
      <c r="AA383" s="684">
        <v>16194.778259937932</v>
      </c>
      <c r="AB383" s="681">
        <v>318822.73058040894</v>
      </c>
      <c r="AC383" s="716">
        <v>100</v>
      </c>
      <c r="AD383" s="716">
        <v>22.464779773746731</v>
      </c>
      <c r="AE383" s="716">
        <v>21.31211535336141</v>
      </c>
      <c r="AF383" s="716">
        <v>4.4133360176902627</v>
      </c>
      <c r="AG383" s="716">
        <v>33.210314126830312</v>
      </c>
      <c r="AH383" s="703">
        <v>0.89917958968990463</v>
      </c>
      <c r="AI383" s="666">
        <v>17.701933763198426</v>
      </c>
      <c r="AJ383" s="682">
        <v>7447063.6367712403</v>
      </c>
      <c r="AK383" s="682">
        <v>2092895.6348931864</v>
      </c>
      <c r="AL383" s="682">
        <v>1417201.6572835704</v>
      </c>
      <c r="AM383" s="682">
        <v>105765.40092758249</v>
      </c>
      <c r="AN383" s="682">
        <v>2002468.7411300307</v>
      </c>
      <c r="AO383" s="682">
        <v>1102688.7442938536</v>
      </c>
      <c r="AP383" s="681">
        <v>725638.18603862938</v>
      </c>
      <c r="AQ383" s="716">
        <v>100</v>
      </c>
      <c r="AR383" s="716">
        <v>28.103635700910772</v>
      </c>
      <c r="AS383" s="716">
        <v>19.03034170791663</v>
      </c>
      <c r="AT383" s="716">
        <v>1.4202295842531338</v>
      </c>
      <c r="AU383" s="716">
        <v>26.889373299329343</v>
      </c>
      <c r="AV383" s="716">
        <v>14.80702728051263</v>
      </c>
      <c r="AW383" s="666">
        <v>9.743950386776044</v>
      </c>
    </row>
    <row r="384" spans="1:50" ht="16.399999999999999" customHeight="1" x14ac:dyDescent="0.25">
      <c r="A384" s="722" t="s">
        <v>658</v>
      </c>
      <c r="B384" s="682">
        <v>9251448.5587080345</v>
      </c>
      <c r="C384" s="682">
        <v>2449600.422200439</v>
      </c>
      <c r="D384" s="682">
        <v>1803715.7415469489</v>
      </c>
      <c r="E384" s="682">
        <v>206731.28627423459</v>
      </c>
      <c r="F384" s="682">
        <v>2572856.508557098</v>
      </c>
      <c r="G384" s="682">
        <v>32323.454972189062</v>
      </c>
      <c r="H384" s="682">
        <v>1113903.2077078964</v>
      </c>
      <c r="I384" s="682">
        <v>1072317.9374492294</v>
      </c>
      <c r="J384" s="682">
        <v>7477948.3812983483</v>
      </c>
      <c r="K384" s="681">
        <v>1773500.1774096861</v>
      </c>
      <c r="L384" s="716">
        <v>100</v>
      </c>
      <c r="M384" s="716">
        <v>26.478020243594436</v>
      </c>
      <c r="N384" s="716">
        <v>19.496576456118113</v>
      </c>
      <c r="O384" s="716">
        <v>2.2345828868025901</v>
      </c>
      <c r="P384" s="716">
        <v>27.810309836672729</v>
      </c>
      <c r="Q384" s="716">
        <v>0.34938804195980999</v>
      </c>
      <c r="R384" s="716">
        <v>12.040311315998421</v>
      </c>
      <c r="S384" s="716">
        <v>11.590811218853911</v>
      </c>
      <c r="T384" s="716">
        <v>80.830027144880376</v>
      </c>
      <c r="U384" s="666">
        <v>19.169972855119628</v>
      </c>
      <c r="V384" s="682">
        <v>1773500.1774096861</v>
      </c>
      <c r="W384" s="682">
        <v>373611.02351450396</v>
      </c>
      <c r="X384" s="682">
        <v>381292.53479074297</v>
      </c>
      <c r="Y384" s="682">
        <v>83635.858696670999</v>
      </c>
      <c r="Z384" s="682">
        <v>588859.80096148781</v>
      </c>
      <c r="AA384" s="684">
        <v>17634.303865235139</v>
      </c>
      <c r="AB384" s="681">
        <v>328468.15028457285</v>
      </c>
      <c r="AC384" s="716">
        <v>100</v>
      </c>
      <c r="AD384" s="716">
        <v>21.066308775913825</v>
      </c>
      <c r="AE384" s="716">
        <v>21.499435954252107</v>
      </c>
      <c r="AF384" s="716">
        <v>4.7158641291384971</v>
      </c>
      <c r="AG384" s="716">
        <v>33.203255824961708</v>
      </c>
      <c r="AH384" s="703">
        <v>0.9943220806998283</v>
      </c>
      <c r="AI384" s="666">
        <v>18.520897514897474</v>
      </c>
      <c r="AJ384" s="682">
        <v>7477948.3812983483</v>
      </c>
      <c r="AK384" s="682">
        <v>2090653.2833237634</v>
      </c>
      <c r="AL384" s="682">
        <v>1429802.887809583</v>
      </c>
      <c r="AM384" s="682">
        <v>124345.05145796225</v>
      </c>
      <c r="AN384" s="682">
        <v>1998555.728050631</v>
      </c>
      <c r="AO384" s="682">
        <v>1084710.9268211578</v>
      </c>
      <c r="AP384" s="681">
        <v>750026.26964362036</v>
      </c>
      <c r="AQ384" s="716">
        <v>100</v>
      </c>
      <c r="AR384" s="716">
        <v>27.957578425551748</v>
      </c>
      <c r="AS384" s="716">
        <v>19.120256183974025</v>
      </c>
      <c r="AT384" s="716">
        <v>1.6628230781712487</v>
      </c>
      <c r="AU384" s="716">
        <v>26.725989885793172</v>
      </c>
      <c r="AV384" s="716">
        <v>14.505461545227014</v>
      </c>
      <c r="AW384" s="666">
        <v>10.029840156684768</v>
      </c>
    </row>
    <row r="385" spans="1:50" ht="16.399999999999999" customHeight="1" x14ac:dyDescent="0.25">
      <c r="A385" s="722" t="s">
        <v>659</v>
      </c>
      <c r="B385" s="682">
        <v>9183917.9689240493</v>
      </c>
      <c r="C385" s="682">
        <v>2372385.2675229842</v>
      </c>
      <c r="D385" s="682">
        <v>1787125.7882089114</v>
      </c>
      <c r="E385" s="682">
        <v>211081.24784733792</v>
      </c>
      <c r="F385" s="682">
        <v>2581781.6245904332</v>
      </c>
      <c r="G385" s="682">
        <v>32757.002276862811</v>
      </c>
      <c r="H385" s="682">
        <v>1089359.1443760195</v>
      </c>
      <c r="I385" s="682">
        <v>1109427.8941015005</v>
      </c>
      <c r="J385" s="682">
        <v>7395299.9442183711</v>
      </c>
      <c r="K385" s="681">
        <v>1788618.0247056792</v>
      </c>
      <c r="L385" s="716">
        <v>100</v>
      </c>
      <c r="M385" s="716">
        <v>25.831951848334327</v>
      </c>
      <c r="N385" s="716">
        <v>19.45929606793171</v>
      </c>
      <c r="O385" s="716">
        <v>2.2983790639417845</v>
      </c>
      <c r="P385" s="716">
        <v>28.111984812217401</v>
      </c>
      <c r="Q385" s="716">
        <v>0.35667786219023129</v>
      </c>
      <c r="R385" s="716">
        <v>11.861594888609881</v>
      </c>
      <c r="S385" s="716">
        <v>12.080115456774671</v>
      </c>
      <c r="T385" s="716">
        <v>80.524455567243862</v>
      </c>
      <c r="U385" s="666">
        <v>19.475544432756148</v>
      </c>
      <c r="V385" s="682">
        <v>1788618.0247056792</v>
      </c>
      <c r="W385" s="682">
        <v>360459.67773844383</v>
      </c>
      <c r="X385" s="682">
        <v>395482.38331305567</v>
      </c>
      <c r="Y385" s="682">
        <v>98023.918411018807</v>
      </c>
      <c r="Z385" s="682">
        <v>585903.00313340547</v>
      </c>
      <c r="AA385" s="684">
        <v>15873.117822595708</v>
      </c>
      <c r="AB385" s="681">
        <v>332887.5624231167</v>
      </c>
      <c r="AC385" s="716">
        <v>100</v>
      </c>
      <c r="AD385" s="716">
        <v>20.152971330911093</v>
      </c>
      <c r="AE385" s="716">
        <v>22.111058809112311</v>
      </c>
      <c r="AF385" s="716">
        <v>5.4804277412528508</v>
      </c>
      <c r="AG385" s="716">
        <v>32.757301729071919</v>
      </c>
      <c r="AH385" s="703">
        <v>0.88745151862190708</v>
      </c>
      <c r="AI385" s="666">
        <v>18.611439548580758</v>
      </c>
      <c r="AJ385" s="682">
        <v>7395299.9442183711</v>
      </c>
      <c r="AK385" s="682">
        <v>2026871.7003881223</v>
      </c>
      <c r="AL385" s="682">
        <v>1400474.6754344236</v>
      </c>
      <c r="AM385" s="682">
        <v>114389.42387722067</v>
      </c>
      <c r="AN385" s="682">
        <v>2011553.9203421483</v>
      </c>
      <c r="AO385" s="682">
        <v>1058298.4632957927</v>
      </c>
      <c r="AP385" s="681">
        <v>783410.21818688931</v>
      </c>
      <c r="AQ385" s="716">
        <v>100</v>
      </c>
      <c r="AR385" s="716">
        <v>27.407565827978704</v>
      </c>
      <c r="AS385" s="716">
        <v>18.937361378145471</v>
      </c>
      <c r="AT385" s="716">
        <v>1.5467854548164752</v>
      </c>
      <c r="AU385" s="716">
        <v>27.200437244127961</v>
      </c>
      <c r="AV385" s="716">
        <v>14.310419743328573</v>
      </c>
      <c r="AW385" s="666">
        <v>10.593352860547025</v>
      </c>
    </row>
    <row r="386" spans="1:50" ht="16.399999999999999" customHeight="1" x14ac:dyDescent="0.25">
      <c r="A386" s="722" t="s">
        <v>660</v>
      </c>
      <c r="B386" s="682">
        <v>9194830.965292722</v>
      </c>
      <c r="C386" s="682">
        <v>2296200.545991445</v>
      </c>
      <c r="D386" s="682">
        <v>1790245.1149765521</v>
      </c>
      <c r="E386" s="682">
        <v>201942.86354761553</v>
      </c>
      <c r="F386" s="682">
        <v>2666603.2419231283</v>
      </c>
      <c r="G386" s="677">
        <v>27421.42768237272</v>
      </c>
      <c r="H386" s="682">
        <v>1085557.4062339189</v>
      </c>
      <c r="I386" s="682">
        <v>1126860.3649376903</v>
      </c>
      <c r="J386" s="682">
        <v>7351588.0541951787</v>
      </c>
      <c r="K386" s="681">
        <v>1843242.9110975431</v>
      </c>
      <c r="L386" s="716">
        <v>100</v>
      </c>
      <c r="M386" s="716">
        <v>24.972732556572279</v>
      </c>
      <c r="N386" s="716">
        <v>19.470125353408914</v>
      </c>
      <c r="O386" s="716">
        <v>2.1962651005753053</v>
      </c>
      <c r="P386" s="716">
        <v>29.001112168223919</v>
      </c>
      <c r="Q386" s="703">
        <v>0.29822655561455169</v>
      </c>
      <c r="R386" s="716">
        <v>11.806170339960781</v>
      </c>
      <c r="S386" s="716">
        <v>12.255367925644254</v>
      </c>
      <c r="T386" s="716">
        <v>79.953487801405572</v>
      </c>
      <c r="U386" s="666">
        <v>20.046512198594428</v>
      </c>
      <c r="V386" s="682">
        <v>1843242.9110975431</v>
      </c>
      <c r="W386" s="682">
        <v>354737.94815075153</v>
      </c>
      <c r="X386" s="682">
        <v>402598.60944730212</v>
      </c>
      <c r="Y386" s="682">
        <v>97296.614915909158</v>
      </c>
      <c r="Z386" s="682">
        <v>633884.13378540636</v>
      </c>
      <c r="AA386" s="684">
        <v>14558.470913472114</v>
      </c>
      <c r="AB386" s="681">
        <v>340162.07371290098</v>
      </c>
      <c r="AC386" s="716">
        <v>100</v>
      </c>
      <c r="AD386" s="716">
        <v>19.245317370542654</v>
      </c>
      <c r="AE386" s="716">
        <v>21.841863979152819</v>
      </c>
      <c r="AF386" s="716">
        <v>5.2785563058519909</v>
      </c>
      <c r="AG386" s="716">
        <v>34.389614628056023</v>
      </c>
      <c r="AH386" s="703">
        <v>0.789829209477518</v>
      </c>
      <c r="AI386" s="666">
        <v>18.454543981419921</v>
      </c>
      <c r="AJ386" s="682">
        <v>7351588.0541951787</v>
      </c>
      <c r="AK386" s="682">
        <v>1953174.7191317459</v>
      </c>
      <c r="AL386" s="682">
        <v>1395374.6636504196</v>
      </c>
      <c r="AM386" s="682">
        <v>105684.87823000898</v>
      </c>
      <c r="AN386" s="682">
        <v>2046100.8905628556</v>
      </c>
      <c r="AO386" s="682">
        <v>1058900.4110542855</v>
      </c>
      <c r="AP386" s="681">
        <v>792366.05170662422</v>
      </c>
      <c r="AQ386" s="716">
        <v>100</v>
      </c>
      <c r="AR386" s="716">
        <v>26.56806535857471</v>
      </c>
      <c r="AS386" s="716">
        <v>18.980588321378399</v>
      </c>
      <c r="AT386" s="716">
        <v>1.4375788938513765</v>
      </c>
      <c r="AU386" s="716">
        <v>27.832093902422205</v>
      </c>
      <c r="AV386" s="716">
        <v>14.403696225198917</v>
      </c>
      <c r="AW386" s="666">
        <v>10.778161750432426</v>
      </c>
    </row>
    <row r="387" spans="1:50" ht="16.399999999999999" customHeight="1" x14ac:dyDescent="0.25">
      <c r="A387" s="722" t="s">
        <v>661</v>
      </c>
      <c r="B387" s="682">
        <v>9169975.0855881106</v>
      </c>
      <c r="C387" s="682">
        <v>2299327.3433095082</v>
      </c>
      <c r="D387" s="682">
        <v>1761483.3413546865</v>
      </c>
      <c r="E387" s="682">
        <v>198442.08252178025</v>
      </c>
      <c r="F387" s="682">
        <v>2701056.0370853199</v>
      </c>
      <c r="G387" s="677">
        <v>31521.630490392494</v>
      </c>
      <c r="H387" s="682">
        <v>1079853.3275223128</v>
      </c>
      <c r="I387" s="682">
        <v>1098291.3233041102</v>
      </c>
      <c r="J387" s="682">
        <v>7302003.1262827162</v>
      </c>
      <c r="K387" s="681">
        <v>1867971.9593053949</v>
      </c>
      <c r="L387" s="716">
        <v>100</v>
      </c>
      <c r="M387" s="716">
        <v>25.074521161166736</v>
      </c>
      <c r="N387" s="716">
        <v>19.209248933763217</v>
      </c>
      <c r="O387" s="716">
        <v>2.1640416759000747</v>
      </c>
      <c r="P387" s="716">
        <v>29.455434849876578</v>
      </c>
      <c r="Q387" s="703">
        <v>0.34374826753818682</v>
      </c>
      <c r="R387" s="716">
        <v>11.77596795458531</v>
      </c>
      <c r="S387" s="716">
        <v>11.977037157169898</v>
      </c>
      <c r="T387" s="716">
        <v>79.629476177736052</v>
      </c>
      <c r="U387" s="666">
        <v>20.370523822263948</v>
      </c>
      <c r="V387" s="682">
        <v>1867971.9593053949</v>
      </c>
      <c r="W387" s="682">
        <v>372460.39177656674</v>
      </c>
      <c r="X387" s="682">
        <v>417222.93813546025</v>
      </c>
      <c r="Y387" s="682">
        <v>106291.66997727462</v>
      </c>
      <c r="Z387" s="682">
        <v>626481.35178403626</v>
      </c>
      <c r="AA387" s="684">
        <v>12668.122005501027</v>
      </c>
      <c r="AB387" s="681">
        <v>332791.28330339049</v>
      </c>
      <c r="AC387" s="716">
        <v>100</v>
      </c>
      <c r="AD387" s="716">
        <v>19.939292446074301</v>
      </c>
      <c r="AE387" s="716">
        <v>22.335610342384612</v>
      </c>
      <c r="AF387" s="716">
        <v>5.6902176420677728</v>
      </c>
      <c r="AG387" s="716">
        <v>33.53804904100344</v>
      </c>
      <c r="AH387" s="703">
        <v>0.67817516972854708</v>
      </c>
      <c r="AI387" s="666">
        <v>17.815646623900012</v>
      </c>
      <c r="AJ387" s="682">
        <v>7302003.1262827162</v>
      </c>
      <c r="AK387" s="682">
        <v>1940429.9303966505</v>
      </c>
      <c r="AL387" s="682">
        <v>1353299.2162012493</v>
      </c>
      <c r="AM387" s="682">
        <v>93331.540044589798</v>
      </c>
      <c r="AN387" s="682">
        <v>2090327.291406258</v>
      </c>
      <c r="AO387" s="682">
        <v>1054340.8621439657</v>
      </c>
      <c r="AP387" s="681">
        <v>771874.77244693472</v>
      </c>
      <c r="AQ387" s="716">
        <v>100</v>
      </c>
      <c r="AR387" s="716">
        <v>26.573940011231951</v>
      </c>
      <c r="AS387" s="716">
        <v>18.533259884951367</v>
      </c>
      <c r="AT387" s="716">
        <v>1.2781635180167714</v>
      </c>
      <c r="AU387" s="716">
        <v>28.626765221208501</v>
      </c>
      <c r="AV387" s="716">
        <v>14.439063417392791</v>
      </c>
      <c r="AW387" s="666">
        <v>10.570726403398277</v>
      </c>
    </row>
    <row r="388" spans="1:50" ht="16.399999999999999" customHeight="1" x14ac:dyDescent="0.25">
      <c r="A388" s="722" t="s">
        <v>662</v>
      </c>
      <c r="B388" s="682">
        <v>9112693.447900489</v>
      </c>
      <c r="C388" s="682">
        <v>2320988.9558299892</v>
      </c>
      <c r="D388" s="682">
        <v>1740125.0143183868</v>
      </c>
      <c r="E388" s="682">
        <v>202182.7412984111</v>
      </c>
      <c r="F388" s="682">
        <v>2698917.023627758</v>
      </c>
      <c r="G388" s="677">
        <v>30333.992805666821</v>
      </c>
      <c r="H388" s="682">
        <v>1069631.3220948619</v>
      </c>
      <c r="I388" s="682">
        <v>1050514.397925416</v>
      </c>
      <c r="J388" s="682">
        <v>7265196.7447178587</v>
      </c>
      <c r="K388" s="681">
        <v>1847496.7031826293</v>
      </c>
      <c r="L388" s="716">
        <v>100</v>
      </c>
      <c r="M388" s="716">
        <v>25.469845651010363</v>
      </c>
      <c r="N388" s="716">
        <v>19.095616727009528</v>
      </c>
      <c r="O388" s="716">
        <v>2.2186935449364076</v>
      </c>
      <c r="P388" s="716">
        <v>29.617116377919778</v>
      </c>
      <c r="Q388" s="703">
        <v>0.33287625638998747</v>
      </c>
      <c r="R388" s="716">
        <v>11.737817454413532</v>
      </c>
      <c r="S388" s="716">
        <v>11.528033988320416</v>
      </c>
      <c r="T388" s="716">
        <v>79.726118147776788</v>
      </c>
      <c r="U388" s="666">
        <v>20.273881852223194</v>
      </c>
      <c r="V388" s="682">
        <v>1847496.7031826293</v>
      </c>
      <c r="W388" s="682">
        <v>387855.81954444945</v>
      </c>
      <c r="X388" s="682">
        <v>403454.93335226714</v>
      </c>
      <c r="Y388" s="682">
        <v>110931.72231416815</v>
      </c>
      <c r="Z388" s="682">
        <v>620808.34191535693</v>
      </c>
      <c r="AA388" s="684">
        <v>8978.9173251524971</v>
      </c>
      <c r="AB388" s="681">
        <v>315394.90475141653</v>
      </c>
      <c r="AC388" s="716">
        <v>100</v>
      </c>
      <c r="AD388" s="716">
        <v>20.993586558303537</v>
      </c>
      <c r="AE388" s="716">
        <v>21.837924401015005</v>
      </c>
      <c r="AF388" s="716">
        <v>6.0044341147169176</v>
      </c>
      <c r="AG388" s="716">
        <v>33.602676575601372</v>
      </c>
      <c r="AH388" s="703">
        <v>0.48600451138477135</v>
      </c>
      <c r="AI388" s="666">
        <v>17.071473210647405</v>
      </c>
      <c r="AJ388" s="682">
        <v>7265196.7447178587</v>
      </c>
      <c r="AK388" s="682">
        <v>1946738.1125315991</v>
      </c>
      <c r="AL388" s="682">
        <v>1344570.7199969667</v>
      </c>
      <c r="AM388" s="682">
        <v>92454.481199688336</v>
      </c>
      <c r="AN388" s="682">
        <v>2093607.0395066731</v>
      </c>
      <c r="AO388" s="682">
        <v>1048703.8522370984</v>
      </c>
      <c r="AP388" s="681">
        <v>741144.12305674376</v>
      </c>
      <c r="AQ388" s="716">
        <v>100</v>
      </c>
      <c r="AR388" s="716">
        <v>26.795394274036276</v>
      </c>
      <c r="AS388" s="716">
        <v>18.507010439525029</v>
      </c>
      <c r="AT388" s="716">
        <v>1.2725667927287325</v>
      </c>
      <c r="AU388" s="716">
        <v>28.816935219666618</v>
      </c>
      <c r="AV388" s="716">
        <v>14.434624265331225</v>
      </c>
      <c r="AW388" s="666">
        <v>10.201294598051877</v>
      </c>
    </row>
    <row r="389" spans="1:50" ht="16.399999999999999" customHeight="1" x14ac:dyDescent="0.25">
      <c r="A389" s="722" t="s">
        <v>663</v>
      </c>
      <c r="B389" s="682">
        <v>9075802.7929772716</v>
      </c>
      <c r="C389" s="682">
        <v>2316576.1310593719</v>
      </c>
      <c r="D389" s="682">
        <v>1706454.5571228496</v>
      </c>
      <c r="E389" s="682">
        <v>207121.83487286762</v>
      </c>
      <c r="F389" s="682">
        <v>2699522.5503050531</v>
      </c>
      <c r="G389" s="677">
        <v>32006.102485949385</v>
      </c>
      <c r="H389" s="682">
        <v>1065575.0697146854</v>
      </c>
      <c r="I389" s="682">
        <v>1048546.5474164947</v>
      </c>
      <c r="J389" s="682">
        <v>7226445.609876968</v>
      </c>
      <c r="K389" s="681">
        <v>1849357.1831003036</v>
      </c>
      <c r="L389" s="716">
        <v>100</v>
      </c>
      <c r="M389" s="716">
        <v>25.524751737134547</v>
      </c>
      <c r="N389" s="716">
        <v>18.802243680782489</v>
      </c>
      <c r="O389" s="716">
        <v>2.2821323864940695</v>
      </c>
      <c r="P389" s="716">
        <v>29.744173731869822</v>
      </c>
      <c r="Q389" s="703">
        <v>0.3526531285002717</v>
      </c>
      <c r="R389" s="716">
        <v>11.740835428235751</v>
      </c>
      <c r="S389" s="716">
        <v>11.553209906983051</v>
      </c>
      <c r="T389" s="716">
        <v>79.623211022926697</v>
      </c>
      <c r="U389" s="666">
        <v>20.376788977073303</v>
      </c>
      <c r="V389" s="682">
        <v>1849357.1831003036</v>
      </c>
      <c r="W389" s="682">
        <v>374746.04556437489</v>
      </c>
      <c r="X389" s="682">
        <v>400060.18405034259</v>
      </c>
      <c r="Y389" s="682">
        <v>119153.16098281018</v>
      </c>
      <c r="Z389" s="682">
        <v>627035.13331102487</v>
      </c>
      <c r="AA389" s="684">
        <v>11011.564367910605</v>
      </c>
      <c r="AB389" s="681">
        <v>317337.37600889296</v>
      </c>
      <c r="AC389" s="716">
        <v>100</v>
      </c>
      <c r="AD389" s="716">
        <v>20.263583962517302</v>
      </c>
      <c r="AE389" s="716">
        <v>21.632391390162542</v>
      </c>
      <c r="AF389" s="716">
        <v>6.4429501273009446</v>
      </c>
      <c r="AG389" s="716">
        <v>33.905572111269997</v>
      </c>
      <c r="AH389" s="703">
        <v>0.59542658760221601</v>
      </c>
      <c r="AI389" s="666">
        <v>17.159334005824743</v>
      </c>
      <c r="AJ389" s="682">
        <v>7226445.609876968</v>
      </c>
      <c r="AK389" s="682">
        <v>1955955.204022239</v>
      </c>
      <c r="AL389" s="682">
        <v>1314531.9113991109</v>
      </c>
      <c r="AM389" s="682">
        <v>89268.783433727542</v>
      </c>
      <c r="AN389" s="682">
        <v>2088544.1837270677</v>
      </c>
      <c r="AO389" s="682">
        <v>1040712.1557272</v>
      </c>
      <c r="AP389" s="681">
        <v>737438.20181181375</v>
      </c>
      <c r="AQ389" s="716">
        <v>100</v>
      </c>
      <c r="AR389" s="716">
        <v>27.066628735832133</v>
      </c>
      <c r="AS389" s="716">
        <v>18.190573656327444</v>
      </c>
      <c r="AT389" s="716">
        <v>1.2353069303077113</v>
      </c>
      <c r="AU389" s="716">
        <v>28.901403213669596</v>
      </c>
      <c r="AV389" s="716">
        <v>14.401438991041108</v>
      </c>
      <c r="AW389" s="666">
        <v>10.204715314038996</v>
      </c>
    </row>
    <row r="390" spans="1:50" ht="16.399999999999999" customHeight="1" x14ac:dyDescent="0.35">
      <c r="A390" s="722" t="s">
        <v>664</v>
      </c>
      <c r="B390" s="682">
        <v>9050342.7151727956</v>
      </c>
      <c r="C390" s="682">
        <v>2331971.9558390966</v>
      </c>
      <c r="D390" s="682">
        <v>1707813.5166367767</v>
      </c>
      <c r="E390" s="682">
        <v>192634.59956076648</v>
      </c>
      <c r="F390" s="682">
        <v>2669126.4758484084</v>
      </c>
      <c r="G390" s="677">
        <v>23989.447501493898</v>
      </c>
      <c r="H390" s="682">
        <v>1075655.8527736717</v>
      </c>
      <c r="I390" s="682">
        <v>1049150.8670125825</v>
      </c>
      <c r="J390" s="682">
        <v>7251529.6403237786</v>
      </c>
      <c r="K390" s="681">
        <v>1798813.0748490165</v>
      </c>
      <c r="L390" s="716">
        <v>100</v>
      </c>
      <c r="M390" s="716">
        <v>25.766670160783772</v>
      </c>
      <c r="N390" s="716">
        <v>18.870152991815957</v>
      </c>
      <c r="O390" s="716">
        <v>2.1284785076460895</v>
      </c>
      <c r="P390" s="716">
        <v>29.491993395715816</v>
      </c>
      <c r="Q390" s="703">
        <v>0.26506673013913457</v>
      </c>
      <c r="R390" s="716">
        <v>11.88524994716882</v>
      </c>
      <c r="S390" s="716">
        <v>11.592388266730421</v>
      </c>
      <c r="T390" s="716">
        <v>80.124365104612806</v>
      </c>
      <c r="U390" s="666">
        <v>19.87563489538719</v>
      </c>
      <c r="V390" s="682">
        <v>1798813.0748490165</v>
      </c>
      <c r="W390" s="682">
        <v>340463.30729466025</v>
      </c>
      <c r="X390" s="682">
        <v>376707.6456478684</v>
      </c>
      <c r="Y390" s="682">
        <v>111747.21542678215</v>
      </c>
      <c r="Z390" s="682">
        <v>625538.24008272868</v>
      </c>
      <c r="AA390" s="684">
        <v>13856.094019515769</v>
      </c>
      <c r="AB390" s="681">
        <v>330500.73563047557</v>
      </c>
      <c r="AC390" s="716">
        <v>100</v>
      </c>
      <c r="AD390" s="716">
        <v>18.927108772724317</v>
      </c>
      <c r="AE390" s="716">
        <v>20.942011758475093</v>
      </c>
      <c r="AF390" s="716">
        <v>6.2122750267512741</v>
      </c>
      <c r="AG390" s="716">
        <v>34.775055219966831</v>
      </c>
      <c r="AH390" s="703">
        <v>0.77029093312982411</v>
      </c>
      <c r="AI390" s="666">
        <v>18.373267364549047</v>
      </c>
      <c r="AJ390" s="682">
        <v>7251529.6403237786</v>
      </c>
      <c r="AK390" s="682">
        <v>2002570.5029389004</v>
      </c>
      <c r="AL390" s="682">
        <v>1336454.5549680148</v>
      </c>
      <c r="AM390" s="682">
        <v>81823.249377986809</v>
      </c>
      <c r="AN390" s="682">
        <v>2055667.0887132064</v>
      </c>
      <c r="AO390" s="682">
        <v>1051123.1876107196</v>
      </c>
      <c r="AP390" s="681">
        <v>723442.24022189796</v>
      </c>
      <c r="AQ390" s="716">
        <v>100</v>
      </c>
      <c r="AR390" s="716">
        <v>27.615835585959019</v>
      </c>
      <c r="AS390" s="716">
        <v>18.429967486257734</v>
      </c>
      <c r="AT390" s="716">
        <v>1.1283584765756183</v>
      </c>
      <c r="AU390" s="716">
        <v>28.348047800593719</v>
      </c>
      <c r="AV390" s="716">
        <v>14.495192597237832</v>
      </c>
      <c r="AW390" s="666">
        <v>9.9764087868997038</v>
      </c>
      <c r="AX390"/>
    </row>
    <row r="391" spans="1:50" ht="16.399999999999999" customHeight="1" x14ac:dyDescent="0.35">
      <c r="A391" s="722" t="s">
        <v>665</v>
      </c>
      <c r="B391" s="682">
        <v>9093268.3745515402</v>
      </c>
      <c r="C391" s="682">
        <v>2335070.7339300383</v>
      </c>
      <c r="D391" s="682">
        <v>1668883.5912812329</v>
      </c>
      <c r="E391" s="682">
        <v>198197.71007940941</v>
      </c>
      <c r="F391" s="682">
        <v>2707639.7043001824</v>
      </c>
      <c r="G391" s="677">
        <v>24293.172538582148</v>
      </c>
      <c r="H391" s="682">
        <v>1083837.6849609129</v>
      </c>
      <c r="I391" s="682">
        <v>1075345.7774611826</v>
      </c>
      <c r="J391" s="682">
        <v>7323208.6338336319</v>
      </c>
      <c r="K391" s="681">
        <v>1770059.7407179091</v>
      </c>
      <c r="L391" s="716">
        <v>100</v>
      </c>
      <c r="M391" s="716">
        <v>25.679113798785234</v>
      </c>
      <c r="N391" s="716">
        <v>18.352956522780936</v>
      </c>
      <c r="O391" s="716">
        <v>2.1796091560883255</v>
      </c>
      <c r="P391" s="716">
        <v>29.776309163796316</v>
      </c>
      <c r="Q391" s="703">
        <v>0.26715556539130775</v>
      </c>
      <c r="R391" s="716">
        <v>11.919121269907151</v>
      </c>
      <c r="S391" s="716">
        <v>11.825734523250736</v>
      </c>
      <c r="T391" s="716">
        <v>80.534394589390928</v>
      </c>
      <c r="U391" s="666">
        <v>19.465605410609083</v>
      </c>
      <c r="V391" s="682">
        <v>1770059.7407179091</v>
      </c>
      <c r="W391" s="682">
        <v>338859.67638270278</v>
      </c>
      <c r="X391" s="682">
        <v>355899.98649453488</v>
      </c>
      <c r="Y391" s="682">
        <v>101779.68603080453</v>
      </c>
      <c r="Z391" s="682">
        <v>643263.3015961427</v>
      </c>
      <c r="AA391" s="684">
        <v>18390.4985251176</v>
      </c>
      <c r="AB391" s="681">
        <v>311873.16815770813</v>
      </c>
      <c r="AC391" s="716">
        <v>100</v>
      </c>
      <c r="AD391" s="716">
        <v>19.143968341162683</v>
      </c>
      <c r="AE391" s="716">
        <v>20.106665233241635</v>
      </c>
      <c r="AF391" s="716">
        <v>5.7500706721641075</v>
      </c>
      <c r="AG391" s="716">
        <v>36.341332826159018</v>
      </c>
      <c r="AH391" s="703">
        <v>1.0389761487744305</v>
      </c>
      <c r="AI391" s="666">
        <v>17.619358317884636</v>
      </c>
      <c r="AJ391" s="682">
        <v>7323208.6338336319</v>
      </c>
      <c r="AK391" s="682">
        <v>2006075.7889682418</v>
      </c>
      <c r="AL391" s="682">
        <v>1317560.0148138832</v>
      </c>
      <c r="AM391" s="682">
        <v>97284.784704978039</v>
      </c>
      <c r="AN391" s="682">
        <v>2075406.1833450687</v>
      </c>
      <c r="AO391" s="682">
        <v>1058790.248492145</v>
      </c>
      <c r="AP391" s="681">
        <v>767874.65882191039</v>
      </c>
      <c r="AQ391" s="716">
        <v>100</v>
      </c>
      <c r="AR391" s="716">
        <v>27.39339938643916</v>
      </c>
      <c r="AS391" s="716">
        <v>17.991567367433483</v>
      </c>
      <c r="AT391" s="716">
        <v>1.3284448056759834</v>
      </c>
      <c r="AU391" s="716">
        <v>28.340120937652607</v>
      </c>
      <c r="AV391" s="716">
        <v>14.458010162382578</v>
      </c>
      <c r="AW391" s="666">
        <v>10.485494777170306</v>
      </c>
      <c r="AX391"/>
    </row>
    <row r="392" spans="1:50" ht="16.399999999999999" customHeight="1" x14ac:dyDescent="0.25">
      <c r="A392" s="722" t="s">
        <v>666</v>
      </c>
      <c r="B392" s="682">
        <v>9189832.3707121797</v>
      </c>
      <c r="C392" s="682">
        <v>2414474.7051557084</v>
      </c>
      <c r="D392" s="682">
        <v>1639481.787797702</v>
      </c>
      <c r="E392" s="682">
        <v>186958.28190489562</v>
      </c>
      <c r="F392" s="682">
        <v>2736081.0642229142</v>
      </c>
      <c r="G392" s="677">
        <v>21139.780859820501</v>
      </c>
      <c r="H392" s="682">
        <v>1090271.6455408661</v>
      </c>
      <c r="I392" s="682">
        <v>1101425.1052302718</v>
      </c>
      <c r="J392" s="682">
        <v>7432022.4942565784</v>
      </c>
      <c r="K392" s="681">
        <v>1757809.8764555994</v>
      </c>
      <c r="L392" s="716">
        <v>100</v>
      </c>
      <c r="M392" s="716">
        <v>26.273326952628572</v>
      </c>
      <c r="N392" s="716">
        <v>17.840170763317719</v>
      </c>
      <c r="O392" s="716">
        <v>2.0344036143763415</v>
      </c>
      <c r="P392" s="716">
        <v>29.772915912402848</v>
      </c>
      <c r="Q392" s="703">
        <v>0.23003445554885832</v>
      </c>
      <c r="R392" s="716">
        <v>11.863890455886237</v>
      </c>
      <c r="S392" s="716">
        <v>11.985257845839413</v>
      </c>
      <c r="T392" s="716">
        <v>80.872231336256931</v>
      </c>
      <c r="U392" s="666">
        <v>19.127768663743051</v>
      </c>
      <c r="V392" s="682">
        <v>1757809.8764555994</v>
      </c>
      <c r="W392" s="682">
        <v>354276.15214536351</v>
      </c>
      <c r="X392" s="682">
        <v>353775.19875374378</v>
      </c>
      <c r="Y392" s="682">
        <v>95636.773724103012</v>
      </c>
      <c r="Z392" s="682">
        <v>636484.03048396541</v>
      </c>
      <c r="AA392" s="684">
        <v>15446.711035807713</v>
      </c>
      <c r="AB392" s="681">
        <v>302204.15697627352</v>
      </c>
      <c r="AC392" s="716">
        <v>100</v>
      </c>
      <c r="AD392" s="716">
        <v>20.154406735938725</v>
      </c>
      <c r="AE392" s="716">
        <v>20.125908011569862</v>
      </c>
      <c r="AF392" s="716">
        <v>5.4406779143227046</v>
      </c>
      <c r="AG392" s="716">
        <v>36.208923331762968</v>
      </c>
      <c r="AH392" s="703">
        <v>0.8787475393501627</v>
      </c>
      <c r="AI392" s="666">
        <v>17.192084367259891</v>
      </c>
      <c r="AJ392" s="682">
        <v>7432022.4942565784</v>
      </c>
      <c r="AK392" s="682">
        <v>2070905.5796768893</v>
      </c>
      <c r="AL392" s="682">
        <v>1290367.0809939643</v>
      </c>
      <c r="AM392" s="682">
        <v>92209.496290889976</v>
      </c>
      <c r="AN392" s="682">
        <v>2111227.2607839308</v>
      </c>
      <c r="AO392" s="682">
        <v>1062869.2030193845</v>
      </c>
      <c r="AP392" s="681">
        <v>803944.89776233642</v>
      </c>
      <c r="AQ392" s="716">
        <v>100</v>
      </c>
      <c r="AR392" s="716">
        <v>27.864630136376373</v>
      </c>
      <c r="AS392" s="716">
        <v>17.362260165266616</v>
      </c>
      <c r="AT392" s="716">
        <v>1.2407052906816267</v>
      </c>
      <c r="AU392" s="716">
        <v>28.407169951590895</v>
      </c>
      <c r="AV392" s="716">
        <v>14.301210792092775</v>
      </c>
      <c r="AW392" s="666">
        <v>10.817309802057517</v>
      </c>
      <c r="AX392" s="304"/>
    </row>
    <row r="393" spans="1:50" ht="16.399999999999999" customHeight="1" x14ac:dyDescent="0.25">
      <c r="A393" s="722" t="s">
        <v>667</v>
      </c>
      <c r="B393" s="682">
        <v>9309987.5423527323</v>
      </c>
      <c r="C393" s="682">
        <v>2469904.4699633881</v>
      </c>
      <c r="D393" s="682">
        <v>1677250.752374202</v>
      </c>
      <c r="E393" s="682">
        <v>180434.91407645849</v>
      </c>
      <c r="F393" s="682">
        <v>2728829.0415970287</v>
      </c>
      <c r="G393" s="677">
        <v>25009.158544949682</v>
      </c>
      <c r="H393" s="682">
        <v>1116050.9917198131</v>
      </c>
      <c r="I393" s="682">
        <v>1112508.2140768915</v>
      </c>
      <c r="J393" s="682">
        <v>7488245.5375542073</v>
      </c>
      <c r="K393" s="681">
        <v>1821742.0047985252</v>
      </c>
      <c r="L393" s="716">
        <v>100</v>
      </c>
      <c r="M393" s="716">
        <v>26.529621642643114</v>
      </c>
      <c r="N393" s="716">
        <v>18.015606838828734</v>
      </c>
      <c r="O393" s="716">
        <v>1.9380790066112237</v>
      </c>
      <c r="P393" s="716">
        <v>29.310770064762348</v>
      </c>
      <c r="Q393" s="703">
        <v>0.2686271966657176</v>
      </c>
      <c r="R393" s="716">
        <v>11.987674383480165</v>
      </c>
      <c r="S393" s="716">
        <v>11.94962086700869</v>
      </c>
      <c r="T393" s="716">
        <v>80.432390521350243</v>
      </c>
      <c r="U393" s="666">
        <v>19.567609478649761</v>
      </c>
      <c r="V393" s="682">
        <v>1821742.0047985252</v>
      </c>
      <c r="W393" s="682">
        <v>396026.9036982205</v>
      </c>
      <c r="X393" s="682">
        <v>366179.03075512795</v>
      </c>
      <c r="Y393" s="682">
        <v>83437.553827775002</v>
      </c>
      <c r="Z393" s="682">
        <v>639144.04133766098</v>
      </c>
      <c r="AA393" s="684">
        <v>19871.082037428652</v>
      </c>
      <c r="AB393" s="681">
        <v>317105.9623410746</v>
      </c>
      <c r="AC393" s="716">
        <v>100</v>
      </c>
      <c r="AD393" s="716">
        <v>21.738912681108154</v>
      </c>
      <c r="AE393" s="716">
        <v>20.100487873178583</v>
      </c>
      <c r="AF393" s="716">
        <v>4.5800971601905145</v>
      </c>
      <c r="AG393" s="716">
        <v>35.084223762428252</v>
      </c>
      <c r="AH393" s="703">
        <v>1.0907736652658611</v>
      </c>
      <c r="AI393" s="666">
        <v>17.406743737906226</v>
      </c>
      <c r="AJ393" s="682">
        <v>7488245.5375542073</v>
      </c>
      <c r="AK393" s="682">
        <v>2084847.2830398236</v>
      </c>
      <c r="AL393" s="682">
        <v>1316554.6103311125</v>
      </c>
      <c r="AM393" s="682">
        <v>97819.201607567316</v>
      </c>
      <c r="AN393" s="682">
        <v>2101425.8656211453</v>
      </c>
      <c r="AO393" s="682">
        <v>1086936.3899897889</v>
      </c>
      <c r="AP393" s="681">
        <v>800231.60018090624</v>
      </c>
      <c r="AQ393" s="716">
        <v>100</v>
      </c>
      <c r="AR393" s="716">
        <v>27.841598844270422</v>
      </c>
      <c r="AS393" s="716">
        <v>17.581616464477236</v>
      </c>
      <c r="AT393" s="716">
        <v>1.306303340575512</v>
      </c>
      <c r="AU393" s="716">
        <v>28.062993595526624</v>
      </c>
      <c r="AV393" s="716">
        <v>14.51523437016999</v>
      </c>
      <c r="AW393" s="666">
        <v>10.686503215842412</v>
      </c>
    </row>
    <row r="394" spans="1:50" ht="16.399999999999999" customHeight="1" x14ac:dyDescent="0.25">
      <c r="A394" s="722" t="s">
        <v>668</v>
      </c>
      <c r="B394" s="682">
        <v>9288370.2908087019</v>
      </c>
      <c r="C394" s="682">
        <v>2479828.7492276761</v>
      </c>
      <c r="D394" s="682">
        <v>1694243.3254648338</v>
      </c>
      <c r="E394" s="682">
        <v>188478.11640228378</v>
      </c>
      <c r="F394" s="682">
        <v>2738547.6313971188</v>
      </c>
      <c r="G394" s="677">
        <v>21584.362236823181</v>
      </c>
      <c r="H394" s="682">
        <v>1079005.9148042437</v>
      </c>
      <c r="I394" s="682">
        <v>1086682.1912757226</v>
      </c>
      <c r="J394" s="682">
        <v>7482944.2506594434</v>
      </c>
      <c r="K394" s="681">
        <v>1805426.0401492578</v>
      </c>
      <c r="L394" s="716">
        <v>100</v>
      </c>
      <c r="M394" s="716">
        <v>26.698211543973311</v>
      </c>
      <c r="N394" s="716">
        <v>18.240480002626196</v>
      </c>
      <c r="O394" s="716">
        <v>2.0291839203352189</v>
      </c>
      <c r="P394" s="716">
        <v>29.483618176883475</v>
      </c>
      <c r="Q394" s="703">
        <v>0.23238050983154673</v>
      </c>
      <c r="R394" s="716">
        <v>11.616740946169783</v>
      </c>
      <c r="S394" s="716">
        <v>11.699384900180474</v>
      </c>
      <c r="T394" s="716">
        <v>80.562510067715365</v>
      </c>
      <c r="U394" s="666">
        <v>19.437489932284628</v>
      </c>
      <c r="V394" s="682">
        <v>1805426.0401492578</v>
      </c>
      <c r="W394" s="682">
        <v>392784.88703499961</v>
      </c>
      <c r="X394" s="682">
        <v>360956.08178091323</v>
      </c>
      <c r="Y394" s="682">
        <v>87410.095448460226</v>
      </c>
      <c r="Z394" s="682">
        <v>637245.39811363968</v>
      </c>
      <c r="AA394" s="684">
        <v>14435.219394439893</v>
      </c>
      <c r="AB394" s="681">
        <v>312636.72164069442</v>
      </c>
      <c r="AC394" s="716">
        <v>100</v>
      </c>
      <c r="AD394" s="716">
        <v>21.755800475910238</v>
      </c>
      <c r="AE394" s="716">
        <v>19.992847879333365</v>
      </c>
      <c r="AF394" s="716">
        <v>4.841521807297843</v>
      </c>
      <c r="AG394" s="716">
        <v>35.296123127866124</v>
      </c>
      <c r="AH394" s="703">
        <v>0.79954642690577937</v>
      </c>
      <c r="AI394" s="666">
        <v>17.316506724077612</v>
      </c>
      <c r="AJ394" s="682">
        <v>7482944.2506594434</v>
      </c>
      <c r="AK394" s="682">
        <v>2098514.2509956751</v>
      </c>
      <c r="AL394" s="682">
        <v>1339300.8731310347</v>
      </c>
      <c r="AM394" s="682">
        <v>101897.27213183331</v>
      </c>
      <c r="AN394" s="682">
        <v>2113616.6704231817</v>
      </c>
      <c r="AO394" s="682">
        <v>1048822.3707770095</v>
      </c>
      <c r="AP394" s="681">
        <v>778968.19871997461</v>
      </c>
      <c r="AQ394" s="716">
        <v>100</v>
      </c>
      <c r="AR394" s="716">
        <v>28.043964791141413</v>
      </c>
      <c r="AS394" s="716">
        <v>17.89804692201211</v>
      </c>
      <c r="AT394" s="716">
        <v>1.3617269983383009</v>
      </c>
      <c r="AU394" s="716">
        <v>28.245789352725925</v>
      </c>
      <c r="AV394" s="716">
        <v>14.016172453571077</v>
      </c>
      <c r="AW394" s="666">
        <v>10.409915838292221</v>
      </c>
    </row>
    <row r="395" spans="1:50" ht="16.399999999999999" customHeight="1" x14ac:dyDescent="0.25">
      <c r="A395" s="722" t="s">
        <v>669</v>
      </c>
      <c r="B395" s="682">
        <v>9328470.9498472158</v>
      </c>
      <c r="C395" s="682">
        <v>2431675.1912517422</v>
      </c>
      <c r="D395" s="682">
        <v>1712399.2040972307</v>
      </c>
      <c r="E395" s="682">
        <v>177606.66188990281</v>
      </c>
      <c r="F395" s="682">
        <v>2822365.0308932089</v>
      </c>
      <c r="G395" s="677">
        <v>27651.538875579448</v>
      </c>
      <c r="H395" s="682">
        <v>1073949.2616213616</v>
      </c>
      <c r="I395" s="682">
        <v>1082824.0612181905</v>
      </c>
      <c r="J395" s="682">
        <v>7471992.951688746</v>
      </c>
      <c r="K395" s="681">
        <v>1856477.9981584691</v>
      </c>
      <c r="L395" s="716">
        <v>100</v>
      </c>
      <c r="M395" s="716">
        <v>26.067243006117401</v>
      </c>
      <c r="N395" s="716">
        <v>18.356697612112701</v>
      </c>
      <c r="O395" s="716">
        <v>1.9039204050135539</v>
      </c>
      <c r="P395" s="716">
        <v>30.255387469898636</v>
      </c>
      <c r="Q395" s="703">
        <v>0.29642091425532424</v>
      </c>
      <c r="R395" s="716">
        <v>11.512596945364889</v>
      </c>
      <c r="S395" s="716">
        <v>11.607733647237497</v>
      </c>
      <c r="T395" s="716">
        <v>80.09879638217798</v>
      </c>
      <c r="U395" s="666">
        <v>19.901203617822009</v>
      </c>
      <c r="V395" s="682">
        <v>1856477.9981584691</v>
      </c>
      <c r="W395" s="682">
        <v>394736.79935056041</v>
      </c>
      <c r="X395" s="682">
        <v>378927.77609946078</v>
      </c>
      <c r="Y395" s="682">
        <v>82934.507598937518</v>
      </c>
      <c r="Z395" s="682">
        <v>635389.56318995007</v>
      </c>
      <c r="AA395" s="684">
        <v>19590.479096740797</v>
      </c>
      <c r="AB395" s="681">
        <v>344938.89366917731</v>
      </c>
      <c r="AC395" s="716">
        <v>100</v>
      </c>
      <c r="AD395" s="716">
        <v>21.262670483685724</v>
      </c>
      <c r="AE395" s="716">
        <v>20.411110526240421</v>
      </c>
      <c r="AF395" s="716">
        <v>4.4673035544296402</v>
      </c>
      <c r="AG395" s="716">
        <v>34.225536947931722</v>
      </c>
      <c r="AH395" s="703">
        <v>1.055249731813334</v>
      </c>
      <c r="AI395" s="666">
        <v>18.580284496306394</v>
      </c>
      <c r="AJ395" s="682">
        <v>7471992.951688746</v>
      </c>
      <c r="AK395" s="682">
        <v>2049157.8417917218</v>
      </c>
      <c r="AL395" s="682">
        <v>1340423.939744798</v>
      </c>
      <c r="AM395" s="682">
        <v>95537.257927956845</v>
      </c>
      <c r="AN395" s="682">
        <v>2200799.498504038</v>
      </c>
      <c r="AO395" s="682">
        <v>1042112.4453709847</v>
      </c>
      <c r="AP395" s="681">
        <v>743239.02041116473</v>
      </c>
      <c r="AQ395" s="716">
        <v>100</v>
      </c>
      <c r="AR395" s="716">
        <v>27.424515186789506</v>
      </c>
      <c r="AS395" s="716">
        <v>17.939309477558442</v>
      </c>
      <c r="AT395" s="716">
        <v>1.278604765096365</v>
      </c>
      <c r="AU395" s="716">
        <v>29.453982528270924</v>
      </c>
      <c r="AV395" s="716">
        <v>13.946914191553899</v>
      </c>
      <c r="AW395" s="666">
        <v>9.9469984141672025</v>
      </c>
    </row>
    <row r="396" spans="1:50" ht="16.399999999999999" customHeight="1" x14ac:dyDescent="0.25">
      <c r="A396" s="722" t="s">
        <v>670</v>
      </c>
      <c r="B396" s="682">
        <v>9373975.3182119653</v>
      </c>
      <c r="C396" s="682">
        <v>2436269.1385416826</v>
      </c>
      <c r="D396" s="682">
        <v>1680755.1578756245</v>
      </c>
      <c r="E396" s="682">
        <v>173293.91313530545</v>
      </c>
      <c r="F396" s="682">
        <v>2861195.7280269396</v>
      </c>
      <c r="G396" s="677">
        <v>27710.213561666773</v>
      </c>
      <c r="H396" s="682">
        <v>1074516.3354321306</v>
      </c>
      <c r="I396" s="682">
        <v>1120234.8316386146</v>
      </c>
      <c r="J396" s="682">
        <v>7488921.8721438926</v>
      </c>
      <c r="K396" s="681">
        <v>1885053.4460680718</v>
      </c>
      <c r="L396" s="716">
        <v>100</v>
      </c>
      <c r="M396" s="716">
        <v>25.989711470740119</v>
      </c>
      <c r="N396" s="716">
        <v>17.930014757028605</v>
      </c>
      <c r="O396" s="716">
        <v>1.8486704653321011</v>
      </c>
      <c r="P396" s="716">
        <v>30.522757217721125</v>
      </c>
      <c r="Q396" s="703">
        <v>0.29560792109011386</v>
      </c>
      <c r="R396" s="716">
        <v>11.462760450675997</v>
      </c>
      <c r="S396" s="716">
        <v>11.950477717411927</v>
      </c>
      <c r="T396" s="716">
        <v>79.890565292979289</v>
      </c>
      <c r="U396" s="666">
        <v>20.109434707020707</v>
      </c>
      <c r="V396" s="682">
        <v>1885053.4460680718</v>
      </c>
      <c r="W396" s="682">
        <v>367555.07395630761</v>
      </c>
      <c r="X396" s="682">
        <v>398762.80545392883</v>
      </c>
      <c r="Y396" s="682">
        <v>82087.381806123522</v>
      </c>
      <c r="Z396" s="682">
        <v>654591.68263955344</v>
      </c>
      <c r="AA396" s="684">
        <v>22352.357995358652</v>
      </c>
      <c r="AB396" s="681">
        <v>359696.06581067131</v>
      </c>
      <c r="AC396" s="716">
        <v>100</v>
      </c>
      <c r="AD396" s="716">
        <v>19.498390070741511</v>
      </c>
      <c r="AE396" s="716">
        <v>21.15392570357546</v>
      </c>
      <c r="AF396" s="716">
        <v>4.3546447968011215</v>
      </c>
      <c r="AG396" s="716">
        <v>34.725364631168937</v>
      </c>
      <c r="AH396" s="703">
        <v>1.1857678646715397</v>
      </c>
      <c r="AI396" s="666">
        <v>19.081478382532939</v>
      </c>
      <c r="AJ396" s="682">
        <v>7488921.8721438926</v>
      </c>
      <c r="AK396" s="682">
        <v>2078441.1342244162</v>
      </c>
      <c r="AL396" s="682">
        <v>1287271.5436120264</v>
      </c>
      <c r="AM396" s="682">
        <v>91907.84078971151</v>
      </c>
      <c r="AN396" s="682">
        <v>2217854.7483925698</v>
      </c>
      <c r="AO396" s="682">
        <v>1048917.6728347414</v>
      </c>
      <c r="AP396" s="681">
        <v>764961.66726016195</v>
      </c>
      <c r="AQ396" s="716">
        <v>100</v>
      </c>
      <c r="AR396" s="716">
        <v>27.753542762349714</v>
      </c>
      <c r="AS396" s="716">
        <v>17.189010188505442</v>
      </c>
      <c r="AT396" s="716">
        <v>1.2272506291135945</v>
      </c>
      <c r="AU396" s="716">
        <v>29.61514068723557</v>
      </c>
      <c r="AV396" s="716">
        <v>14.006257385810628</v>
      </c>
      <c r="AW396" s="666">
        <v>10.214576681665561</v>
      </c>
    </row>
    <row r="397" spans="1:50" ht="16.399999999999999" customHeight="1" x14ac:dyDescent="0.25">
      <c r="A397" s="722" t="s">
        <v>671</v>
      </c>
      <c r="B397" s="682">
        <v>9415759.9112756737</v>
      </c>
      <c r="C397" s="682">
        <v>2533409.9386211764</v>
      </c>
      <c r="D397" s="682">
        <v>1692108.830585473</v>
      </c>
      <c r="E397" s="682">
        <v>158699.01070871466</v>
      </c>
      <c r="F397" s="682">
        <v>2844982.1248746668</v>
      </c>
      <c r="G397" s="677">
        <v>29848.189914379225</v>
      </c>
      <c r="H397" s="682">
        <v>1093040.2923318828</v>
      </c>
      <c r="I397" s="682">
        <v>1063671.524239379</v>
      </c>
      <c r="J397" s="682">
        <v>7539822.4038279774</v>
      </c>
      <c r="K397" s="681">
        <v>1875937.5074476956</v>
      </c>
      <c r="L397" s="716">
        <v>100</v>
      </c>
      <c r="M397" s="716">
        <v>26.906059229349477</v>
      </c>
      <c r="N397" s="716">
        <v>17.971027793084641</v>
      </c>
      <c r="O397" s="716">
        <v>1.6854615262509773</v>
      </c>
      <c r="P397" s="716">
        <v>30.215109047839139</v>
      </c>
      <c r="Q397" s="703">
        <v>0.3170024532872282</v>
      </c>
      <c r="R397" s="716">
        <v>11.608625353997526</v>
      </c>
      <c r="S397" s="716">
        <v>11.296714596190991</v>
      </c>
      <c r="T397" s="716">
        <v>80.076621269822297</v>
      </c>
      <c r="U397" s="666">
        <v>19.923378730177692</v>
      </c>
      <c r="V397" s="682">
        <v>1875937.5074476956</v>
      </c>
      <c r="W397" s="682">
        <v>381290.3432752497</v>
      </c>
      <c r="X397" s="682">
        <v>417821.81464566814</v>
      </c>
      <c r="Y397" s="682">
        <v>73204.947887177099</v>
      </c>
      <c r="Z397" s="682">
        <v>659957.44643833057</v>
      </c>
      <c r="AA397" s="684">
        <v>22375.793211973603</v>
      </c>
      <c r="AB397" s="681">
        <v>321280.43604288268</v>
      </c>
      <c r="AC397" s="716">
        <v>100</v>
      </c>
      <c r="AD397" s="716">
        <v>20.325322232829269</v>
      </c>
      <c r="AE397" s="716">
        <v>22.272693679126611</v>
      </c>
      <c r="AF397" s="716">
        <v>3.9023127154579895</v>
      </c>
      <c r="AG397" s="716">
        <v>35.180140266838357</v>
      </c>
      <c r="AH397" s="703">
        <v>1.1927792436122757</v>
      </c>
      <c r="AI397" s="666">
        <v>17.126393324263788</v>
      </c>
      <c r="AJ397" s="682">
        <v>7539822.4038279774</v>
      </c>
      <c r="AK397" s="682">
        <v>2162590.5021674959</v>
      </c>
      <c r="AL397" s="682">
        <v>1280114.513244648</v>
      </c>
      <c r="AM397" s="682">
        <v>86184.003769488103</v>
      </c>
      <c r="AN397" s="682">
        <v>2196584.6626839684</v>
      </c>
      <c r="AO397" s="682">
        <v>1067837.7857557118</v>
      </c>
      <c r="AP397" s="681">
        <v>746760.529896767</v>
      </c>
      <c r="AQ397" s="716">
        <v>100</v>
      </c>
      <c r="AR397" s="716">
        <v>28.682247224676615</v>
      </c>
      <c r="AS397" s="716">
        <v>16.978045962922579</v>
      </c>
      <c r="AT397" s="716">
        <v>1.1430508459421058</v>
      </c>
      <c r="AU397" s="716">
        <v>29.133108779442335</v>
      </c>
      <c r="AV397" s="716">
        <v>14.162638435801474</v>
      </c>
      <c r="AW397" s="666">
        <v>9.9042190903281195</v>
      </c>
    </row>
    <row r="398" spans="1:50" ht="16.399999999999999" customHeight="1" x14ac:dyDescent="0.25">
      <c r="A398" s="722" t="s">
        <v>672</v>
      </c>
      <c r="B398" s="682">
        <v>9436697.1346273161</v>
      </c>
      <c r="C398" s="682">
        <v>2614466.4943673518</v>
      </c>
      <c r="D398" s="682">
        <v>1625294.1270524361</v>
      </c>
      <c r="E398" s="682">
        <v>190100.96695656402</v>
      </c>
      <c r="F398" s="682">
        <v>2820667.1649049167</v>
      </c>
      <c r="G398" s="677">
        <v>31832.328342295725</v>
      </c>
      <c r="H398" s="682">
        <v>1113406.746617082</v>
      </c>
      <c r="I398" s="682">
        <v>1040929.3063866689</v>
      </c>
      <c r="J398" s="682">
        <v>7625982.4937681518</v>
      </c>
      <c r="K398" s="681">
        <v>1810714.6408591638</v>
      </c>
      <c r="L398" s="716">
        <v>100</v>
      </c>
      <c r="M398" s="716">
        <v>27.705313173332069</v>
      </c>
      <c r="N398" s="716">
        <v>17.223124827102168</v>
      </c>
      <c r="O398" s="716">
        <v>2.0144862576865106</v>
      </c>
      <c r="P398" s="716">
        <v>29.890406830528356</v>
      </c>
      <c r="Q398" s="703">
        <v>0.33732489120043035</v>
      </c>
      <c r="R398" s="716">
        <v>11.798691117589351</v>
      </c>
      <c r="S398" s="716">
        <v>11.030652902561108</v>
      </c>
      <c r="T398" s="716">
        <v>80.811987340201156</v>
      </c>
      <c r="U398" s="666">
        <v>19.18801265979884</v>
      </c>
      <c r="V398" s="682">
        <v>1810714.6408591638</v>
      </c>
      <c r="W398" s="682">
        <v>359713.21974919608</v>
      </c>
      <c r="X398" s="682">
        <v>393465.26338659041</v>
      </c>
      <c r="Y398" s="682">
        <v>84091.741990241047</v>
      </c>
      <c r="Z398" s="682">
        <v>656397.76439190621</v>
      </c>
      <c r="AA398" s="684">
        <v>15727.84255458201</v>
      </c>
      <c r="AB398" s="681">
        <v>301311.0375346475</v>
      </c>
      <c r="AC398" s="716">
        <v>100</v>
      </c>
      <c r="AD398" s="716">
        <v>19.865814945778322</v>
      </c>
      <c r="AE398" s="716">
        <v>21.729832769226164</v>
      </c>
      <c r="AF398" s="716">
        <v>4.6441189623529224</v>
      </c>
      <c r="AG398" s="716">
        <v>36.250756998377881</v>
      </c>
      <c r="AH398" s="703">
        <v>0.86859862949577338</v>
      </c>
      <c r="AI398" s="666">
        <v>16.640448513283065</v>
      </c>
      <c r="AJ398" s="682">
        <v>7625982.4937681518</v>
      </c>
      <c r="AK398" s="682">
        <v>2269508.0297325458</v>
      </c>
      <c r="AL398" s="682">
        <v>1238481.8374737806</v>
      </c>
      <c r="AM398" s="682">
        <v>107158.13294705344</v>
      </c>
      <c r="AN398" s="682">
        <v>2179609.8339010552</v>
      </c>
      <c r="AO398" s="682">
        <v>1086024.1369384537</v>
      </c>
      <c r="AP398" s="681">
        <v>745408.57506580674</v>
      </c>
      <c r="AQ398" s="716">
        <v>100</v>
      </c>
      <c r="AR398" s="716">
        <v>29.760205082914322</v>
      </c>
      <c r="AS398" s="716">
        <v>16.240292165446888</v>
      </c>
      <c r="AT398" s="716">
        <v>1.4051715045847744</v>
      </c>
      <c r="AU398" s="716">
        <v>28.581364246275182</v>
      </c>
      <c r="AV398" s="716">
        <v>14.241104511135944</v>
      </c>
      <c r="AW398" s="666">
        <v>9.774590692739519</v>
      </c>
    </row>
    <row r="399" spans="1:50" ht="16.399999999999999" customHeight="1" x14ac:dyDescent="0.25">
      <c r="A399" s="722" t="s">
        <v>673</v>
      </c>
      <c r="B399" s="682">
        <v>9454576.6605219916</v>
      </c>
      <c r="C399" s="682">
        <v>2588428.7454575882</v>
      </c>
      <c r="D399" s="682">
        <v>1675338.1321584892</v>
      </c>
      <c r="E399" s="682">
        <v>207840.8676350608</v>
      </c>
      <c r="F399" s="682">
        <v>2833668.2385256598</v>
      </c>
      <c r="G399" s="677">
        <v>24247.23679712235</v>
      </c>
      <c r="H399" s="682">
        <v>1112037.5146704894</v>
      </c>
      <c r="I399" s="682">
        <v>1013015.9252775833</v>
      </c>
      <c r="J399" s="682">
        <v>7744992.9138478311</v>
      </c>
      <c r="K399" s="681">
        <v>1709583.7466741614</v>
      </c>
      <c r="L399" s="716">
        <v>100</v>
      </c>
      <c r="M399" s="716">
        <v>27.377521367674646</v>
      </c>
      <c r="N399" s="716">
        <v>17.719864064923591</v>
      </c>
      <c r="O399" s="716">
        <v>2.1983096134056397</v>
      </c>
      <c r="P399" s="716">
        <v>29.971392059866293</v>
      </c>
      <c r="Q399" s="703">
        <v>0.25646031194995511</v>
      </c>
      <c r="R399" s="716">
        <v>11.761896429629175</v>
      </c>
      <c r="S399" s="716">
        <v>10.714556152550719</v>
      </c>
      <c r="T399" s="716">
        <v>81.917923900150882</v>
      </c>
      <c r="U399" s="666">
        <v>18.082076099849136</v>
      </c>
      <c r="V399" s="682">
        <v>1709583.7466741614</v>
      </c>
      <c r="W399" s="682">
        <v>335943.77011357772</v>
      </c>
      <c r="X399" s="682">
        <v>364920.44294668233</v>
      </c>
      <c r="Y399" s="682">
        <v>84042.294721889106</v>
      </c>
      <c r="Z399" s="682">
        <v>642172.25363747287</v>
      </c>
      <c r="AA399" s="684">
        <v>9830.2747502789862</v>
      </c>
      <c r="AB399" s="681">
        <v>272645.29174597946</v>
      </c>
      <c r="AC399" s="716">
        <v>100</v>
      </c>
      <c r="AD399" s="716">
        <v>19.650617921884525</v>
      </c>
      <c r="AE399" s="716">
        <v>21.345572783819549</v>
      </c>
      <c r="AF399" s="716">
        <v>4.9159507327667153</v>
      </c>
      <c r="AG399" s="716">
        <v>37.563076677978493</v>
      </c>
      <c r="AH399" s="703">
        <v>0.57500983905602077</v>
      </c>
      <c r="AI399" s="666">
        <v>15.948051230387858</v>
      </c>
      <c r="AJ399" s="682">
        <v>7744992.9138478311</v>
      </c>
      <c r="AK399" s="682">
        <v>2265965.0056370264</v>
      </c>
      <c r="AL399" s="682">
        <v>1317601.1628061701</v>
      </c>
      <c r="AM399" s="682">
        <v>124947.75470350744</v>
      </c>
      <c r="AN399" s="682">
        <v>2205961.352706586</v>
      </c>
      <c r="AO399" s="682">
        <v>1086313.6743297819</v>
      </c>
      <c r="AP399" s="681">
        <v>745526.94979068951</v>
      </c>
      <c r="AQ399" s="716">
        <v>100</v>
      </c>
      <c r="AR399" s="716">
        <v>29.257160475712563</v>
      </c>
      <c r="AS399" s="716">
        <v>17.012296556790076</v>
      </c>
      <c r="AT399" s="716">
        <v>1.613271388281122</v>
      </c>
      <c r="AU399" s="716">
        <v>28.482419251312528</v>
      </c>
      <c r="AV399" s="716">
        <v>14.026012501412149</v>
      </c>
      <c r="AW399" s="666">
        <v>9.6259216513640453</v>
      </c>
    </row>
    <row r="400" spans="1:50" ht="16.399999999999999" customHeight="1" x14ac:dyDescent="0.25">
      <c r="A400" s="722" t="s">
        <v>674</v>
      </c>
      <c r="B400" s="682">
        <v>9444542.1949450579</v>
      </c>
      <c r="C400" s="682">
        <v>2534631.7547753076</v>
      </c>
      <c r="D400" s="682">
        <v>1683567.314613957</v>
      </c>
      <c r="E400" s="682">
        <v>208908.9676000941</v>
      </c>
      <c r="F400" s="682">
        <v>2820194.0220567184</v>
      </c>
      <c r="G400" s="677">
        <v>26073.033082237307</v>
      </c>
      <c r="H400" s="682">
        <v>1108751.0330565332</v>
      </c>
      <c r="I400" s="682">
        <v>1062416.0697602106</v>
      </c>
      <c r="J400" s="682">
        <v>7700319.667538451</v>
      </c>
      <c r="K400" s="681">
        <v>1744222.5274066059</v>
      </c>
      <c r="L400" s="716">
        <v>100</v>
      </c>
      <c r="M400" s="716">
        <v>26.836999639134469</v>
      </c>
      <c r="N400" s="716">
        <v>17.82582236241204</v>
      </c>
      <c r="O400" s="716">
        <v>2.2119544101556041</v>
      </c>
      <c r="P400" s="716">
        <v>29.860568822130446</v>
      </c>
      <c r="Q400" s="703">
        <v>0.27606455182329759</v>
      </c>
      <c r="R400" s="716">
        <v>11.739595315164804</v>
      </c>
      <c r="S400" s="716">
        <v>11.248994899179346</v>
      </c>
      <c r="T400" s="716">
        <v>81.531952619787589</v>
      </c>
      <c r="U400" s="666">
        <v>18.468047380212404</v>
      </c>
      <c r="V400" s="682">
        <v>1744222.5274066059</v>
      </c>
      <c r="W400" s="682">
        <v>337871.99024591182</v>
      </c>
      <c r="X400" s="682">
        <v>363569.31038727105</v>
      </c>
      <c r="Y400" s="682">
        <v>87208.5192281005</v>
      </c>
      <c r="Z400" s="682">
        <v>631962.5236118316</v>
      </c>
      <c r="AA400" s="684">
        <v>12759.509109461997</v>
      </c>
      <c r="AB400" s="681">
        <v>310805.04959528428</v>
      </c>
      <c r="AC400" s="716">
        <v>100</v>
      </c>
      <c r="AD400" s="716">
        <v>19.370922284112233</v>
      </c>
      <c r="AE400" s="716">
        <v>20.844204490802181</v>
      </c>
      <c r="AF400" s="716">
        <v>4.9998505269718265</v>
      </c>
      <c r="AG400" s="716">
        <v>36.231760207309321</v>
      </c>
      <c r="AH400" s="703">
        <v>0.73152988847320133</v>
      </c>
      <c r="AI400" s="666">
        <v>17.819116810594355</v>
      </c>
      <c r="AJ400" s="682">
        <v>7700319.667538451</v>
      </c>
      <c r="AK400" s="682">
        <v>2210178.9659529403</v>
      </c>
      <c r="AL400" s="682">
        <v>1327274.5233836183</v>
      </c>
      <c r="AM400" s="682">
        <v>122881.98652945459</v>
      </c>
      <c r="AN400" s="682">
        <v>2202825.7677234868</v>
      </c>
      <c r="AO400" s="682">
        <v>1081805.5588023914</v>
      </c>
      <c r="AP400" s="681">
        <v>757109.70375160303</v>
      </c>
      <c r="AQ400" s="716">
        <v>100</v>
      </c>
      <c r="AR400" s="716">
        <v>28.702431345417956</v>
      </c>
      <c r="AS400" s="716">
        <v>17.236615889842742</v>
      </c>
      <c r="AT400" s="716">
        <v>1.5958037047147169</v>
      </c>
      <c r="AU400" s="716">
        <v>28.606939228896461</v>
      </c>
      <c r="AV400" s="716">
        <v>14.048839600294288</v>
      </c>
      <c r="AW400" s="666">
        <v>9.8321853694370986</v>
      </c>
    </row>
    <row r="401" spans="1:49" ht="16.399999999999999" customHeight="1" x14ac:dyDescent="0.25">
      <c r="A401" s="722" t="s">
        <v>675</v>
      </c>
      <c r="B401" s="682">
        <v>9490227.2077735253</v>
      </c>
      <c r="C401" s="682">
        <v>2549226.2974530635</v>
      </c>
      <c r="D401" s="682">
        <v>1751230.6823360641</v>
      </c>
      <c r="E401" s="682">
        <v>208172.60535437026</v>
      </c>
      <c r="F401" s="682">
        <v>2839083.9136028392</v>
      </c>
      <c r="G401" s="677">
        <v>15405.786761786305</v>
      </c>
      <c r="H401" s="682">
        <v>1094034.5166890519</v>
      </c>
      <c r="I401" s="682">
        <v>1033073.4055763498</v>
      </c>
      <c r="J401" s="682">
        <v>7743101.0202519838</v>
      </c>
      <c r="K401" s="681">
        <v>1747126.1875215427</v>
      </c>
      <c r="L401" s="716">
        <v>100</v>
      </c>
      <c r="M401" s="716">
        <v>26.861593949668251</v>
      </c>
      <c r="N401" s="716">
        <v>18.452990049612474</v>
      </c>
      <c r="O401" s="716">
        <v>2.1935471174373391</v>
      </c>
      <c r="P401" s="716">
        <v>29.915868729436966</v>
      </c>
      <c r="Q401" s="703">
        <v>0.16233317100319047</v>
      </c>
      <c r="R401" s="716">
        <v>11.528011845627036</v>
      </c>
      <c r="S401" s="716">
        <v>10.885655137214741</v>
      </c>
      <c r="T401" s="716">
        <v>81.590259650575533</v>
      </c>
      <c r="U401" s="666">
        <v>18.409740349424478</v>
      </c>
      <c r="V401" s="682">
        <v>1747126.1875215427</v>
      </c>
      <c r="W401" s="682">
        <v>359453.30409686681</v>
      </c>
      <c r="X401" s="682">
        <v>372616.87105845474</v>
      </c>
      <c r="Y401" s="682">
        <v>83208.960149005215</v>
      </c>
      <c r="Z401" s="682">
        <v>622711.34202902252</v>
      </c>
      <c r="AA401" s="684">
        <v>10407.773493651213</v>
      </c>
      <c r="AB401" s="681">
        <v>298730.23574509437</v>
      </c>
      <c r="AC401" s="716">
        <v>100</v>
      </c>
      <c r="AD401" s="716">
        <v>20.573974946067519</v>
      </c>
      <c r="AE401" s="716">
        <v>21.327416057282367</v>
      </c>
      <c r="AF401" s="716">
        <v>4.7626187932678574</v>
      </c>
      <c r="AG401" s="716">
        <v>35.642035845870708</v>
      </c>
      <c r="AH401" s="703">
        <v>0.59570817311230317</v>
      </c>
      <c r="AI401" s="666">
        <v>17.098377774811468</v>
      </c>
      <c r="AJ401" s="682">
        <v>7743101.0202519838</v>
      </c>
      <c r="AK401" s="682">
        <v>2198747.1420980869</v>
      </c>
      <c r="AL401" s="682">
        <v>1384679.8585976721</v>
      </c>
      <c r="AM401" s="682">
        <v>125700.09675065021</v>
      </c>
      <c r="AN401" s="682">
        <v>2226351.2321726098</v>
      </c>
      <c r="AO401" s="682">
        <v>1069570.5221666368</v>
      </c>
      <c r="AP401" s="681">
        <v>737976.04475638503</v>
      </c>
      <c r="AQ401" s="716">
        <v>100</v>
      </c>
      <c r="AR401" s="716">
        <v>28.396208913551447</v>
      </c>
      <c r="AS401" s="716">
        <v>17.882755952376954</v>
      </c>
      <c r="AT401" s="716">
        <v>1.6233818520755856</v>
      </c>
      <c r="AU401" s="716">
        <v>28.752708073285056</v>
      </c>
      <c r="AV401" s="716">
        <v>13.813206354523706</v>
      </c>
      <c r="AW401" s="666">
        <v>9.5307557376071674</v>
      </c>
    </row>
    <row r="402" spans="1:49" ht="16.399999999999999" customHeight="1" x14ac:dyDescent="0.25">
      <c r="A402" s="722" t="s">
        <v>676</v>
      </c>
      <c r="B402" s="682">
        <v>9460724.4004780445</v>
      </c>
      <c r="C402" s="682">
        <v>2516119.1704729665</v>
      </c>
      <c r="D402" s="682">
        <v>1740795.4786185394</v>
      </c>
      <c r="E402" s="682">
        <v>224110.98448556749</v>
      </c>
      <c r="F402" s="682">
        <v>2831976.0011951523</v>
      </c>
      <c r="G402" s="677">
        <v>20951.6912692392</v>
      </c>
      <c r="H402" s="682">
        <v>1082974.9461022662</v>
      </c>
      <c r="I402" s="682">
        <v>1043796.1283343129</v>
      </c>
      <c r="J402" s="682">
        <v>7627274.3559391908</v>
      </c>
      <c r="K402" s="681">
        <v>1833450.0445388551</v>
      </c>
      <c r="L402" s="716">
        <v>100</v>
      </c>
      <c r="M402" s="716">
        <v>26.595417686470483</v>
      </c>
      <c r="N402" s="716">
        <v>18.400234537331812</v>
      </c>
      <c r="O402" s="716">
        <v>2.3688564955368885</v>
      </c>
      <c r="P402" s="716">
        <v>29.934029164321224</v>
      </c>
      <c r="Q402" s="703">
        <v>0.22145969359577289</v>
      </c>
      <c r="R402" s="716">
        <v>11.447061559551869</v>
      </c>
      <c r="S402" s="716">
        <v>11.032940863191941</v>
      </c>
      <c r="T402" s="716">
        <v>80.620405299553909</v>
      </c>
      <c r="U402" s="666">
        <v>19.379594700446109</v>
      </c>
      <c r="V402" s="682">
        <v>1833450.0445388551</v>
      </c>
      <c r="W402" s="682">
        <v>380560.88670622784</v>
      </c>
      <c r="X402" s="682">
        <v>391279.30746343912</v>
      </c>
      <c r="Y402" s="682">
        <v>90247.079570225469</v>
      </c>
      <c r="Z402" s="682">
        <v>644407.88764211803</v>
      </c>
      <c r="AA402" s="684">
        <v>11930.716810121976</v>
      </c>
      <c r="AB402" s="681">
        <v>315027.40217175748</v>
      </c>
      <c r="AC402" s="716">
        <v>100</v>
      </c>
      <c r="AD402" s="716">
        <v>20.756545172298139</v>
      </c>
      <c r="AE402" s="716">
        <v>21.341149088239966</v>
      </c>
      <c r="AF402" s="716">
        <v>4.9222546225918142</v>
      </c>
      <c r="AG402" s="716">
        <v>35.147283644927342</v>
      </c>
      <c r="AH402" s="703">
        <v>0.6507249458832548</v>
      </c>
      <c r="AI402" s="666">
        <v>17.182219014371476</v>
      </c>
      <c r="AJ402" s="682">
        <v>7627274.3559391908</v>
      </c>
      <c r="AK402" s="682">
        <v>2145946.0366192954</v>
      </c>
      <c r="AL402" s="682">
        <v>1356569.5102833947</v>
      </c>
      <c r="AM402" s="682">
        <v>134791.68172537471</v>
      </c>
      <c r="AN402" s="682">
        <v>2199234.39312224</v>
      </c>
      <c r="AO402" s="682">
        <v>1057295.2235480421</v>
      </c>
      <c r="AP402" s="681">
        <v>733077.57391500007</v>
      </c>
      <c r="AQ402" s="716">
        <v>100</v>
      </c>
      <c r="AR402" s="716">
        <v>28.135162529564635</v>
      </c>
      <c r="AS402" s="716">
        <v>17.785770472869693</v>
      </c>
      <c r="AT402" s="716">
        <v>1.7672326369172153</v>
      </c>
      <c r="AU402" s="716">
        <v>28.833817829166513</v>
      </c>
      <c r="AV402" s="716">
        <v>13.862032152085227</v>
      </c>
      <c r="AW402" s="666">
        <v>9.6112653053337294</v>
      </c>
    </row>
    <row r="403" spans="1:49" ht="16.399999999999999" customHeight="1" x14ac:dyDescent="0.25">
      <c r="A403" s="722" t="s">
        <v>677</v>
      </c>
      <c r="B403" s="682">
        <v>9477320.8374730702</v>
      </c>
      <c r="C403" s="682">
        <v>2559328.5189872338</v>
      </c>
      <c r="D403" s="682">
        <v>1752782.3457645888</v>
      </c>
      <c r="E403" s="682">
        <v>229726.04340219952</v>
      </c>
      <c r="F403" s="682">
        <v>2826326.701592613</v>
      </c>
      <c r="G403" s="677">
        <v>27046.542998449688</v>
      </c>
      <c r="H403" s="682">
        <v>1069521.8045188677</v>
      </c>
      <c r="I403" s="682">
        <v>1012588.8802091163</v>
      </c>
      <c r="J403" s="682">
        <v>7654589.6717150994</v>
      </c>
      <c r="K403" s="681">
        <v>1822731.1657579704</v>
      </c>
      <c r="L403" s="716">
        <v>100</v>
      </c>
      <c r="M403" s="716">
        <v>27.004768149957719</v>
      </c>
      <c r="N403" s="716">
        <v>18.494492017555579</v>
      </c>
      <c r="O403" s="716">
        <v>2.4239555391421268</v>
      </c>
      <c r="P403" s="716">
        <v>29.82200085932929</v>
      </c>
      <c r="Q403" s="703">
        <v>0.28538173880859224</v>
      </c>
      <c r="R403" s="716">
        <v>11.285064870759756</v>
      </c>
      <c r="S403" s="716">
        <v>10.684336824446918</v>
      </c>
      <c r="T403" s="716">
        <v>80.767442645278592</v>
      </c>
      <c r="U403" s="666">
        <v>19.232557354721397</v>
      </c>
      <c r="V403" s="682">
        <v>1822731.1657579704</v>
      </c>
      <c r="W403" s="682">
        <v>392138.39793000324</v>
      </c>
      <c r="X403" s="682">
        <v>373691.97719661152</v>
      </c>
      <c r="Y403" s="682">
        <v>100458.19502291584</v>
      </c>
      <c r="Z403" s="682">
        <v>631189.93091197382</v>
      </c>
      <c r="AA403" s="684">
        <v>9491.8951555198055</v>
      </c>
      <c r="AB403" s="681">
        <v>315760.57652088942</v>
      </c>
      <c r="AC403" s="716">
        <v>100</v>
      </c>
      <c r="AD403" s="716">
        <v>21.513781368133635</v>
      </c>
      <c r="AE403" s="716">
        <v>20.501760447005594</v>
      </c>
      <c r="AF403" s="716">
        <v>5.5114103994124104</v>
      </c>
      <c r="AG403" s="716">
        <v>34.628800053983696</v>
      </c>
      <c r="AH403" s="703">
        <v>0.52075124043718568</v>
      </c>
      <c r="AI403" s="666">
        <v>17.323485901421044</v>
      </c>
      <c r="AJ403" s="682">
        <v>7654589.6717150994</v>
      </c>
      <c r="AK403" s="682">
        <v>2179353.4305737489</v>
      </c>
      <c r="AL403" s="682">
        <v>1386507.496761577</v>
      </c>
      <c r="AM403" s="682">
        <v>130368.54167039527</v>
      </c>
      <c r="AN403" s="682">
        <v>2208404.2914053653</v>
      </c>
      <c r="AO403" s="682">
        <v>1048385.4358976481</v>
      </c>
      <c r="AP403" s="681">
        <v>701630.28385943884</v>
      </c>
      <c r="AQ403" s="716">
        <v>100</v>
      </c>
      <c r="AR403" s="716">
        <v>28.471198640820671</v>
      </c>
      <c r="AS403" s="716">
        <v>18.11341373248181</v>
      </c>
      <c r="AT403" s="716">
        <v>1.7031421312121708</v>
      </c>
      <c r="AU403" s="716">
        <v>28.85072075862881</v>
      </c>
      <c r="AV403" s="716">
        <v>13.69616767011817</v>
      </c>
      <c r="AW403" s="666">
        <v>9.1661384078113564</v>
      </c>
    </row>
    <row r="404" spans="1:49" ht="16.399999999999999" customHeight="1" x14ac:dyDescent="0.25">
      <c r="A404" s="722" t="s">
        <v>678</v>
      </c>
      <c r="B404" s="682">
        <v>9411040.9181877524</v>
      </c>
      <c r="C404" s="682">
        <v>2469428.350293153</v>
      </c>
      <c r="D404" s="682">
        <v>1742483.3772727542</v>
      </c>
      <c r="E404" s="682">
        <v>218155.83441887397</v>
      </c>
      <c r="F404" s="682">
        <v>2835072.2942521693</v>
      </c>
      <c r="G404" s="677">
        <v>36315.511750169593</v>
      </c>
      <c r="H404" s="682">
        <v>1055307.4634225327</v>
      </c>
      <c r="I404" s="682">
        <v>1054278.086778099</v>
      </c>
      <c r="J404" s="682">
        <v>7541232.1553723207</v>
      </c>
      <c r="K404" s="681">
        <v>1869808.7628154326</v>
      </c>
      <c r="L404" s="716">
        <v>100</v>
      </c>
      <c r="M404" s="716">
        <v>26.239694118434258</v>
      </c>
      <c r="N404" s="716">
        <v>18.51530975606785</v>
      </c>
      <c r="O404" s="716">
        <v>2.3180840070227151</v>
      </c>
      <c r="P404" s="716">
        <v>30.124959809420403</v>
      </c>
      <c r="Q404" s="703">
        <v>0.38588198761293591</v>
      </c>
      <c r="R404" s="716">
        <v>11.213504144722698</v>
      </c>
      <c r="S404" s="716">
        <v>11.202566176719134</v>
      </c>
      <c r="T404" s="716">
        <v>80.131753978437771</v>
      </c>
      <c r="U404" s="666">
        <v>19.868246021562243</v>
      </c>
      <c r="V404" s="682">
        <v>1869808.7628154326</v>
      </c>
      <c r="W404" s="682">
        <v>401942.99108581943</v>
      </c>
      <c r="X404" s="682">
        <v>369701.78051609528</v>
      </c>
      <c r="Y404" s="682">
        <v>113404.03485175711</v>
      </c>
      <c r="Z404" s="682">
        <v>625488.00168344507</v>
      </c>
      <c r="AA404" s="684">
        <v>16815.066179408543</v>
      </c>
      <c r="AB404" s="681">
        <v>342471.78180204739</v>
      </c>
      <c r="AC404" s="716">
        <v>100</v>
      </c>
      <c r="AD404" s="716">
        <v>21.496475954075681</v>
      </c>
      <c r="AE404" s="716">
        <v>19.772170709020699</v>
      </c>
      <c r="AF404" s="716">
        <v>6.065007133724249</v>
      </c>
      <c r="AG404" s="716">
        <v>33.45197723544878</v>
      </c>
      <c r="AH404" s="703">
        <v>0.89929336699061913</v>
      </c>
      <c r="AI404" s="666">
        <v>18.315872115519255</v>
      </c>
      <c r="AJ404" s="682">
        <v>7541232.1553723207</v>
      </c>
      <c r="AK404" s="682">
        <v>2079363.3363228068</v>
      </c>
      <c r="AL404" s="682">
        <v>1379460.8021376661</v>
      </c>
      <c r="AM404" s="682">
        <v>105830.04681687028</v>
      </c>
      <c r="AN404" s="682">
        <v>2222917.9823813136</v>
      </c>
      <c r="AO404" s="682">
        <v>1036430.6939842383</v>
      </c>
      <c r="AP404" s="681">
        <v>716842.72341725184</v>
      </c>
      <c r="AQ404" s="716">
        <v>100</v>
      </c>
      <c r="AR404" s="716">
        <v>27.573257174445732</v>
      </c>
      <c r="AS404" s="716">
        <v>18.292246859884138</v>
      </c>
      <c r="AT404" s="716">
        <v>1.4033521928041652</v>
      </c>
      <c r="AU404" s="716">
        <v>29.47685386926754</v>
      </c>
      <c r="AV404" s="716">
        <v>13.743519263571436</v>
      </c>
      <c r="AW404" s="666">
        <v>9.5056445504940221</v>
      </c>
    </row>
    <row r="405" spans="1:49" ht="16.399999999999999" customHeight="1" x14ac:dyDescent="0.25">
      <c r="A405" s="722" t="s">
        <v>679</v>
      </c>
      <c r="B405" s="682">
        <v>9352345.6067296378</v>
      </c>
      <c r="C405" s="682">
        <v>2497988.0329722748</v>
      </c>
      <c r="D405" s="682">
        <v>1699295.2178293236</v>
      </c>
      <c r="E405" s="682">
        <v>204913.54217909733</v>
      </c>
      <c r="F405" s="682">
        <v>2788970.9324780428</v>
      </c>
      <c r="G405" s="682">
        <v>33505.069802641476</v>
      </c>
      <c r="H405" s="682">
        <v>1081403.2779021382</v>
      </c>
      <c r="I405" s="682">
        <v>1046269.5335661191</v>
      </c>
      <c r="J405" s="682">
        <v>7477158.134234299</v>
      </c>
      <c r="K405" s="681">
        <v>1875187.4724953384</v>
      </c>
      <c r="L405" s="716">
        <v>100</v>
      </c>
      <c r="M405" s="716">
        <v>26.709748955115657</v>
      </c>
      <c r="N405" s="716">
        <v>18.169722220344028</v>
      </c>
      <c r="O405" s="716">
        <v>2.1910390269543538</v>
      </c>
      <c r="P405" s="716">
        <v>29.821084995738307</v>
      </c>
      <c r="Q405" s="716">
        <v>0.35825311864579018</v>
      </c>
      <c r="R405" s="716">
        <v>11.562909706031354</v>
      </c>
      <c r="S405" s="716">
        <v>11.187241977170501</v>
      </c>
      <c r="T405" s="716">
        <v>79.949549007833753</v>
      </c>
      <c r="U405" s="666">
        <v>20.05045099216624</v>
      </c>
      <c r="V405" s="682">
        <v>1875187.4724953384</v>
      </c>
      <c r="W405" s="682">
        <v>424784.03145218891</v>
      </c>
      <c r="X405" s="682">
        <v>367794.67106542888</v>
      </c>
      <c r="Y405" s="682">
        <v>111443.31300907515</v>
      </c>
      <c r="Z405" s="682">
        <v>611521.36828805832</v>
      </c>
      <c r="AA405" s="684">
        <v>15201.798332097682</v>
      </c>
      <c r="AB405" s="681">
        <v>344476.92139392078</v>
      </c>
      <c r="AC405" s="716">
        <v>100</v>
      </c>
      <c r="AD405" s="716">
        <v>22.652883388076543</v>
      </c>
      <c r="AE405" s="716">
        <v>19.613754702403131</v>
      </c>
      <c r="AF405" s="716">
        <v>5.9430491427492296</v>
      </c>
      <c r="AG405" s="716">
        <v>32.611212332508714</v>
      </c>
      <c r="AH405" s="703">
        <v>0.81068152145174233</v>
      </c>
      <c r="AI405" s="666">
        <v>18.370265717246951</v>
      </c>
      <c r="AJ405" s="682">
        <v>7477158.134234299</v>
      </c>
      <c r="AK405" s="682">
        <v>2085390.8245152654</v>
      </c>
      <c r="AL405" s="682">
        <v>1337802.8648665601</v>
      </c>
      <c r="AM405" s="682">
        <v>94488.536023517721</v>
      </c>
      <c r="AN405" s="682">
        <v>2190681.1651757751</v>
      </c>
      <c r="AO405" s="682">
        <v>1061383.0912004667</v>
      </c>
      <c r="AP405" s="681">
        <v>706810.58598048205</v>
      </c>
      <c r="AQ405" s="716">
        <v>100</v>
      </c>
      <c r="AR405" s="716">
        <v>27.890152743557305</v>
      </c>
      <c r="AS405" s="716">
        <v>17.891862668269731</v>
      </c>
      <c r="AT405" s="716">
        <v>1.2636958364020725</v>
      </c>
      <c r="AU405" s="716">
        <v>29.298312618877258</v>
      </c>
      <c r="AV405" s="716">
        <v>14.195006607402158</v>
      </c>
      <c r="AW405" s="666">
        <v>9.4529308233343023</v>
      </c>
    </row>
    <row r="406" spans="1:49" ht="16.399999999999999" customHeight="1" x14ac:dyDescent="0.25">
      <c r="A406" s="722" t="s">
        <v>680</v>
      </c>
      <c r="B406" s="682">
        <v>9306595.1144276708</v>
      </c>
      <c r="C406" s="682">
        <v>2482502.548820741</v>
      </c>
      <c r="D406" s="682">
        <v>1653969.01022031</v>
      </c>
      <c r="E406" s="682">
        <v>199010.23872066764</v>
      </c>
      <c r="F406" s="682">
        <v>2791557.5816673925</v>
      </c>
      <c r="G406" s="677">
        <v>28288.899676616027</v>
      </c>
      <c r="H406" s="682">
        <v>1079165.2297988725</v>
      </c>
      <c r="I406" s="682">
        <v>1072101.605523071</v>
      </c>
      <c r="J406" s="682">
        <v>7390130.7918700138</v>
      </c>
      <c r="K406" s="681">
        <v>1916464.3225576563</v>
      </c>
      <c r="L406" s="716">
        <v>100</v>
      </c>
      <c r="M406" s="716">
        <v>26.674659403332257</v>
      </c>
      <c r="N406" s="716">
        <v>17.772009955136252</v>
      </c>
      <c r="O406" s="716">
        <v>2.1383786043528361</v>
      </c>
      <c r="P406" s="716">
        <v>29.995476834914026</v>
      </c>
      <c r="Q406" s="703">
        <v>0.30396615871642241</v>
      </c>
      <c r="R406" s="716">
        <v>11.595704084363598</v>
      </c>
      <c r="S406" s="716">
        <v>11.519804959184606</v>
      </c>
      <c r="T406" s="716">
        <v>79.40745998945809</v>
      </c>
      <c r="U406" s="666">
        <v>20.592540010541903</v>
      </c>
      <c r="V406" s="682">
        <v>1916464.3225576563</v>
      </c>
      <c r="W406" s="682">
        <v>429352.99431894114</v>
      </c>
      <c r="X406" s="682">
        <v>388906.68960369629</v>
      </c>
      <c r="Y406" s="682">
        <v>114498.33702175019</v>
      </c>
      <c r="Z406" s="682">
        <v>629993.49867441575</v>
      </c>
      <c r="AA406" s="684">
        <v>13789.611901023229</v>
      </c>
      <c r="AB406" s="681">
        <v>339978.36123611208</v>
      </c>
      <c r="AC406" s="716">
        <v>100</v>
      </c>
      <c r="AD406" s="716">
        <v>22.403390935341776</v>
      </c>
      <c r="AE406" s="716">
        <v>20.292926146659124</v>
      </c>
      <c r="AF406" s="716">
        <v>5.9744570078374384</v>
      </c>
      <c r="AG406" s="716">
        <v>32.872696415952326</v>
      </c>
      <c r="AH406" s="703">
        <v>0.71953397403297459</v>
      </c>
      <c r="AI406" s="666">
        <v>17.739874269216088</v>
      </c>
      <c r="AJ406" s="682">
        <v>7390130.7918700138</v>
      </c>
      <c r="AK406" s="682">
        <v>2064899.2204664811</v>
      </c>
      <c r="AL406" s="682">
        <v>1270741.8376427144</v>
      </c>
      <c r="AM406" s="682">
        <v>85477.735664598717</v>
      </c>
      <c r="AN406" s="682">
        <v>2174460.6512626214</v>
      </c>
      <c r="AO406" s="682">
        <v>1055523.843100941</v>
      </c>
      <c r="AP406" s="681">
        <v>737185.45591958123</v>
      </c>
      <c r="AQ406" s="716">
        <v>100</v>
      </c>
      <c r="AR406" s="716">
        <v>27.941308193599301</v>
      </c>
      <c r="AS406" s="716">
        <v>17.195119726983389</v>
      </c>
      <c r="AT406" s="716">
        <v>1.1566471294206859</v>
      </c>
      <c r="AU406" s="716">
        <v>29.423845294521389</v>
      </c>
      <c r="AV406" s="716">
        <v>14.282884468866744</v>
      </c>
      <c r="AW406" s="666">
        <v>9.9752694056588176</v>
      </c>
    </row>
    <row r="407" spans="1:49" ht="16.399999999999999" customHeight="1" x14ac:dyDescent="0.25">
      <c r="A407" s="722" t="s">
        <v>681</v>
      </c>
      <c r="B407" s="682">
        <v>9332994.6129749604</v>
      </c>
      <c r="C407" s="682">
        <v>2466180.8567873454</v>
      </c>
      <c r="D407" s="682">
        <v>1685068.2391348174</v>
      </c>
      <c r="E407" s="682">
        <v>198056.02949138256</v>
      </c>
      <c r="F407" s="682">
        <v>2794953.7842713837</v>
      </c>
      <c r="G407" s="677">
        <v>25483.024217224789</v>
      </c>
      <c r="H407" s="682">
        <v>1095277.6340574785</v>
      </c>
      <c r="I407" s="682">
        <v>1067975.0450153288</v>
      </c>
      <c r="J407" s="682">
        <v>7412157.0479271095</v>
      </c>
      <c r="K407" s="681">
        <v>1920837.5650478501</v>
      </c>
      <c r="L407" s="716">
        <v>100</v>
      </c>
      <c r="M407" s="716">
        <v>26.424325300250356</v>
      </c>
      <c r="N407" s="716">
        <v>18.054957803063488</v>
      </c>
      <c r="O407" s="716">
        <v>2.122105901743907</v>
      </c>
      <c r="P407" s="716">
        <v>29.947020224202952</v>
      </c>
      <c r="Q407" s="703">
        <v>0.27304231143343483</v>
      </c>
      <c r="R407" s="716">
        <v>11.735543407844643</v>
      </c>
      <c r="S407" s="716">
        <v>11.443005051461226</v>
      </c>
      <c r="T407" s="716">
        <v>79.418850597240734</v>
      </c>
      <c r="U407" s="666">
        <v>20.581149402759262</v>
      </c>
      <c r="V407" s="682">
        <v>1920837.5650478501</v>
      </c>
      <c r="W407" s="682">
        <v>417342.48663726309</v>
      </c>
      <c r="X407" s="682">
        <v>391068.71580927965</v>
      </c>
      <c r="Y407" s="682">
        <v>105487.85773233109</v>
      </c>
      <c r="Z407" s="682">
        <v>662085.47998927732</v>
      </c>
      <c r="AA407" s="684">
        <v>11770.289538523191</v>
      </c>
      <c r="AB407" s="681">
        <v>333113.33219255856</v>
      </c>
      <c r="AC407" s="716">
        <v>100</v>
      </c>
      <c r="AD407" s="716">
        <v>21.727109789570708</v>
      </c>
      <c r="AE407" s="716">
        <v>20.359280916059017</v>
      </c>
      <c r="AF407" s="716">
        <v>5.4917635750060558</v>
      </c>
      <c r="AG407" s="716">
        <v>34.468582457818812</v>
      </c>
      <c r="AH407" s="703">
        <v>0.61276860431610625</v>
      </c>
      <c r="AI407" s="666">
        <v>17.342087548369058</v>
      </c>
      <c r="AJ407" s="682">
        <v>7412157.0479271095</v>
      </c>
      <c r="AK407" s="682">
        <v>2060480.14915223</v>
      </c>
      <c r="AL407" s="682">
        <v>1300553.7908657037</v>
      </c>
      <c r="AM407" s="682">
        <v>93524.569004168443</v>
      </c>
      <c r="AN407" s="682">
        <v>2145864.890669073</v>
      </c>
      <c r="AO407" s="682">
        <v>1070971.8232994364</v>
      </c>
      <c r="AP407" s="681">
        <v>739897.05904482445</v>
      </c>
      <c r="AQ407" s="716">
        <v>100</v>
      </c>
      <c r="AR407" s="716">
        <v>27.79865747351462</v>
      </c>
      <c r="AS407" s="716">
        <v>17.546225511093532</v>
      </c>
      <c r="AT407" s="716">
        <v>1.2617726310902115</v>
      </c>
      <c r="AU407" s="716">
        <v>28.950612848511991</v>
      </c>
      <c r="AV407" s="716">
        <v>14.448854987482292</v>
      </c>
      <c r="AW407" s="666">
        <v>9.9822096895767309</v>
      </c>
    </row>
    <row r="408" spans="1:49" ht="16.399999999999999" customHeight="1" x14ac:dyDescent="0.25">
      <c r="A408" s="722" t="s">
        <v>682</v>
      </c>
      <c r="B408" s="682">
        <v>9306630.8706649672</v>
      </c>
      <c r="C408" s="682">
        <v>2453913.3296173532</v>
      </c>
      <c r="D408" s="682">
        <v>1679391.0452600429</v>
      </c>
      <c r="E408" s="682">
        <v>214255.51680758776</v>
      </c>
      <c r="F408" s="682">
        <v>2816005.342557814</v>
      </c>
      <c r="G408" s="677">
        <v>25942.884804115147</v>
      </c>
      <c r="H408" s="682">
        <v>1066860.7393790046</v>
      </c>
      <c r="I408" s="682">
        <v>1050262.0122390504</v>
      </c>
      <c r="J408" s="682">
        <v>7351996.4743686877</v>
      </c>
      <c r="K408" s="681">
        <v>1954634.396296279</v>
      </c>
      <c r="L408" s="716">
        <v>100</v>
      </c>
      <c r="M408" s="716">
        <v>26.3673649865305</v>
      </c>
      <c r="N408" s="716">
        <v>18.045102127705306</v>
      </c>
      <c r="O408" s="716">
        <v>2.3021813133572686</v>
      </c>
      <c r="P408" s="716">
        <v>30.258053442669823</v>
      </c>
      <c r="Q408" s="703">
        <v>0.27875699772179213</v>
      </c>
      <c r="R408" s="716">
        <v>11.463447451663852</v>
      </c>
      <c r="S408" s="716">
        <v>11.285093680351462</v>
      </c>
      <c r="T408" s="716">
        <v>78.997400633376373</v>
      </c>
      <c r="U408" s="666">
        <v>21.002599366623624</v>
      </c>
      <c r="V408" s="682">
        <v>1954634.396296279</v>
      </c>
      <c r="W408" s="682">
        <v>433782.12758764077</v>
      </c>
      <c r="X408" s="682">
        <v>380680.29694457899</v>
      </c>
      <c r="Y408" s="682">
        <v>121976.06681250792</v>
      </c>
      <c r="Z408" s="682">
        <v>671321.50949242315</v>
      </c>
      <c r="AA408" s="684">
        <v>12941.939455815918</v>
      </c>
      <c r="AB408" s="681">
        <v>333917.49271956342</v>
      </c>
      <c r="AC408" s="716">
        <v>100</v>
      </c>
      <c r="AD408" s="716">
        <v>22.19249433088811</v>
      </c>
      <c r="AE408" s="716">
        <v>19.475780108336757</v>
      </c>
      <c r="AF408" s="716">
        <v>6.2403520087251687</v>
      </c>
      <c r="AG408" s="716">
        <v>34.345119003557414</v>
      </c>
      <c r="AH408" s="703">
        <v>0.66211560997487984</v>
      </c>
      <c r="AI408" s="666">
        <v>17.083373409998508</v>
      </c>
      <c r="AJ408" s="682">
        <v>7351996.4743686877</v>
      </c>
      <c r="AK408" s="682">
        <v>2031486.8638671427</v>
      </c>
      <c r="AL408" s="682">
        <v>1305778.3365909331</v>
      </c>
      <c r="AM408" s="682">
        <v>93292.738196366394</v>
      </c>
      <c r="AN408" s="682">
        <v>2157675.3648630478</v>
      </c>
      <c r="AO408" s="682">
        <v>1043210.5359958081</v>
      </c>
      <c r="AP408" s="681">
        <v>721186.1149589913</v>
      </c>
      <c r="AQ408" s="716">
        <v>100</v>
      </c>
      <c r="AR408" s="716">
        <v>27.63177146438424</v>
      </c>
      <c r="AS408" s="716">
        <v>17.760867284733834</v>
      </c>
      <c r="AT408" s="716">
        <v>1.2689442727783324</v>
      </c>
      <c r="AU408" s="716">
        <v>29.348155598079583</v>
      </c>
      <c r="AV408" s="716">
        <v>14.189486347453506</v>
      </c>
      <c r="AW408" s="666">
        <v>9.8093914690148054</v>
      </c>
    </row>
    <row r="409" spans="1:49" ht="16.399999999999999" customHeight="1" x14ac:dyDescent="0.25">
      <c r="A409" s="722" t="s">
        <v>683</v>
      </c>
      <c r="B409" s="682">
        <v>9282963.7403595056</v>
      </c>
      <c r="C409" s="682">
        <v>2467406.644919557</v>
      </c>
      <c r="D409" s="682">
        <v>1661708.9046574065</v>
      </c>
      <c r="E409" s="682">
        <v>214665.96380056243</v>
      </c>
      <c r="F409" s="682">
        <v>2770953.3114448693</v>
      </c>
      <c r="G409" s="682">
        <v>29714.294539847855</v>
      </c>
      <c r="H409" s="682">
        <v>1074823.5707603572</v>
      </c>
      <c r="I409" s="682">
        <v>1063691.0502369066</v>
      </c>
      <c r="J409" s="682">
        <v>7315113.4554726835</v>
      </c>
      <c r="K409" s="681">
        <v>1967850.284886824</v>
      </c>
      <c r="L409" s="716">
        <v>100</v>
      </c>
      <c r="M409" s="716">
        <v>26.579944874631177</v>
      </c>
      <c r="N409" s="716">
        <v>17.900629056998262</v>
      </c>
      <c r="O409" s="716">
        <v>2.3124722858418592</v>
      </c>
      <c r="P409" s="716">
        <v>29.849877570862489</v>
      </c>
      <c r="Q409" s="716">
        <v>0.32009491118293537</v>
      </c>
      <c r="R409" s="716">
        <v>11.57845275305074</v>
      </c>
      <c r="S409" s="716">
        <v>11.458528547432554</v>
      </c>
      <c r="T409" s="716">
        <v>78.801486896569401</v>
      </c>
      <c r="U409" s="666">
        <v>21.198513103430631</v>
      </c>
      <c r="V409" s="682">
        <v>1967850.284886824</v>
      </c>
      <c r="W409" s="682">
        <v>440157.01224725402</v>
      </c>
      <c r="X409" s="682">
        <v>375067.48587632878</v>
      </c>
      <c r="Y409" s="682">
        <v>116943.01704153973</v>
      </c>
      <c r="Z409" s="682">
        <v>677967.15829027584</v>
      </c>
      <c r="AA409" s="684">
        <v>18586.968210202587</v>
      </c>
      <c r="AB409" s="681">
        <v>339112.31339925504</v>
      </c>
      <c r="AC409" s="716">
        <v>100</v>
      </c>
      <c r="AD409" s="716">
        <v>22.367403436515424</v>
      </c>
      <c r="AE409" s="716">
        <v>19.059757175475362</v>
      </c>
      <c r="AF409" s="716">
        <v>5.9426785634896717</v>
      </c>
      <c r="AG409" s="716">
        <v>34.452171666569001</v>
      </c>
      <c r="AH409" s="703">
        <v>0.94453162178806549</v>
      </c>
      <c r="AI409" s="666">
        <v>17.232627705656899</v>
      </c>
      <c r="AJ409" s="682">
        <v>7315113.4554726835</v>
      </c>
      <c r="AK409" s="682">
        <v>2039176.7620001098</v>
      </c>
      <c r="AL409" s="682">
        <v>1294858.4914971206</v>
      </c>
      <c r="AM409" s="682">
        <v>98754.243599730253</v>
      </c>
      <c r="AN409" s="682">
        <v>2106388.395287564</v>
      </c>
      <c r="AO409" s="682">
        <v>1046774.7199692589</v>
      </c>
      <c r="AP409" s="681">
        <v>729732.75704892073</v>
      </c>
      <c r="AQ409" s="716">
        <v>100</v>
      </c>
      <c r="AR409" s="716">
        <v>27.876215104695785</v>
      </c>
      <c r="AS409" s="716">
        <v>17.701140240393581</v>
      </c>
      <c r="AT409" s="716">
        <v>1.3500028974376177</v>
      </c>
      <c r="AU409" s="716">
        <v>28.795020174454077</v>
      </c>
      <c r="AV409" s="716">
        <v>14.309753722085217</v>
      </c>
      <c r="AW409" s="666">
        <v>9.9756861119219273</v>
      </c>
    </row>
    <row r="410" spans="1:49" ht="16.399999999999999" customHeight="1" x14ac:dyDescent="0.25">
      <c r="A410" s="722" t="s">
        <v>684</v>
      </c>
      <c r="B410" s="682">
        <v>9267538.6983145885</v>
      </c>
      <c r="C410" s="682">
        <v>2419407.9371085567</v>
      </c>
      <c r="D410" s="682">
        <v>1653181.4620483399</v>
      </c>
      <c r="E410" s="682">
        <v>220762.32203819737</v>
      </c>
      <c r="F410" s="682">
        <v>2812288.1675669011</v>
      </c>
      <c r="G410" s="677">
        <v>26336.339645599342</v>
      </c>
      <c r="H410" s="682">
        <v>1061321.8284022678</v>
      </c>
      <c r="I410" s="682">
        <v>1074240.6415047278</v>
      </c>
      <c r="J410" s="682">
        <v>7294076.6151887551</v>
      </c>
      <c r="K410" s="681">
        <v>1973462.0831258337</v>
      </c>
      <c r="L410" s="716">
        <v>100</v>
      </c>
      <c r="M410" s="716">
        <v>26.106262038577238</v>
      </c>
      <c r="N410" s="716">
        <v>17.838409051898434</v>
      </c>
      <c r="O410" s="716">
        <v>2.3821030504932836</v>
      </c>
      <c r="P410" s="716">
        <v>30.345577818610554</v>
      </c>
      <c r="Q410" s="703">
        <v>0.28417836173037958</v>
      </c>
      <c r="R410" s="716">
        <v>11.45203557224187</v>
      </c>
      <c r="S410" s="716">
        <v>11.591434106448254</v>
      </c>
      <c r="T410" s="716">
        <v>78.705650471308729</v>
      </c>
      <c r="U410" s="666">
        <v>21.294349528691271</v>
      </c>
      <c r="V410" s="682">
        <v>1973462.0831258337</v>
      </c>
      <c r="W410" s="682">
        <v>450526.48903489736</v>
      </c>
      <c r="X410" s="682">
        <v>371329.40203250293</v>
      </c>
      <c r="Y410" s="682">
        <v>115613.47723622809</v>
      </c>
      <c r="Z410" s="682">
        <v>676249.27923549013</v>
      </c>
      <c r="AA410" s="684">
        <v>16691.427610493149</v>
      </c>
      <c r="AB410" s="681">
        <v>343041.48458464083</v>
      </c>
      <c r="AC410" s="716">
        <v>100</v>
      </c>
      <c r="AD410" s="716">
        <v>22.829244751502554</v>
      </c>
      <c r="AE410" s="716">
        <v>18.81614069039227</v>
      </c>
      <c r="AF410" s="716">
        <v>5.8584088452869576</v>
      </c>
      <c r="AG410" s="716">
        <v>34.267153395942415</v>
      </c>
      <c r="AH410" s="703">
        <v>0.84579418845762822</v>
      </c>
      <c r="AI410" s="666">
        <v>17.382724883230882</v>
      </c>
      <c r="AJ410" s="682">
        <v>7294076.6151887551</v>
      </c>
      <c r="AK410" s="682">
        <v>1978681.6633283445</v>
      </c>
      <c r="AL410" s="682">
        <v>1288348.3969966709</v>
      </c>
      <c r="AM410" s="682">
        <v>106051.25965228028</v>
      </c>
      <c r="AN410" s="682">
        <v>2147405.2889633612</v>
      </c>
      <c r="AO410" s="682">
        <v>1038326.6464641646</v>
      </c>
      <c r="AP410" s="681">
        <v>735533.89418040495</v>
      </c>
      <c r="AQ410" s="716">
        <v>100</v>
      </c>
      <c r="AR410" s="716">
        <v>27.127239919691199</v>
      </c>
      <c r="AS410" s="716">
        <v>17.662940286559238</v>
      </c>
      <c r="AT410" s="716">
        <v>1.4539367386331725</v>
      </c>
      <c r="AU410" s="716">
        <v>29.440399412473006</v>
      </c>
      <c r="AV410" s="716">
        <v>14.235203456761264</v>
      </c>
      <c r="AW410" s="666">
        <v>10.083989146052737</v>
      </c>
    </row>
    <row r="411" spans="1:49" ht="16.399999999999999" customHeight="1" x14ac:dyDescent="0.25">
      <c r="A411" s="722" t="s">
        <v>685</v>
      </c>
      <c r="B411" s="682">
        <v>9224346.5717287362</v>
      </c>
      <c r="C411" s="682">
        <v>2382718.454747017</v>
      </c>
      <c r="D411" s="682">
        <v>1688235.5822843374</v>
      </c>
      <c r="E411" s="682">
        <v>197336.53545842547</v>
      </c>
      <c r="F411" s="682">
        <v>2784759.5681205527</v>
      </c>
      <c r="G411" s="677">
        <v>27977.975148711193</v>
      </c>
      <c r="H411" s="682">
        <v>1061002.7143539852</v>
      </c>
      <c r="I411" s="682">
        <v>1082315.741615708</v>
      </c>
      <c r="J411" s="682">
        <v>7197319.2487443816</v>
      </c>
      <c r="K411" s="681">
        <v>2027027.3229843555</v>
      </c>
      <c r="L411" s="716">
        <v>100</v>
      </c>
      <c r="M411" s="716">
        <v>25.830755991429228</v>
      </c>
      <c r="N411" s="716">
        <v>18.30195308856381</v>
      </c>
      <c r="O411" s="716">
        <v>2.1393009675420576</v>
      </c>
      <c r="P411" s="716">
        <v>30.189233963253621</v>
      </c>
      <c r="Q411" s="703">
        <v>0.30330576730995307</v>
      </c>
      <c r="R411" s="716">
        <v>11.50219916504224</v>
      </c>
      <c r="S411" s="716">
        <v>11.7332510568591</v>
      </c>
      <c r="T411" s="716">
        <v>78.0252475639099</v>
      </c>
      <c r="U411" s="666">
        <v>21.974752436090114</v>
      </c>
      <c r="V411" s="682">
        <v>2027027.3229843555</v>
      </c>
      <c r="W411" s="682">
        <v>481719.79845253093</v>
      </c>
      <c r="X411" s="682">
        <v>386070.82687084237</v>
      </c>
      <c r="Y411" s="682">
        <v>94397.350018177967</v>
      </c>
      <c r="Z411" s="682">
        <v>692129.08645290358</v>
      </c>
      <c r="AA411" s="684">
        <v>16992.443029987138</v>
      </c>
      <c r="AB411" s="681">
        <v>355691.04871532944</v>
      </c>
      <c r="AC411" s="716">
        <v>100</v>
      </c>
      <c r="AD411" s="716">
        <v>23.764839920524782</v>
      </c>
      <c r="AE411" s="716">
        <v>19.04615801144887</v>
      </c>
      <c r="AF411" s="716">
        <v>4.6569352542914153</v>
      </c>
      <c r="AG411" s="716">
        <v>34.145029946310466</v>
      </c>
      <c r="AH411" s="703">
        <v>0.83829373375043981</v>
      </c>
      <c r="AI411" s="666">
        <v>17.54742250793403</v>
      </c>
      <c r="AJ411" s="682">
        <v>7197319.2487443816</v>
      </c>
      <c r="AK411" s="682">
        <v>1910083.9396561435</v>
      </c>
      <c r="AL411" s="682">
        <v>1309097.4922758567</v>
      </c>
      <c r="AM411" s="682">
        <v>103675.52795104182</v>
      </c>
      <c r="AN411" s="682">
        <v>2103323.6247684648</v>
      </c>
      <c r="AO411" s="682">
        <v>1041369.7447738301</v>
      </c>
      <c r="AP411" s="681">
        <v>730775.03045210382</v>
      </c>
      <c r="AQ411" s="716">
        <v>100</v>
      </c>
      <c r="AR411" s="716">
        <v>26.538824715735238</v>
      </c>
      <c r="AS411" s="716">
        <v>18.188681744306912</v>
      </c>
      <c r="AT411" s="716">
        <v>1.4404742150228875</v>
      </c>
      <c r="AU411" s="716">
        <v>29.223708884879645</v>
      </c>
      <c r="AV411" s="716">
        <v>14.468855816775164</v>
      </c>
      <c r="AW411" s="666">
        <v>10.153433593759123</v>
      </c>
    </row>
    <row r="412" spans="1:49" ht="16.399999999999999" customHeight="1" x14ac:dyDescent="0.25">
      <c r="A412" s="722" t="s">
        <v>686</v>
      </c>
      <c r="B412" s="682">
        <v>9228981.3855980318</v>
      </c>
      <c r="C412" s="682">
        <v>2456919.5673658308</v>
      </c>
      <c r="D412" s="682">
        <v>1631538.9581335799</v>
      </c>
      <c r="E412" s="682">
        <v>177827.21346927038</v>
      </c>
      <c r="F412" s="682">
        <v>2778907.2007242129</v>
      </c>
      <c r="G412" s="677">
        <v>31879.584891000843</v>
      </c>
      <c r="H412" s="682">
        <v>1063219.2734805918</v>
      </c>
      <c r="I412" s="682">
        <v>1088689.5875335454</v>
      </c>
      <c r="J412" s="682">
        <v>7247947.6481582914</v>
      </c>
      <c r="K412" s="681">
        <v>1981033.7374397398</v>
      </c>
      <c r="L412" s="716">
        <v>100</v>
      </c>
      <c r="M412" s="716">
        <v>26.621784839656215</v>
      </c>
      <c r="N412" s="716">
        <v>17.678429395031849</v>
      </c>
      <c r="O412" s="716">
        <v>1.9268346748079102</v>
      </c>
      <c r="P412" s="716">
        <v>30.110659937625844</v>
      </c>
      <c r="Q412" s="703">
        <v>0.34542907347011692</v>
      </c>
      <c r="R412" s="716">
        <v>11.520440112055724</v>
      </c>
      <c r="S412" s="716">
        <v>11.79642196735235</v>
      </c>
      <c r="T412" s="716">
        <v>78.53464369826149</v>
      </c>
      <c r="U412" s="666">
        <v>21.465356301738495</v>
      </c>
      <c r="V412" s="682">
        <v>1981033.7374397398</v>
      </c>
      <c r="W412" s="682">
        <v>476749.31293188222</v>
      </c>
      <c r="X412" s="682">
        <v>368519.75475609768</v>
      </c>
      <c r="Y412" s="682">
        <v>81357.708342652535</v>
      </c>
      <c r="Z412" s="682">
        <v>682388.08297865791</v>
      </c>
      <c r="AA412" s="684">
        <v>15258.918626348113</v>
      </c>
      <c r="AB412" s="681">
        <v>356719.62178855564</v>
      </c>
      <c r="AC412" s="716">
        <v>100</v>
      </c>
      <c r="AD412" s="716">
        <v>24.065683684318589</v>
      </c>
      <c r="AE412" s="716">
        <v>18.602396707911065</v>
      </c>
      <c r="AF412" s="716">
        <v>4.1068310349826804</v>
      </c>
      <c r="AG412" s="716">
        <v>34.446060664295736</v>
      </c>
      <c r="AH412" s="703">
        <v>0.77025031618434359</v>
      </c>
      <c r="AI412" s="666">
        <v>18.006741381879497</v>
      </c>
      <c r="AJ412" s="682">
        <v>7247947.6481582914</v>
      </c>
      <c r="AK412" s="682">
        <v>1991220.3936179699</v>
      </c>
      <c r="AL412" s="682">
        <v>1270338.8022587525</v>
      </c>
      <c r="AM412" s="682">
        <v>97269.741620534609</v>
      </c>
      <c r="AN412" s="682">
        <v>2109014.4354671682</v>
      </c>
      <c r="AO412" s="682">
        <v>1044518.8280226002</v>
      </c>
      <c r="AP412" s="681">
        <v>736865.54103215365</v>
      </c>
      <c r="AQ412" s="716">
        <v>100</v>
      </c>
      <c r="AR412" s="716">
        <v>27.47288598482</v>
      </c>
      <c r="AS412" s="716">
        <v>17.526876074795414</v>
      </c>
      <c r="AT412" s="716">
        <v>1.3420315148834019</v>
      </c>
      <c r="AU412" s="716">
        <v>29.098091457697961</v>
      </c>
      <c r="AV412" s="716">
        <v>14.41123582464083</v>
      </c>
      <c r="AW412" s="666">
        <v>10.166540609870323</v>
      </c>
    </row>
    <row r="413" spans="1:49" ht="16.399999999999999" customHeight="1" x14ac:dyDescent="0.25">
      <c r="A413" s="722" t="s">
        <v>687</v>
      </c>
      <c r="B413" s="682">
        <v>9187188.3276018836</v>
      </c>
      <c r="C413" s="682">
        <v>2461598.374223134</v>
      </c>
      <c r="D413" s="682">
        <v>1605883.4637027003</v>
      </c>
      <c r="E413" s="682">
        <v>169742.92671284225</v>
      </c>
      <c r="F413" s="682">
        <v>2796309.8171244655</v>
      </c>
      <c r="G413" s="682">
        <v>37580.66992911532</v>
      </c>
      <c r="H413" s="682">
        <v>1036037.3286500142</v>
      </c>
      <c r="I413" s="682">
        <v>1080035.7472596129</v>
      </c>
      <c r="J413" s="682">
        <v>7199158.0117760962</v>
      </c>
      <c r="K413" s="681">
        <v>1988030.3158257874</v>
      </c>
      <c r="L413" s="716">
        <v>100</v>
      </c>
      <c r="M413" s="716">
        <v>26.793816415274041</v>
      </c>
      <c r="N413" s="716">
        <v>17.479596656117327</v>
      </c>
      <c r="O413" s="716">
        <v>1.8476047367274331</v>
      </c>
      <c r="P413" s="716">
        <v>30.437057752732294</v>
      </c>
      <c r="Q413" s="716">
        <v>0.40905518194514834</v>
      </c>
      <c r="R413" s="716">
        <v>11.276979329327075</v>
      </c>
      <c r="S413" s="716">
        <v>11.755889927876693</v>
      </c>
      <c r="T413" s="716">
        <v>78.360840717143333</v>
      </c>
      <c r="U413" s="666">
        <v>21.639159282856667</v>
      </c>
      <c r="V413" s="682">
        <v>1988030.3158257874</v>
      </c>
      <c r="W413" s="682">
        <v>493542.22609925712</v>
      </c>
      <c r="X413" s="682">
        <v>372945.39692313079</v>
      </c>
      <c r="Y413" s="682">
        <v>76502.052266520201</v>
      </c>
      <c r="Z413" s="682">
        <v>694035.87805142044</v>
      </c>
      <c r="AA413" s="684">
        <v>19006.596536243283</v>
      </c>
      <c r="AB413" s="681">
        <v>332006.56828290311</v>
      </c>
      <c r="AC413" s="716">
        <v>100</v>
      </c>
      <c r="AD413" s="716">
        <v>24.82568913413424</v>
      </c>
      <c r="AE413" s="716">
        <v>18.759542747124399</v>
      </c>
      <c r="AF413" s="716">
        <v>3.8481330821528643</v>
      </c>
      <c r="AG413" s="716">
        <v>34.91072910340062</v>
      </c>
      <c r="AH413" s="703">
        <v>0.95605164493421357</v>
      </c>
      <c r="AI413" s="666">
        <v>16.700276934408535</v>
      </c>
      <c r="AJ413" s="682">
        <v>7199158.0117760962</v>
      </c>
      <c r="AK413" s="682">
        <v>1979568.9715188469</v>
      </c>
      <c r="AL413" s="682">
        <v>1240063.5271786449</v>
      </c>
      <c r="AM413" s="682">
        <v>94044.637523845784</v>
      </c>
      <c r="AN413" s="682">
        <v>2115299.0438980954</v>
      </c>
      <c r="AO413" s="682">
        <v>1016727.5068002415</v>
      </c>
      <c r="AP413" s="681">
        <v>753073.49399358779</v>
      </c>
      <c r="AQ413" s="716">
        <v>100</v>
      </c>
      <c r="AR413" s="716">
        <v>27.497229096524162</v>
      </c>
      <c r="AS413" s="716">
        <v>17.225118897934983</v>
      </c>
      <c r="AT413" s="716">
        <v>1.3063282868637041</v>
      </c>
      <c r="AU413" s="716">
        <v>29.382589470018207</v>
      </c>
      <c r="AV413" s="716">
        <v>14.122866939954912</v>
      </c>
      <c r="AW413" s="666">
        <v>10.46057737254468</v>
      </c>
    </row>
    <row r="414" spans="1:49" ht="16.399999999999999" customHeight="1" x14ac:dyDescent="0.25">
      <c r="A414" s="722" t="s">
        <v>688</v>
      </c>
      <c r="B414" s="682">
        <v>9085452.3735580016</v>
      </c>
      <c r="C414" s="682">
        <v>2398870.7988841254</v>
      </c>
      <c r="D414" s="682">
        <v>1568547.2772919796</v>
      </c>
      <c r="E414" s="682">
        <v>192402.26374809205</v>
      </c>
      <c r="F414" s="682">
        <v>2782658.4646765869</v>
      </c>
      <c r="G414" s="682">
        <v>33893.337974479808</v>
      </c>
      <c r="H414" s="682">
        <v>1032544.8938887074</v>
      </c>
      <c r="I414" s="682">
        <v>1076535.3370940317</v>
      </c>
      <c r="J414" s="682">
        <v>7075853.7786934106</v>
      </c>
      <c r="K414" s="681">
        <v>2009598.5948645915</v>
      </c>
      <c r="L414" s="716">
        <v>100</v>
      </c>
      <c r="M414" s="716">
        <v>26.403427152022935</v>
      </c>
      <c r="N414" s="716">
        <v>17.264382804504347</v>
      </c>
      <c r="O414" s="716">
        <v>2.1176960247797147</v>
      </c>
      <c r="P414" s="716">
        <v>30.627627004849462</v>
      </c>
      <c r="Q414" s="716">
        <v>0.37305063722662668</v>
      </c>
      <c r="R414" s="716">
        <v>11.364815437190465</v>
      </c>
      <c r="S414" s="716">
        <v>11.849000939426466</v>
      </c>
      <c r="T414" s="716">
        <v>77.881138855416168</v>
      </c>
      <c r="U414" s="666">
        <v>22.118861144583846</v>
      </c>
      <c r="V414" s="682">
        <v>2009598.5948645915</v>
      </c>
      <c r="W414" s="682">
        <v>483718.31425331248</v>
      </c>
      <c r="X414" s="682">
        <v>388939.8876881724</v>
      </c>
      <c r="Y414" s="682">
        <v>83090.335057145814</v>
      </c>
      <c r="Z414" s="682">
        <v>727995.67862133763</v>
      </c>
      <c r="AA414" s="684">
        <v>20117.376337981997</v>
      </c>
      <c r="AB414" s="681">
        <v>305734.6628475351</v>
      </c>
      <c r="AC414" s="716">
        <v>100</v>
      </c>
      <c r="AD414" s="716">
        <v>24.070394729048157</v>
      </c>
      <c r="AE414" s="716">
        <v>19.354108262320892</v>
      </c>
      <c r="AF414" s="716">
        <v>4.1346732262591228</v>
      </c>
      <c r="AG414" s="716">
        <v>36.225924942507767</v>
      </c>
      <c r="AH414" s="703">
        <v>1.0010644110416251</v>
      </c>
      <c r="AI414" s="666">
        <v>15.213717984717032</v>
      </c>
      <c r="AJ414" s="682">
        <v>7075853.7786934106</v>
      </c>
      <c r="AK414" s="682">
        <v>1926057.9482941558</v>
      </c>
      <c r="AL414" s="682">
        <v>1185794.1792515642</v>
      </c>
      <c r="AM414" s="682">
        <v>110195.27879660725</v>
      </c>
      <c r="AN414" s="682">
        <v>2067152.5692577441</v>
      </c>
      <c r="AO414" s="682">
        <v>1011045.2272405247</v>
      </c>
      <c r="AP414" s="681">
        <v>775662.5554787647</v>
      </c>
      <c r="AQ414" s="716">
        <v>100</v>
      </c>
      <c r="AR414" s="716">
        <v>27.220149094853273</v>
      </c>
      <c r="AS414" s="716">
        <v>16.758319438739541</v>
      </c>
      <c r="AT414" s="716">
        <v>1.5573425093721387</v>
      </c>
      <c r="AU414" s="716">
        <v>29.214178725432248</v>
      </c>
      <c r="AV414" s="716">
        <v>14.288667613298516</v>
      </c>
      <c r="AW414" s="666">
        <v>10.962105489155464</v>
      </c>
    </row>
    <row r="415" spans="1:49" ht="16.399999999999999" customHeight="1" x14ac:dyDescent="0.25">
      <c r="A415" s="722" t="s">
        <v>689</v>
      </c>
      <c r="B415" s="682">
        <v>9073378.9477163553</v>
      </c>
      <c r="C415" s="682">
        <v>2336409.1543125734</v>
      </c>
      <c r="D415" s="682">
        <v>1616547.1861873965</v>
      </c>
      <c r="E415" s="682">
        <v>201712.31873189166</v>
      </c>
      <c r="F415" s="682">
        <v>2784861.9258375289</v>
      </c>
      <c r="G415" s="682">
        <v>25797.013238358672</v>
      </c>
      <c r="H415" s="682">
        <v>1020412.2811707461</v>
      </c>
      <c r="I415" s="682">
        <v>1087639.0682378609</v>
      </c>
      <c r="J415" s="682">
        <v>7058922.1768157408</v>
      </c>
      <c r="K415" s="681">
        <v>2014456.770900615</v>
      </c>
      <c r="L415" s="716">
        <v>100</v>
      </c>
      <c r="M415" s="716">
        <v>25.750155127165886</v>
      </c>
      <c r="N415" s="716">
        <v>17.816374643916522</v>
      </c>
      <c r="O415" s="716">
        <v>2.2231223879683752</v>
      </c>
      <c r="P415" s="716">
        <v>30.692666336155177</v>
      </c>
      <c r="Q415" s="716">
        <v>0.28431539547735329</v>
      </c>
      <c r="R415" s="716">
        <v>11.246221358665615</v>
      </c>
      <c r="S415" s="716">
        <v>11.987144750651076</v>
      </c>
      <c r="T415" s="716">
        <v>77.798163368811728</v>
      </c>
      <c r="U415" s="666">
        <v>22.201836631188275</v>
      </c>
      <c r="V415" s="682">
        <v>2014456.770900615</v>
      </c>
      <c r="W415" s="682">
        <v>471942.62585753424</v>
      </c>
      <c r="X415" s="682">
        <v>402326.34441936749</v>
      </c>
      <c r="Y415" s="682">
        <v>83621.088984738279</v>
      </c>
      <c r="Z415" s="682">
        <v>725278.49021525867</v>
      </c>
      <c r="AA415" s="684">
        <v>20667.479582690605</v>
      </c>
      <c r="AB415" s="681">
        <v>310620.46336791909</v>
      </c>
      <c r="AC415" s="716">
        <v>100</v>
      </c>
      <c r="AD415" s="716">
        <v>23.427786223803654</v>
      </c>
      <c r="AE415" s="716">
        <v>19.971952251896528</v>
      </c>
      <c r="AF415" s="716">
        <v>4.1510490665606739</v>
      </c>
      <c r="AG415" s="716">
        <v>36.003676062554781</v>
      </c>
      <c r="AH415" s="703">
        <v>1.0259579595471127</v>
      </c>
      <c r="AI415" s="666">
        <v>15.419564611905182</v>
      </c>
      <c r="AJ415" s="682">
        <v>7058922.1768157408</v>
      </c>
      <c r="AK415" s="682">
        <v>1872237.0635742517</v>
      </c>
      <c r="AL415" s="682">
        <v>1218973.0179799171</v>
      </c>
      <c r="AM415" s="682">
        <v>118766.2955056167</v>
      </c>
      <c r="AN415" s="682">
        <v>2068701.4463389609</v>
      </c>
      <c r="AO415" s="682">
        <v>999663.89104737306</v>
      </c>
      <c r="AP415" s="681">
        <v>780597.06909714034</v>
      </c>
      <c r="AQ415" s="716">
        <v>100</v>
      </c>
      <c r="AR415" s="716">
        <v>26.522987740584675</v>
      </c>
      <c r="AS415" s="716">
        <v>17.268543092648066</v>
      </c>
      <c r="AT415" s="716">
        <v>1.6824990066570167</v>
      </c>
      <c r="AU415" s="716">
        <v>29.306194267637416</v>
      </c>
      <c r="AV415" s="716">
        <v>14.161707212620362</v>
      </c>
      <c r="AW415" s="666">
        <v>11.0583039385379</v>
      </c>
    </row>
    <row r="416" spans="1:49" ht="16.399999999999999" customHeight="1" x14ac:dyDescent="0.25">
      <c r="A416" s="722" t="s">
        <v>690</v>
      </c>
      <c r="B416" s="682">
        <v>9124274.2790046725</v>
      </c>
      <c r="C416" s="682">
        <v>2367850.5849509286</v>
      </c>
      <c r="D416" s="682">
        <v>1615024.3013520879</v>
      </c>
      <c r="E416" s="682">
        <v>192524.75098092784</v>
      </c>
      <c r="F416" s="682">
        <v>2797070.5194523614</v>
      </c>
      <c r="G416" s="682">
        <v>26993.663898108513</v>
      </c>
      <c r="H416" s="682">
        <v>1041048.3423177055</v>
      </c>
      <c r="I416" s="682">
        <v>1083762.1160525521</v>
      </c>
      <c r="J416" s="682">
        <v>7092524.65079608</v>
      </c>
      <c r="K416" s="681">
        <v>2031749.6282085925</v>
      </c>
      <c r="L416" s="716">
        <v>100</v>
      </c>
      <c r="M416" s="716">
        <v>25.951111425918544</v>
      </c>
      <c r="N416" s="716">
        <v>17.700304177268375</v>
      </c>
      <c r="O416" s="716">
        <v>2.1100280975105621</v>
      </c>
      <c r="P416" s="716">
        <v>30.655265656453739</v>
      </c>
      <c r="Q416" s="716">
        <v>0.29584450305513105</v>
      </c>
      <c r="R416" s="716">
        <v>11.409656379063486</v>
      </c>
      <c r="S416" s="716">
        <v>11.877789760730154</v>
      </c>
      <c r="T416" s="716">
        <v>77.732479690097307</v>
      </c>
      <c r="U416" s="666">
        <v>22.267520309902689</v>
      </c>
      <c r="V416" s="682">
        <v>2031749.6282085925</v>
      </c>
      <c r="W416" s="682">
        <v>455357.36148833134</v>
      </c>
      <c r="X416" s="682">
        <v>409754.41529934842</v>
      </c>
      <c r="Y416" s="682">
        <v>76560.475439388625</v>
      </c>
      <c r="Z416" s="682">
        <v>736469.51958734484</v>
      </c>
      <c r="AA416" s="684">
        <v>19217.362306881587</v>
      </c>
      <c r="AB416" s="681">
        <v>334388.53591901809</v>
      </c>
      <c r="AC416" s="716">
        <v>100</v>
      </c>
      <c r="AD416" s="716">
        <v>22.412080463370039</v>
      </c>
      <c r="AE416" s="716">
        <v>20.167564428724994</v>
      </c>
      <c r="AF416" s="716">
        <v>3.7682042303062961</v>
      </c>
      <c r="AG416" s="716">
        <v>36.248045003295758</v>
      </c>
      <c r="AH416" s="703">
        <v>0.94585287675557073</v>
      </c>
      <c r="AI416" s="666">
        <v>16.458156619122935</v>
      </c>
      <c r="AJ416" s="682">
        <v>7092524.65079608</v>
      </c>
      <c r="AK416" s="682">
        <v>1921645.3053879468</v>
      </c>
      <c r="AL416" s="682">
        <v>1210148.1819708759</v>
      </c>
      <c r="AM416" s="682">
        <v>116705.36068867895</v>
      </c>
      <c r="AN416" s="682">
        <v>2071239.3422157387</v>
      </c>
      <c r="AO416" s="682">
        <v>1019308.1522970549</v>
      </c>
      <c r="AP416" s="681">
        <v>753478.58904836513</v>
      </c>
      <c r="AQ416" s="716">
        <v>100</v>
      </c>
      <c r="AR416" s="716">
        <v>27.093953140822109</v>
      </c>
      <c r="AS416" s="716">
        <v>17.062304913315266</v>
      </c>
      <c r="AT416" s="716">
        <v>1.6454699339759036</v>
      </c>
      <c r="AU416" s="716">
        <v>29.20313208898412</v>
      </c>
      <c r="AV416" s="716">
        <v>14.371584202850046</v>
      </c>
      <c r="AW416" s="666">
        <v>10.623559679327913</v>
      </c>
    </row>
    <row r="417" spans="1:49" ht="16.399999999999999" customHeight="1" x14ac:dyDescent="0.25">
      <c r="A417" s="722" t="s">
        <v>691</v>
      </c>
      <c r="B417" s="682">
        <v>9114770.5860448368</v>
      </c>
      <c r="C417" s="682">
        <v>2326604.3243940813</v>
      </c>
      <c r="D417" s="682">
        <v>1590368.9969503507</v>
      </c>
      <c r="E417" s="682">
        <v>180421.44819556957</v>
      </c>
      <c r="F417" s="682">
        <v>2822616.4514035266</v>
      </c>
      <c r="G417" s="682">
        <v>40086.379053251658</v>
      </c>
      <c r="H417" s="682">
        <v>1019581.4336158599</v>
      </c>
      <c r="I417" s="682">
        <v>1135091.5524321967</v>
      </c>
      <c r="J417" s="682">
        <v>7049364.6019219114</v>
      </c>
      <c r="K417" s="681">
        <v>2065405.9841229257</v>
      </c>
      <c r="L417" s="716">
        <v>100</v>
      </c>
      <c r="M417" s="716">
        <v>25.525648752544878</v>
      </c>
      <c r="N417" s="716">
        <v>17.448261389982587</v>
      </c>
      <c r="O417" s="716">
        <v>1.9794403654196595</v>
      </c>
      <c r="P417" s="716">
        <v>30.967498575609696</v>
      </c>
      <c r="Q417" s="716">
        <v>0.43979580917402228</v>
      </c>
      <c r="R417" s="716">
        <v>11.186035062439085</v>
      </c>
      <c r="S417" s="716">
        <v>12.453320044830066</v>
      </c>
      <c r="T417" s="716">
        <v>77.340011307743012</v>
      </c>
      <c r="U417" s="666">
        <v>22.659988692256984</v>
      </c>
      <c r="V417" s="682">
        <v>2065405.9841229257</v>
      </c>
      <c r="W417" s="682">
        <v>473131.9720095204</v>
      </c>
      <c r="X417" s="682">
        <v>398408.12792310806</v>
      </c>
      <c r="Y417" s="682">
        <v>80694.030281605039</v>
      </c>
      <c r="Z417" s="682">
        <v>717685.72923127655</v>
      </c>
      <c r="AA417" s="684">
        <v>22835.826979950878</v>
      </c>
      <c r="AB417" s="681">
        <v>372712.15674806718</v>
      </c>
      <c r="AC417" s="716">
        <v>100</v>
      </c>
      <c r="AD417" s="716">
        <v>22.907456240882144</v>
      </c>
      <c r="AE417" s="716">
        <v>19.289579433086228</v>
      </c>
      <c r="AF417" s="716">
        <v>3.9069331115486112</v>
      </c>
      <c r="AG417" s="716">
        <v>34.747925335175289</v>
      </c>
      <c r="AH417" s="703">
        <v>1.1056338151188279</v>
      </c>
      <c r="AI417" s="666">
        <v>18.045467071033947</v>
      </c>
      <c r="AJ417" s="682">
        <v>7049364.6019219114</v>
      </c>
      <c r="AK417" s="682">
        <v>1866333.554600257</v>
      </c>
      <c r="AL417" s="682">
        <v>1198696.3895511294</v>
      </c>
      <c r="AM417" s="682">
        <v>100731.81572504391</v>
      </c>
      <c r="AN417" s="682">
        <v>2120274.6864183</v>
      </c>
      <c r="AO417" s="682">
        <v>993883.16285388661</v>
      </c>
      <c r="AP417" s="681">
        <v>768442.16062535683</v>
      </c>
      <c r="AQ417" s="716">
        <v>100</v>
      </c>
      <c r="AR417" s="716">
        <v>26.475202518130882</v>
      </c>
      <c r="AS417" s="716">
        <v>17.004318222160357</v>
      </c>
      <c r="AT417" s="716">
        <v>1.4289488686339302</v>
      </c>
      <c r="AU417" s="716">
        <v>30.077529056168217</v>
      </c>
      <c r="AV417" s="716">
        <v>14.098904213053729</v>
      </c>
      <c r="AW417" s="666">
        <v>10.900871270239756</v>
      </c>
    </row>
    <row r="418" spans="1:49" ht="16.399999999999999" customHeight="1" x14ac:dyDescent="0.25">
      <c r="A418" s="722" t="s">
        <v>2033</v>
      </c>
      <c r="B418" s="682">
        <v>9080187.3603309728</v>
      </c>
      <c r="C418" s="682">
        <v>2303870.3275962258</v>
      </c>
      <c r="D418" s="682">
        <v>1581934.3080122804</v>
      </c>
      <c r="E418" s="682">
        <v>189936.75159904858</v>
      </c>
      <c r="F418" s="682">
        <v>2822192.1376765501</v>
      </c>
      <c r="G418" s="682">
        <v>43180.995820901298</v>
      </c>
      <c r="H418" s="682">
        <v>1036476.8517159835</v>
      </c>
      <c r="I418" s="682">
        <v>1102595.9879099834</v>
      </c>
      <c r="J418" s="682">
        <v>6980601.8467899198</v>
      </c>
      <c r="K418" s="681">
        <v>2099585.5135410526</v>
      </c>
      <c r="L418" s="716">
        <v>100</v>
      </c>
      <c r="M418" s="716">
        <v>25.372497682825895</v>
      </c>
      <c r="N418" s="716">
        <v>17.421824520090286</v>
      </c>
      <c r="O418" s="716">
        <v>2.0917712824829353</v>
      </c>
      <c r="P418" s="716">
        <v>31.08076987492559</v>
      </c>
      <c r="Q418" s="716">
        <v>0.47555181525821899</v>
      </c>
      <c r="R418" s="716">
        <v>11.414707765217345</v>
      </c>
      <c r="S418" s="716">
        <v>12.142877059199732</v>
      </c>
      <c r="T418" s="716">
        <v>76.877288648099835</v>
      </c>
      <c r="U418" s="666">
        <v>23.122711351900151</v>
      </c>
      <c r="V418" s="682">
        <v>2099585.5135410526</v>
      </c>
      <c r="W418" s="682">
        <v>485594.92914435826</v>
      </c>
      <c r="X418" s="682">
        <v>385232.38996664307</v>
      </c>
      <c r="Y418" s="682">
        <v>85291.230831502267</v>
      </c>
      <c r="Z418" s="682">
        <v>740813.26309245429</v>
      </c>
      <c r="AA418" s="689">
        <v>27093.463418726984</v>
      </c>
      <c r="AB418" s="681">
        <v>375616.23508227925</v>
      </c>
      <c r="AC418" s="716">
        <v>100</v>
      </c>
      <c r="AD418" s="716">
        <v>23.128132958270363</v>
      </c>
      <c r="AE418" s="716">
        <v>18.348020953761011</v>
      </c>
      <c r="AF418" s="716">
        <v>4.062288974725039</v>
      </c>
      <c r="AG418" s="716">
        <v>35.283786171825739</v>
      </c>
      <c r="AH418" s="716">
        <v>1.2904196206341958</v>
      </c>
      <c r="AI418" s="666">
        <v>17.890018418386983</v>
      </c>
      <c r="AJ418" s="682">
        <v>6980601.8467899198</v>
      </c>
      <c r="AK418" s="682">
        <v>1831166.1907952507</v>
      </c>
      <c r="AL418" s="682">
        <v>1203451.0633969561</v>
      </c>
      <c r="AM418" s="682">
        <v>105699.43265391668</v>
      </c>
      <c r="AN418" s="682">
        <v>2096918.1824620781</v>
      </c>
      <c r="AO418" s="682">
        <v>1009471.7761921</v>
      </c>
      <c r="AP418" s="681">
        <v>732912.10428452981</v>
      </c>
      <c r="AQ418" s="716">
        <v>100</v>
      </c>
      <c r="AR418" s="716">
        <v>26.232210789064354</v>
      </c>
      <c r="AS418" s="716">
        <v>17.239932742337562</v>
      </c>
      <c r="AT418" s="716">
        <v>1.5141879593451291</v>
      </c>
      <c r="AU418" s="716">
        <v>30.039217656087363</v>
      </c>
      <c r="AV418" s="716">
        <v>14.461099463168967</v>
      </c>
      <c r="AW418" s="666">
        <v>10.499268120005508</v>
      </c>
    </row>
    <row r="419" spans="1:49" ht="16.399999999999999" customHeight="1" x14ac:dyDescent="0.25">
      <c r="A419" s="714" t="s">
        <v>2230</v>
      </c>
      <c r="B419" s="679">
        <v>9098658.3346962892</v>
      </c>
      <c r="C419" s="679">
        <v>2349637.9984462946</v>
      </c>
      <c r="D419" s="679">
        <v>1585084.4965385022</v>
      </c>
      <c r="E419" s="679">
        <v>189524.29529879574</v>
      </c>
      <c r="F419" s="679">
        <v>2810366.6420296337</v>
      </c>
      <c r="G419" s="679">
        <v>40985.794730361311</v>
      </c>
      <c r="H419" s="679">
        <v>1042702.2597479525</v>
      </c>
      <c r="I419" s="679">
        <v>1080356.8479047494</v>
      </c>
      <c r="J419" s="679">
        <v>6967924.043402236</v>
      </c>
      <c r="K419" s="678">
        <v>2130734.2912940541</v>
      </c>
      <c r="L419" s="708">
        <v>100</v>
      </c>
      <c r="M419" s="708">
        <v>25.824005166633444</v>
      </c>
      <c r="N419" s="708">
        <v>17.421079440844967</v>
      </c>
      <c r="O419" s="708">
        <v>2.0829916711574379</v>
      </c>
      <c r="P419" s="708">
        <v>30.88770386412628</v>
      </c>
      <c r="Q419" s="708">
        <v>0.45045976255717274</v>
      </c>
      <c r="R419" s="708">
        <v>11.459956197847026</v>
      </c>
      <c r="S419" s="708">
        <v>11.873803896833669</v>
      </c>
      <c r="T419" s="708">
        <v>76.581884790982471</v>
      </c>
      <c r="U419" s="685">
        <v>23.418115209017547</v>
      </c>
      <c r="V419" s="679">
        <v>2130734.2912940541</v>
      </c>
      <c r="W419" s="679">
        <v>519773.77292871824</v>
      </c>
      <c r="X419" s="679">
        <v>392475.65990616666</v>
      </c>
      <c r="Y419" s="679">
        <v>93116.239522286429</v>
      </c>
      <c r="Z419" s="679">
        <v>738422.59228462551</v>
      </c>
      <c r="AA419" s="686">
        <v>27848.592507603069</v>
      </c>
      <c r="AB419" s="678">
        <v>359183.29933687404</v>
      </c>
      <c r="AC419" s="708">
        <v>100</v>
      </c>
      <c r="AD419" s="708">
        <v>24.394114979631983</v>
      </c>
      <c r="AE419" s="708">
        <v>18.419737341712622</v>
      </c>
      <c r="AF419" s="708">
        <v>4.3701478829504525</v>
      </c>
      <c r="AG419" s="708">
        <v>34.655780183467222</v>
      </c>
      <c r="AH419" s="708">
        <v>1.3069950871579508</v>
      </c>
      <c r="AI419" s="685">
        <v>16.857254365523541</v>
      </c>
      <c r="AJ419" s="679">
        <v>6967924.043402236</v>
      </c>
      <c r="AK419" s="679">
        <v>1842757.6362849853</v>
      </c>
      <c r="AL419" s="679">
        <v>1198766.414924334</v>
      </c>
      <c r="AM419" s="679">
        <v>97427.512360854642</v>
      </c>
      <c r="AN419" s="679">
        <v>2087002.2466747332</v>
      </c>
      <c r="AO419" s="679">
        <v>1013173.8062649213</v>
      </c>
      <c r="AP419" s="678">
        <v>726756.10663922096</v>
      </c>
      <c r="AQ419" s="708">
        <v>100</v>
      </c>
      <c r="AR419" s="708">
        <v>26.446293398244624</v>
      </c>
      <c r="AS419" s="708">
        <v>17.204068348870965</v>
      </c>
      <c r="AT419" s="708">
        <v>1.3982286797903096</v>
      </c>
      <c r="AU419" s="708">
        <v>29.951564248908063</v>
      </c>
      <c r="AV419" s="708">
        <v>14.540540338183966</v>
      </c>
      <c r="AW419" s="685">
        <v>10.430023377297996</v>
      </c>
    </row>
    <row r="420" spans="1:49" ht="16.399999999999999" customHeight="1" x14ac:dyDescent="0.3">
      <c r="A420" s="157" t="s">
        <v>833</v>
      </c>
      <c r="B420" s="18"/>
      <c r="C420" s="18"/>
      <c r="D420" s="18"/>
      <c r="E420" s="155"/>
      <c r="F420" s="18"/>
      <c r="G420" s="155"/>
      <c r="H420" s="18"/>
      <c r="I420" s="155"/>
      <c r="J420" s="18"/>
      <c r="K420" s="155"/>
      <c r="L420" s="155"/>
      <c r="M420" s="18"/>
      <c r="N420" s="153"/>
      <c r="O420" s="153"/>
      <c r="P420" s="153"/>
      <c r="Q420" s="18"/>
      <c r="R420" s="18"/>
      <c r="S420" s="18"/>
      <c r="T420" s="18"/>
      <c r="U420" s="18"/>
      <c r="V420" s="18"/>
      <c r="W420" s="18"/>
      <c r="X420" s="18"/>
      <c r="Y420" s="155"/>
      <c r="Z420" s="18"/>
      <c r="AA420" s="155"/>
      <c r="AB420" s="18"/>
      <c r="AC420" s="155"/>
      <c r="AD420" s="18"/>
      <c r="AE420" s="155"/>
      <c r="AF420" s="154"/>
      <c r="AG420" s="153"/>
      <c r="AH420" s="153"/>
      <c r="AI420" s="18"/>
      <c r="AJ420" s="18"/>
      <c r="AK420" s="18"/>
      <c r="AL420" s="18"/>
      <c r="AM420" s="18"/>
      <c r="AN420" s="18"/>
      <c r="AO420" s="18"/>
      <c r="AP420" s="18"/>
      <c r="AQ420" s="18"/>
      <c r="AR420" s="18"/>
      <c r="AS420" s="18"/>
      <c r="AT420" s="18"/>
      <c r="AU420" s="18"/>
      <c r="AV420" s="18"/>
      <c r="AW420" s="18"/>
    </row>
    <row r="421" spans="1:49" ht="16.399999999999999" customHeight="1" x14ac:dyDescent="0.3">
      <c r="A421" s="156" t="s">
        <v>906</v>
      </c>
      <c r="B421" s="18"/>
      <c r="C421" s="18"/>
      <c r="D421" s="18"/>
      <c r="E421" s="155"/>
      <c r="F421" s="18"/>
      <c r="G421" s="155"/>
      <c r="H421" s="18"/>
      <c r="I421" s="155"/>
      <c r="J421" s="18"/>
      <c r="K421" s="155"/>
      <c r="L421" s="155"/>
      <c r="M421" s="18"/>
      <c r="N421" s="153"/>
      <c r="O421" s="153"/>
      <c r="P421" s="153"/>
      <c r="Q421" s="18"/>
      <c r="R421" s="18"/>
      <c r="S421" s="18"/>
      <c r="T421" s="18"/>
      <c r="U421" s="18"/>
      <c r="V421" s="18"/>
      <c r="W421" s="18"/>
      <c r="X421" s="18"/>
      <c r="Y421" s="155"/>
      <c r="Z421" s="18"/>
      <c r="AA421" s="155"/>
      <c r="AB421" s="18"/>
      <c r="AC421" s="155"/>
      <c r="AD421" s="18"/>
      <c r="AE421" s="155"/>
      <c r="AF421" s="154"/>
      <c r="AG421" s="153"/>
      <c r="AH421" s="153"/>
      <c r="AI421" s="18"/>
      <c r="AJ421" s="18"/>
      <c r="AK421" s="18"/>
      <c r="AL421" s="18"/>
      <c r="AM421" s="18"/>
      <c r="AN421" s="18"/>
      <c r="AO421" s="18"/>
      <c r="AP421" s="18"/>
      <c r="AQ421" s="18"/>
      <c r="AR421" s="18"/>
      <c r="AS421" s="18"/>
      <c r="AT421" s="18"/>
      <c r="AU421" s="18"/>
      <c r="AV421" s="18"/>
      <c r="AW421" s="18"/>
    </row>
    <row r="422" spans="1:49" ht="16.399999999999999" customHeight="1" x14ac:dyDescent="0.3">
      <c r="A422" s="156"/>
      <c r="B422" s="18"/>
      <c r="C422" s="18"/>
      <c r="D422" s="18"/>
      <c r="E422" s="155"/>
      <c r="F422" s="18"/>
      <c r="G422" s="155"/>
      <c r="H422" s="18"/>
      <c r="I422" s="155"/>
      <c r="J422" s="18"/>
      <c r="K422" s="155"/>
      <c r="L422" s="155"/>
      <c r="M422" s="18"/>
      <c r="N422" s="153"/>
      <c r="O422" s="153"/>
      <c r="P422" s="153"/>
      <c r="Q422" s="18"/>
      <c r="R422" s="18"/>
      <c r="S422" s="18"/>
      <c r="T422" s="18"/>
      <c r="U422" s="18"/>
      <c r="V422" s="18"/>
      <c r="W422" s="18"/>
      <c r="X422" s="18"/>
      <c r="Y422" s="155"/>
      <c r="Z422" s="18"/>
      <c r="AA422" s="155"/>
      <c r="AB422" s="18"/>
      <c r="AC422" s="155"/>
      <c r="AD422" s="18"/>
      <c r="AE422" s="155"/>
      <c r="AF422" s="154"/>
      <c r="AG422" s="153"/>
      <c r="AH422" s="153"/>
      <c r="AI422" s="18"/>
      <c r="AJ422" s="18"/>
      <c r="AK422" s="18"/>
      <c r="AL422" s="18"/>
      <c r="AM422" s="18"/>
      <c r="AN422" s="18"/>
      <c r="AO422" s="18"/>
      <c r="AP422" s="18"/>
      <c r="AQ422" s="18"/>
      <c r="AR422" s="18"/>
      <c r="AS422" s="18"/>
      <c r="AT422" s="18"/>
      <c r="AU422" s="18"/>
      <c r="AV422" s="18"/>
      <c r="AW422" s="18"/>
    </row>
    <row r="423" spans="1:49" ht="16.399999999999999" customHeight="1" x14ac:dyDescent="0.3">
      <c r="A423" s="141" t="s">
        <v>692</v>
      </c>
      <c r="B423" s="18"/>
      <c r="C423" s="18"/>
      <c r="D423" s="18"/>
      <c r="E423" s="155"/>
      <c r="F423" s="18"/>
      <c r="G423" s="155"/>
      <c r="H423" s="18"/>
      <c r="I423" s="155"/>
      <c r="J423" s="18"/>
      <c r="K423" s="155"/>
      <c r="L423" s="155"/>
      <c r="M423" s="18"/>
      <c r="N423" s="153"/>
      <c r="O423" s="153"/>
      <c r="P423" s="153"/>
      <c r="Q423" s="18"/>
      <c r="R423" s="18"/>
      <c r="S423" s="18"/>
      <c r="T423" s="18"/>
      <c r="U423" s="18"/>
      <c r="V423" s="18"/>
      <c r="W423" s="18"/>
      <c r="X423" s="18"/>
      <c r="Y423" s="155"/>
      <c r="Z423" s="18"/>
      <c r="AA423" s="155"/>
      <c r="AB423" s="18"/>
      <c r="AC423" s="155"/>
      <c r="AD423" s="18"/>
      <c r="AE423" s="155"/>
      <c r="AF423" s="154"/>
      <c r="AG423" s="153"/>
      <c r="AH423" s="153"/>
      <c r="AI423" s="18"/>
      <c r="AJ423" s="18"/>
      <c r="AK423" s="18"/>
      <c r="AL423" s="18"/>
      <c r="AM423" s="18"/>
      <c r="AN423" s="18"/>
      <c r="AO423" s="18"/>
      <c r="AP423" s="18"/>
      <c r="AQ423" s="18"/>
      <c r="AR423" s="18"/>
      <c r="AS423" s="18"/>
      <c r="AT423" s="18"/>
      <c r="AU423" s="18"/>
      <c r="AV423" s="18"/>
      <c r="AW423" s="18"/>
    </row>
    <row r="424" spans="1:49" ht="16.399999999999999" customHeight="1" x14ac:dyDescent="0.3">
      <c r="A424" s="142" t="s">
        <v>693</v>
      </c>
      <c r="B424" s="18"/>
      <c r="C424" s="18"/>
      <c r="D424" s="18"/>
      <c r="E424" s="155"/>
      <c r="F424" s="18"/>
      <c r="G424" s="155"/>
      <c r="H424" s="18"/>
      <c r="I424" s="155"/>
      <c r="J424" s="18"/>
      <c r="K424" s="155"/>
      <c r="L424" s="155"/>
      <c r="M424" s="18"/>
      <c r="N424" s="153"/>
      <c r="O424" s="153"/>
      <c r="P424" s="153"/>
      <c r="Q424" s="18"/>
      <c r="R424" s="18"/>
      <c r="S424" s="18"/>
      <c r="T424" s="18"/>
      <c r="U424" s="18"/>
      <c r="V424" s="18"/>
      <c r="W424" s="18"/>
      <c r="X424" s="18"/>
      <c r="Y424" s="155"/>
      <c r="Z424" s="18"/>
      <c r="AA424" s="155"/>
      <c r="AB424" s="18"/>
      <c r="AC424" s="155"/>
      <c r="AD424" s="18"/>
      <c r="AE424" s="155"/>
      <c r="AF424" s="154"/>
      <c r="AG424" s="153"/>
      <c r="AH424" s="153"/>
      <c r="AI424" s="18"/>
      <c r="AJ424" s="18"/>
      <c r="AK424" s="18"/>
      <c r="AL424" s="18"/>
      <c r="AM424" s="18"/>
      <c r="AN424" s="18"/>
      <c r="AO424" s="18"/>
      <c r="AP424" s="18"/>
      <c r="AQ424" s="18"/>
      <c r="AR424" s="18"/>
      <c r="AS424" s="18"/>
      <c r="AT424" s="18"/>
      <c r="AU424" s="18"/>
      <c r="AV424" s="18"/>
      <c r="AW424" s="18"/>
    </row>
    <row r="425" spans="1:49" ht="16.399999999999999" customHeight="1" x14ac:dyDescent="0.3">
      <c r="A425" s="143" t="s">
        <v>694</v>
      </c>
      <c r="B425" s="18"/>
      <c r="C425" s="18"/>
      <c r="D425" s="18"/>
      <c r="E425" s="155"/>
      <c r="F425" s="18"/>
      <c r="G425" s="155"/>
      <c r="H425" s="18"/>
      <c r="I425" s="155"/>
      <c r="J425" s="18"/>
      <c r="K425" s="155"/>
      <c r="L425" s="155"/>
      <c r="M425" s="18"/>
      <c r="N425" s="153"/>
      <c r="O425" s="153"/>
      <c r="P425" s="153"/>
      <c r="Q425" s="18"/>
      <c r="R425" s="18"/>
      <c r="S425" s="18"/>
      <c r="T425" s="18"/>
      <c r="U425" s="18"/>
      <c r="V425" s="18"/>
      <c r="W425" s="18"/>
      <c r="X425" s="18"/>
      <c r="Y425" s="155"/>
      <c r="Z425" s="18"/>
      <c r="AA425" s="155"/>
      <c r="AB425" s="18"/>
      <c r="AC425" s="155"/>
      <c r="AD425" s="18"/>
      <c r="AE425" s="155"/>
      <c r="AF425" s="154"/>
      <c r="AG425" s="153"/>
      <c r="AH425" s="153"/>
      <c r="AI425" s="18"/>
      <c r="AJ425" s="18"/>
      <c r="AK425" s="18"/>
      <c r="AL425" s="18"/>
      <c r="AM425" s="18"/>
      <c r="AN425" s="18"/>
      <c r="AO425" s="18"/>
      <c r="AP425" s="18"/>
      <c r="AQ425" s="18"/>
      <c r="AR425" s="18"/>
      <c r="AS425" s="18"/>
      <c r="AT425" s="18"/>
      <c r="AU425" s="18"/>
      <c r="AV425" s="18"/>
      <c r="AW425" s="18"/>
    </row>
    <row r="426" spans="1:49" ht="16.399999999999999" customHeight="1" x14ac:dyDescent="0.3">
      <c r="A426" s="144" t="s">
        <v>695</v>
      </c>
      <c r="B426" s="18"/>
      <c r="C426" s="18"/>
      <c r="D426" s="18"/>
      <c r="E426" s="155"/>
      <c r="F426" s="18"/>
      <c r="G426" s="155"/>
      <c r="H426" s="18"/>
      <c r="I426" s="155"/>
      <c r="J426" s="18"/>
      <c r="K426" s="155"/>
      <c r="L426" s="155"/>
      <c r="M426" s="18"/>
      <c r="N426" s="153"/>
      <c r="O426" s="153"/>
      <c r="P426" s="153"/>
      <c r="Q426" s="18"/>
      <c r="R426" s="18"/>
      <c r="S426" s="18"/>
      <c r="T426" s="18"/>
      <c r="U426" s="18"/>
      <c r="V426" s="18"/>
      <c r="W426" s="18"/>
      <c r="X426" s="18"/>
      <c r="Y426" s="155"/>
      <c r="Z426" s="18"/>
      <c r="AA426" s="155"/>
      <c r="AB426" s="18"/>
      <c r="AC426" s="155"/>
      <c r="AD426" s="18"/>
      <c r="AE426" s="155"/>
      <c r="AF426" s="154"/>
      <c r="AG426" s="153"/>
      <c r="AH426" s="153"/>
      <c r="AI426" s="18"/>
      <c r="AJ426" s="18"/>
      <c r="AK426" s="18"/>
      <c r="AL426" s="18"/>
      <c r="AM426" s="18"/>
      <c r="AN426" s="18"/>
      <c r="AO426" s="18"/>
      <c r="AP426" s="18"/>
      <c r="AQ426" s="18"/>
      <c r="AR426" s="18"/>
      <c r="AS426" s="18"/>
      <c r="AT426" s="18"/>
      <c r="AU426" s="18"/>
      <c r="AV426" s="18"/>
      <c r="AW426" s="18"/>
    </row>
    <row r="427" spans="1:49" ht="16.399999999999999" customHeight="1" x14ac:dyDescent="0.3">
      <c r="A427" s="18"/>
      <c r="B427" s="18"/>
      <c r="C427" s="18"/>
      <c r="D427" s="18"/>
      <c r="E427" s="155"/>
      <c r="F427" s="18"/>
      <c r="G427" s="155"/>
      <c r="H427" s="18"/>
      <c r="I427" s="155"/>
      <c r="J427" s="18"/>
      <c r="K427" s="155"/>
      <c r="L427" s="155"/>
      <c r="M427" s="18"/>
      <c r="N427" s="153"/>
      <c r="O427" s="153"/>
      <c r="P427" s="153"/>
      <c r="Q427" s="18"/>
      <c r="R427" s="18"/>
      <c r="S427" s="18"/>
      <c r="T427" s="18"/>
      <c r="U427" s="18"/>
      <c r="V427" s="18"/>
      <c r="W427" s="18"/>
      <c r="X427" s="18"/>
      <c r="Y427" s="155"/>
      <c r="Z427" s="18"/>
      <c r="AA427" s="155"/>
      <c r="AB427" s="18"/>
      <c r="AC427" s="155"/>
      <c r="AD427" s="18"/>
      <c r="AE427" s="155"/>
      <c r="AF427" s="154"/>
      <c r="AG427" s="153"/>
      <c r="AH427" s="153"/>
      <c r="AI427" s="18"/>
      <c r="AJ427" s="18"/>
      <c r="AK427" s="18"/>
      <c r="AL427" s="18"/>
      <c r="AM427" s="18"/>
      <c r="AN427" s="18"/>
      <c r="AO427" s="18"/>
      <c r="AP427" s="18"/>
      <c r="AQ427" s="18"/>
      <c r="AR427" s="18"/>
      <c r="AS427" s="18"/>
      <c r="AT427" s="18"/>
      <c r="AU427" s="18"/>
      <c r="AV427" s="18"/>
      <c r="AW427" s="18"/>
    </row>
    <row r="428" spans="1:49" ht="16.399999999999999" customHeight="1" x14ac:dyDescent="0.3">
      <c r="A428" s="18"/>
      <c r="B428" s="18"/>
      <c r="C428" s="18"/>
      <c r="D428" s="18"/>
      <c r="E428" s="155"/>
      <c r="F428" s="18"/>
      <c r="G428" s="155"/>
      <c r="H428" s="18"/>
      <c r="I428" s="155"/>
      <c r="J428" s="18"/>
      <c r="K428" s="155"/>
      <c r="L428" s="155"/>
      <c r="M428" s="18"/>
      <c r="N428" s="153"/>
      <c r="O428" s="153"/>
      <c r="P428" s="153"/>
      <c r="Q428" s="18"/>
      <c r="R428" s="18"/>
      <c r="S428" s="18"/>
      <c r="T428" s="18"/>
      <c r="U428" s="18"/>
      <c r="V428" s="18"/>
      <c r="W428" s="18"/>
      <c r="X428" s="18"/>
      <c r="Y428" s="155"/>
      <c r="Z428" s="18"/>
      <c r="AA428" s="155"/>
      <c r="AB428" s="18"/>
      <c r="AC428" s="155"/>
      <c r="AD428" s="18"/>
      <c r="AE428" s="155"/>
      <c r="AF428" s="154"/>
      <c r="AG428" s="153"/>
      <c r="AH428" s="153"/>
      <c r="AI428" s="18"/>
      <c r="AJ428" s="18"/>
      <c r="AK428" s="18"/>
      <c r="AL428" s="18"/>
      <c r="AM428" s="18"/>
      <c r="AN428" s="18"/>
      <c r="AO428" s="18"/>
      <c r="AP428" s="18"/>
      <c r="AQ428" s="18"/>
      <c r="AR428" s="18"/>
      <c r="AS428" s="18"/>
      <c r="AT428" s="18"/>
      <c r="AU428" s="18"/>
      <c r="AV428" s="18"/>
      <c r="AW428" s="18"/>
    </row>
    <row r="429" spans="1:49" ht="16.399999999999999" customHeight="1" x14ac:dyDescent="0.3">
      <c r="A429" s="18"/>
      <c r="B429" s="18"/>
      <c r="C429" s="18"/>
      <c r="D429" s="18"/>
      <c r="E429" s="155"/>
      <c r="F429" s="18"/>
      <c r="G429" s="155"/>
      <c r="H429" s="18"/>
      <c r="I429" s="155"/>
      <c r="J429" s="18"/>
      <c r="K429" s="155"/>
      <c r="L429" s="155"/>
      <c r="M429" s="18"/>
      <c r="N429" s="153"/>
      <c r="O429" s="153"/>
      <c r="P429" s="153"/>
      <c r="Q429" s="18"/>
      <c r="R429" s="18"/>
      <c r="S429" s="18"/>
      <c r="T429" s="18"/>
      <c r="U429" s="18"/>
      <c r="V429" s="18"/>
      <c r="W429" s="18"/>
      <c r="X429" s="18"/>
      <c r="Y429" s="155"/>
      <c r="Z429" s="18"/>
      <c r="AA429" s="155"/>
      <c r="AB429" s="18"/>
      <c r="AC429" s="155"/>
      <c r="AD429" s="18"/>
      <c r="AE429" s="155"/>
      <c r="AF429" s="154"/>
      <c r="AG429" s="153"/>
      <c r="AH429" s="153"/>
      <c r="AI429" s="18"/>
      <c r="AJ429" s="18"/>
      <c r="AK429" s="18"/>
      <c r="AL429" s="18"/>
      <c r="AM429" s="18"/>
      <c r="AN429" s="18"/>
      <c r="AO429" s="18"/>
      <c r="AP429" s="18"/>
      <c r="AQ429" s="18"/>
      <c r="AR429" s="18"/>
      <c r="AS429" s="18"/>
      <c r="AT429" s="18"/>
      <c r="AU429" s="18"/>
      <c r="AV429" s="18"/>
      <c r="AW429" s="18"/>
    </row>
    <row r="430" spans="1:49" ht="16.399999999999999" customHeight="1" x14ac:dyDescent="0.3">
      <c r="A430" s="18"/>
      <c r="B430" s="18"/>
      <c r="C430" s="18"/>
      <c r="D430" s="18"/>
      <c r="E430" s="155"/>
      <c r="F430" s="18"/>
      <c r="G430" s="155"/>
      <c r="H430" s="18"/>
      <c r="I430" s="155"/>
      <c r="J430" s="18"/>
      <c r="K430" s="155"/>
      <c r="L430" s="155"/>
      <c r="M430" s="18"/>
      <c r="N430" s="153"/>
      <c r="O430" s="153"/>
      <c r="P430" s="153"/>
      <c r="Q430" s="18"/>
      <c r="R430" s="18"/>
      <c r="S430" s="18"/>
      <c r="T430" s="18"/>
      <c r="U430" s="18"/>
      <c r="V430" s="18"/>
      <c r="W430" s="18"/>
      <c r="X430" s="18"/>
      <c r="Y430" s="155"/>
      <c r="Z430" s="18"/>
      <c r="AA430" s="155"/>
      <c r="AB430" s="18"/>
      <c r="AC430" s="155"/>
      <c r="AD430" s="18"/>
      <c r="AE430" s="155"/>
      <c r="AF430" s="154"/>
      <c r="AG430" s="153"/>
      <c r="AH430" s="153"/>
      <c r="AI430" s="18"/>
      <c r="AJ430" s="18"/>
      <c r="AK430" s="18"/>
      <c r="AL430" s="18"/>
      <c r="AM430" s="18"/>
      <c r="AN430" s="18"/>
      <c r="AO430" s="18"/>
      <c r="AP430" s="18"/>
      <c r="AQ430" s="18"/>
      <c r="AR430" s="18"/>
      <c r="AS430" s="18"/>
      <c r="AT430" s="18"/>
      <c r="AU430" s="18"/>
      <c r="AV430" s="18"/>
      <c r="AW430" s="18"/>
    </row>
    <row r="431" spans="1:49" ht="16.399999999999999" customHeight="1" x14ac:dyDescent="0.3">
      <c r="A431" s="18"/>
      <c r="B431" s="18"/>
      <c r="C431" s="18"/>
      <c r="D431" s="18"/>
      <c r="E431" s="155"/>
      <c r="F431" s="18"/>
      <c r="G431" s="155"/>
      <c r="H431" s="18"/>
      <c r="I431" s="155"/>
      <c r="J431" s="18"/>
      <c r="K431" s="155"/>
      <c r="L431" s="155"/>
      <c r="M431" s="18"/>
      <c r="N431" s="153"/>
      <c r="O431" s="153"/>
      <c r="P431" s="153"/>
      <c r="Q431" s="18"/>
      <c r="R431" s="18"/>
      <c r="S431" s="18"/>
      <c r="T431" s="18"/>
      <c r="U431" s="18"/>
      <c r="V431" s="18"/>
      <c r="W431" s="18"/>
      <c r="X431" s="18"/>
      <c r="Y431" s="155"/>
      <c r="Z431" s="18"/>
      <c r="AA431" s="155"/>
      <c r="AB431" s="18"/>
      <c r="AC431" s="155"/>
      <c r="AD431" s="18"/>
      <c r="AE431" s="155"/>
      <c r="AF431" s="154"/>
      <c r="AG431" s="153"/>
      <c r="AH431" s="153"/>
      <c r="AI431" s="18"/>
      <c r="AJ431" s="18"/>
      <c r="AK431" s="18"/>
      <c r="AL431" s="18"/>
      <c r="AM431" s="18"/>
      <c r="AN431" s="18"/>
      <c r="AO431" s="18"/>
      <c r="AP431" s="18"/>
      <c r="AQ431" s="18"/>
      <c r="AR431" s="18"/>
      <c r="AS431" s="18"/>
      <c r="AT431" s="18"/>
      <c r="AU431" s="18"/>
      <c r="AV431" s="18"/>
      <c r="AW431" s="18"/>
    </row>
    <row r="432" spans="1:49" ht="16.399999999999999" customHeight="1" x14ac:dyDescent="0.3">
      <c r="A432" s="18"/>
      <c r="B432" s="18"/>
      <c r="C432" s="18"/>
      <c r="D432" s="18"/>
      <c r="E432" s="155"/>
      <c r="F432" s="18"/>
      <c r="G432" s="155"/>
      <c r="H432" s="18"/>
      <c r="I432" s="155"/>
      <c r="J432" s="18"/>
      <c r="K432" s="155"/>
      <c r="L432" s="155"/>
      <c r="M432" s="18"/>
      <c r="N432" s="153"/>
      <c r="O432" s="153"/>
      <c r="P432" s="153"/>
      <c r="Q432" s="18"/>
      <c r="R432" s="18"/>
      <c r="S432" s="18"/>
      <c r="T432" s="18"/>
      <c r="U432" s="18"/>
      <c r="V432" s="18"/>
      <c r="W432" s="18"/>
      <c r="X432" s="18"/>
      <c r="Y432" s="155"/>
      <c r="Z432" s="18"/>
      <c r="AA432" s="155"/>
      <c r="AB432" s="18"/>
      <c r="AC432" s="155"/>
      <c r="AD432" s="18"/>
      <c r="AE432" s="155"/>
      <c r="AF432" s="154"/>
      <c r="AG432" s="153"/>
      <c r="AH432" s="153"/>
      <c r="AI432" s="18"/>
      <c r="AJ432" s="18"/>
      <c r="AK432" s="18"/>
      <c r="AL432" s="18"/>
      <c r="AM432" s="18"/>
      <c r="AN432" s="18"/>
      <c r="AO432" s="18"/>
      <c r="AP432" s="18"/>
      <c r="AQ432" s="18"/>
      <c r="AR432" s="18"/>
      <c r="AS432" s="18"/>
      <c r="AT432" s="18"/>
      <c r="AU432" s="18"/>
      <c r="AV432" s="18"/>
      <c r="AW432" s="18"/>
    </row>
    <row r="433" spans="1:49" ht="16.399999999999999" customHeight="1" x14ac:dyDescent="0.3">
      <c r="A433" s="18"/>
      <c r="B433" s="18"/>
      <c r="C433" s="18"/>
      <c r="D433" s="18"/>
      <c r="E433" s="155"/>
      <c r="F433" s="18"/>
      <c r="G433" s="155"/>
      <c r="H433" s="18"/>
      <c r="I433" s="155"/>
      <c r="J433" s="18"/>
      <c r="K433" s="155"/>
      <c r="L433" s="155"/>
      <c r="M433" s="18"/>
      <c r="N433" s="153"/>
      <c r="O433" s="153"/>
      <c r="P433" s="153"/>
      <c r="Q433" s="18"/>
      <c r="R433" s="18"/>
      <c r="S433" s="18"/>
      <c r="T433" s="18"/>
      <c r="U433" s="18"/>
      <c r="V433" s="18"/>
      <c r="W433" s="18"/>
      <c r="X433" s="18"/>
      <c r="Y433" s="155"/>
      <c r="Z433" s="18"/>
      <c r="AA433" s="155"/>
      <c r="AB433" s="18"/>
      <c r="AC433" s="155"/>
      <c r="AD433" s="18"/>
      <c r="AE433" s="155"/>
      <c r="AF433" s="154"/>
      <c r="AG433" s="153"/>
      <c r="AH433" s="153"/>
      <c r="AI433" s="18"/>
      <c r="AJ433" s="18"/>
      <c r="AK433" s="18"/>
      <c r="AL433" s="18"/>
      <c r="AM433" s="18"/>
      <c r="AN433" s="18"/>
      <c r="AO433" s="18"/>
      <c r="AP433" s="18"/>
      <c r="AQ433" s="18"/>
      <c r="AR433" s="18"/>
      <c r="AS433" s="18"/>
      <c r="AT433" s="18"/>
      <c r="AU433" s="18"/>
      <c r="AV433" s="18"/>
      <c r="AW433" s="18"/>
    </row>
    <row r="434" spans="1:49" ht="16.399999999999999" customHeight="1" x14ac:dyDescent="0.3">
      <c r="A434" s="18"/>
      <c r="B434" s="18"/>
      <c r="C434" s="18"/>
      <c r="D434" s="18"/>
      <c r="E434" s="155"/>
      <c r="F434" s="18"/>
      <c r="G434" s="155"/>
      <c r="H434" s="18"/>
      <c r="I434" s="155"/>
      <c r="J434" s="18"/>
      <c r="K434" s="155"/>
      <c r="L434" s="155"/>
      <c r="M434" s="18"/>
      <c r="N434" s="153"/>
      <c r="O434" s="153"/>
      <c r="P434" s="153"/>
      <c r="Q434" s="18"/>
      <c r="R434" s="18"/>
      <c r="S434" s="18"/>
      <c r="T434" s="18"/>
      <c r="U434" s="18"/>
      <c r="V434" s="18"/>
      <c r="W434" s="18"/>
      <c r="X434" s="18"/>
      <c r="Y434" s="155"/>
      <c r="Z434" s="18"/>
      <c r="AA434" s="155"/>
      <c r="AB434" s="18"/>
      <c r="AC434" s="155"/>
      <c r="AD434" s="18"/>
      <c r="AE434" s="155"/>
      <c r="AF434" s="154"/>
      <c r="AG434" s="153"/>
      <c r="AH434" s="153"/>
      <c r="AI434" s="18"/>
      <c r="AJ434" s="18"/>
      <c r="AK434" s="18"/>
      <c r="AL434" s="18"/>
      <c r="AM434" s="18"/>
      <c r="AN434" s="18"/>
      <c r="AO434" s="18"/>
      <c r="AP434" s="18"/>
      <c r="AQ434" s="18"/>
      <c r="AR434" s="18"/>
      <c r="AS434" s="18"/>
      <c r="AT434" s="18"/>
      <c r="AU434" s="18"/>
      <c r="AV434" s="18"/>
      <c r="AW434" s="18"/>
    </row>
    <row r="435" spans="1:49" ht="16.399999999999999" customHeight="1" x14ac:dyDescent="0.3">
      <c r="A435" s="18"/>
      <c r="B435" s="18"/>
      <c r="C435" s="18"/>
      <c r="D435" s="18"/>
      <c r="E435" s="155"/>
      <c r="F435" s="18"/>
      <c r="G435" s="155"/>
      <c r="H435" s="18"/>
      <c r="I435" s="155"/>
      <c r="J435" s="18"/>
      <c r="K435" s="155"/>
      <c r="L435" s="155"/>
      <c r="M435" s="18"/>
      <c r="N435" s="153"/>
      <c r="O435" s="153"/>
      <c r="P435" s="153"/>
      <c r="Q435" s="18"/>
      <c r="R435" s="18"/>
      <c r="S435" s="18"/>
      <c r="T435" s="18"/>
      <c r="U435" s="18"/>
      <c r="V435" s="18"/>
      <c r="W435" s="18"/>
      <c r="X435" s="18"/>
      <c r="Y435" s="155"/>
      <c r="Z435" s="18"/>
      <c r="AA435" s="155"/>
      <c r="AB435" s="18"/>
      <c r="AC435" s="155"/>
      <c r="AD435" s="18"/>
      <c r="AE435" s="155"/>
      <c r="AF435" s="154"/>
      <c r="AG435" s="153"/>
      <c r="AH435" s="153"/>
      <c r="AI435" s="18"/>
      <c r="AJ435" s="18"/>
      <c r="AK435" s="18"/>
      <c r="AL435" s="18"/>
      <c r="AM435" s="18"/>
      <c r="AN435" s="18"/>
      <c r="AO435" s="18"/>
      <c r="AP435" s="18"/>
      <c r="AQ435" s="18"/>
      <c r="AR435" s="18"/>
      <c r="AS435" s="18"/>
      <c r="AT435" s="18"/>
      <c r="AU435" s="18"/>
      <c r="AV435" s="18"/>
      <c r="AW435" s="18"/>
    </row>
    <row r="436" spans="1:49" ht="16.399999999999999" customHeight="1" x14ac:dyDescent="0.3">
      <c r="A436" s="18"/>
      <c r="B436" s="18"/>
      <c r="C436" s="18"/>
      <c r="D436" s="18"/>
      <c r="E436" s="155"/>
      <c r="F436" s="18"/>
      <c r="G436" s="155"/>
      <c r="H436" s="18"/>
      <c r="I436" s="155"/>
      <c r="J436" s="18"/>
      <c r="K436" s="155"/>
      <c r="L436" s="155"/>
      <c r="M436" s="18"/>
      <c r="N436" s="153"/>
      <c r="O436" s="153"/>
      <c r="P436" s="153"/>
      <c r="Q436" s="18"/>
      <c r="R436" s="18"/>
      <c r="S436" s="18"/>
      <c r="T436" s="18"/>
      <c r="U436" s="18"/>
      <c r="V436" s="18"/>
      <c r="W436" s="18"/>
      <c r="X436" s="18"/>
      <c r="Y436" s="155"/>
      <c r="Z436" s="18"/>
      <c r="AA436" s="155"/>
      <c r="AB436" s="18"/>
      <c r="AC436" s="155"/>
      <c r="AD436" s="18"/>
      <c r="AE436" s="155"/>
      <c r="AF436" s="154"/>
      <c r="AG436" s="153"/>
      <c r="AH436" s="153"/>
      <c r="AI436" s="18"/>
      <c r="AJ436" s="18"/>
      <c r="AK436" s="18"/>
      <c r="AL436" s="18"/>
      <c r="AM436" s="18"/>
      <c r="AN436" s="18"/>
      <c r="AO436" s="18"/>
      <c r="AP436" s="18"/>
      <c r="AQ436" s="18"/>
      <c r="AR436" s="18"/>
      <c r="AS436" s="18"/>
      <c r="AT436" s="18"/>
      <c r="AU436" s="18"/>
      <c r="AV436" s="18"/>
      <c r="AW436" s="18"/>
    </row>
    <row r="437" spans="1:49" ht="16.399999999999999" customHeight="1" x14ac:dyDescent="0.3">
      <c r="A437" s="18"/>
      <c r="B437" s="18"/>
      <c r="C437" s="18"/>
      <c r="D437" s="18"/>
      <c r="E437" s="155"/>
      <c r="F437" s="18"/>
      <c r="G437" s="155"/>
      <c r="H437" s="18"/>
      <c r="I437" s="155"/>
      <c r="J437" s="18"/>
      <c r="K437" s="155"/>
      <c r="L437" s="155"/>
      <c r="M437" s="18"/>
      <c r="N437" s="153"/>
      <c r="O437" s="153"/>
      <c r="P437" s="153"/>
      <c r="Q437" s="18"/>
      <c r="R437" s="18"/>
      <c r="S437" s="18"/>
      <c r="T437" s="18"/>
      <c r="U437" s="18"/>
      <c r="V437" s="18"/>
      <c r="W437" s="18"/>
      <c r="X437" s="18"/>
      <c r="Y437" s="155"/>
      <c r="Z437" s="18"/>
      <c r="AA437" s="155"/>
      <c r="AB437" s="18"/>
      <c r="AC437" s="155"/>
      <c r="AD437" s="18"/>
      <c r="AE437" s="155"/>
      <c r="AF437" s="154"/>
      <c r="AG437" s="153"/>
      <c r="AH437" s="153"/>
      <c r="AI437" s="18"/>
      <c r="AJ437" s="18"/>
      <c r="AK437" s="18"/>
      <c r="AL437" s="18"/>
      <c r="AM437" s="18"/>
      <c r="AN437" s="18"/>
      <c r="AO437" s="18"/>
      <c r="AP437" s="18"/>
      <c r="AQ437" s="18"/>
      <c r="AR437" s="18"/>
      <c r="AS437" s="18"/>
      <c r="AT437" s="18"/>
      <c r="AU437" s="18"/>
      <c r="AV437" s="18"/>
      <c r="AW437" s="18"/>
    </row>
    <row r="438" spans="1:49" ht="16.399999999999999" customHeight="1" x14ac:dyDescent="0.3">
      <c r="A438" s="18"/>
      <c r="B438" s="18"/>
      <c r="C438" s="18"/>
      <c r="D438" s="18"/>
      <c r="E438" s="155"/>
      <c r="F438" s="18"/>
      <c r="G438" s="155"/>
      <c r="H438" s="18"/>
      <c r="I438" s="155"/>
      <c r="J438" s="18"/>
      <c r="K438" s="155"/>
      <c r="L438" s="155"/>
      <c r="M438" s="18"/>
      <c r="N438" s="153"/>
      <c r="O438" s="153"/>
      <c r="P438" s="153"/>
      <c r="Q438" s="18"/>
      <c r="R438" s="18"/>
      <c r="S438" s="18"/>
      <c r="T438" s="18"/>
      <c r="U438" s="18"/>
      <c r="V438" s="18"/>
      <c r="W438" s="18"/>
      <c r="X438" s="18"/>
      <c r="Y438" s="155"/>
      <c r="Z438" s="18"/>
      <c r="AA438" s="155"/>
      <c r="AB438" s="18"/>
      <c r="AC438" s="155"/>
      <c r="AD438" s="18"/>
      <c r="AE438" s="155"/>
      <c r="AF438" s="154"/>
      <c r="AG438" s="153"/>
      <c r="AH438" s="153"/>
      <c r="AI438" s="18"/>
      <c r="AJ438" s="18"/>
      <c r="AK438" s="18"/>
      <c r="AL438" s="18"/>
      <c r="AM438" s="18"/>
      <c r="AN438" s="18"/>
      <c r="AO438" s="18"/>
      <c r="AP438" s="18"/>
      <c r="AQ438" s="18"/>
      <c r="AR438" s="18"/>
      <c r="AS438" s="18"/>
      <c r="AT438" s="18"/>
      <c r="AU438" s="18"/>
      <c r="AV438" s="18"/>
      <c r="AW438" s="18"/>
    </row>
    <row r="439" spans="1:49" ht="16.399999999999999" customHeight="1" x14ac:dyDescent="0.3">
      <c r="A439" s="18"/>
      <c r="B439" s="18"/>
      <c r="C439" s="18"/>
      <c r="D439" s="18"/>
      <c r="E439" s="155"/>
      <c r="F439" s="18"/>
      <c r="G439" s="155"/>
      <c r="H439" s="18"/>
      <c r="I439" s="155"/>
      <c r="J439" s="18"/>
      <c r="K439" s="155"/>
      <c r="L439" s="155"/>
      <c r="M439" s="18"/>
      <c r="N439" s="153"/>
      <c r="O439" s="153"/>
      <c r="P439" s="153"/>
      <c r="Q439" s="18"/>
      <c r="R439" s="18"/>
      <c r="S439" s="18"/>
      <c r="T439" s="18"/>
      <c r="U439" s="18"/>
      <c r="V439" s="18"/>
      <c r="W439" s="18"/>
      <c r="X439" s="18"/>
      <c r="Y439" s="155"/>
      <c r="Z439" s="18"/>
      <c r="AA439" s="155"/>
      <c r="AB439" s="18"/>
      <c r="AC439" s="155"/>
      <c r="AD439" s="18"/>
      <c r="AE439" s="155"/>
      <c r="AF439" s="154"/>
      <c r="AG439" s="153"/>
      <c r="AH439" s="153"/>
      <c r="AI439" s="18"/>
      <c r="AJ439" s="18"/>
      <c r="AK439" s="18"/>
      <c r="AL439" s="18"/>
      <c r="AM439" s="18"/>
      <c r="AN439" s="18"/>
      <c r="AO439" s="18"/>
      <c r="AP439" s="18"/>
      <c r="AQ439" s="18"/>
      <c r="AR439" s="18"/>
      <c r="AS439" s="18"/>
      <c r="AT439" s="18"/>
      <c r="AU439" s="18"/>
      <c r="AV439" s="18"/>
      <c r="AW439" s="18"/>
    </row>
    <row r="440" spans="1:49" ht="16.399999999999999" customHeight="1" x14ac:dyDescent="0.3">
      <c r="A440" s="18"/>
      <c r="B440" s="18"/>
      <c r="C440" s="18"/>
      <c r="D440" s="18"/>
      <c r="E440" s="155"/>
      <c r="F440" s="18"/>
      <c r="G440" s="155"/>
      <c r="H440" s="18"/>
      <c r="I440" s="155"/>
      <c r="J440" s="18"/>
      <c r="K440" s="155"/>
      <c r="L440" s="155"/>
      <c r="M440" s="18"/>
      <c r="N440" s="153"/>
      <c r="O440" s="153"/>
      <c r="P440" s="153"/>
      <c r="Q440" s="18"/>
      <c r="R440" s="18"/>
      <c r="S440" s="18"/>
      <c r="T440" s="18"/>
      <c r="U440" s="18"/>
      <c r="V440" s="18"/>
      <c r="W440" s="18"/>
      <c r="X440" s="18"/>
      <c r="Y440" s="155"/>
      <c r="Z440" s="18"/>
      <c r="AA440" s="155"/>
      <c r="AB440" s="18"/>
      <c r="AC440" s="155"/>
      <c r="AD440" s="18"/>
      <c r="AE440" s="155"/>
      <c r="AF440" s="154"/>
      <c r="AG440" s="153"/>
      <c r="AH440" s="153"/>
      <c r="AI440" s="18"/>
      <c r="AJ440" s="18"/>
      <c r="AK440" s="18"/>
      <c r="AL440" s="18"/>
      <c r="AM440" s="18"/>
      <c r="AN440" s="18"/>
      <c r="AO440" s="18"/>
      <c r="AP440" s="18"/>
      <c r="AQ440" s="18"/>
      <c r="AR440" s="18"/>
      <c r="AS440" s="18"/>
      <c r="AT440" s="18"/>
      <c r="AU440" s="18"/>
      <c r="AV440" s="18"/>
      <c r="AW440" s="18"/>
    </row>
    <row r="441" spans="1:49" ht="16.399999999999999" customHeight="1" x14ac:dyDescent="0.3">
      <c r="A441" s="18"/>
      <c r="B441" s="18"/>
      <c r="C441" s="18"/>
      <c r="D441" s="18"/>
      <c r="E441" s="155"/>
      <c r="F441" s="18"/>
      <c r="G441" s="155"/>
      <c r="H441" s="18"/>
      <c r="I441" s="155"/>
      <c r="J441" s="18"/>
      <c r="K441" s="155"/>
      <c r="L441" s="155"/>
      <c r="M441" s="18"/>
      <c r="N441" s="153"/>
      <c r="O441" s="153"/>
      <c r="P441" s="153"/>
      <c r="Q441" s="18"/>
      <c r="R441" s="18"/>
      <c r="S441" s="18"/>
      <c r="T441" s="18"/>
      <c r="U441" s="18"/>
      <c r="V441" s="18"/>
      <c r="W441" s="18"/>
      <c r="X441" s="18"/>
      <c r="Y441" s="155"/>
      <c r="Z441" s="18"/>
      <c r="AA441" s="155"/>
      <c r="AB441" s="18"/>
      <c r="AC441" s="155"/>
      <c r="AD441" s="18"/>
      <c r="AE441" s="155"/>
      <c r="AF441" s="154"/>
      <c r="AG441" s="153"/>
      <c r="AH441" s="153"/>
      <c r="AI441" s="18"/>
      <c r="AJ441" s="18"/>
      <c r="AK441" s="18"/>
      <c r="AL441" s="18"/>
      <c r="AM441" s="18"/>
      <c r="AN441" s="18"/>
      <c r="AO441" s="18"/>
      <c r="AP441" s="18"/>
      <c r="AQ441" s="18"/>
      <c r="AR441" s="18"/>
      <c r="AS441" s="18"/>
      <c r="AT441" s="18"/>
      <c r="AU441" s="18"/>
      <c r="AV441" s="18"/>
      <c r="AW441" s="18"/>
    </row>
    <row r="442" spans="1:49" ht="16.399999999999999" customHeight="1" x14ac:dyDescent="0.3">
      <c r="A442" s="18"/>
      <c r="B442" s="18"/>
      <c r="C442" s="18"/>
      <c r="D442" s="18"/>
      <c r="E442" s="155"/>
      <c r="F442" s="18"/>
      <c r="G442" s="155"/>
      <c r="H442" s="18"/>
      <c r="I442" s="155"/>
      <c r="J442" s="18"/>
      <c r="K442" s="155"/>
      <c r="L442" s="155"/>
      <c r="M442" s="18"/>
      <c r="N442" s="153"/>
      <c r="O442" s="153"/>
      <c r="P442" s="153"/>
      <c r="Q442" s="18"/>
      <c r="R442" s="18"/>
      <c r="S442" s="18"/>
      <c r="T442" s="18"/>
      <c r="U442" s="18"/>
      <c r="V442" s="18"/>
      <c r="W442" s="18"/>
      <c r="X442" s="18"/>
      <c r="Y442" s="155"/>
      <c r="Z442" s="18"/>
      <c r="AA442" s="155"/>
      <c r="AB442" s="18"/>
      <c r="AC442" s="155"/>
      <c r="AD442" s="18"/>
      <c r="AE442" s="155"/>
      <c r="AF442" s="154"/>
      <c r="AG442" s="153"/>
      <c r="AH442" s="153"/>
      <c r="AI442" s="18"/>
      <c r="AJ442" s="18"/>
      <c r="AK442" s="18"/>
      <c r="AL442" s="18"/>
      <c r="AM442" s="18"/>
      <c r="AN442" s="18"/>
      <c r="AO442" s="18"/>
      <c r="AP442" s="18"/>
      <c r="AQ442" s="18"/>
      <c r="AR442" s="18"/>
      <c r="AS442" s="18"/>
      <c r="AT442" s="18"/>
      <c r="AU442" s="18"/>
      <c r="AV442" s="18"/>
      <c r="AW442" s="18"/>
    </row>
    <row r="443" spans="1:49" ht="16.399999999999999" customHeight="1" x14ac:dyDescent="0.3">
      <c r="A443" s="18"/>
      <c r="B443" s="18"/>
      <c r="C443" s="18"/>
      <c r="D443" s="18"/>
      <c r="E443" s="155"/>
      <c r="F443" s="18"/>
      <c r="G443" s="155"/>
      <c r="H443" s="18"/>
      <c r="I443" s="155"/>
      <c r="J443" s="18"/>
      <c r="K443" s="155"/>
      <c r="L443" s="155"/>
      <c r="M443" s="18"/>
      <c r="N443" s="153"/>
      <c r="O443" s="153"/>
      <c r="P443" s="153"/>
      <c r="Q443" s="18"/>
      <c r="R443" s="18"/>
      <c r="S443" s="18"/>
      <c r="T443" s="18"/>
      <c r="U443" s="18"/>
      <c r="V443" s="18"/>
      <c r="W443" s="18"/>
      <c r="X443" s="18"/>
      <c r="Y443" s="155"/>
      <c r="Z443" s="18"/>
      <c r="AA443" s="155"/>
      <c r="AB443" s="18"/>
      <c r="AC443" s="155"/>
      <c r="AD443" s="18"/>
      <c r="AE443" s="155"/>
      <c r="AF443" s="154"/>
      <c r="AG443" s="153"/>
      <c r="AH443" s="153"/>
      <c r="AI443" s="18"/>
      <c r="AJ443" s="18"/>
      <c r="AK443" s="18"/>
      <c r="AL443" s="18"/>
      <c r="AM443" s="18"/>
      <c r="AN443" s="18"/>
      <c r="AO443" s="18"/>
      <c r="AP443" s="18"/>
      <c r="AQ443" s="18"/>
      <c r="AR443" s="18"/>
      <c r="AS443" s="18"/>
      <c r="AT443" s="18"/>
      <c r="AU443" s="18"/>
      <c r="AV443" s="18"/>
      <c r="AW443" s="18"/>
    </row>
    <row r="444" spans="1:49" ht="16.399999999999999" customHeight="1" x14ac:dyDescent="0.3">
      <c r="A444" s="18"/>
      <c r="B444" s="18"/>
      <c r="C444" s="18"/>
      <c r="D444" s="18"/>
      <c r="E444" s="155"/>
      <c r="F444" s="18"/>
      <c r="G444" s="155"/>
      <c r="H444" s="18"/>
      <c r="I444" s="155"/>
      <c r="J444" s="18"/>
      <c r="K444" s="155"/>
      <c r="L444" s="155"/>
      <c r="M444" s="18"/>
      <c r="N444" s="153"/>
      <c r="O444" s="153"/>
      <c r="P444" s="153"/>
      <c r="Q444" s="18"/>
      <c r="R444" s="18"/>
      <c r="S444" s="18"/>
      <c r="T444" s="18"/>
      <c r="U444" s="18"/>
      <c r="V444" s="18"/>
      <c r="W444" s="18"/>
      <c r="X444" s="18"/>
      <c r="Y444" s="155"/>
      <c r="Z444" s="18"/>
      <c r="AA444" s="155"/>
      <c r="AB444" s="18"/>
      <c r="AC444" s="155"/>
      <c r="AD444" s="18"/>
      <c r="AE444" s="155"/>
      <c r="AF444" s="154"/>
      <c r="AG444" s="153"/>
      <c r="AH444" s="153"/>
      <c r="AI444" s="18"/>
      <c r="AJ444" s="18"/>
      <c r="AK444" s="18"/>
      <c r="AL444" s="18"/>
      <c r="AM444" s="18"/>
      <c r="AN444" s="18"/>
      <c r="AO444" s="18"/>
      <c r="AP444" s="18"/>
      <c r="AQ444" s="18"/>
      <c r="AR444" s="18"/>
      <c r="AS444" s="18"/>
      <c r="AT444" s="18"/>
      <c r="AU444" s="18"/>
      <c r="AV444" s="18"/>
      <c r="AW444" s="18"/>
    </row>
    <row r="445" spans="1:49" ht="16.399999999999999" customHeight="1" x14ac:dyDescent="0.3">
      <c r="A445" s="18"/>
      <c r="B445" s="18"/>
      <c r="C445" s="18"/>
      <c r="D445" s="18"/>
      <c r="E445" s="155"/>
      <c r="F445" s="18"/>
      <c r="G445" s="155"/>
      <c r="H445" s="18"/>
      <c r="I445" s="155"/>
      <c r="J445" s="18"/>
      <c r="K445" s="155"/>
      <c r="L445" s="155"/>
      <c r="M445" s="18"/>
      <c r="N445" s="153"/>
      <c r="O445" s="153"/>
      <c r="P445" s="153"/>
      <c r="Q445" s="18"/>
      <c r="R445" s="18"/>
      <c r="S445" s="18"/>
      <c r="T445" s="18"/>
      <c r="U445" s="18"/>
      <c r="V445" s="18"/>
      <c r="W445" s="18"/>
      <c r="X445" s="18"/>
      <c r="Y445" s="155"/>
      <c r="Z445" s="18"/>
      <c r="AA445" s="155"/>
      <c r="AB445" s="18"/>
      <c r="AC445" s="155"/>
      <c r="AD445" s="18"/>
      <c r="AE445" s="155"/>
      <c r="AF445" s="154"/>
      <c r="AG445" s="153"/>
      <c r="AH445" s="153"/>
      <c r="AI445" s="18"/>
      <c r="AJ445" s="18"/>
      <c r="AK445" s="18"/>
      <c r="AL445" s="18"/>
      <c r="AM445" s="18"/>
      <c r="AN445" s="18"/>
      <c r="AO445" s="18"/>
      <c r="AP445" s="18"/>
      <c r="AQ445" s="18"/>
      <c r="AR445" s="18"/>
      <c r="AS445" s="18"/>
      <c r="AT445" s="18"/>
      <c r="AU445" s="18"/>
      <c r="AV445" s="18"/>
      <c r="AW445" s="18"/>
    </row>
    <row r="446" spans="1:49" ht="16.399999999999999" customHeight="1" x14ac:dyDescent="0.3">
      <c r="A446" s="18"/>
      <c r="B446" s="18"/>
      <c r="C446" s="18"/>
      <c r="D446" s="18"/>
      <c r="E446" s="155"/>
      <c r="F446" s="18"/>
      <c r="G446" s="155"/>
      <c r="H446" s="18"/>
      <c r="I446" s="155"/>
      <c r="J446" s="18"/>
      <c r="K446" s="155"/>
      <c r="L446" s="155"/>
      <c r="M446" s="18"/>
      <c r="N446" s="153"/>
      <c r="O446" s="153"/>
      <c r="P446" s="153"/>
      <c r="Q446" s="18"/>
      <c r="R446" s="18"/>
      <c r="S446" s="18"/>
      <c r="T446" s="18"/>
      <c r="U446" s="18"/>
      <c r="V446" s="18"/>
      <c r="W446" s="18"/>
      <c r="X446" s="18"/>
      <c r="Y446" s="155"/>
      <c r="Z446" s="18"/>
      <c r="AA446" s="155"/>
      <c r="AB446" s="18"/>
      <c r="AC446" s="155"/>
      <c r="AD446" s="18"/>
      <c r="AE446" s="155"/>
      <c r="AF446" s="154"/>
      <c r="AG446" s="153"/>
      <c r="AH446" s="153"/>
      <c r="AI446" s="18"/>
      <c r="AJ446" s="18"/>
      <c r="AK446" s="18"/>
      <c r="AL446" s="18"/>
      <c r="AM446" s="18"/>
      <c r="AN446" s="18"/>
      <c r="AO446" s="18"/>
      <c r="AP446" s="18"/>
      <c r="AQ446" s="18"/>
      <c r="AR446" s="18"/>
      <c r="AS446" s="18"/>
      <c r="AT446" s="18"/>
      <c r="AU446" s="18"/>
      <c r="AV446" s="18"/>
      <c r="AW446" s="18"/>
    </row>
    <row r="447" spans="1:49" ht="16.399999999999999" customHeight="1" x14ac:dyDescent="0.3">
      <c r="A447" s="18"/>
      <c r="B447" s="18"/>
      <c r="C447" s="18"/>
      <c r="D447" s="18"/>
      <c r="E447" s="155"/>
      <c r="F447" s="18"/>
      <c r="G447" s="155"/>
      <c r="H447" s="18"/>
      <c r="I447" s="155"/>
      <c r="J447" s="18"/>
      <c r="K447" s="155"/>
      <c r="L447" s="155"/>
      <c r="M447" s="18"/>
      <c r="N447" s="153"/>
      <c r="O447" s="153"/>
      <c r="P447" s="153"/>
      <c r="Q447" s="18"/>
      <c r="R447" s="18"/>
      <c r="S447" s="18"/>
      <c r="T447" s="18"/>
      <c r="U447" s="18"/>
      <c r="V447" s="18"/>
      <c r="W447" s="18"/>
      <c r="X447" s="18"/>
      <c r="Y447" s="155"/>
      <c r="Z447" s="18"/>
      <c r="AA447" s="155"/>
      <c r="AB447" s="18"/>
      <c r="AC447" s="155"/>
      <c r="AD447" s="18"/>
      <c r="AE447" s="155"/>
      <c r="AF447" s="154"/>
      <c r="AG447" s="153"/>
      <c r="AH447" s="153"/>
      <c r="AI447" s="18"/>
      <c r="AJ447" s="18"/>
      <c r="AK447" s="18"/>
      <c r="AL447" s="18"/>
      <c r="AM447" s="18"/>
      <c r="AN447" s="18"/>
      <c r="AO447" s="18"/>
      <c r="AP447" s="18"/>
      <c r="AQ447" s="18"/>
      <c r="AR447" s="18"/>
      <c r="AS447" s="18"/>
      <c r="AT447" s="18"/>
      <c r="AU447" s="18"/>
      <c r="AV447" s="18"/>
      <c r="AW447" s="18"/>
    </row>
    <row r="448" spans="1:49" ht="16.399999999999999" customHeight="1" x14ac:dyDescent="0.3">
      <c r="A448" s="18"/>
      <c r="B448" s="18"/>
      <c r="C448" s="18"/>
      <c r="D448" s="18"/>
      <c r="E448" s="155"/>
      <c r="F448" s="18"/>
      <c r="G448" s="155"/>
      <c r="H448" s="18"/>
      <c r="I448" s="155"/>
      <c r="J448" s="18"/>
      <c r="K448" s="155"/>
      <c r="L448" s="155"/>
      <c r="M448" s="18"/>
      <c r="N448" s="153"/>
      <c r="O448" s="153"/>
      <c r="P448" s="153"/>
      <c r="Q448" s="18"/>
      <c r="R448" s="18"/>
      <c r="S448" s="18"/>
      <c r="T448" s="18"/>
      <c r="U448" s="18"/>
      <c r="V448" s="18"/>
      <c r="W448" s="18"/>
      <c r="X448" s="18"/>
      <c r="Y448" s="155"/>
      <c r="Z448" s="18"/>
      <c r="AA448" s="155"/>
      <c r="AB448" s="18"/>
      <c r="AC448" s="155"/>
      <c r="AD448" s="18"/>
      <c r="AE448" s="155"/>
      <c r="AF448" s="154"/>
      <c r="AG448" s="153"/>
      <c r="AH448" s="153"/>
      <c r="AI448" s="18"/>
      <c r="AJ448" s="18"/>
      <c r="AK448" s="18"/>
      <c r="AL448" s="18"/>
      <c r="AM448" s="18"/>
      <c r="AN448" s="18"/>
      <c r="AO448" s="18"/>
      <c r="AP448" s="18"/>
      <c r="AQ448" s="18"/>
      <c r="AR448" s="18"/>
      <c r="AS448" s="18"/>
      <c r="AT448" s="18"/>
      <c r="AU448" s="18"/>
      <c r="AV448" s="18"/>
      <c r="AW448" s="18"/>
    </row>
    <row r="449" spans="1:49" ht="16.399999999999999" customHeight="1" x14ac:dyDescent="0.3">
      <c r="A449" s="18"/>
      <c r="B449" s="18"/>
      <c r="C449" s="18"/>
      <c r="D449" s="18"/>
      <c r="E449" s="155"/>
      <c r="F449" s="18"/>
      <c r="G449" s="155"/>
      <c r="H449" s="18"/>
      <c r="I449" s="155"/>
      <c r="J449" s="18"/>
      <c r="K449" s="155"/>
      <c r="L449" s="155"/>
      <c r="M449" s="18"/>
      <c r="N449" s="153"/>
      <c r="O449" s="153"/>
      <c r="P449" s="153"/>
      <c r="Q449" s="18"/>
      <c r="R449" s="18"/>
      <c r="S449" s="18"/>
      <c r="T449" s="18"/>
      <c r="U449" s="18"/>
      <c r="V449" s="18"/>
      <c r="W449" s="18"/>
      <c r="X449" s="18"/>
      <c r="Y449" s="155"/>
      <c r="Z449" s="18"/>
      <c r="AA449" s="155"/>
      <c r="AB449" s="18"/>
      <c r="AC449" s="155"/>
      <c r="AD449" s="18"/>
      <c r="AE449" s="155"/>
      <c r="AF449" s="154"/>
      <c r="AG449" s="153"/>
      <c r="AH449" s="153"/>
      <c r="AI449" s="18"/>
      <c r="AJ449" s="18"/>
      <c r="AK449" s="18"/>
      <c r="AL449" s="18"/>
      <c r="AM449" s="18"/>
      <c r="AN449" s="18"/>
      <c r="AO449" s="18"/>
      <c r="AP449" s="18"/>
      <c r="AQ449" s="18"/>
      <c r="AR449" s="18"/>
      <c r="AS449" s="18"/>
      <c r="AT449" s="18"/>
      <c r="AU449" s="18"/>
      <c r="AV449" s="18"/>
      <c r="AW449" s="18"/>
    </row>
    <row r="450" spans="1:49" ht="16.399999999999999" customHeight="1" x14ac:dyDescent="0.3">
      <c r="A450" s="18"/>
      <c r="B450" s="18"/>
      <c r="C450" s="18"/>
      <c r="D450" s="18"/>
      <c r="E450" s="155"/>
      <c r="F450" s="18"/>
      <c r="G450" s="155"/>
      <c r="H450" s="18"/>
      <c r="I450" s="155"/>
      <c r="J450" s="18"/>
      <c r="K450" s="155"/>
      <c r="L450" s="155"/>
      <c r="M450" s="18"/>
      <c r="N450" s="153"/>
      <c r="O450" s="153"/>
      <c r="P450" s="153"/>
      <c r="Q450" s="18"/>
      <c r="R450" s="18"/>
      <c r="S450" s="18"/>
      <c r="T450" s="18"/>
      <c r="U450" s="18"/>
      <c r="V450" s="18"/>
      <c r="W450" s="18"/>
      <c r="X450" s="18"/>
      <c r="Y450" s="155"/>
      <c r="Z450" s="18"/>
      <c r="AA450" s="155"/>
      <c r="AB450" s="18"/>
      <c r="AC450" s="155"/>
      <c r="AD450" s="18"/>
      <c r="AE450" s="155"/>
      <c r="AF450" s="154"/>
      <c r="AG450" s="153"/>
      <c r="AH450" s="153"/>
      <c r="AI450" s="18"/>
      <c r="AJ450" s="18"/>
      <c r="AK450" s="18"/>
      <c r="AL450" s="18"/>
      <c r="AM450" s="18"/>
      <c r="AN450" s="18"/>
      <c r="AO450" s="18"/>
      <c r="AP450" s="18"/>
      <c r="AQ450" s="18"/>
      <c r="AR450" s="18"/>
      <c r="AS450" s="18"/>
      <c r="AT450" s="18"/>
      <c r="AU450" s="18"/>
      <c r="AV450" s="18"/>
      <c r="AW450" s="18"/>
    </row>
    <row r="451" spans="1:49" ht="16.399999999999999" customHeight="1" x14ac:dyDescent="0.3">
      <c r="A451" s="18"/>
      <c r="B451" s="18"/>
      <c r="C451" s="18"/>
      <c r="D451" s="18"/>
      <c r="E451" s="155"/>
      <c r="F451" s="18"/>
      <c r="G451" s="155"/>
      <c r="H451" s="18"/>
      <c r="I451" s="155"/>
      <c r="J451" s="18"/>
      <c r="K451" s="155"/>
      <c r="L451" s="155"/>
      <c r="M451" s="18"/>
      <c r="N451" s="153"/>
      <c r="O451" s="153"/>
      <c r="P451" s="153"/>
      <c r="Q451" s="18"/>
      <c r="R451" s="18"/>
      <c r="S451" s="18"/>
      <c r="T451" s="18"/>
      <c r="U451" s="18"/>
      <c r="V451" s="18"/>
      <c r="W451" s="18"/>
      <c r="X451" s="18"/>
      <c r="Y451" s="155"/>
      <c r="Z451" s="18"/>
      <c r="AA451" s="155"/>
      <c r="AB451" s="18"/>
      <c r="AC451" s="155"/>
      <c r="AD451" s="18"/>
      <c r="AE451" s="155"/>
      <c r="AF451" s="154"/>
      <c r="AG451" s="153"/>
      <c r="AH451" s="153"/>
      <c r="AI451" s="18"/>
      <c r="AJ451" s="18"/>
      <c r="AK451" s="18"/>
      <c r="AL451" s="18"/>
      <c r="AM451" s="18"/>
      <c r="AN451" s="18"/>
      <c r="AO451" s="18"/>
      <c r="AP451" s="18"/>
      <c r="AQ451" s="18"/>
      <c r="AR451" s="18"/>
      <c r="AS451" s="18"/>
      <c r="AT451" s="18"/>
      <c r="AU451" s="18"/>
      <c r="AV451" s="18"/>
      <c r="AW451" s="18"/>
    </row>
    <row r="452" spans="1:49" ht="16.399999999999999" customHeight="1" x14ac:dyDescent="0.3">
      <c r="A452" s="18"/>
      <c r="B452" s="18"/>
      <c r="C452" s="18"/>
      <c r="D452" s="18"/>
      <c r="E452" s="155"/>
      <c r="F452" s="18"/>
      <c r="G452" s="155"/>
      <c r="H452" s="18"/>
      <c r="I452" s="155"/>
      <c r="J452" s="18"/>
      <c r="K452" s="155"/>
      <c r="L452" s="155"/>
      <c r="M452" s="18"/>
      <c r="N452" s="153"/>
      <c r="O452" s="153"/>
      <c r="P452" s="153"/>
      <c r="Q452" s="18"/>
      <c r="R452" s="18"/>
      <c r="S452" s="18"/>
      <c r="T452" s="18"/>
      <c r="U452" s="18"/>
      <c r="V452" s="18"/>
      <c r="W452" s="18"/>
      <c r="X452" s="18"/>
      <c r="Y452" s="155"/>
      <c r="Z452" s="18"/>
      <c r="AA452" s="155"/>
      <c r="AB452" s="18"/>
      <c r="AC452" s="155"/>
      <c r="AD452" s="18"/>
      <c r="AE452" s="155"/>
      <c r="AF452" s="154"/>
      <c r="AG452" s="153"/>
      <c r="AH452" s="153"/>
      <c r="AI452" s="18"/>
      <c r="AJ452" s="18"/>
      <c r="AK452" s="18"/>
      <c r="AL452" s="18"/>
      <c r="AM452" s="18"/>
      <c r="AN452" s="18"/>
      <c r="AO452" s="18"/>
      <c r="AP452" s="18"/>
      <c r="AQ452" s="18"/>
      <c r="AR452" s="18"/>
      <c r="AS452" s="18"/>
      <c r="AT452" s="18"/>
      <c r="AU452" s="18"/>
      <c r="AV452" s="18"/>
      <c r="AW452" s="18"/>
    </row>
    <row r="453" spans="1:49" ht="16.399999999999999" customHeight="1" x14ac:dyDescent="0.3">
      <c r="A453" s="18"/>
      <c r="B453" s="18"/>
      <c r="C453" s="18"/>
      <c r="D453" s="18"/>
      <c r="E453" s="155"/>
      <c r="F453" s="18"/>
      <c r="G453" s="155"/>
      <c r="H453" s="18"/>
      <c r="I453" s="155"/>
      <c r="J453" s="18"/>
      <c r="K453" s="155"/>
      <c r="L453" s="155"/>
      <c r="M453" s="18"/>
      <c r="N453" s="153"/>
      <c r="O453" s="153"/>
      <c r="P453" s="153"/>
      <c r="Q453" s="18"/>
      <c r="R453" s="18"/>
      <c r="S453" s="18"/>
      <c r="T453" s="18"/>
      <c r="U453" s="18"/>
      <c r="V453" s="18"/>
      <c r="W453" s="18"/>
      <c r="X453" s="18"/>
      <c r="Y453" s="155"/>
      <c r="Z453" s="18"/>
      <c r="AA453" s="155"/>
      <c r="AB453" s="18"/>
      <c r="AC453" s="155"/>
      <c r="AD453" s="18"/>
      <c r="AE453" s="155"/>
      <c r="AF453" s="154"/>
      <c r="AG453" s="153"/>
      <c r="AH453" s="153"/>
      <c r="AI453" s="18"/>
      <c r="AJ453" s="18"/>
      <c r="AK453" s="18"/>
      <c r="AL453" s="18"/>
      <c r="AM453" s="18"/>
      <c r="AN453" s="18"/>
      <c r="AO453" s="18"/>
      <c r="AP453" s="18"/>
      <c r="AQ453" s="18"/>
      <c r="AR453" s="18"/>
      <c r="AS453" s="18"/>
      <c r="AT453" s="18"/>
      <c r="AU453" s="18"/>
      <c r="AV453" s="18"/>
      <c r="AW453" s="18"/>
    </row>
    <row r="454" spans="1:49" ht="16.399999999999999" customHeight="1" x14ac:dyDescent="0.3">
      <c r="A454" s="18"/>
      <c r="B454" s="18"/>
      <c r="C454" s="18"/>
      <c r="D454" s="18"/>
      <c r="E454" s="155"/>
      <c r="F454" s="18"/>
      <c r="G454" s="155"/>
      <c r="H454" s="18"/>
      <c r="I454" s="155"/>
      <c r="J454" s="18"/>
      <c r="K454" s="155"/>
      <c r="L454" s="155"/>
      <c r="M454" s="18"/>
      <c r="N454" s="153"/>
      <c r="O454" s="153"/>
      <c r="P454" s="153"/>
      <c r="Q454" s="18"/>
      <c r="R454" s="18"/>
      <c r="S454" s="18"/>
      <c r="T454" s="18"/>
      <c r="U454" s="18"/>
      <c r="V454" s="18"/>
      <c r="W454" s="18"/>
      <c r="X454" s="18"/>
      <c r="Y454" s="155"/>
      <c r="Z454" s="18"/>
      <c r="AA454" s="155"/>
      <c r="AB454" s="18"/>
      <c r="AC454" s="155"/>
      <c r="AD454" s="18"/>
      <c r="AE454" s="155"/>
      <c r="AF454" s="154"/>
      <c r="AG454" s="153"/>
      <c r="AH454" s="153"/>
      <c r="AI454" s="18"/>
      <c r="AJ454" s="18"/>
      <c r="AK454" s="18"/>
      <c r="AL454" s="18"/>
      <c r="AM454" s="18"/>
      <c r="AN454" s="18"/>
      <c r="AO454" s="18"/>
      <c r="AP454" s="18"/>
      <c r="AQ454" s="18"/>
      <c r="AR454" s="18"/>
      <c r="AS454" s="18"/>
      <c r="AT454" s="18"/>
      <c r="AU454" s="18"/>
      <c r="AV454" s="18"/>
      <c r="AW454" s="18"/>
    </row>
    <row r="455" spans="1:49" ht="16.399999999999999" customHeight="1" x14ac:dyDescent="0.3">
      <c r="A455" s="18"/>
      <c r="B455" s="18"/>
      <c r="C455" s="18"/>
      <c r="D455" s="18"/>
      <c r="E455" s="155"/>
      <c r="F455" s="18"/>
      <c r="G455" s="155"/>
      <c r="H455" s="18"/>
      <c r="I455" s="155"/>
      <c r="J455" s="18"/>
      <c r="K455" s="155"/>
      <c r="L455" s="155"/>
      <c r="M455" s="18"/>
      <c r="N455" s="153"/>
      <c r="O455" s="153"/>
      <c r="P455" s="153"/>
      <c r="Q455" s="18"/>
      <c r="R455" s="18"/>
      <c r="S455" s="18"/>
      <c r="T455" s="18"/>
      <c r="U455" s="18"/>
      <c r="V455" s="18"/>
      <c r="W455" s="18"/>
      <c r="X455" s="18"/>
      <c r="Y455" s="155"/>
      <c r="Z455" s="18"/>
      <c r="AA455" s="155"/>
      <c r="AB455" s="18"/>
      <c r="AC455" s="155"/>
      <c r="AD455" s="18"/>
      <c r="AE455" s="155"/>
      <c r="AF455" s="154"/>
      <c r="AG455" s="153"/>
      <c r="AH455" s="153"/>
      <c r="AI455" s="18"/>
      <c r="AJ455" s="18"/>
      <c r="AK455" s="18"/>
      <c r="AL455" s="18"/>
      <c r="AM455" s="18"/>
      <c r="AN455" s="18"/>
      <c r="AO455" s="18"/>
      <c r="AP455" s="18"/>
      <c r="AQ455" s="18"/>
      <c r="AR455" s="18"/>
      <c r="AS455" s="18"/>
      <c r="AT455" s="18"/>
      <c r="AU455" s="18"/>
      <c r="AV455" s="18"/>
      <c r="AW455" s="18"/>
    </row>
    <row r="456" spans="1:49" ht="16.399999999999999" customHeight="1" x14ac:dyDescent="0.3">
      <c r="A456" s="18"/>
      <c r="B456" s="18"/>
      <c r="C456" s="18"/>
      <c r="D456" s="18"/>
      <c r="E456" s="155"/>
      <c r="F456" s="18"/>
      <c r="G456" s="155"/>
      <c r="H456" s="18"/>
      <c r="I456" s="155"/>
      <c r="J456" s="18"/>
      <c r="K456" s="155"/>
      <c r="L456" s="155"/>
      <c r="M456" s="18"/>
      <c r="N456" s="153"/>
      <c r="O456" s="153"/>
      <c r="P456" s="153"/>
      <c r="Q456" s="18"/>
      <c r="R456" s="18"/>
      <c r="S456" s="18"/>
      <c r="T456" s="18"/>
      <c r="U456" s="18"/>
      <c r="V456" s="18"/>
      <c r="W456" s="18"/>
      <c r="X456" s="18"/>
      <c r="Y456" s="155"/>
      <c r="Z456" s="18"/>
      <c r="AA456" s="155"/>
      <c r="AB456" s="18"/>
      <c r="AC456" s="155"/>
      <c r="AD456" s="18"/>
      <c r="AE456" s="155"/>
      <c r="AF456" s="154"/>
      <c r="AG456" s="153"/>
      <c r="AH456" s="153"/>
      <c r="AI456" s="18"/>
      <c r="AJ456" s="18"/>
      <c r="AK456" s="18"/>
      <c r="AL456" s="18"/>
      <c r="AM456" s="18"/>
      <c r="AN456" s="18"/>
      <c r="AO456" s="18"/>
      <c r="AP456" s="18"/>
      <c r="AQ456" s="18"/>
      <c r="AR456" s="18"/>
      <c r="AS456" s="18"/>
      <c r="AT456" s="18"/>
      <c r="AU456" s="18"/>
      <c r="AV456" s="18"/>
      <c r="AW456" s="18"/>
    </row>
    <row r="457" spans="1:49" ht="16.399999999999999" customHeight="1" x14ac:dyDescent="0.3">
      <c r="A457" s="18"/>
      <c r="B457" s="18"/>
      <c r="C457" s="18"/>
      <c r="D457" s="18"/>
      <c r="E457" s="155"/>
      <c r="F457" s="18"/>
      <c r="G457" s="155"/>
      <c r="H457" s="18"/>
      <c r="I457" s="155"/>
      <c r="J457" s="18"/>
      <c r="K457" s="155"/>
      <c r="L457" s="155"/>
      <c r="M457" s="18"/>
      <c r="N457" s="153"/>
      <c r="O457" s="153"/>
      <c r="P457" s="153"/>
      <c r="Q457" s="18"/>
      <c r="R457" s="18"/>
      <c r="S457" s="18"/>
      <c r="T457" s="18"/>
      <c r="U457" s="18"/>
      <c r="V457" s="18"/>
      <c r="W457" s="18"/>
      <c r="X457" s="18"/>
      <c r="Y457" s="155"/>
      <c r="Z457" s="18"/>
      <c r="AA457" s="155"/>
      <c r="AB457" s="18"/>
      <c r="AC457" s="155"/>
      <c r="AD457" s="18"/>
      <c r="AE457" s="155"/>
      <c r="AF457" s="154"/>
      <c r="AG457" s="153"/>
      <c r="AH457" s="153"/>
      <c r="AI457" s="18"/>
      <c r="AJ457" s="18"/>
      <c r="AK457" s="18"/>
      <c r="AL457" s="18"/>
      <c r="AM457" s="18"/>
      <c r="AN457" s="18"/>
      <c r="AO457" s="18"/>
      <c r="AP457" s="18"/>
      <c r="AQ457" s="18"/>
      <c r="AR457" s="18"/>
      <c r="AS457" s="18"/>
      <c r="AT457" s="18"/>
      <c r="AU457" s="18"/>
      <c r="AV457" s="18"/>
      <c r="AW457" s="18"/>
    </row>
    <row r="458" spans="1:49" ht="16.399999999999999" customHeight="1" x14ac:dyDescent="0.3">
      <c r="A458" s="18"/>
      <c r="B458" s="18"/>
      <c r="C458" s="18"/>
      <c r="D458" s="18"/>
      <c r="E458" s="155"/>
      <c r="F458" s="18"/>
      <c r="G458" s="155"/>
      <c r="H458" s="18"/>
      <c r="I458" s="155"/>
      <c r="J458" s="18"/>
      <c r="K458" s="155"/>
      <c r="L458" s="155"/>
      <c r="M458" s="18"/>
      <c r="N458" s="153"/>
      <c r="O458" s="153"/>
      <c r="P458" s="153"/>
      <c r="Q458" s="18"/>
      <c r="R458" s="18"/>
      <c r="S458" s="18"/>
      <c r="T458" s="18"/>
      <c r="U458" s="18"/>
      <c r="V458" s="18"/>
      <c r="W458" s="18"/>
      <c r="X458" s="18"/>
      <c r="Y458" s="155"/>
      <c r="Z458" s="18"/>
      <c r="AA458" s="155"/>
      <c r="AB458" s="18"/>
      <c r="AC458" s="155"/>
      <c r="AD458" s="18"/>
      <c r="AE458" s="155"/>
      <c r="AF458" s="154"/>
      <c r="AG458" s="153"/>
      <c r="AH458" s="153"/>
      <c r="AI458" s="18"/>
      <c r="AJ458" s="18"/>
      <c r="AK458" s="18"/>
      <c r="AL458" s="18"/>
      <c r="AM458" s="18"/>
      <c r="AN458" s="18"/>
      <c r="AO458" s="18"/>
      <c r="AP458" s="18"/>
      <c r="AQ458" s="18"/>
      <c r="AR458" s="18"/>
      <c r="AS458" s="18"/>
      <c r="AT458" s="18"/>
      <c r="AU458" s="18"/>
      <c r="AV458" s="18"/>
      <c r="AW458" s="18"/>
    </row>
    <row r="459" spans="1:49" ht="16.399999999999999" customHeight="1" x14ac:dyDescent="0.3">
      <c r="A459" s="18"/>
      <c r="B459" s="18"/>
      <c r="C459" s="18"/>
      <c r="D459" s="18"/>
      <c r="E459" s="155"/>
      <c r="F459" s="18"/>
      <c r="G459" s="155"/>
      <c r="H459" s="18"/>
      <c r="I459" s="155"/>
      <c r="J459" s="18"/>
      <c r="K459" s="155"/>
      <c r="L459" s="155"/>
      <c r="M459" s="18"/>
      <c r="N459" s="153"/>
      <c r="O459" s="153"/>
      <c r="P459" s="153"/>
      <c r="Q459" s="18"/>
      <c r="R459" s="18"/>
      <c r="S459" s="18"/>
      <c r="T459" s="18"/>
      <c r="U459" s="18"/>
      <c r="V459" s="18"/>
      <c r="W459" s="18"/>
      <c r="X459" s="18"/>
      <c r="Y459" s="155"/>
      <c r="Z459" s="18"/>
      <c r="AA459" s="155"/>
      <c r="AB459" s="18"/>
      <c r="AC459" s="155"/>
      <c r="AD459" s="18"/>
      <c r="AE459" s="155"/>
      <c r="AF459" s="154"/>
      <c r="AG459" s="153"/>
      <c r="AH459" s="153"/>
      <c r="AI459" s="18"/>
      <c r="AJ459" s="18"/>
      <c r="AK459" s="18"/>
      <c r="AL459" s="18"/>
      <c r="AM459" s="18"/>
      <c r="AN459" s="18"/>
      <c r="AO459" s="18"/>
      <c r="AP459" s="18"/>
      <c r="AQ459" s="18"/>
      <c r="AR459" s="18"/>
      <c r="AS459" s="18"/>
      <c r="AT459" s="18"/>
      <c r="AU459" s="18"/>
      <c r="AV459" s="18"/>
      <c r="AW459" s="18"/>
    </row>
    <row r="460" spans="1:49" ht="16.399999999999999" customHeight="1" x14ac:dyDescent="0.3">
      <c r="A460" s="18"/>
      <c r="B460" s="18"/>
      <c r="C460" s="18"/>
      <c r="D460" s="18"/>
      <c r="E460" s="155"/>
      <c r="F460" s="18"/>
      <c r="G460" s="155"/>
      <c r="H460" s="18"/>
      <c r="I460" s="155"/>
      <c r="J460" s="18"/>
      <c r="K460" s="155"/>
      <c r="L460" s="155"/>
      <c r="M460" s="18"/>
      <c r="N460" s="153"/>
      <c r="O460" s="153"/>
      <c r="P460" s="153"/>
      <c r="Q460" s="18"/>
      <c r="R460" s="18"/>
      <c r="S460" s="18"/>
      <c r="T460" s="18"/>
      <c r="U460" s="18"/>
      <c r="V460" s="18"/>
      <c r="W460" s="18"/>
      <c r="X460" s="18"/>
      <c r="Y460" s="155"/>
      <c r="Z460" s="18"/>
      <c r="AA460" s="155"/>
      <c r="AB460" s="18"/>
      <c r="AC460" s="155"/>
      <c r="AD460" s="18"/>
      <c r="AE460" s="155"/>
      <c r="AF460" s="154"/>
      <c r="AG460" s="153"/>
      <c r="AH460" s="153"/>
      <c r="AI460" s="18"/>
      <c r="AJ460" s="18"/>
      <c r="AK460" s="18"/>
      <c r="AL460" s="18"/>
      <c r="AM460" s="18"/>
      <c r="AN460" s="18"/>
      <c r="AO460" s="18"/>
      <c r="AP460" s="18"/>
      <c r="AQ460" s="18"/>
      <c r="AR460" s="18"/>
      <c r="AS460" s="18"/>
      <c r="AT460" s="18"/>
      <c r="AU460" s="18"/>
      <c r="AV460" s="18"/>
      <c r="AW460" s="18"/>
    </row>
    <row r="461" spans="1:49" ht="16.399999999999999" customHeight="1" x14ac:dyDescent="0.3">
      <c r="A461" s="18"/>
      <c r="B461" s="18"/>
      <c r="C461" s="18"/>
      <c r="D461" s="18"/>
      <c r="E461" s="155"/>
      <c r="F461" s="18"/>
      <c r="G461" s="155"/>
      <c r="H461" s="18"/>
      <c r="I461" s="155"/>
      <c r="J461" s="18"/>
      <c r="K461" s="155"/>
      <c r="L461" s="155"/>
      <c r="M461" s="18"/>
      <c r="N461" s="153"/>
      <c r="O461" s="153"/>
      <c r="P461" s="153"/>
      <c r="Q461" s="18"/>
      <c r="R461" s="18"/>
      <c r="S461" s="18"/>
      <c r="T461" s="18"/>
      <c r="U461" s="18"/>
      <c r="V461" s="18"/>
      <c r="W461" s="18"/>
      <c r="X461" s="18"/>
      <c r="Y461" s="155"/>
      <c r="Z461" s="18"/>
      <c r="AA461" s="155"/>
      <c r="AB461" s="18"/>
      <c r="AC461" s="155"/>
      <c r="AD461" s="18"/>
      <c r="AE461" s="155"/>
      <c r="AF461" s="154"/>
      <c r="AG461" s="153"/>
      <c r="AH461" s="153"/>
      <c r="AI461" s="18"/>
      <c r="AJ461" s="18"/>
      <c r="AK461" s="18"/>
      <c r="AL461" s="18"/>
      <c r="AM461" s="18"/>
      <c r="AN461" s="18"/>
      <c r="AO461" s="18"/>
      <c r="AP461" s="18"/>
      <c r="AQ461" s="18"/>
      <c r="AR461" s="18"/>
      <c r="AS461" s="18"/>
      <c r="AT461" s="18"/>
      <c r="AU461" s="18"/>
      <c r="AV461" s="18"/>
      <c r="AW461" s="18"/>
    </row>
    <row r="462" spans="1:49" ht="16.399999999999999" customHeight="1" x14ac:dyDescent="0.3">
      <c r="A462" s="18"/>
      <c r="B462" s="18"/>
      <c r="C462" s="18"/>
      <c r="D462" s="18"/>
      <c r="E462" s="155"/>
      <c r="F462" s="18"/>
      <c r="G462" s="155"/>
      <c r="H462" s="18"/>
      <c r="I462" s="155"/>
      <c r="J462" s="18"/>
      <c r="K462" s="155"/>
      <c r="L462" s="155"/>
      <c r="M462" s="18"/>
      <c r="N462" s="153"/>
      <c r="O462" s="153"/>
      <c r="P462" s="153"/>
      <c r="Q462" s="18"/>
      <c r="R462" s="18"/>
      <c r="S462" s="18"/>
      <c r="T462" s="18"/>
      <c r="U462" s="18"/>
      <c r="V462" s="18"/>
      <c r="W462" s="18"/>
      <c r="X462" s="18"/>
      <c r="Y462" s="155"/>
      <c r="Z462" s="18"/>
      <c r="AA462" s="155"/>
      <c r="AB462" s="18"/>
      <c r="AC462" s="155"/>
      <c r="AD462" s="18"/>
      <c r="AE462" s="155"/>
      <c r="AF462" s="154"/>
      <c r="AG462" s="153"/>
      <c r="AH462" s="153"/>
      <c r="AI462" s="18"/>
      <c r="AJ462" s="18"/>
      <c r="AK462" s="18"/>
      <c r="AL462" s="18"/>
      <c r="AM462" s="18"/>
      <c r="AN462" s="18"/>
      <c r="AO462" s="18"/>
      <c r="AP462" s="18"/>
      <c r="AQ462" s="18"/>
      <c r="AR462" s="18"/>
      <c r="AS462" s="18"/>
      <c r="AT462" s="18"/>
      <c r="AU462" s="18"/>
      <c r="AV462" s="18"/>
      <c r="AW462" s="18"/>
    </row>
    <row r="463" spans="1:49" ht="16.399999999999999" customHeight="1" x14ac:dyDescent="0.3">
      <c r="A463" s="18"/>
      <c r="B463" s="18"/>
      <c r="C463" s="18"/>
      <c r="D463" s="18"/>
      <c r="E463" s="155"/>
      <c r="F463" s="18"/>
      <c r="G463" s="155"/>
      <c r="H463" s="18"/>
      <c r="I463" s="155"/>
      <c r="J463" s="18"/>
      <c r="K463" s="155"/>
      <c r="L463" s="155"/>
      <c r="M463" s="18"/>
      <c r="N463" s="153"/>
      <c r="O463" s="153"/>
      <c r="P463" s="153"/>
      <c r="Q463" s="18"/>
      <c r="R463" s="18"/>
      <c r="S463" s="18"/>
      <c r="T463" s="18"/>
      <c r="U463" s="18"/>
      <c r="V463" s="18"/>
      <c r="W463" s="18"/>
      <c r="X463" s="18"/>
      <c r="Y463" s="155"/>
      <c r="Z463" s="18"/>
      <c r="AA463" s="155"/>
      <c r="AB463" s="18"/>
      <c r="AC463" s="155"/>
      <c r="AD463" s="18"/>
      <c r="AE463" s="155"/>
      <c r="AF463" s="154"/>
      <c r="AG463" s="153"/>
      <c r="AH463" s="153"/>
      <c r="AI463" s="18"/>
      <c r="AJ463" s="18"/>
      <c r="AK463" s="18"/>
      <c r="AL463" s="18"/>
      <c r="AM463" s="18"/>
      <c r="AN463" s="18"/>
      <c r="AO463" s="18"/>
      <c r="AP463" s="18"/>
      <c r="AQ463" s="18"/>
      <c r="AR463" s="18"/>
      <c r="AS463" s="18"/>
      <c r="AT463" s="18"/>
      <c r="AU463" s="18"/>
      <c r="AV463" s="18"/>
      <c r="AW463" s="18"/>
    </row>
    <row r="464" spans="1:49" ht="16.399999999999999" customHeight="1" x14ac:dyDescent="0.3">
      <c r="A464" s="18"/>
      <c r="B464" s="18"/>
      <c r="C464" s="18"/>
      <c r="D464" s="18"/>
      <c r="E464" s="155"/>
      <c r="F464" s="18"/>
      <c r="G464" s="155"/>
      <c r="H464" s="18"/>
      <c r="I464" s="155"/>
      <c r="J464" s="18"/>
      <c r="K464" s="155"/>
      <c r="L464" s="155"/>
      <c r="M464" s="18"/>
      <c r="N464" s="153"/>
      <c r="O464" s="153"/>
      <c r="P464" s="153"/>
      <c r="Q464" s="18"/>
      <c r="R464" s="18"/>
      <c r="S464" s="18"/>
      <c r="T464" s="18"/>
      <c r="U464" s="18"/>
      <c r="V464" s="18"/>
      <c r="W464" s="18"/>
      <c r="X464" s="18"/>
      <c r="Y464" s="155"/>
      <c r="Z464" s="18"/>
      <c r="AA464" s="155"/>
      <c r="AB464" s="18"/>
      <c r="AC464" s="155"/>
      <c r="AD464" s="18"/>
      <c r="AE464" s="155"/>
      <c r="AF464" s="154"/>
      <c r="AG464" s="153"/>
      <c r="AH464" s="153"/>
      <c r="AI464" s="18"/>
      <c r="AJ464" s="18"/>
      <c r="AK464" s="18"/>
      <c r="AL464" s="18"/>
      <c r="AM464" s="18"/>
      <c r="AN464" s="18"/>
      <c r="AO464" s="18"/>
      <c r="AP464" s="18"/>
      <c r="AQ464" s="18"/>
      <c r="AR464" s="18"/>
      <c r="AS464" s="18"/>
      <c r="AT464" s="18"/>
      <c r="AU464" s="18"/>
      <c r="AV464" s="18"/>
      <c r="AW464" s="18"/>
    </row>
    <row r="465" spans="1:49" ht="16.399999999999999" customHeight="1" x14ac:dyDescent="0.3">
      <c r="A465" s="18"/>
      <c r="B465" s="18"/>
      <c r="C465" s="18"/>
      <c r="D465" s="18"/>
      <c r="E465" s="155"/>
      <c r="F465" s="18"/>
      <c r="G465" s="155"/>
      <c r="H465" s="18"/>
      <c r="I465" s="155"/>
      <c r="J465" s="18"/>
      <c r="K465" s="155"/>
      <c r="L465" s="155"/>
      <c r="M465" s="18"/>
      <c r="N465" s="153"/>
      <c r="O465" s="153"/>
      <c r="P465" s="153"/>
      <c r="Q465" s="18"/>
      <c r="R465" s="18"/>
      <c r="S465" s="18"/>
      <c r="T465" s="18"/>
      <c r="U465" s="18"/>
      <c r="V465" s="18"/>
      <c r="W465" s="18"/>
      <c r="X465" s="18"/>
      <c r="Y465" s="155"/>
      <c r="Z465" s="18"/>
      <c r="AA465" s="155"/>
      <c r="AB465" s="18"/>
      <c r="AC465" s="155"/>
      <c r="AD465" s="18"/>
      <c r="AE465" s="155"/>
      <c r="AF465" s="154"/>
      <c r="AG465" s="153"/>
      <c r="AH465" s="153"/>
      <c r="AI465" s="18"/>
      <c r="AJ465" s="18"/>
      <c r="AK465" s="18"/>
      <c r="AL465" s="18"/>
      <c r="AM465" s="18"/>
      <c r="AN465" s="18"/>
      <c r="AO465" s="18"/>
      <c r="AP465" s="18"/>
      <c r="AQ465" s="18"/>
      <c r="AR465" s="18"/>
      <c r="AS465" s="18"/>
      <c r="AT465" s="18"/>
      <c r="AU465" s="18"/>
      <c r="AV465" s="18"/>
      <c r="AW465" s="18"/>
    </row>
    <row r="466" spans="1:49" ht="16.399999999999999" customHeight="1" x14ac:dyDescent="0.3">
      <c r="A466" s="18"/>
      <c r="B466" s="18"/>
      <c r="C466" s="18"/>
      <c r="D466" s="18"/>
      <c r="E466" s="155"/>
      <c r="F466" s="18"/>
      <c r="G466" s="155"/>
      <c r="H466" s="18"/>
      <c r="I466" s="155"/>
      <c r="J466" s="18"/>
      <c r="K466" s="155"/>
      <c r="L466" s="155"/>
      <c r="M466" s="18"/>
      <c r="N466" s="153"/>
      <c r="O466" s="153"/>
      <c r="P466" s="153"/>
      <c r="Q466" s="18"/>
      <c r="R466" s="18"/>
      <c r="S466" s="18"/>
      <c r="T466" s="18"/>
      <c r="U466" s="18"/>
      <c r="V466" s="18"/>
      <c r="W466" s="18"/>
      <c r="X466" s="18"/>
      <c r="Y466" s="155"/>
      <c r="Z466" s="18"/>
      <c r="AA466" s="155"/>
      <c r="AB466" s="18"/>
      <c r="AC466" s="155"/>
      <c r="AD466" s="18"/>
      <c r="AE466" s="155"/>
      <c r="AF466" s="154"/>
      <c r="AG466" s="153"/>
      <c r="AH466" s="153"/>
      <c r="AI466" s="18"/>
      <c r="AJ466" s="18"/>
      <c r="AK466" s="18"/>
      <c r="AL466" s="18"/>
      <c r="AM466" s="18"/>
      <c r="AN466" s="18"/>
      <c r="AO466" s="18"/>
      <c r="AP466" s="18"/>
      <c r="AQ466" s="18"/>
      <c r="AR466" s="18"/>
      <c r="AS466" s="18"/>
      <c r="AT466" s="18"/>
      <c r="AU466" s="18"/>
      <c r="AV466" s="18"/>
      <c r="AW466" s="18"/>
    </row>
    <row r="467" spans="1:49" ht="16.399999999999999" customHeight="1" x14ac:dyDescent="0.3">
      <c r="A467" s="18"/>
      <c r="B467" s="18"/>
      <c r="C467" s="18"/>
      <c r="D467" s="18"/>
      <c r="E467" s="155"/>
      <c r="F467" s="18"/>
      <c r="G467" s="155"/>
      <c r="H467" s="18"/>
      <c r="I467" s="155"/>
      <c r="J467" s="18"/>
      <c r="K467" s="155"/>
      <c r="L467" s="155"/>
      <c r="M467" s="18"/>
      <c r="N467" s="153"/>
      <c r="O467" s="153"/>
      <c r="P467" s="153"/>
      <c r="Q467" s="18"/>
      <c r="R467" s="18"/>
      <c r="S467" s="18"/>
      <c r="T467" s="18"/>
      <c r="U467" s="18"/>
      <c r="V467" s="18"/>
      <c r="W467" s="18"/>
      <c r="X467" s="18"/>
      <c r="Y467" s="155"/>
      <c r="Z467" s="18"/>
      <c r="AA467" s="155"/>
      <c r="AB467" s="18"/>
      <c r="AC467" s="155"/>
      <c r="AD467" s="18"/>
      <c r="AE467" s="155"/>
      <c r="AF467" s="154"/>
      <c r="AG467" s="153"/>
      <c r="AH467" s="153"/>
      <c r="AI467" s="18"/>
      <c r="AJ467" s="18"/>
      <c r="AK467" s="18"/>
      <c r="AL467" s="18"/>
      <c r="AM467" s="18"/>
      <c r="AN467" s="18"/>
      <c r="AO467" s="18"/>
      <c r="AP467" s="18"/>
      <c r="AQ467" s="18"/>
      <c r="AR467" s="18"/>
      <c r="AS467" s="18"/>
      <c r="AT467" s="18"/>
      <c r="AU467" s="18"/>
      <c r="AV467" s="18"/>
      <c r="AW467" s="18"/>
    </row>
    <row r="468" spans="1:49" ht="16.399999999999999" customHeight="1" x14ac:dyDescent="0.3">
      <c r="A468" s="18"/>
      <c r="B468" s="18"/>
      <c r="C468" s="18"/>
      <c r="D468" s="18"/>
      <c r="E468" s="155"/>
      <c r="F468" s="18"/>
      <c r="G468" s="155"/>
      <c r="H468" s="18"/>
      <c r="I468" s="155"/>
      <c r="J468" s="18"/>
      <c r="K468" s="155"/>
      <c r="L468" s="155"/>
      <c r="M468" s="18"/>
      <c r="N468" s="153"/>
      <c r="O468" s="153"/>
      <c r="P468" s="153"/>
      <c r="Q468" s="18"/>
      <c r="R468" s="18"/>
      <c r="S468" s="18"/>
      <c r="T468" s="18"/>
      <c r="U468" s="18"/>
      <c r="V468" s="18"/>
      <c r="W468" s="18"/>
      <c r="X468" s="18"/>
      <c r="Y468" s="155"/>
      <c r="Z468" s="18"/>
      <c r="AA468" s="155"/>
      <c r="AB468" s="18"/>
      <c r="AC468" s="155"/>
      <c r="AD468" s="18"/>
      <c r="AE468" s="155"/>
      <c r="AF468" s="154"/>
      <c r="AG468" s="153"/>
      <c r="AH468" s="153"/>
      <c r="AI468" s="18"/>
      <c r="AJ468" s="18"/>
      <c r="AK468" s="18"/>
      <c r="AL468" s="18"/>
      <c r="AM468" s="18"/>
      <c r="AN468" s="18"/>
      <c r="AO468" s="18"/>
      <c r="AP468" s="18"/>
      <c r="AQ468" s="18"/>
      <c r="AR468" s="18"/>
      <c r="AS468" s="18"/>
      <c r="AT468" s="18"/>
      <c r="AU468" s="18"/>
      <c r="AV468" s="18"/>
      <c r="AW468" s="18"/>
    </row>
    <row r="469" spans="1:49" ht="16.399999999999999" customHeight="1" x14ac:dyDescent="0.3">
      <c r="A469" s="18"/>
      <c r="B469" s="18"/>
      <c r="C469" s="18"/>
      <c r="D469" s="18"/>
      <c r="E469" s="155"/>
      <c r="F469" s="18"/>
      <c r="G469" s="155"/>
      <c r="H469" s="18"/>
      <c r="I469" s="155"/>
      <c r="J469" s="18"/>
      <c r="K469" s="155"/>
      <c r="L469" s="155"/>
      <c r="M469" s="18"/>
      <c r="N469" s="153"/>
      <c r="O469" s="153"/>
      <c r="P469" s="153"/>
      <c r="Q469" s="18"/>
      <c r="R469" s="18"/>
      <c r="S469" s="18"/>
      <c r="T469" s="18"/>
      <c r="U469" s="18"/>
      <c r="V469" s="18"/>
      <c r="W469" s="18"/>
      <c r="X469" s="18"/>
      <c r="Y469" s="155"/>
      <c r="Z469" s="18"/>
      <c r="AA469" s="155"/>
      <c r="AB469" s="18"/>
      <c r="AC469" s="155"/>
      <c r="AD469" s="18"/>
      <c r="AE469" s="155"/>
      <c r="AF469" s="154"/>
      <c r="AG469" s="153"/>
      <c r="AH469" s="153"/>
      <c r="AI469" s="18"/>
      <c r="AJ469" s="18"/>
      <c r="AK469" s="18"/>
      <c r="AL469" s="18"/>
      <c r="AM469" s="18"/>
      <c r="AN469" s="18"/>
      <c r="AO469" s="18"/>
      <c r="AP469" s="18"/>
      <c r="AQ469" s="18"/>
      <c r="AR469" s="18"/>
      <c r="AS469" s="18"/>
      <c r="AT469" s="18"/>
      <c r="AU469" s="18"/>
      <c r="AV469" s="18"/>
      <c r="AW469" s="18"/>
    </row>
    <row r="470" spans="1:49" ht="16.399999999999999" customHeight="1" x14ac:dyDescent="0.3">
      <c r="A470" s="18"/>
      <c r="B470" s="18"/>
      <c r="C470" s="18"/>
      <c r="D470" s="18"/>
      <c r="E470" s="155"/>
      <c r="F470" s="18"/>
      <c r="G470" s="155"/>
      <c r="H470" s="18"/>
      <c r="I470" s="155"/>
      <c r="J470" s="18"/>
      <c r="K470" s="155"/>
      <c r="L470" s="155"/>
      <c r="M470" s="18"/>
      <c r="N470" s="153"/>
      <c r="O470" s="153"/>
      <c r="P470" s="153"/>
      <c r="Q470" s="18"/>
      <c r="R470" s="18"/>
      <c r="S470" s="18"/>
      <c r="T470" s="18"/>
      <c r="U470" s="18"/>
      <c r="V470" s="18"/>
      <c r="W470" s="18"/>
      <c r="X470" s="18"/>
      <c r="Y470" s="155"/>
      <c r="Z470" s="18"/>
      <c r="AA470" s="155"/>
      <c r="AB470" s="18"/>
      <c r="AC470" s="155"/>
      <c r="AD470" s="18"/>
      <c r="AE470" s="155"/>
      <c r="AF470" s="154"/>
      <c r="AG470" s="153"/>
      <c r="AH470" s="153"/>
      <c r="AI470" s="18"/>
      <c r="AJ470" s="18"/>
      <c r="AK470" s="18"/>
      <c r="AL470" s="18"/>
      <c r="AM470" s="18"/>
      <c r="AN470" s="18"/>
      <c r="AO470" s="18"/>
      <c r="AP470" s="18"/>
      <c r="AQ470" s="18"/>
      <c r="AR470" s="18"/>
      <c r="AS470" s="18"/>
      <c r="AT470" s="18"/>
      <c r="AU470" s="18"/>
      <c r="AV470" s="18"/>
      <c r="AW470" s="18"/>
    </row>
    <row r="471" spans="1:49" ht="16.399999999999999" customHeight="1" x14ac:dyDescent="0.3">
      <c r="A471" s="18"/>
      <c r="B471" s="18"/>
      <c r="C471" s="18"/>
      <c r="D471" s="18"/>
      <c r="E471" s="155"/>
      <c r="F471" s="18"/>
      <c r="G471" s="155"/>
      <c r="H471" s="18"/>
      <c r="I471" s="155"/>
      <c r="J471" s="18"/>
      <c r="K471" s="155"/>
      <c r="L471" s="155"/>
      <c r="M471" s="18"/>
      <c r="N471" s="153"/>
      <c r="O471" s="153"/>
      <c r="P471" s="153"/>
      <c r="Q471" s="18"/>
      <c r="R471" s="18"/>
      <c r="S471" s="18"/>
      <c r="T471" s="18"/>
      <c r="U471" s="18"/>
      <c r="V471" s="18"/>
      <c r="W471" s="18"/>
      <c r="X471" s="18"/>
      <c r="Y471" s="155"/>
      <c r="Z471" s="18"/>
      <c r="AA471" s="155"/>
      <c r="AB471" s="18"/>
      <c r="AC471" s="155"/>
      <c r="AD471" s="18"/>
      <c r="AE471" s="155"/>
      <c r="AF471" s="154"/>
      <c r="AG471" s="153"/>
      <c r="AH471" s="153"/>
      <c r="AI471" s="18"/>
      <c r="AJ471" s="18"/>
      <c r="AK471" s="18"/>
      <c r="AL471" s="18"/>
      <c r="AM471" s="18"/>
      <c r="AN471" s="18"/>
      <c r="AO471" s="18"/>
      <c r="AP471" s="18"/>
      <c r="AQ471" s="18"/>
      <c r="AR471" s="18"/>
      <c r="AS471" s="18"/>
      <c r="AT471" s="18"/>
      <c r="AU471" s="18"/>
      <c r="AV471" s="18"/>
      <c r="AW471" s="18"/>
    </row>
    <row r="472" spans="1:49" ht="16.399999999999999" customHeight="1" x14ac:dyDescent="0.3">
      <c r="A472" s="18"/>
      <c r="B472" s="18"/>
      <c r="C472" s="18"/>
      <c r="D472" s="18"/>
      <c r="E472" s="155"/>
      <c r="F472" s="18"/>
      <c r="G472" s="155"/>
      <c r="H472" s="18"/>
      <c r="I472" s="155"/>
      <c r="J472" s="18"/>
      <c r="K472" s="155"/>
      <c r="L472" s="155"/>
      <c r="M472" s="18"/>
      <c r="N472" s="153"/>
      <c r="O472" s="153"/>
      <c r="P472" s="153"/>
      <c r="Q472" s="18"/>
      <c r="R472" s="18"/>
      <c r="S472" s="18"/>
      <c r="T472" s="18"/>
      <c r="U472" s="18"/>
      <c r="V472" s="18"/>
      <c r="W472" s="18"/>
      <c r="X472" s="18"/>
      <c r="Y472" s="155"/>
      <c r="Z472" s="18"/>
      <c r="AA472" s="155"/>
      <c r="AB472" s="18"/>
      <c r="AC472" s="155"/>
      <c r="AD472" s="18"/>
      <c r="AE472" s="155"/>
      <c r="AF472" s="154"/>
      <c r="AG472" s="153"/>
      <c r="AH472" s="153"/>
      <c r="AI472" s="18"/>
      <c r="AJ472" s="18"/>
      <c r="AK472" s="18"/>
      <c r="AL472" s="18"/>
      <c r="AM472" s="18"/>
      <c r="AN472" s="18"/>
      <c r="AO472" s="18"/>
      <c r="AP472" s="18"/>
      <c r="AQ472" s="18"/>
      <c r="AR472" s="18"/>
      <c r="AS472" s="18"/>
      <c r="AT472" s="18"/>
      <c r="AU472" s="18"/>
      <c r="AV472" s="18"/>
      <c r="AW472" s="18"/>
    </row>
    <row r="473" spans="1:49" ht="16.399999999999999" customHeight="1" x14ac:dyDescent="0.3">
      <c r="A473" s="18"/>
      <c r="B473" s="18"/>
      <c r="C473" s="18"/>
      <c r="D473" s="18"/>
      <c r="E473" s="155"/>
      <c r="F473" s="18"/>
      <c r="G473" s="155"/>
      <c r="H473" s="18"/>
      <c r="I473" s="155"/>
      <c r="J473" s="18"/>
      <c r="K473" s="155"/>
      <c r="L473" s="155"/>
      <c r="M473" s="18"/>
      <c r="N473" s="153"/>
      <c r="O473" s="153"/>
      <c r="P473" s="153"/>
      <c r="Q473" s="18"/>
      <c r="R473" s="18"/>
      <c r="S473" s="18"/>
      <c r="T473" s="18"/>
      <c r="U473" s="18"/>
      <c r="V473" s="18"/>
      <c r="W473" s="18"/>
      <c r="X473" s="18"/>
      <c r="Y473" s="155"/>
      <c r="Z473" s="18"/>
      <c r="AA473" s="155"/>
      <c r="AB473" s="18"/>
      <c r="AC473" s="155"/>
      <c r="AD473" s="18"/>
      <c r="AE473" s="155"/>
      <c r="AF473" s="154"/>
      <c r="AG473" s="153"/>
      <c r="AH473" s="153"/>
      <c r="AI473" s="18"/>
      <c r="AJ473" s="18"/>
      <c r="AK473" s="18"/>
      <c r="AL473" s="18"/>
      <c r="AM473" s="18"/>
      <c r="AN473" s="18"/>
      <c r="AO473" s="18"/>
      <c r="AP473" s="18"/>
      <c r="AQ473" s="18"/>
      <c r="AR473" s="18"/>
      <c r="AS473" s="18"/>
      <c r="AT473" s="18"/>
      <c r="AU473" s="18"/>
      <c r="AV473" s="18"/>
      <c r="AW473" s="18"/>
    </row>
    <row r="474" spans="1:49" ht="16.399999999999999" customHeight="1" x14ac:dyDescent="0.3">
      <c r="A474" s="18"/>
      <c r="B474" s="18"/>
      <c r="C474" s="18"/>
      <c r="D474" s="18"/>
      <c r="E474" s="155"/>
      <c r="F474" s="18"/>
      <c r="G474" s="155"/>
      <c r="H474" s="18"/>
      <c r="I474" s="155"/>
      <c r="J474" s="18"/>
      <c r="K474" s="155"/>
      <c r="L474" s="155"/>
      <c r="M474" s="18"/>
      <c r="N474" s="153"/>
      <c r="O474" s="153"/>
      <c r="P474" s="153"/>
      <c r="Q474" s="18"/>
      <c r="R474" s="18"/>
      <c r="S474" s="18"/>
      <c r="T474" s="18"/>
      <c r="U474" s="18"/>
      <c r="V474" s="18"/>
      <c r="W474" s="18"/>
      <c r="X474" s="18"/>
      <c r="Y474" s="155"/>
      <c r="Z474" s="18"/>
      <c r="AA474" s="155"/>
      <c r="AB474" s="18"/>
      <c r="AC474" s="155"/>
      <c r="AD474" s="18"/>
      <c r="AE474" s="155"/>
      <c r="AF474" s="154"/>
      <c r="AG474" s="153"/>
      <c r="AH474" s="153"/>
      <c r="AI474" s="18"/>
      <c r="AJ474" s="18"/>
      <c r="AK474" s="18"/>
      <c r="AL474" s="18"/>
      <c r="AM474" s="18"/>
      <c r="AN474" s="18"/>
      <c r="AO474" s="18"/>
      <c r="AP474" s="18"/>
      <c r="AQ474" s="18"/>
      <c r="AR474" s="18"/>
      <c r="AS474" s="18"/>
      <c r="AT474" s="18"/>
      <c r="AU474" s="18"/>
      <c r="AV474" s="18"/>
      <c r="AW474" s="18"/>
    </row>
    <row r="475" spans="1:49" ht="16.399999999999999" customHeight="1" x14ac:dyDescent="0.3">
      <c r="A475" s="18"/>
      <c r="B475" s="18"/>
      <c r="C475" s="18"/>
      <c r="D475" s="18"/>
      <c r="E475" s="155"/>
      <c r="F475" s="18"/>
      <c r="G475" s="155"/>
      <c r="H475" s="18"/>
      <c r="I475" s="155"/>
      <c r="J475" s="18"/>
      <c r="K475" s="155"/>
      <c r="L475" s="155"/>
      <c r="M475" s="18"/>
      <c r="N475" s="153"/>
      <c r="O475" s="153"/>
      <c r="P475" s="153"/>
      <c r="Q475" s="18"/>
      <c r="R475" s="18"/>
      <c r="S475" s="18"/>
      <c r="T475" s="18"/>
      <c r="U475" s="18"/>
      <c r="V475" s="18"/>
      <c r="W475" s="18"/>
      <c r="X475" s="18"/>
      <c r="Y475" s="155"/>
      <c r="Z475" s="18"/>
      <c r="AA475" s="155"/>
      <c r="AB475" s="18"/>
      <c r="AC475" s="155"/>
      <c r="AD475" s="18"/>
      <c r="AE475" s="155"/>
      <c r="AF475" s="154"/>
      <c r="AG475" s="153"/>
      <c r="AH475" s="153"/>
      <c r="AI475" s="18"/>
      <c r="AJ475" s="18"/>
      <c r="AK475" s="18"/>
      <c r="AL475" s="18"/>
      <c r="AM475" s="18"/>
      <c r="AN475" s="18"/>
      <c r="AO475" s="18"/>
      <c r="AP475" s="18"/>
      <c r="AQ475" s="18"/>
      <c r="AR475" s="18"/>
      <c r="AS475" s="18"/>
      <c r="AT475" s="18"/>
      <c r="AU475" s="18"/>
      <c r="AV475" s="18"/>
      <c r="AW475" s="18"/>
    </row>
    <row r="476" spans="1:49" ht="16.399999999999999" customHeight="1" x14ac:dyDescent="0.3">
      <c r="A476" s="18"/>
      <c r="B476" s="18"/>
      <c r="C476" s="18"/>
      <c r="D476" s="18"/>
      <c r="E476" s="155"/>
      <c r="F476" s="18"/>
      <c r="G476" s="155"/>
      <c r="H476" s="18"/>
      <c r="I476" s="155"/>
      <c r="J476" s="18"/>
      <c r="K476" s="155"/>
      <c r="L476" s="155"/>
      <c r="M476" s="18"/>
      <c r="N476" s="153"/>
      <c r="O476" s="153"/>
      <c r="P476" s="153"/>
      <c r="Q476" s="18"/>
      <c r="R476" s="18"/>
      <c r="S476" s="18"/>
      <c r="T476" s="18"/>
      <c r="U476" s="18"/>
      <c r="V476" s="18"/>
      <c r="W476" s="18"/>
      <c r="X476" s="18"/>
      <c r="Y476" s="155"/>
      <c r="Z476" s="18"/>
      <c r="AA476" s="155"/>
      <c r="AB476" s="18"/>
      <c r="AC476" s="155"/>
      <c r="AD476" s="18"/>
      <c r="AE476" s="155"/>
      <c r="AF476" s="154"/>
      <c r="AG476" s="153"/>
      <c r="AH476" s="153"/>
      <c r="AI476" s="18"/>
      <c r="AJ476" s="18"/>
      <c r="AK476" s="18"/>
      <c r="AL476" s="18"/>
      <c r="AM476" s="18"/>
      <c r="AN476" s="18"/>
      <c r="AO476" s="18"/>
      <c r="AP476" s="18"/>
      <c r="AQ476" s="18"/>
      <c r="AR476" s="18"/>
      <c r="AS476" s="18"/>
      <c r="AT476" s="18"/>
      <c r="AU476" s="18"/>
      <c r="AV476" s="18"/>
      <c r="AW476" s="18"/>
    </row>
    <row r="477" spans="1:49" ht="16.399999999999999" customHeight="1" x14ac:dyDescent="0.3">
      <c r="A477" s="18"/>
      <c r="B477" s="18"/>
      <c r="C477" s="18"/>
      <c r="D477" s="18"/>
      <c r="E477" s="155"/>
      <c r="F477" s="18"/>
      <c r="G477" s="155"/>
      <c r="H477" s="18"/>
      <c r="I477" s="155"/>
      <c r="J477" s="18"/>
      <c r="K477" s="155"/>
      <c r="L477" s="155"/>
      <c r="M477" s="18"/>
      <c r="N477" s="153"/>
      <c r="O477" s="153"/>
      <c r="P477" s="153"/>
      <c r="Q477" s="18"/>
      <c r="R477" s="18"/>
      <c r="S477" s="18"/>
      <c r="T477" s="18"/>
      <c r="U477" s="18"/>
      <c r="V477" s="18"/>
      <c r="W477" s="18"/>
      <c r="X477" s="18"/>
      <c r="Y477" s="155"/>
      <c r="Z477" s="18"/>
      <c r="AA477" s="155"/>
      <c r="AB477" s="18"/>
      <c r="AC477" s="155"/>
      <c r="AD477" s="18"/>
      <c r="AE477" s="155"/>
      <c r="AF477" s="154"/>
      <c r="AG477" s="153"/>
      <c r="AH477" s="153"/>
      <c r="AI477" s="18"/>
      <c r="AJ477" s="18"/>
      <c r="AK477" s="18"/>
      <c r="AL477" s="18"/>
      <c r="AM477" s="18"/>
      <c r="AN477" s="18"/>
      <c r="AO477" s="18"/>
      <c r="AP477" s="18"/>
      <c r="AQ477" s="18"/>
      <c r="AR477" s="18"/>
      <c r="AS477" s="18"/>
      <c r="AT477" s="18"/>
      <c r="AU477" s="18"/>
      <c r="AV477" s="18"/>
      <c r="AW477" s="18"/>
    </row>
    <row r="478" spans="1:49" ht="16.399999999999999" customHeight="1" x14ac:dyDescent="0.3">
      <c r="A478" s="18"/>
      <c r="B478" s="18"/>
      <c r="C478" s="18"/>
      <c r="D478" s="18"/>
      <c r="E478" s="155"/>
      <c r="F478" s="18"/>
      <c r="G478" s="155"/>
      <c r="H478" s="18"/>
      <c r="I478" s="155"/>
      <c r="J478" s="18"/>
      <c r="K478" s="155"/>
      <c r="L478" s="155"/>
      <c r="M478" s="18"/>
      <c r="N478" s="153"/>
      <c r="O478" s="153"/>
      <c r="P478" s="153"/>
      <c r="Q478" s="18"/>
      <c r="R478" s="18"/>
      <c r="S478" s="18"/>
      <c r="T478" s="18"/>
      <c r="U478" s="18"/>
      <c r="V478" s="18"/>
      <c r="W478" s="18"/>
      <c r="X478" s="18"/>
      <c r="Y478" s="155"/>
      <c r="Z478" s="18"/>
      <c r="AA478" s="155"/>
      <c r="AB478" s="18"/>
      <c r="AC478" s="155"/>
      <c r="AD478" s="18"/>
      <c r="AE478" s="155"/>
      <c r="AF478" s="154"/>
      <c r="AG478" s="153"/>
      <c r="AH478" s="153"/>
      <c r="AI478" s="18"/>
      <c r="AJ478" s="18"/>
      <c r="AK478" s="18"/>
      <c r="AL478" s="18"/>
      <c r="AM478" s="18"/>
      <c r="AN478" s="18"/>
      <c r="AO478" s="18"/>
      <c r="AP478" s="18"/>
      <c r="AQ478" s="18"/>
      <c r="AR478" s="18"/>
      <c r="AS478" s="18"/>
      <c r="AT478" s="18"/>
      <c r="AU478" s="18"/>
      <c r="AV478" s="18"/>
      <c r="AW478" s="18"/>
    </row>
    <row r="479" spans="1:49" ht="16.399999999999999" customHeight="1" x14ac:dyDescent="0.3">
      <c r="A479" s="18"/>
      <c r="B479" s="18"/>
      <c r="C479" s="18"/>
      <c r="D479" s="18"/>
      <c r="E479" s="155"/>
      <c r="F479" s="18"/>
      <c r="G479" s="155"/>
      <c r="H479" s="18"/>
      <c r="I479" s="155"/>
      <c r="J479" s="18"/>
      <c r="K479" s="155"/>
      <c r="L479" s="155"/>
      <c r="M479" s="18"/>
      <c r="N479" s="153"/>
      <c r="O479" s="153"/>
      <c r="P479" s="153"/>
      <c r="Q479" s="18"/>
      <c r="R479" s="18"/>
      <c r="S479" s="18"/>
      <c r="T479" s="18"/>
      <c r="U479" s="18"/>
      <c r="V479" s="18"/>
      <c r="W479" s="18"/>
      <c r="X479" s="18"/>
      <c r="Y479" s="155"/>
      <c r="Z479" s="18"/>
      <c r="AA479" s="155"/>
      <c r="AB479" s="18"/>
      <c r="AC479" s="155"/>
      <c r="AD479" s="18"/>
      <c r="AE479" s="155"/>
      <c r="AF479" s="154"/>
      <c r="AG479" s="153"/>
      <c r="AH479" s="153"/>
      <c r="AI479" s="18"/>
      <c r="AJ479" s="18"/>
      <c r="AK479" s="18"/>
      <c r="AL479" s="18"/>
      <c r="AM479" s="18"/>
      <c r="AN479" s="18"/>
      <c r="AO479" s="18"/>
      <c r="AP479" s="18"/>
      <c r="AQ479" s="18"/>
      <c r="AR479" s="18"/>
      <c r="AS479" s="18"/>
      <c r="AT479" s="18"/>
      <c r="AU479" s="18"/>
      <c r="AV479" s="18"/>
      <c r="AW479" s="18"/>
    </row>
    <row r="480" spans="1:49" ht="16.399999999999999" customHeight="1" x14ac:dyDescent="0.3">
      <c r="A480" s="18"/>
      <c r="B480" s="18"/>
      <c r="C480" s="18"/>
      <c r="D480" s="18"/>
      <c r="E480" s="155"/>
      <c r="F480" s="18"/>
      <c r="G480" s="155"/>
      <c r="H480" s="18"/>
      <c r="I480" s="155"/>
      <c r="J480" s="18"/>
      <c r="K480" s="155"/>
      <c r="L480" s="155"/>
      <c r="M480" s="18"/>
      <c r="N480" s="153"/>
      <c r="O480" s="153"/>
      <c r="P480" s="153"/>
      <c r="Q480" s="18"/>
      <c r="R480" s="18"/>
      <c r="S480" s="18"/>
      <c r="T480" s="18"/>
      <c r="U480" s="18"/>
      <c r="V480" s="18"/>
      <c r="W480" s="18"/>
      <c r="X480" s="18"/>
      <c r="Y480" s="155"/>
      <c r="Z480" s="18"/>
      <c r="AA480" s="155"/>
      <c r="AB480" s="18"/>
      <c r="AC480" s="155"/>
      <c r="AD480" s="18"/>
      <c r="AE480" s="155"/>
      <c r="AF480" s="154"/>
      <c r="AG480" s="153"/>
      <c r="AH480" s="153"/>
      <c r="AI480" s="18"/>
      <c r="AJ480" s="18"/>
      <c r="AK480" s="18"/>
      <c r="AL480" s="18"/>
      <c r="AM480" s="18"/>
      <c r="AN480" s="18"/>
      <c r="AO480" s="18"/>
      <c r="AP480" s="18"/>
      <c r="AQ480" s="18"/>
      <c r="AR480" s="18"/>
      <c r="AS480" s="18"/>
      <c r="AT480" s="18"/>
      <c r="AU480" s="18"/>
      <c r="AV480" s="18"/>
      <c r="AW480" s="18"/>
    </row>
    <row r="481" spans="1:49" ht="16.399999999999999" customHeight="1" x14ac:dyDescent="0.3">
      <c r="A481" s="18"/>
      <c r="B481" s="18"/>
      <c r="C481" s="18"/>
      <c r="D481" s="18"/>
      <c r="E481" s="155"/>
      <c r="F481" s="18"/>
      <c r="G481" s="155"/>
      <c r="H481" s="18"/>
      <c r="I481" s="155"/>
      <c r="J481" s="18"/>
      <c r="K481" s="155"/>
      <c r="L481" s="155"/>
      <c r="M481" s="18"/>
      <c r="N481" s="153"/>
      <c r="O481" s="153"/>
      <c r="P481" s="153"/>
      <c r="Q481" s="18"/>
      <c r="R481" s="18"/>
      <c r="S481" s="18"/>
      <c r="T481" s="18"/>
      <c r="U481" s="18"/>
      <c r="V481" s="18"/>
      <c r="W481" s="18"/>
      <c r="X481" s="18"/>
      <c r="Y481" s="155"/>
      <c r="Z481" s="18"/>
      <c r="AA481" s="155"/>
      <c r="AB481" s="18"/>
      <c r="AC481" s="155"/>
      <c r="AD481" s="18"/>
      <c r="AE481" s="155"/>
      <c r="AF481" s="154"/>
      <c r="AG481" s="153"/>
      <c r="AH481" s="153"/>
      <c r="AI481" s="18"/>
      <c r="AJ481" s="18"/>
      <c r="AK481" s="18"/>
      <c r="AL481" s="18"/>
      <c r="AM481" s="18"/>
      <c r="AN481" s="18"/>
      <c r="AO481" s="18"/>
      <c r="AP481" s="18"/>
      <c r="AQ481" s="18"/>
      <c r="AR481" s="18"/>
      <c r="AS481" s="18"/>
      <c r="AT481" s="18"/>
      <c r="AU481" s="18"/>
      <c r="AV481" s="18"/>
      <c r="AW481" s="18"/>
    </row>
    <row r="482" spans="1:49" ht="16.399999999999999" customHeight="1" x14ac:dyDescent="0.3">
      <c r="A482" s="18"/>
      <c r="B482" s="18"/>
      <c r="C482" s="18"/>
      <c r="D482" s="18"/>
      <c r="E482" s="155"/>
      <c r="F482" s="18"/>
      <c r="G482" s="155"/>
      <c r="H482" s="18"/>
      <c r="I482" s="155"/>
      <c r="J482" s="18"/>
      <c r="K482" s="155"/>
      <c r="L482" s="155"/>
      <c r="M482" s="18"/>
      <c r="N482" s="153"/>
      <c r="O482" s="153"/>
      <c r="P482" s="153"/>
      <c r="Q482" s="18"/>
      <c r="R482" s="18"/>
      <c r="S482" s="18"/>
      <c r="T482" s="18"/>
      <c r="U482" s="18"/>
      <c r="V482" s="18"/>
      <c r="W482" s="18"/>
      <c r="X482" s="18"/>
      <c r="Y482" s="155"/>
      <c r="Z482" s="18"/>
      <c r="AA482" s="155"/>
      <c r="AB482" s="18"/>
      <c r="AC482" s="155"/>
      <c r="AD482" s="18"/>
      <c r="AE482" s="155"/>
      <c r="AF482" s="154"/>
      <c r="AG482" s="153"/>
      <c r="AH482" s="153"/>
      <c r="AI482" s="18"/>
      <c r="AJ482" s="18"/>
      <c r="AK482" s="18"/>
      <c r="AL482" s="18"/>
      <c r="AM482" s="18"/>
      <c r="AN482" s="18"/>
      <c r="AO482" s="18"/>
      <c r="AP482" s="18"/>
      <c r="AQ482" s="18"/>
      <c r="AR482" s="18"/>
      <c r="AS482" s="18"/>
      <c r="AT482" s="18"/>
      <c r="AU482" s="18"/>
      <c r="AV482" s="18"/>
      <c r="AW482" s="18"/>
    </row>
    <row r="483" spans="1:49" ht="16.399999999999999" customHeight="1" x14ac:dyDescent="0.3">
      <c r="A483" s="18"/>
      <c r="B483" s="18"/>
      <c r="C483" s="18"/>
      <c r="D483" s="18"/>
      <c r="E483" s="155"/>
      <c r="F483" s="18"/>
      <c r="G483" s="155"/>
      <c r="H483" s="18"/>
      <c r="I483" s="155"/>
      <c r="J483" s="18"/>
      <c r="K483" s="155"/>
      <c r="L483" s="155"/>
      <c r="M483" s="18"/>
      <c r="N483" s="153"/>
      <c r="O483" s="153"/>
      <c r="P483" s="153"/>
      <c r="Q483" s="18"/>
      <c r="R483" s="18"/>
      <c r="S483" s="18"/>
      <c r="T483" s="18"/>
      <c r="U483" s="18"/>
      <c r="V483" s="18"/>
      <c r="W483" s="18"/>
      <c r="X483" s="18"/>
      <c r="Y483" s="155"/>
      <c r="Z483" s="18"/>
      <c r="AA483" s="155"/>
      <c r="AB483" s="18"/>
      <c r="AC483" s="155"/>
      <c r="AD483" s="18"/>
      <c r="AE483" s="155"/>
      <c r="AF483" s="154"/>
      <c r="AG483" s="153"/>
      <c r="AH483" s="153"/>
      <c r="AI483" s="18"/>
      <c r="AJ483" s="18"/>
      <c r="AK483" s="18"/>
      <c r="AL483" s="18"/>
      <c r="AM483" s="18"/>
      <c r="AN483" s="18"/>
      <c r="AO483" s="18"/>
      <c r="AP483" s="18"/>
      <c r="AQ483" s="18"/>
      <c r="AR483" s="18"/>
      <c r="AS483" s="18"/>
      <c r="AT483" s="18"/>
      <c r="AU483" s="18"/>
      <c r="AV483" s="18"/>
      <c r="AW483" s="18"/>
    </row>
    <row r="484" spans="1:49" ht="16.399999999999999" customHeight="1" x14ac:dyDescent="0.3">
      <c r="A484" s="18"/>
      <c r="B484" s="18"/>
      <c r="C484" s="18"/>
      <c r="D484" s="18"/>
      <c r="E484" s="155"/>
      <c r="F484" s="18"/>
      <c r="G484" s="155"/>
      <c r="H484" s="18"/>
      <c r="I484" s="155"/>
      <c r="J484" s="18"/>
      <c r="K484" s="155"/>
      <c r="L484" s="155"/>
      <c r="M484" s="18"/>
      <c r="N484" s="153"/>
      <c r="O484" s="153"/>
      <c r="P484" s="153"/>
      <c r="Q484" s="18"/>
      <c r="R484" s="18"/>
      <c r="S484" s="18"/>
      <c r="T484" s="18"/>
      <c r="U484" s="18"/>
      <c r="V484" s="18"/>
      <c r="W484" s="18"/>
      <c r="X484" s="18"/>
      <c r="Y484" s="155"/>
      <c r="Z484" s="18"/>
      <c r="AA484" s="155"/>
      <c r="AB484" s="18"/>
      <c r="AC484" s="155"/>
      <c r="AD484" s="18"/>
      <c r="AE484" s="155"/>
      <c r="AF484" s="154"/>
      <c r="AG484" s="153"/>
      <c r="AH484" s="153"/>
      <c r="AI484" s="18"/>
      <c r="AJ484" s="18"/>
      <c r="AK484" s="18"/>
      <c r="AL484" s="18"/>
      <c r="AM484" s="18"/>
      <c r="AN484" s="18"/>
      <c r="AO484" s="18"/>
      <c r="AP484" s="18"/>
      <c r="AQ484" s="18"/>
      <c r="AR484" s="18"/>
      <c r="AS484" s="18"/>
      <c r="AT484" s="18"/>
      <c r="AU484" s="18"/>
      <c r="AV484" s="18"/>
      <c r="AW484" s="18"/>
    </row>
    <row r="485" spans="1:49" ht="16.399999999999999" customHeight="1" x14ac:dyDescent="0.3">
      <c r="A485" s="18"/>
      <c r="B485" s="18"/>
      <c r="C485" s="18"/>
      <c r="D485" s="18"/>
      <c r="E485" s="155"/>
      <c r="F485" s="18"/>
      <c r="G485" s="155"/>
      <c r="H485" s="18"/>
      <c r="I485" s="155"/>
      <c r="J485" s="18"/>
      <c r="K485" s="155"/>
      <c r="L485" s="155"/>
      <c r="M485" s="18"/>
      <c r="N485" s="153"/>
      <c r="O485" s="153"/>
      <c r="P485" s="153"/>
      <c r="Q485" s="18"/>
      <c r="R485" s="18"/>
      <c r="S485" s="18"/>
      <c r="T485" s="18"/>
      <c r="U485" s="18"/>
      <c r="V485" s="18"/>
      <c r="W485" s="18"/>
      <c r="X485" s="18"/>
      <c r="Y485" s="155"/>
      <c r="Z485" s="18"/>
      <c r="AA485" s="155"/>
      <c r="AB485" s="18"/>
      <c r="AC485" s="155"/>
      <c r="AD485" s="18"/>
      <c r="AE485" s="155"/>
      <c r="AF485" s="154"/>
      <c r="AG485" s="153"/>
      <c r="AH485" s="153"/>
      <c r="AI485" s="18"/>
      <c r="AJ485" s="18"/>
      <c r="AK485" s="18"/>
      <c r="AL485" s="18"/>
      <c r="AM485" s="18"/>
      <c r="AN485" s="18"/>
      <c r="AO485" s="18"/>
      <c r="AP485" s="18"/>
      <c r="AQ485" s="18"/>
      <c r="AR485" s="18"/>
      <c r="AS485" s="18"/>
      <c r="AT485" s="18"/>
      <c r="AU485" s="18"/>
      <c r="AV485" s="18"/>
      <c r="AW485" s="18"/>
    </row>
    <row r="486" spans="1:49" ht="16.399999999999999" customHeight="1" x14ac:dyDescent="0.3">
      <c r="A486" s="18"/>
      <c r="B486" s="18"/>
      <c r="C486" s="18"/>
      <c r="D486" s="18"/>
      <c r="E486" s="155"/>
      <c r="F486" s="18"/>
      <c r="G486" s="155"/>
      <c r="H486" s="18"/>
      <c r="I486" s="155"/>
      <c r="J486" s="18"/>
      <c r="K486" s="155"/>
      <c r="L486" s="155"/>
      <c r="M486" s="18"/>
      <c r="N486" s="153"/>
      <c r="O486" s="153"/>
      <c r="P486" s="153"/>
      <c r="Q486" s="18"/>
      <c r="R486" s="18"/>
      <c r="S486" s="18"/>
      <c r="T486" s="18"/>
      <c r="U486" s="18"/>
      <c r="V486" s="18"/>
      <c r="W486" s="18"/>
      <c r="X486" s="18"/>
      <c r="Y486" s="155"/>
      <c r="Z486" s="18"/>
      <c r="AA486" s="155"/>
      <c r="AB486" s="18"/>
      <c r="AC486" s="155"/>
      <c r="AD486" s="18"/>
      <c r="AE486" s="155"/>
      <c r="AF486" s="154"/>
      <c r="AG486" s="153"/>
      <c r="AH486" s="153"/>
      <c r="AI486" s="18"/>
      <c r="AJ486" s="18"/>
      <c r="AK486" s="18"/>
      <c r="AL486" s="18"/>
      <c r="AM486" s="18"/>
      <c r="AN486" s="18"/>
      <c r="AO486" s="18"/>
      <c r="AP486" s="18"/>
      <c r="AQ486" s="18"/>
      <c r="AR486" s="18"/>
      <c r="AS486" s="18"/>
      <c r="AT486" s="18"/>
      <c r="AU486" s="18"/>
      <c r="AV486" s="18"/>
      <c r="AW486" s="18"/>
    </row>
    <row r="487" spans="1:49" ht="16.399999999999999" customHeight="1" x14ac:dyDescent="0.3">
      <c r="A487" s="18"/>
      <c r="B487" s="18"/>
      <c r="C487" s="18"/>
      <c r="D487" s="18"/>
      <c r="E487" s="155"/>
      <c r="F487" s="18"/>
      <c r="G487" s="155"/>
      <c r="H487" s="18"/>
      <c r="I487" s="155"/>
      <c r="J487" s="18"/>
      <c r="K487" s="155"/>
      <c r="L487" s="155"/>
      <c r="M487" s="18"/>
      <c r="N487" s="153"/>
      <c r="O487" s="153"/>
      <c r="P487" s="153"/>
      <c r="Q487" s="18"/>
      <c r="R487" s="18"/>
      <c r="S487" s="18"/>
      <c r="T487" s="18"/>
      <c r="U487" s="18"/>
      <c r="V487" s="18"/>
      <c r="W487" s="18"/>
      <c r="X487" s="18"/>
      <c r="Y487" s="155"/>
      <c r="Z487" s="18"/>
      <c r="AA487" s="155"/>
      <c r="AB487" s="18"/>
      <c r="AC487" s="155"/>
      <c r="AD487" s="18"/>
      <c r="AE487" s="155"/>
      <c r="AF487" s="154"/>
      <c r="AG487" s="153"/>
      <c r="AH487" s="153"/>
      <c r="AI487" s="18"/>
      <c r="AJ487" s="18"/>
      <c r="AK487" s="18"/>
      <c r="AL487" s="18"/>
      <c r="AM487" s="18"/>
      <c r="AN487" s="18"/>
      <c r="AO487" s="18"/>
      <c r="AP487" s="18"/>
      <c r="AQ487" s="18"/>
      <c r="AR487" s="18"/>
      <c r="AS487" s="18"/>
      <c r="AT487" s="18"/>
      <c r="AU487" s="18"/>
      <c r="AV487" s="18"/>
      <c r="AW487" s="18"/>
    </row>
    <row r="488" spans="1:49" ht="16.399999999999999" customHeight="1" x14ac:dyDescent="0.3">
      <c r="A488" s="18"/>
      <c r="B488" s="18"/>
      <c r="C488" s="18"/>
      <c r="D488" s="18"/>
      <c r="E488" s="155"/>
      <c r="F488" s="18"/>
      <c r="G488" s="155"/>
      <c r="H488" s="18"/>
      <c r="I488" s="155"/>
      <c r="J488" s="18"/>
      <c r="K488" s="155"/>
      <c r="L488" s="155"/>
      <c r="M488" s="18"/>
      <c r="N488" s="153"/>
      <c r="O488" s="153"/>
      <c r="P488" s="153"/>
      <c r="Q488" s="18"/>
      <c r="R488" s="18"/>
      <c r="S488" s="18"/>
      <c r="T488" s="18"/>
      <c r="U488" s="18"/>
      <c r="V488" s="18"/>
      <c r="W488" s="18"/>
      <c r="X488" s="18"/>
      <c r="Y488" s="155"/>
      <c r="Z488" s="18"/>
      <c r="AA488" s="155"/>
      <c r="AB488" s="18"/>
      <c r="AC488" s="155"/>
      <c r="AD488" s="18"/>
      <c r="AE488" s="155"/>
      <c r="AF488" s="154"/>
      <c r="AG488" s="153"/>
      <c r="AH488" s="153"/>
      <c r="AI488" s="18"/>
      <c r="AJ488" s="18"/>
      <c r="AK488" s="18"/>
      <c r="AL488" s="18"/>
      <c r="AM488" s="18"/>
      <c r="AN488" s="18"/>
      <c r="AO488" s="18"/>
      <c r="AP488" s="18"/>
      <c r="AQ488" s="18"/>
      <c r="AR488" s="18"/>
      <c r="AS488" s="18"/>
      <c r="AT488" s="18"/>
      <c r="AU488" s="18"/>
      <c r="AV488" s="18"/>
      <c r="AW488" s="18"/>
    </row>
    <row r="489" spans="1:49" ht="16.399999999999999" customHeight="1" x14ac:dyDescent="0.3">
      <c r="A489" s="18"/>
      <c r="B489" s="18"/>
      <c r="C489" s="18"/>
      <c r="D489" s="18"/>
      <c r="E489" s="155"/>
      <c r="F489" s="18"/>
      <c r="G489" s="155"/>
      <c r="H489" s="18"/>
      <c r="I489" s="155"/>
      <c r="J489" s="18"/>
      <c r="K489" s="155"/>
      <c r="L489" s="155"/>
      <c r="M489" s="18"/>
      <c r="N489" s="153"/>
      <c r="O489" s="153"/>
      <c r="P489" s="153"/>
      <c r="Q489" s="18"/>
      <c r="R489" s="18"/>
      <c r="S489" s="18"/>
      <c r="T489" s="18"/>
      <c r="U489" s="18"/>
      <c r="V489" s="18"/>
      <c r="W489" s="18"/>
      <c r="X489" s="18"/>
      <c r="Y489" s="155"/>
      <c r="Z489" s="18"/>
      <c r="AA489" s="155"/>
      <c r="AB489" s="18"/>
      <c r="AC489" s="155"/>
      <c r="AD489" s="18"/>
      <c r="AE489" s="155"/>
      <c r="AF489" s="154"/>
      <c r="AG489" s="153"/>
      <c r="AH489" s="153"/>
      <c r="AI489" s="18"/>
      <c r="AJ489" s="18"/>
      <c r="AK489" s="18"/>
      <c r="AL489" s="18"/>
      <c r="AM489" s="18"/>
      <c r="AN489" s="18"/>
      <c r="AO489" s="18"/>
      <c r="AP489" s="18"/>
      <c r="AQ489" s="18"/>
      <c r="AR489" s="18"/>
      <c r="AS489" s="18"/>
      <c r="AT489" s="18"/>
      <c r="AU489" s="18"/>
      <c r="AV489" s="18"/>
      <c r="AW489" s="18"/>
    </row>
    <row r="490" spans="1:49" ht="16.399999999999999" customHeight="1" x14ac:dyDescent="0.3">
      <c r="A490" s="18"/>
      <c r="B490" s="18"/>
      <c r="C490" s="18"/>
      <c r="D490" s="18"/>
      <c r="E490" s="155"/>
      <c r="F490" s="18"/>
      <c r="G490" s="155"/>
      <c r="H490" s="18"/>
      <c r="I490" s="155"/>
      <c r="J490" s="18"/>
      <c r="K490" s="155"/>
      <c r="L490" s="155"/>
      <c r="M490" s="18"/>
      <c r="N490" s="153"/>
      <c r="O490" s="153"/>
      <c r="P490" s="153"/>
      <c r="Q490" s="18"/>
      <c r="R490" s="18"/>
      <c r="S490" s="18"/>
      <c r="T490" s="18"/>
      <c r="U490" s="18"/>
      <c r="V490" s="18"/>
      <c r="W490" s="18"/>
      <c r="X490" s="18"/>
      <c r="Y490" s="155"/>
      <c r="Z490" s="18"/>
      <c r="AA490" s="155"/>
      <c r="AB490" s="18"/>
      <c r="AC490" s="155"/>
      <c r="AD490" s="18"/>
      <c r="AE490" s="155"/>
      <c r="AF490" s="154"/>
      <c r="AG490" s="153"/>
      <c r="AH490" s="153"/>
      <c r="AI490" s="18"/>
      <c r="AJ490" s="18"/>
      <c r="AK490" s="18"/>
      <c r="AL490" s="18"/>
      <c r="AM490" s="18"/>
      <c r="AN490" s="18"/>
      <c r="AO490" s="18"/>
      <c r="AP490" s="18"/>
      <c r="AQ490" s="18"/>
      <c r="AR490" s="18"/>
      <c r="AS490" s="18"/>
      <c r="AT490" s="18"/>
      <c r="AU490" s="18"/>
      <c r="AV490" s="18"/>
      <c r="AW490" s="18"/>
    </row>
    <row r="491" spans="1:49" x14ac:dyDescent="0.3">
      <c r="A491" s="18"/>
    </row>
    <row r="492" spans="1:49" x14ac:dyDescent="0.3">
      <c r="A492" s="18"/>
    </row>
    <row r="493" spans="1:49" x14ac:dyDescent="0.3">
      <c r="A493" s="18"/>
    </row>
  </sheetData>
  <mergeCells count="17">
    <mergeCell ref="M13:S13"/>
    <mergeCell ref="W13:AB13"/>
    <mergeCell ref="J13:K13"/>
    <mergeCell ref="AK13:AP13"/>
    <mergeCell ref="A12:AW12"/>
    <mergeCell ref="AR13:AW13"/>
    <mergeCell ref="AD13:AI13"/>
    <mergeCell ref="C13:I13"/>
    <mergeCell ref="AD1:AI1"/>
    <mergeCell ref="AK1:AP1"/>
    <mergeCell ref="AR1:AW1"/>
    <mergeCell ref="B10:C10"/>
    <mergeCell ref="I10:J10"/>
    <mergeCell ref="C1:I1"/>
    <mergeCell ref="J1:K1"/>
    <mergeCell ref="M1:S1"/>
    <mergeCell ref="W1:AB1"/>
  </mergeCells>
  <phoneticPr fontId="21" type="noConversion"/>
  <hyperlinks>
    <hyperlink ref="B11" r:id="rId1" xr:uid="{64AECB82-AC22-49B4-9461-5416636CC9F3}"/>
  </hyperlinks>
  <printOptions gridLines="1" gridLinesSet="0"/>
  <pageMargins left="0.75" right="0.75" top="1" bottom="1" header="0.5" footer="0.5"/>
  <pageSetup paperSize="9" scale="13" orientation="portrait" horizontalDpi="4294967292" r:id="rId2"/>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8538-DD32-46EB-A64C-2E366B48F474}">
  <sheetPr codeName="Sheet15">
    <tabColor rgb="FF00B0F0"/>
  </sheetPr>
  <dimension ref="A1:AC415"/>
  <sheetViews>
    <sheetView workbookViewId="0">
      <selection activeCell="M9" sqref="M9"/>
    </sheetView>
  </sheetViews>
  <sheetFormatPr defaultColWidth="8.54296875" defaultRowHeight="12.5" x14ac:dyDescent="0.25"/>
  <cols>
    <col min="1" max="1" width="14.1796875" style="20" customWidth="1"/>
    <col min="2" max="2" width="8.54296875" style="20" customWidth="1"/>
    <col min="3" max="4" width="8.54296875" style="63" customWidth="1"/>
    <col min="5" max="5" width="10.54296875" style="20" customWidth="1"/>
    <col min="6" max="6" width="11.453125" style="63" customWidth="1"/>
    <col min="7" max="7" width="8.54296875" style="63" customWidth="1"/>
    <col min="8" max="8" width="8.54296875" style="20" customWidth="1"/>
    <col min="9" max="9" width="8.54296875" style="63" customWidth="1"/>
    <col min="10" max="10" width="9.453125" style="63" customWidth="1"/>
    <col min="11" max="11" width="8.54296875" style="20" customWidth="1"/>
    <col min="12" max="12" width="8.54296875" style="63" customWidth="1"/>
    <col min="13" max="13" width="14.1796875" style="63" customWidth="1"/>
    <col min="14" max="14" width="7.54296875" style="20" customWidth="1"/>
    <col min="15" max="16" width="8.54296875" style="63" customWidth="1"/>
    <col min="17" max="17" width="8.54296875" style="20" customWidth="1"/>
    <col min="18" max="19" width="8.54296875" style="63" customWidth="1"/>
    <col min="20" max="20" width="8.54296875" style="20" customWidth="1"/>
    <col min="21" max="22" width="8.54296875" style="63" customWidth="1"/>
    <col min="23" max="23" width="8.54296875" style="20" customWidth="1"/>
    <col min="24" max="25" width="8.54296875" style="63" customWidth="1"/>
    <col min="26" max="26" width="8.54296875" style="20" customWidth="1"/>
    <col min="27" max="28" width="8.54296875" style="63" customWidth="1"/>
    <col min="29" max="16384" width="8.54296875" style="20"/>
  </cols>
  <sheetData>
    <row r="1" spans="1:28" x14ac:dyDescent="0.25">
      <c r="B1" s="849" t="s">
        <v>907</v>
      </c>
      <c r="C1" s="851"/>
      <c r="D1" s="851"/>
      <c r="E1" s="849" t="s">
        <v>908</v>
      </c>
      <c r="F1" s="851"/>
      <c r="G1" s="851"/>
      <c r="H1" s="849" t="s">
        <v>909</v>
      </c>
      <c r="I1" s="851"/>
      <c r="J1" s="851"/>
      <c r="K1" s="849" t="s">
        <v>910</v>
      </c>
      <c r="L1" s="851"/>
      <c r="M1" s="851"/>
      <c r="N1" s="849" t="s">
        <v>911</v>
      </c>
      <c r="O1" s="850"/>
      <c r="P1" s="850"/>
      <c r="Q1" s="849" t="s">
        <v>912</v>
      </c>
      <c r="R1" s="850"/>
      <c r="S1" s="850"/>
      <c r="T1" s="849" t="s">
        <v>913</v>
      </c>
      <c r="U1" s="851"/>
      <c r="V1" s="851"/>
      <c r="W1" s="849" t="s">
        <v>914</v>
      </c>
      <c r="X1" s="851"/>
      <c r="Y1" s="851"/>
      <c r="Z1" s="849" t="s">
        <v>915</v>
      </c>
      <c r="AA1" s="851"/>
      <c r="AB1" s="851"/>
    </row>
    <row r="2" spans="1:28" x14ac:dyDescent="0.25">
      <c r="B2" s="848" t="s">
        <v>916</v>
      </c>
      <c r="C2" s="847" t="s">
        <v>917</v>
      </c>
      <c r="D2" s="847"/>
      <c r="E2" s="848" t="s">
        <v>918</v>
      </c>
      <c r="F2" s="847" t="s">
        <v>917</v>
      </c>
      <c r="G2" s="847"/>
      <c r="H2" s="848" t="s">
        <v>918</v>
      </c>
      <c r="I2" s="847" t="s">
        <v>917</v>
      </c>
      <c r="J2" s="847"/>
      <c r="K2" s="848" t="s">
        <v>918</v>
      </c>
      <c r="L2" s="847" t="s">
        <v>917</v>
      </c>
      <c r="M2" s="847"/>
      <c r="N2" s="848" t="s">
        <v>918</v>
      </c>
      <c r="O2" s="847" t="s">
        <v>917</v>
      </c>
      <c r="P2" s="847"/>
      <c r="Q2" s="848" t="s">
        <v>918</v>
      </c>
      <c r="R2" s="847" t="s">
        <v>917</v>
      </c>
      <c r="S2" s="847"/>
      <c r="T2" s="848" t="s">
        <v>918</v>
      </c>
      <c r="U2" s="847" t="s">
        <v>917</v>
      </c>
      <c r="V2" s="847"/>
      <c r="W2" s="848" t="s">
        <v>918</v>
      </c>
      <c r="X2" s="847" t="s">
        <v>917</v>
      </c>
      <c r="Y2" s="847"/>
      <c r="Z2" s="848" t="s">
        <v>918</v>
      </c>
      <c r="AA2" s="847" t="s">
        <v>917</v>
      </c>
      <c r="AB2" s="847"/>
    </row>
    <row r="3" spans="1:28" ht="20" thickBot="1" x14ac:dyDescent="0.3">
      <c r="B3" s="848"/>
      <c r="C3" s="420" t="s">
        <v>919</v>
      </c>
      <c r="D3" s="451" t="s">
        <v>920</v>
      </c>
      <c r="E3" s="848"/>
      <c r="F3" s="420" t="s">
        <v>919</v>
      </c>
      <c r="G3" s="420" t="s">
        <v>920</v>
      </c>
      <c r="H3" s="848"/>
      <c r="I3" s="420" t="s">
        <v>919</v>
      </c>
      <c r="J3" s="420" t="s">
        <v>920</v>
      </c>
      <c r="K3" s="848"/>
      <c r="L3" s="420" t="s">
        <v>919</v>
      </c>
      <c r="M3" s="451" t="s">
        <v>920</v>
      </c>
      <c r="N3" s="848"/>
      <c r="O3" s="420" t="s">
        <v>919</v>
      </c>
      <c r="P3" s="420" t="s">
        <v>920</v>
      </c>
      <c r="Q3" s="848"/>
      <c r="R3" s="420" t="s">
        <v>919</v>
      </c>
      <c r="S3" s="420" t="s">
        <v>920</v>
      </c>
      <c r="T3" s="848"/>
      <c r="U3" s="420" t="s">
        <v>919</v>
      </c>
      <c r="V3" s="420" t="s">
        <v>920</v>
      </c>
      <c r="W3" s="848"/>
      <c r="X3" s="420" t="s">
        <v>919</v>
      </c>
      <c r="Y3" s="420" t="s">
        <v>920</v>
      </c>
      <c r="Z3" s="848"/>
      <c r="AA3" s="420" t="s">
        <v>919</v>
      </c>
      <c r="AB3" s="420" t="s">
        <v>920</v>
      </c>
    </row>
    <row r="4" spans="1:28" ht="26.5" thickBot="1" x14ac:dyDescent="0.35">
      <c r="A4" s="419" t="s">
        <v>921</v>
      </c>
      <c r="B4" s="423">
        <f ca="1">(AVERAGE(OFFSET(INDEX(B$18:B$1048576,COUNTA(B$18:B$1048576)),-2,0,3,1)))</f>
        <v>735.23513043333332</v>
      </c>
      <c r="C4" s="580" cm="1">
        <f t="array" ref="C4">INDEX(C$30:C$1048576,COUNTA(C$30:C$1048576))</f>
        <v>4.5603624085680003</v>
      </c>
      <c r="D4" s="582" cm="1">
        <f t="array" ref="D4">INDEX(D$32:D$1048576,COUNTA(D$32:D$1048576))</f>
        <v>4.7190575412719999</v>
      </c>
      <c r="E4" s="581">
        <f ca="1">(AVERAGE(OFFSET(INDEX(E$18:E$1048576,COUNTA(E$18:E$1048576)),-2,0,3,1)))</f>
        <v>737.79236186666674</v>
      </c>
      <c r="F4" s="424" cm="1">
        <f t="array" ref="F4">INDEX(F$30:F$1048576,COUNTA(F$30:F$1048576))</f>
        <v>3.7124991649610002</v>
      </c>
      <c r="G4" s="424" cm="1">
        <f t="array" ref="G4">INDEX(G$32:G$1048576,COUNTA(G$32:G$1048576))</f>
        <v>4.0045615848600002</v>
      </c>
      <c r="H4" s="423">
        <f ca="1">(AVERAGE(OFFSET(INDEX(H$18:H$1048576,COUNTA(H$18:H$1048576)),-2,0,3,1)))</f>
        <v>724.03100683333332</v>
      </c>
      <c r="I4" s="424" cm="1">
        <f t="array" ref="I4">INDEX(I$30:I$1048576,COUNTA(I$30:I$1048576))</f>
        <v>8.0156093648619997</v>
      </c>
      <c r="J4" s="424" cm="1">
        <f t="array" ref="J4">INDEX(J$32:J$1048576,COUNTA(J$32:J$1048576))</f>
        <v>7.7316879442959996</v>
      </c>
      <c r="K4" s="421">
        <f ca="1">(AVERAGE(OFFSET(INDEX(K$18:K$1048576,COUNTA(K$18:K$1048576)),-2,0,3,1)))</f>
        <v>723.20913876666657</v>
      </c>
      <c r="L4" s="449" cm="1">
        <f t="array" ref="L4">INDEX(L$30:L$1048576,COUNTA(L$30:L$1048576))</f>
        <v>4.5969049155419999</v>
      </c>
      <c r="M4" s="583" cm="1">
        <f t="array" ref="M4">INDEX(M$32:M$1048576,COUNTA(M$32:M$1048576))</f>
        <v>4.8320164217670003</v>
      </c>
      <c r="N4" s="450">
        <f ca="1">(AVERAGE(OFFSET(INDEX(N$18:N$1048576,COUNTA(N$18:N$1048576)),-2,0,3,1)))</f>
        <v>977.24529773333325</v>
      </c>
      <c r="O4" s="422" cm="1">
        <f t="array" ref="O4">INDEX(O$30:O$1048576,COUNTA(O$30:O$1048576))</f>
        <v>2.5574975731260001</v>
      </c>
      <c r="P4" s="422" cm="1">
        <f t="array" ref="P4">INDEX(P$32:P$1048576,COUNTA(P$32:P$1048576))</f>
        <v>2.7709083816239999</v>
      </c>
      <c r="Q4" s="421">
        <f ca="1">(AVERAGE(OFFSET(INDEX(Q$18:Q$1048576,COUNTA(Q$18:Q$1048576)),-2,0,3,1)))</f>
        <v>722.03231446666666</v>
      </c>
      <c r="R4" s="422" cm="1">
        <f t="array" ref="R4">INDEX(R$30:R$1048576,COUNTA(R$30:R$1048576))</f>
        <v>8.0606075398979993</v>
      </c>
      <c r="S4" s="422" cm="1">
        <f t="array" ref="S4">INDEX(S$32:S$1048576,COUNTA(S$32:S$1048576))</f>
        <v>8.1823041896129993</v>
      </c>
      <c r="T4" s="421">
        <f ca="1">(AVERAGE(OFFSET(INDEX(T$18:T$1048576,COUNTA(T$18:T$1048576)),-2,0,3,1)))</f>
        <v>802.86103826666658</v>
      </c>
      <c r="U4" s="422" cm="1">
        <f t="array" ref="U4">INDEX(U$30:U$1048576,COUNTA(U$30:U$1048576))</f>
        <v>4.1089957447870002</v>
      </c>
      <c r="V4" s="422" cm="1">
        <f t="array" ref="V4">INDEX(V$32:V$1048576,COUNTA(V$32:V$1048576))</f>
        <v>4.3707093730839999</v>
      </c>
      <c r="W4" s="421">
        <f ca="1">(AVERAGE(OFFSET(INDEX(W$18:W$1048576,COUNTA(W$18:W$1048576)),-2,0,3,1)))</f>
        <v>816.82829630000003</v>
      </c>
      <c r="X4" s="422" cm="1">
        <f t="array" ref="X4">INDEX(X$30:X$1048576,COUNTA(X$30:X$1048576))</f>
        <v>3.6111996314970001</v>
      </c>
      <c r="Y4" s="422" cm="1">
        <f t="array" ref="Y4">INDEX(Y$32:Y$1048576,COUNTA(Y$32:Y$1048576))</f>
        <v>3.2041775765580001</v>
      </c>
      <c r="Z4" s="421">
        <f ca="1">(AVERAGE(OFFSET(INDEX(Z$18:Z$1048576,COUNTA(Z$18:Z$1048576)),-2,0,3,1)))</f>
        <v>494.14961999999997</v>
      </c>
      <c r="AA4" s="422" cm="1">
        <f t="array" ref="AA4">INDEX(AA$30:AA$1048576,COUNTA(AA$30:AA$1048576))</f>
        <v>5.428934837381</v>
      </c>
      <c r="AB4" s="422" cm="1">
        <f t="array" ref="AB4">INDEX(AB$32:AB$1048576,COUNTA(AB$32:AB$1048576))</f>
        <v>5.7680982870930002</v>
      </c>
    </row>
    <row r="5" spans="1:28" ht="26" x14ac:dyDescent="0.3">
      <c r="A5" s="419" t="s">
        <v>41</v>
      </c>
      <c r="B5" s="421">
        <f ca="1">(AVERAGE(OFFSET(INDEX(B$18:B$1048576,COUNTA(B$18:B$1048576)),-2,0,3,1))-AVERAGE(OFFSET(INDEX(B$18:B$1048576,COUNTA(B$18:B$1048576)),-5,0,3,1)))*52</f>
        <v>523.61043375193321</v>
      </c>
      <c r="C5" s="422" cm="1">
        <f t="array" ref="C5">INDEX(C$30:C$1048576,COUNTA(C$30:C$1048576))-INDEX(C$30:C$1048576,COUNTA(C$30:C$1048576)-3)</f>
        <v>-0.45788037694799932</v>
      </c>
      <c r="D5" s="452" cm="1">
        <f t="array" ref="D5">INDEX(D$32:D$1048576,COUNTA(D$32:D$1048576))-INDEX(D$32:D$1048576,COUNTA(D$32:D$1048576)-3)</f>
        <v>-7.4487904134000082E-2</v>
      </c>
      <c r="E5" s="421">
        <f ca="1">(AVERAGE(OFFSET(INDEX(E$18:E$1048576,COUNTA(E$18:E$1048576)),-2,0,3,1))-AVERAGE(OFFSET(INDEX(E$18:E$1048576,COUNTA(E$18:E$1048576)),-5,0,3,1)))*52</f>
        <v>347.87552442074229</v>
      </c>
      <c r="F5" s="422" cm="1">
        <f t="array" ref="F5">INDEX(F$30:F$1048576,COUNTA(F$30:F$1048576))-INDEX(F$30:F$1048576,COUNTA(F$30:F$1048576)-3)</f>
        <v>-1.2001635279339999</v>
      </c>
      <c r="G5" s="422" cm="1">
        <f t="array" ref="G5">INDEX(G$32:G$1048576,COUNTA(G$32:G$1048576))-INDEX(G$32:G$1048576,COUNTA(G$32:G$1048576)-3)</f>
        <v>-0.6964249483089997</v>
      </c>
      <c r="H5" s="421">
        <f ca="1">(AVERAGE(OFFSET(INDEX(H$18:H$1048576,COUNTA(H$18:H$1048576)),-2,0,3,1))-AVERAGE(OFFSET(INDEX(H$18:H$1048576,COUNTA(H$18:H$1048576)),-5,0,3,1)))*52</f>
        <v>1018.5119427237728</v>
      </c>
      <c r="I5" s="422" cm="1">
        <f t="array" ref="I5">INDEX(I$30:I$1048576,COUNTA(I$30:I$1048576))-INDEX(I$30:I$1048576,COUNTA(I$30:I$1048576)-3)</f>
        <v>2.745113484649</v>
      </c>
      <c r="J5" s="422" cm="1">
        <f t="array" ref="J5">INDEX(J$32:J$1048576,COUNTA(J$32:J$1048576))-INDEX(J$32:J$1048576,COUNTA(J$32:J$1048576)-3)</f>
        <v>2.5905370404619994</v>
      </c>
      <c r="K5" s="421">
        <f ca="1">(AVERAGE(OFFSET(INDEX(K$18:K$1048576,COUNTA(K$18:K$1048576)),-2,0,3,1))-AVERAGE(OFFSET(INDEX(K$18:K$1048576,COUNTA(K$18:K$1048576)),-5,0,3,1)))*52</f>
        <v>568.38510330055215</v>
      </c>
      <c r="L5" s="422" cm="1">
        <f t="array" ref="L5">INDEX(L$30:L$1048576,COUNTA(L$30:L$1048576))-INDEX(L$30:L$1048576,COUNTA(L$30:L$1048576)-3)</f>
        <v>-0.51209553009999986</v>
      </c>
      <c r="M5" s="452" cm="1">
        <f t="array" ref="M5">INDEX(M$32:M$1048576,COUNTA(M$32:M$1048576))-INDEX(M$32:M$1048576,COUNTA(M$32:M$1048576)-3)</f>
        <v>-2.0644788020999449E-2</v>
      </c>
      <c r="N5" s="421">
        <f ca="1">(AVERAGE(OFFSET(INDEX(N$18:N$1048576,COUNTA(N$18:N$1048576)),-2,0,3,1))-AVERAGE(OFFSET(INDEX(N$18:N$1048576,COUNTA(N$18:N$1048576)),-5,0,3,1)))*52</f>
        <v>500.85478081212568</v>
      </c>
      <c r="O5" s="422" cm="1">
        <f t="array" ref="O5">INDEX(O$30:O$1048576,COUNTA(O$30:O$1048576))-INDEX(O$30:O$1048576,COUNTA(O$30:O$1048576)-3)</f>
        <v>-1.4900340760100002</v>
      </c>
      <c r="P5" s="422" cm="1">
        <f t="array" ref="P5">INDEX(P$32:P$1048576,COUNTA(P$32:P$1048576))-INDEX(P$32:P$1048576,COUNTA(P$32:P$1048576)-3)</f>
        <v>1.517054593999756E-3</v>
      </c>
      <c r="Q5" s="421">
        <f ca="1">(AVERAGE(OFFSET(INDEX(Q$18:Q$1048576,COUNTA(Q$18:Q$1048576)),-2,0,3,1))-AVERAGE(OFFSET(INDEX(Q$18:Q$1048576,COUNTA(Q$18:Q$1048576)),-5,0,3,1)))*52</f>
        <v>942.19564812002818</v>
      </c>
      <c r="R5" s="422" cm="1">
        <f t="array" ref="R5">INDEX(R$30:R$1048576,COUNTA(R$30:R$1048576))-INDEX(R$30:R$1048576,COUNTA(R$30:R$1048576)-3)</f>
        <v>2.3541607476829993</v>
      </c>
      <c r="S5" s="422" cm="1">
        <f t="array" ref="S5">INDEX(S$32:S$1048576,COUNTA(S$32:S$1048576))-INDEX(S$32:S$1048576,COUNTA(S$32:S$1048576)-3)</f>
        <v>2.1948312835819994</v>
      </c>
      <c r="T5" s="421">
        <f ca="1">(AVERAGE(OFFSET(INDEX(T$18:T$1048576,COUNTA(T$18:T$1048576)),-2,0,3,1))-AVERAGE(OFFSET(INDEX(T$18:T$1048576,COUNTA(T$18:T$1048576)),-5,0,3,1)))*52</f>
        <v>268.41572318124463</v>
      </c>
      <c r="U5" s="422" cm="1">
        <f t="array" ref="U5">INDEX(U$30:U$1048576,COUNTA(U$30:U$1048576))-INDEX(U$30:U$1048576,COUNTA(U$30:U$1048576)-3)</f>
        <v>-0.58782758686600012</v>
      </c>
      <c r="V5" s="422" cm="1">
        <f t="array" ref="V5">INDEX(V$32:V$1048576,COUNTA(V$32:V$1048576))-INDEX(V$32:V$1048576,COUNTA(V$32:V$1048576)-3)</f>
        <v>-0.46041623464800008</v>
      </c>
      <c r="W5" s="421">
        <f ca="1">(AVERAGE(OFFSET(INDEX(W$18:W$1048576,COUNTA(W$18:W$1048576)),-2,0,3,1))-AVERAGE(OFFSET(INDEX(W$18:W$1048576,COUNTA(W$18:W$1048576)),-5,0,3,1)))*52</f>
        <v>374.04524824576174</v>
      </c>
      <c r="X5" s="422" cm="1">
        <f t="array" ref="X5">INDEX(X$30:X$1048576,COUNTA(X$30:X$1048576))-INDEX(X$30:X$1048576,COUNTA(X$30:X$1048576)-3)</f>
        <v>-0.94231782678800036</v>
      </c>
      <c r="Y5" s="422" cm="1">
        <f t="array" ref="Y5">INDEX(Y$32:Y$1048576,COUNTA(Y$32:Y$1048576))-INDEX(Y$32:Y$1048576,COUNTA(Y$32:Y$1048576)-3)</f>
        <v>-1.5090419393619996</v>
      </c>
      <c r="Z5" s="421">
        <f ca="1">(AVERAGE(OFFSET(INDEX(Z$18:Z$1048576,COUNTA(Z$18:Z$1048576)),-2,0,3,1))-AVERAGE(OFFSET(INDEX(Z$18:Z$1048576,COUNTA(Z$18:Z$1048576)),-5,0,3,1)))*52</f>
        <v>447.92341504492288</v>
      </c>
      <c r="AA5" s="422" cm="1">
        <f t="array" ref="AA5">INDEX(AA$30:AA$1048576,COUNTA(AA$30:AA$1048576))-INDEX(AA$30:AA$1048576,COUNTA(AA$30:AA$1048576)-3)</f>
        <v>-0.28632331321099969</v>
      </c>
      <c r="AB5" s="422" cm="1">
        <f t="array" ref="AB5">INDEX(AB$32:AB$1048576,COUNTA(AB$32:AB$1048576))-INDEX(AB$32:AB$1048576,COUNTA(AB$32:AB$1048576)-3)</f>
        <v>-0.32879575719399945</v>
      </c>
    </row>
    <row r="6" spans="1:28" ht="26" x14ac:dyDescent="0.3">
      <c r="A6" s="419" t="s">
        <v>73</v>
      </c>
      <c r="B6" s="421">
        <f ca="1">(AVERAGE(OFFSET(INDEX(B$18:B$1048576,COUNTA(B$18:B$1048576)),-2,0,3,1))-AVERAGE(OFFSET(INDEX(B$18:B$1048576,COUNTA(B$18:B$1048576)),-14,0,3,1)))*52</f>
        <v>1722.8963128000032</v>
      </c>
      <c r="C6" s="422" cm="1">
        <f t="array" ref="C6">INDEX(C$30:C$1048576,COUNTA(C$30:C$1048576))-INDEX(C$30:C$1048576,COUNTA(C$30:C$1048576)-12)</f>
        <v>-1.6503280110279999</v>
      </c>
      <c r="D6" s="422" cm="1">
        <f t="array" ref="D6">INDEX(D$32:D$1048576,COUNTA(D$32:D$1048576))-INDEX(D$32:D$1048576,COUNTA(D$32:D$1048576)-12)</f>
        <v>-0.64165636654000036</v>
      </c>
      <c r="E6" s="421">
        <f ca="1">(AVERAGE(OFFSET(INDEX(E$18:E$1048576,COUNTA(E$18:E$1048576)),-2,0,3,1))-AVERAGE(OFFSET(INDEX(E$18:E$1048576,COUNTA(E$18:E$1048576)),-14,0,3,1)))*52</f>
        <v>1477.2026828000007</v>
      </c>
      <c r="F6" s="422" cm="1">
        <f t="array" ref="F6">INDEX(F$30:F$1048576,COUNTA(F$30:F$1048576))-INDEX(F$30:F$1048576,COUNTA(F$30:F$1048576)-12)</f>
        <v>-3.2416073745860001</v>
      </c>
      <c r="G6" s="422" cm="1">
        <f t="array" ref="G6">INDEX(G$32:G$1048576,COUNTA(G$32:G$1048576))-INDEX(G$32:G$1048576,COUNTA(G$32:G$1048576)-12)</f>
        <v>-1.6752254188129996</v>
      </c>
      <c r="H6" s="421">
        <f ca="1">(AVERAGE(OFFSET(INDEX(H$18:H$1048576,COUNTA(H$18:H$1048576)),-2,0,3,1))-AVERAGE(OFFSET(INDEX(H$18:H$1048576,COUNTA(H$18:H$1048576)),-14,0,3,1)))*52</f>
        <v>2702.0374367999998</v>
      </c>
      <c r="I6" s="422" cm="1">
        <f t="array" ref="I6">INDEX(I$30:I$1048576,COUNTA(I$30:I$1048576))-INDEX(I$30:I$1048576,COUNTA(I$30:I$1048576)-12)</f>
        <v>3.6752614173259994</v>
      </c>
      <c r="J6" s="422" cm="1">
        <f t="array" ref="J6">INDEX(J$32:J$1048576,COUNTA(J$32:J$1048576))-INDEX(J$32:J$1048576,COUNTA(J$32:J$1048576)-12)</f>
        <v>3.7280300399929995</v>
      </c>
      <c r="K6" s="421">
        <f ca="1">(AVERAGE(OFFSET(INDEX(K$18:K$1048576,COUNTA(K$18:K$1048576)),-2,0,3,1))-AVERAGE(OFFSET(INDEX(K$18:K$1048576,COUNTA(K$18:K$1048576)),-14,0,3,1)))*52</f>
        <v>1733.411650533325</v>
      </c>
      <c r="L6" s="422" cm="1">
        <f t="array" ref="L6">INDEX(L$30:L$1048576,COUNTA(L$30:L$1048576))-INDEX(L$30:L$1048576,COUNTA(L$30:L$1048576)-12)</f>
        <v>-1.8200682237620001</v>
      </c>
      <c r="M6" s="422" cm="1">
        <f t="array" ref="M6">INDEX(M$32:M$1048576,COUNTA(M$32:M$1048576))-INDEX(M$32:M$1048576,COUNTA(M$32:M$1048576)-12)</f>
        <v>-0.44321550550799937</v>
      </c>
      <c r="N6" s="421">
        <f ca="1">(AVERAGE(OFFSET(INDEX(N$18:N$1048576,COUNTA(N$18:N$1048576)),-2,0,3,1))-AVERAGE(OFFSET(INDEX(N$18:N$1048576,COUNTA(N$18:N$1048576)),-14,0,3,1)))*52</f>
        <v>1370.1209409333278</v>
      </c>
      <c r="O6" s="422" cm="1">
        <f t="array" ref="O6">INDEX(O$30:O$1048576,COUNTA(O$30:O$1048576))-INDEX(O$30:O$1048576,COUNTA(O$30:O$1048576)-12)</f>
        <v>-4.9806934189179994</v>
      </c>
      <c r="P6" s="422" cm="1">
        <f t="array" ref="P6">INDEX(P$32:P$1048576,COUNTA(P$32:P$1048576))-INDEX(P$32:P$1048576,COUNTA(P$32:P$1048576)-12)</f>
        <v>-2.7025206164780005</v>
      </c>
      <c r="Q6" s="421">
        <f ca="1">(AVERAGE(OFFSET(INDEX(Q$18:Q$1048576,COUNTA(Q$18:Q$1048576)),-2,0,3,1))-AVERAGE(OFFSET(INDEX(Q$18:Q$1048576,COUNTA(Q$18:Q$1048576)),-14,0,3,1)))*52</f>
        <v>2839.7451870666682</v>
      </c>
      <c r="R6" s="422" cm="1">
        <f t="array" ref="R6">INDEX(R$30:R$1048576,COUNTA(R$30:R$1048576))-INDEX(R$30:R$1048576,COUNTA(R$30:R$1048576)-12)</f>
        <v>3.3120818748669993</v>
      </c>
      <c r="S6" s="422" cm="1">
        <f t="array" ref="S6">INDEX(S$32:S$1048576,COUNTA(S$32:S$1048576))-INDEX(S$32:S$1048576,COUNTA(S$32:S$1048576)-12)</f>
        <v>4.0875617681689995</v>
      </c>
      <c r="T6" s="421">
        <f ca="1">(AVERAGE(OFFSET(INDEX(T$18:T$1048576,COUNTA(T$18:T$1048576)),-2,0,3,1))-AVERAGE(OFFSET(INDEX(T$18:T$1048576,COUNTA(T$18:T$1048576)),-14,0,3,1)))*52</f>
        <v>1748.3042789333285</v>
      </c>
      <c r="U6" s="422" cm="1">
        <f t="array" ref="U6">INDEX(U$30:U$1048576,COUNTA(U$30:U$1048576))-INDEX(U$30:U$1048576,COUNTA(U$30:U$1048576)-12)</f>
        <v>-2.1843353226229993</v>
      </c>
      <c r="V6" s="422" cm="1">
        <f t="array" ref="V6">INDEX(V$32:V$1048576,COUNTA(V$32:V$1048576))-INDEX(V$32:V$1048576,COUNTA(V$32:V$1048576)-12)</f>
        <v>-1.7743533873199997</v>
      </c>
      <c r="W6" s="421">
        <f ca="1">(AVERAGE(OFFSET(INDEX(W$18:W$1048576,COUNTA(W$18:W$1048576)),-2,0,3,1))-AVERAGE(OFFSET(INDEX(W$18:W$1048576,COUNTA(W$18:W$1048576)),-14,0,3,1)))*52</f>
        <v>1318.7225029333313</v>
      </c>
      <c r="X6" s="422" cm="1">
        <f t="array" ref="X6">INDEX(X$30:X$1048576,COUNTA(X$30:X$1048576))-INDEX(X$30:X$1048576,COUNTA(X$30:X$1048576)-12)</f>
        <v>-4.0407877410679998</v>
      </c>
      <c r="Y6" s="422" cm="1">
        <f t="array" ref="Y6">INDEX(Y$32:Y$1048576,COUNTA(Y$32:Y$1048576))-INDEX(Y$32:Y$1048576,COUNTA(Y$32:Y$1048576)-12)</f>
        <v>-3.4783400038689996</v>
      </c>
      <c r="Z6" s="421">
        <f ca="1">(AVERAGE(OFFSET(INDEX(Z$18:Z$1048576,COUNTA(Z$18:Z$1048576)),-2,0,3,1))-AVERAGE(OFFSET(INDEX(Z$18:Z$1048576,COUNTA(Z$18:Z$1048576)),-14,0,3,1)))*52</f>
        <v>1401.3278898666661</v>
      </c>
      <c r="AA6" s="422" cm="1">
        <f t="array" ref="AA6">INDEX(AA$30:AA$1048576,COUNTA(AA$30:AA$1048576))-INDEX(AA$30:AA$1048576,COUNTA(AA$30:AA$1048576)-12)</f>
        <v>-0.19739904229500027</v>
      </c>
      <c r="AB6" s="422" cm="1">
        <f t="array" ref="AB6">INDEX(AB$32:AB$1048576,COUNTA(AB$32:AB$1048576))-INDEX(AB$32:AB$1048576,COUNTA(AB$32:AB$1048576)-12)</f>
        <v>-0.24612375896600014</v>
      </c>
    </row>
    <row r="7" spans="1:28" ht="26" x14ac:dyDescent="0.3">
      <c r="A7" s="419" t="s">
        <v>74</v>
      </c>
      <c r="B7" s="421">
        <f ca="1">(AVERAGE(OFFSET(INDEX(B$18:B$1048576,COUNTA(B$18:B$1048576)),-2,0,3,1))-AVERAGE($B$257:$B$259))*52</f>
        <v>9895.5919382666671</v>
      </c>
      <c r="C7" s="422" cm="1">
        <f t="array" ref="C7">INDEX(C$30:C$1048576,COUNTA(C$30:C$1048576))-AVERAGE($C$257:$C$259)</f>
        <v>1.7193657083050007</v>
      </c>
      <c r="D7" s="422" cm="1">
        <f t="array" ref="D7">INDEX(D$32:D$1048576,COUNTA(D$32:D$1048576))-AVERAGE($D$257:$D$259)</f>
        <v>1.8705080759883335</v>
      </c>
      <c r="E7" s="421">
        <f ca="1">(AVERAGE(OFFSET(INDEX(E$18:E$1048576,COUNTA(E$18:E$1048576)),-2,0,3,1))-AVERAGE($B$257:$B$259))*52</f>
        <v>10028.567972800005</v>
      </c>
      <c r="F7" s="422" cm="1">
        <f t="array" ref="F7">INDEX(F$30:F$1048576,COUNTA(F$30:F$1048576))-AVERAGE($C$257:$C$259)</f>
        <v>0.87150246469800052</v>
      </c>
      <c r="G7" s="422" cm="1">
        <f t="array" ref="G7">INDEX(G$32:G$1048576,COUNTA(G$32:G$1048576))-AVERAGE($D$257:$D$259)</f>
        <v>1.1560121195763338</v>
      </c>
      <c r="H7" s="421">
        <f ca="1">(AVERAGE(OFFSET(INDEX(H$18:H$1048576,COUNTA(H$18:H$1048576)),-2,0,3,1))-AVERAGE($B$257:$B$259))*52</f>
        <v>9312.9775110666669</v>
      </c>
      <c r="I7" s="422" cm="1">
        <f t="array" ref="I7">INDEX(I$30:I$1048576,COUNTA(I$30:I$1048576))-AVERAGE($C$257:$C$259)</f>
        <v>5.1746126645989996</v>
      </c>
      <c r="J7" s="422" cm="1">
        <f t="array" ref="J7">INDEX(J$32:J$1048576,COUNTA(J$32:J$1048576))-AVERAGE($D$257:$D$259)</f>
        <v>4.8831384790123327</v>
      </c>
      <c r="K7" s="421">
        <f ca="1">(AVERAGE(OFFSET(INDEX(K$18:K$1048576,COUNTA(K$18:K$1048576)),-2,0,3,1))-AVERAGE($B$257:$B$259))*52</f>
        <v>9270.2403715999972</v>
      </c>
      <c r="L7" s="422" cm="1">
        <f t="array" ref="L7">INDEX(L$30:L$1048576,COUNTA(L$30:L$1048576))-AVERAGE($C$257:$C$259)</f>
        <v>1.7559082152790002</v>
      </c>
      <c r="M7" s="422" cm="1">
        <f t="array" ref="M7">INDEX(M$32:M$1048576,COUNTA(M$32:M$1048576))-AVERAGE($D$257:$D$259)</f>
        <v>1.9834669564833338</v>
      </c>
      <c r="N7" s="421">
        <f ca="1">(AVERAGE(OFFSET(INDEX(N$18:N$1048576,COUNTA(N$18:N$1048576)),-2,0,3,1))-AVERAGE($B$257:$B$259))*52</f>
        <v>22480.120637866665</v>
      </c>
      <c r="O7" s="422" cm="1">
        <f t="array" ref="O7">INDEX(O$30:O$1048576,COUNTA(O$30:O$1048576))-AVERAGE($C$257:$C$259)</f>
        <v>-0.28349912713699954</v>
      </c>
      <c r="P7" s="422" cm="1">
        <f t="array" ref="P7">INDEX(P$32:P$1048576,COUNTA(P$32:P$1048576))-AVERAGE($D$257:$D$259)</f>
        <v>-7.7641083659666599E-2</v>
      </c>
      <c r="Q7" s="421">
        <f ca="1">(AVERAGE(OFFSET(INDEX(Q$18:Q$1048576,COUNTA(Q$18:Q$1048576)),-2,0,3,1))-AVERAGE($B$257:$B$259))*52</f>
        <v>9209.0455080000011</v>
      </c>
      <c r="R7" s="422" cm="1">
        <f t="array" ref="R7">INDEX(R$30:R$1048576,COUNTA(R$30:R$1048576))-AVERAGE($C$257:$C$259)</f>
        <v>5.2196108396349992</v>
      </c>
      <c r="S7" s="422" cm="1">
        <f t="array" ref="S7">INDEX(S$32:S$1048576,COUNTA(S$32:S$1048576))-AVERAGE($D$257:$D$259)</f>
        <v>5.3337547243293333</v>
      </c>
      <c r="T7" s="421">
        <f ca="1">(AVERAGE(OFFSET(INDEX(T$18:T$1048576,COUNTA(T$18:T$1048576)),-2,0,3,1))-AVERAGE($B$257:$B$259))*52</f>
        <v>13412.139145599996</v>
      </c>
      <c r="U7" s="422" cm="1">
        <f t="array" ref="U7">INDEX(U$30:U$1048576,COUNTA(U$30:U$1048576))-AVERAGE($C$257:$C$259)</f>
        <v>1.2679990445240006</v>
      </c>
      <c r="V7" s="422" cm="1">
        <f t="array" ref="V7">INDEX(V$32:V$1048576,COUNTA(V$32:V$1048576))-AVERAGE($D$257:$D$259)</f>
        <v>1.5221599078003334</v>
      </c>
      <c r="W7" s="421">
        <f ca="1">(AVERAGE(OFFSET(INDEX(W$18:W$1048576,COUNTA(W$18:W$1048576)),-2,0,3,1))-AVERAGE($B$257:$B$259))*52</f>
        <v>14138.436563333336</v>
      </c>
      <c r="X7" s="422" cm="1">
        <f t="array" ref="X7">INDEX(X$30:X$1048576,COUNTA(X$30:X$1048576))-AVERAGE($C$257:$C$259)</f>
        <v>0.77020293123400041</v>
      </c>
      <c r="Y7" s="422" cm="1">
        <f t="array" ref="Y7">INDEX(Y$32:Y$1048576,COUNTA(Y$32:Y$1048576))-AVERAGE($D$257:$D$259)</f>
        <v>0.35562811127433358</v>
      </c>
      <c r="Z7" s="421">
        <f ca="1">(AVERAGE(OFFSET(INDEX(Z$18:Z$1048576,COUNTA(Z$18:Z$1048576)),-2,0,3,1))-AVERAGE($B$257:$B$259))*52</f>
        <v>-2640.8546042666667</v>
      </c>
      <c r="AA7" s="422" cm="1">
        <f t="array" ref="AA7">INDEX(AA$30:AA$1048576,COUNTA(AA$30:AA$1048576))-AVERAGE($C$257:$C$259)</f>
        <v>2.5879381371180004</v>
      </c>
      <c r="AB7" s="422" cm="1">
        <f t="array" ref="AB7">INDEX(AB$32:AB$1048576,COUNTA(AB$32:AB$1048576))-AVERAGE($D$257:$D$259)</f>
        <v>2.9195488218093337</v>
      </c>
    </row>
    <row r="8" spans="1:28" x14ac:dyDescent="0.25">
      <c r="B8" s="535"/>
    </row>
    <row r="9" spans="1:28" s="32" customFormat="1" ht="19.5" customHeight="1" x14ac:dyDescent="0.35">
      <c r="A9" s="11" t="s">
        <v>922</v>
      </c>
      <c r="B9" s="11"/>
      <c r="C9" s="11"/>
      <c r="D9" s="11"/>
      <c r="E9" s="27"/>
      <c r="F9" s="27"/>
      <c r="G9" s="27"/>
      <c r="H9" s="28"/>
      <c r="I9" s="29"/>
      <c r="J9" s="30"/>
      <c r="K9" s="31"/>
      <c r="L9" s="29"/>
      <c r="M9" s="29" t="s">
        <v>923</v>
      </c>
      <c r="O9" s="33"/>
      <c r="P9" s="34"/>
      <c r="R9" s="33"/>
      <c r="S9" s="34"/>
      <c r="U9" s="33"/>
      <c r="V9" s="33"/>
      <c r="X9" s="33"/>
      <c r="Y9" s="33"/>
      <c r="Z9" s="35"/>
      <c r="AA9" s="36"/>
      <c r="AB9" s="36"/>
    </row>
    <row r="10" spans="1:28" s="37" customFormat="1" ht="19.5" customHeight="1" x14ac:dyDescent="0.35">
      <c r="A10" s="13" t="s">
        <v>285</v>
      </c>
      <c r="B10" s="28"/>
      <c r="C10" s="28"/>
      <c r="D10" s="28"/>
      <c r="E10" s="852">
        <v>45643</v>
      </c>
      <c r="F10" s="852"/>
      <c r="G10" s="13"/>
      <c r="H10" s="853" t="s">
        <v>286</v>
      </c>
      <c r="I10" s="854"/>
      <c r="J10" s="854"/>
      <c r="K10" s="13"/>
      <c r="L10" s="852">
        <v>45678</v>
      </c>
      <c r="M10" s="852"/>
      <c r="O10" s="38"/>
      <c r="P10" s="34"/>
      <c r="Q10" s="39"/>
      <c r="T10" s="40"/>
      <c r="U10" s="38"/>
      <c r="V10" s="38"/>
      <c r="X10" s="38"/>
      <c r="Y10" s="38"/>
      <c r="Z10" s="34"/>
    </row>
    <row r="11" spans="1:28" s="42" customFormat="1" ht="15.5" x14ac:dyDescent="0.35">
      <c r="A11" s="15" t="s">
        <v>288</v>
      </c>
      <c r="B11" s="28"/>
      <c r="C11" s="19" t="s">
        <v>289</v>
      </c>
      <c r="D11" s="28"/>
      <c r="E11" s="28"/>
      <c r="F11" s="41"/>
      <c r="G11" s="41"/>
      <c r="I11" s="13"/>
      <c r="J11" s="17" t="s">
        <v>290</v>
      </c>
      <c r="K11" s="28"/>
      <c r="L11" s="855"/>
      <c r="M11" s="855"/>
      <c r="O11" s="43"/>
      <c r="P11" s="43"/>
      <c r="R11" s="43"/>
      <c r="S11" s="43"/>
      <c r="U11" s="43"/>
      <c r="V11" s="43"/>
      <c r="X11" s="43"/>
      <c r="Y11" s="43"/>
      <c r="AA11" s="43"/>
      <c r="AB11" s="43"/>
    </row>
    <row r="12" spans="1:28" s="37" customFormat="1" ht="12.75" customHeight="1" thickBot="1" x14ac:dyDescent="0.25">
      <c r="A12" s="44" t="s">
        <v>924</v>
      </c>
      <c r="B12" s="45"/>
      <c r="C12" s="46"/>
      <c r="D12" s="46"/>
      <c r="E12" s="45"/>
      <c r="F12" s="46"/>
      <c r="G12" s="46"/>
      <c r="H12" s="45"/>
      <c r="I12" s="46"/>
      <c r="J12" s="46"/>
      <c r="K12" s="45"/>
      <c r="L12" s="46"/>
      <c r="M12" s="46"/>
      <c r="N12" s="45"/>
      <c r="O12" s="46"/>
      <c r="P12" s="46"/>
      <c r="Q12" s="45"/>
      <c r="R12" s="46"/>
      <c r="S12" s="46"/>
      <c r="T12" s="45"/>
      <c r="U12" s="46"/>
      <c r="V12" s="46"/>
      <c r="W12" s="45"/>
      <c r="X12" s="46"/>
      <c r="Y12" s="46"/>
      <c r="Z12" s="45"/>
      <c r="AA12" s="46"/>
      <c r="AB12" s="46"/>
    </row>
    <row r="13" spans="1:28" s="48" customFormat="1" ht="24" customHeight="1" x14ac:dyDescent="0.35">
      <c r="A13" s="47"/>
      <c r="B13" s="856" t="s">
        <v>907</v>
      </c>
      <c r="C13" s="857"/>
      <c r="D13" s="857"/>
      <c r="E13" s="858" t="s">
        <v>925</v>
      </c>
      <c r="F13" s="859"/>
      <c r="G13" s="859"/>
      <c r="H13" s="858" t="s">
        <v>926</v>
      </c>
      <c r="I13" s="859"/>
      <c r="J13" s="859"/>
      <c r="K13" s="858" t="s">
        <v>910</v>
      </c>
      <c r="L13" s="859"/>
      <c r="M13" s="859"/>
      <c r="N13" s="858" t="s">
        <v>911</v>
      </c>
      <c r="O13" s="863"/>
      <c r="P13" s="863"/>
      <c r="Q13" s="858" t="s">
        <v>927</v>
      </c>
      <c r="R13" s="863"/>
      <c r="S13" s="863"/>
      <c r="T13" s="858" t="s">
        <v>913</v>
      </c>
      <c r="U13" s="859"/>
      <c r="V13" s="859"/>
      <c r="W13" s="858" t="s">
        <v>914</v>
      </c>
      <c r="X13" s="859"/>
      <c r="Y13" s="859"/>
      <c r="Z13" s="858" t="s">
        <v>915</v>
      </c>
      <c r="AA13" s="859"/>
      <c r="AB13" s="859"/>
    </row>
    <row r="14" spans="1:28" s="37" customFormat="1" ht="12.75" customHeight="1" x14ac:dyDescent="0.2">
      <c r="A14" s="49"/>
      <c r="B14" s="860" t="s">
        <v>916</v>
      </c>
      <c r="C14" s="862" t="s">
        <v>917</v>
      </c>
      <c r="D14" s="862"/>
      <c r="E14" s="860" t="s">
        <v>918</v>
      </c>
      <c r="F14" s="862" t="s">
        <v>917</v>
      </c>
      <c r="G14" s="862"/>
      <c r="H14" s="860" t="s">
        <v>918</v>
      </c>
      <c r="I14" s="862" t="s">
        <v>917</v>
      </c>
      <c r="J14" s="862"/>
      <c r="K14" s="860" t="s">
        <v>918</v>
      </c>
      <c r="L14" s="862" t="s">
        <v>917</v>
      </c>
      <c r="M14" s="862"/>
      <c r="N14" s="860" t="s">
        <v>918</v>
      </c>
      <c r="O14" s="862" t="s">
        <v>917</v>
      </c>
      <c r="P14" s="862"/>
      <c r="Q14" s="860" t="s">
        <v>918</v>
      </c>
      <c r="R14" s="862" t="s">
        <v>917</v>
      </c>
      <c r="S14" s="862"/>
      <c r="T14" s="860" t="s">
        <v>918</v>
      </c>
      <c r="U14" s="862" t="s">
        <v>917</v>
      </c>
      <c r="V14" s="862"/>
      <c r="W14" s="860" t="s">
        <v>918</v>
      </c>
      <c r="X14" s="862" t="s">
        <v>917</v>
      </c>
      <c r="Y14" s="862"/>
      <c r="Z14" s="860" t="s">
        <v>918</v>
      </c>
      <c r="AA14" s="862" t="s">
        <v>917</v>
      </c>
      <c r="AB14" s="862"/>
    </row>
    <row r="15" spans="1:28" s="52" customFormat="1" ht="19.5" customHeight="1" x14ac:dyDescent="0.2">
      <c r="A15" s="50"/>
      <c r="B15" s="861"/>
      <c r="C15" s="51" t="s">
        <v>919</v>
      </c>
      <c r="D15" s="51" t="s">
        <v>928</v>
      </c>
      <c r="E15" s="861"/>
      <c r="F15" s="51" t="s">
        <v>919</v>
      </c>
      <c r="G15" s="51" t="s">
        <v>928</v>
      </c>
      <c r="H15" s="861"/>
      <c r="I15" s="51" t="s">
        <v>919</v>
      </c>
      <c r="J15" s="51" t="s">
        <v>928</v>
      </c>
      <c r="K15" s="861"/>
      <c r="L15" s="51" t="s">
        <v>919</v>
      </c>
      <c r="M15" s="51" t="s">
        <v>928</v>
      </c>
      <c r="N15" s="861"/>
      <c r="O15" s="51" t="s">
        <v>919</v>
      </c>
      <c r="P15" s="51" t="s">
        <v>928</v>
      </c>
      <c r="Q15" s="861"/>
      <c r="R15" s="51" t="s">
        <v>919</v>
      </c>
      <c r="S15" s="51" t="s">
        <v>928</v>
      </c>
      <c r="T15" s="861"/>
      <c r="U15" s="51" t="s">
        <v>919</v>
      </c>
      <c r="V15" s="51" t="s">
        <v>928</v>
      </c>
      <c r="W15" s="861"/>
      <c r="X15" s="51" t="s">
        <v>919</v>
      </c>
      <c r="Y15" s="51" t="s">
        <v>928</v>
      </c>
      <c r="Z15" s="861"/>
      <c r="AA15" s="51" t="s">
        <v>919</v>
      </c>
      <c r="AB15" s="51" t="s">
        <v>928</v>
      </c>
    </row>
    <row r="16" spans="1:28" s="54" customFormat="1" ht="12.75" customHeight="1" x14ac:dyDescent="0.2">
      <c r="A16" s="50"/>
      <c r="B16" s="53" t="s">
        <v>929</v>
      </c>
      <c r="C16" s="53" t="s">
        <v>930</v>
      </c>
      <c r="D16" s="53" t="s">
        <v>931</v>
      </c>
      <c r="E16" s="53" t="s">
        <v>932</v>
      </c>
      <c r="F16" s="53" t="s">
        <v>933</v>
      </c>
      <c r="G16" s="53" t="s">
        <v>934</v>
      </c>
      <c r="H16" s="53" t="s">
        <v>935</v>
      </c>
      <c r="I16" s="53" t="s">
        <v>936</v>
      </c>
      <c r="J16" s="53" t="s">
        <v>937</v>
      </c>
      <c r="K16" s="53" t="s">
        <v>938</v>
      </c>
      <c r="L16" s="53" t="s">
        <v>939</v>
      </c>
      <c r="M16" s="53" t="s">
        <v>940</v>
      </c>
      <c r="N16" s="53" t="s">
        <v>941</v>
      </c>
      <c r="O16" s="53" t="s">
        <v>942</v>
      </c>
      <c r="P16" s="53" t="s">
        <v>943</v>
      </c>
      <c r="Q16" s="53" t="s">
        <v>944</v>
      </c>
      <c r="R16" s="53" t="s">
        <v>945</v>
      </c>
      <c r="S16" s="53" t="s">
        <v>946</v>
      </c>
      <c r="T16" s="53" t="s">
        <v>947</v>
      </c>
      <c r="U16" s="53" t="s">
        <v>948</v>
      </c>
      <c r="V16" s="53" t="s">
        <v>949</v>
      </c>
      <c r="W16" s="53" t="s">
        <v>950</v>
      </c>
      <c r="X16" s="53" t="s">
        <v>951</v>
      </c>
      <c r="Y16" s="53" t="s">
        <v>952</v>
      </c>
      <c r="Z16" s="53" t="s">
        <v>953</v>
      </c>
      <c r="AA16" s="53" t="s">
        <v>954</v>
      </c>
      <c r="AB16" s="53" t="s">
        <v>955</v>
      </c>
    </row>
    <row r="17" spans="1:28" s="52" customFormat="1" ht="12.75" customHeight="1" x14ac:dyDescent="0.2">
      <c r="A17" s="50"/>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row>
    <row r="18" spans="1:28" ht="13" x14ac:dyDescent="0.3">
      <c r="A18" s="676">
        <v>36526</v>
      </c>
      <c r="B18" s="731">
        <v>304.72292520000002</v>
      </c>
      <c r="C18" s="723"/>
      <c r="D18" s="723"/>
      <c r="E18" s="731">
        <v>304.95015030000002</v>
      </c>
      <c r="F18" s="723"/>
      <c r="G18" s="723"/>
      <c r="H18" s="731">
        <v>313.29054070000001</v>
      </c>
      <c r="I18" s="723"/>
      <c r="J18" s="723"/>
      <c r="K18" s="731">
        <v>290.15029709999999</v>
      </c>
      <c r="L18" s="723"/>
      <c r="M18" s="723"/>
      <c r="N18" s="731">
        <v>358.45319330000001</v>
      </c>
      <c r="O18" s="723"/>
      <c r="P18" s="723"/>
      <c r="Q18" s="731">
        <v>312.8576966</v>
      </c>
      <c r="R18" s="723"/>
      <c r="S18" s="723"/>
      <c r="T18" s="731">
        <v>362.91790170000002</v>
      </c>
      <c r="U18" s="723"/>
      <c r="V18" s="723"/>
      <c r="W18" s="731">
        <v>356.44273170000002</v>
      </c>
      <c r="X18" s="723"/>
      <c r="Y18" s="723"/>
      <c r="Z18" s="731">
        <v>208.69442549999999</v>
      </c>
      <c r="AA18" s="723"/>
      <c r="AB18" s="723"/>
    </row>
    <row r="19" spans="1:28" ht="13" x14ac:dyDescent="0.3">
      <c r="A19" s="676">
        <v>36557</v>
      </c>
      <c r="B19" s="731">
        <v>299.81857669999999</v>
      </c>
      <c r="C19" s="723"/>
      <c r="D19" s="723"/>
      <c r="E19" s="731">
        <v>296.22775250000001</v>
      </c>
      <c r="F19" s="723"/>
      <c r="G19" s="723"/>
      <c r="H19" s="731">
        <v>314.92406840000001</v>
      </c>
      <c r="I19" s="723"/>
      <c r="J19" s="723"/>
      <c r="K19" s="731">
        <v>283.09673939999999</v>
      </c>
      <c r="L19" s="723"/>
      <c r="M19" s="723"/>
      <c r="N19" s="731">
        <v>339.63871899999998</v>
      </c>
      <c r="O19" s="723"/>
      <c r="P19" s="723"/>
      <c r="Q19" s="731">
        <v>314.49888429999999</v>
      </c>
      <c r="R19" s="723"/>
      <c r="S19" s="723"/>
      <c r="T19" s="731">
        <v>356.06462440000001</v>
      </c>
      <c r="U19" s="723"/>
      <c r="V19" s="723"/>
      <c r="W19" s="731">
        <v>362.71112169999998</v>
      </c>
      <c r="X19" s="723"/>
      <c r="Y19" s="723"/>
      <c r="Z19" s="731">
        <v>209.18650779999999</v>
      </c>
      <c r="AA19" s="723"/>
      <c r="AB19" s="723"/>
    </row>
    <row r="20" spans="1:28" ht="13" x14ac:dyDescent="0.3">
      <c r="A20" s="676">
        <v>36586</v>
      </c>
      <c r="B20" s="731">
        <v>311.41871500000002</v>
      </c>
      <c r="C20" s="723"/>
      <c r="D20" s="723"/>
      <c r="E20" s="731">
        <v>308.88204189999999</v>
      </c>
      <c r="F20" s="723"/>
      <c r="G20" s="723"/>
      <c r="H20" s="731">
        <v>312.30938809999998</v>
      </c>
      <c r="I20" s="723"/>
      <c r="J20" s="723"/>
      <c r="K20" s="731">
        <v>296.13451550000002</v>
      </c>
      <c r="L20" s="723"/>
      <c r="M20" s="723"/>
      <c r="N20" s="731">
        <v>384.1980744</v>
      </c>
      <c r="O20" s="723"/>
      <c r="P20" s="723"/>
      <c r="Q20" s="731">
        <v>311.576167</v>
      </c>
      <c r="R20" s="723"/>
      <c r="S20" s="723"/>
      <c r="T20" s="731">
        <v>357.57380389999997</v>
      </c>
      <c r="U20" s="723"/>
      <c r="V20" s="723"/>
      <c r="W20" s="731">
        <v>358.22822869999999</v>
      </c>
      <c r="X20" s="723"/>
      <c r="Y20" s="723"/>
      <c r="Z20" s="731">
        <v>207.99583490000001</v>
      </c>
      <c r="AA20" s="723"/>
      <c r="AB20" s="723"/>
    </row>
    <row r="21" spans="1:28" ht="13" x14ac:dyDescent="0.3">
      <c r="A21" s="676">
        <v>36617</v>
      </c>
      <c r="B21" s="731">
        <v>308.74875600000001</v>
      </c>
      <c r="C21" s="723"/>
      <c r="D21" s="723"/>
      <c r="E21" s="731">
        <v>308.67604299999999</v>
      </c>
      <c r="F21" s="723"/>
      <c r="G21" s="723"/>
      <c r="H21" s="731">
        <v>309.39487960000002</v>
      </c>
      <c r="I21" s="723"/>
      <c r="J21" s="723"/>
      <c r="K21" s="731">
        <v>291.03443750000002</v>
      </c>
      <c r="L21" s="723"/>
      <c r="M21" s="723"/>
      <c r="N21" s="731">
        <v>373.26553719999998</v>
      </c>
      <c r="O21" s="723"/>
      <c r="P21" s="723"/>
      <c r="Q21" s="731">
        <v>310.23048849999998</v>
      </c>
      <c r="R21" s="723"/>
      <c r="S21" s="723"/>
      <c r="T21" s="731">
        <v>365.81605209999998</v>
      </c>
      <c r="U21" s="723"/>
      <c r="V21" s="723"/>
      <c r="W21" s="731">
        <v>360.13141610000002</v>
      </c>
      <c r="X21" s="723"/>
      <c r="Y21" s="723"/>
      <c r="Z21" s="731">
        <v>209.35112090000001</v>
      </c>
      <c r="AA21" s="723"/>
      <c r="AB21" s="723"/>
    </row>
    <row r="22" spans="1:28" ht="13" x14ac:dyDescent="0.3">
      <c r="A22" s="676">
        <v>36647</v>
      </c>
      <c r="B22" s="731">
        <v>311.1787736</v>
      </c>
      <c r="C22" s="723"/>
      <c r="D22" s="723"/>
      <c r="E22" s="731">
        <v>311.35840919999998</v>
      </c>
      <c r="F22" s="723"/>
      <c r="G22" s="723"/>
      <c r="H22" s="731">
        <v>309.91740160000001</v>
      </c>
      <c r="I22" s="723"/>
      <c r="J22" s="723"/>
      <c r="K22" s="731">
        <v>295.840621</v>
      </c>
      <c r="L22" s="723"/>
      <c r="M22" s="723"/>
      <c r="N22" s="731">
        <v>380.36826109999998</v>
      </c>
      <c r="O22" s="723"/>
      <c r="P22" s="723"/>
      <c r="Q22" s="731">
        <v>310.61169169999999</v>
      </c>
      <c r="R22" s="723"/>
      <c r="S22" s="723"/>
      <c r="T22" s="731">
        <v>362.0606818</v>
      </c>
      <c r="U22" s="723"/>
      <c r="V22" s="723"/>
      <c r="W22" s="731">
        <v>363.80280340000002</v>
      </c>
      <c r="X22" s="723"/>
      <c r="Y22" s="723"/>
      <c r="Z22" s="731">
        <v>211.40594609999999</v>
      </c>
      <c r="AA22" s="723"/>
      <c r="AB22" s="723"/>
    </row>
    <row r="23" spans="1:28" ht="13" x14ac:dyDescent="0.3">
      <c r="A23" s="676">
        <v>36678</v>
      </c>
      <c r="B23" s="731">
        <v>310.5001441</v>
      </c>
      <c r="C23" s="723"/>
      <c r="D23" s="723"/>
      <c r="E23" s="731">
        <v>309.11833289999998</v>
      </c>
      <c r="F23" s="723"/>
      <c r="G23" s="723"/>
      <c r="H23" s="731">
        <v>312.12477849999999</v>
      </c>
      <c r="I23" s="723"/>
      <c r="J23" s="723"/>
      <c r="K23" s="731">
        <v>295.0408521</v>
      </c>
      <c r="L23" s="723"/>
      <c r="M23" s="723"/>
      <c r="N23" s="731">
        <v>378.67913540000001</v>
      </c>
      <c r="O23" s="723"/>
      <c r="P23" s="723"/>
      <c r="Q23" s="731">
        <v>312.2451532</v>
      </c>
      <c r="R23" s="723"/>
      <c r="S23" s="723"/>
      <c r="T23" s="731">
        <v>361.6025813</v>
      </c>
      <c r="U23" s="723"/>
      <c r="V23" s="723"/>
      <c r="W23" s="731">
        <v>367.8313301</v>
      </c>
      <c r="X23" s="723"/>
      <c r="Y23" s="723"/>
      <c r="Z23" s="731">
        <v>210.7279284</v>
      </c>
      <c r="AA23" s="723"/>
      <c r="AB23" s="723"/>
    </row>
    <row r="24" spans="1:28" ht="13" x14ac:dyDescent="0.3">
      <c r="A24" s="676">
        <v>36708</v>
      </c>
      <c r="B24" s="731">
        <v>313.05003040000003</v>
      </c>
      <c r="C24" s="723"/>
      <c r="D24" s="723"/>
      <c r="E24" s="731">
        <v>313.1744473</v>
      </c>
      <c r="F24" s="723"/>
      <c r="G24" s="723"/>
      <c r="H24" s="731">
        <v>312.1266377</v>
      </c>
      <c r="I24" s="723"/>
      <c r="J24" s="723"/>
      <c r="K24" s="731">
        <v>298.15892960000002</v>
      </c>
      <c r="L24" s="723"/>
      <c r="M24" s="723"/>
      <c r="N24" s="731">
        <v>381.72333450000002</v>
      </c>
      <c r="O24" s="723"/>
      <c r="P24" s="723"/>
      <c r="Q24" s="731">
        <v>312.94115199999999</v>
      </c>
      <c r="R24" s="723"/>
      <c r="S24" s="723"/>
      <c r="T24" s="731">
        <v>362.66380600000002</v>
      </c>
      <c r="U24" s="723"/>
      <c r="V24" s="723"/>
      <c r="W24" s="731">
        <v>368.5740563</v>
      </c>
      <c r="X24" s="723"/>
      <c r="Y24" s="723"/>
      <c r="Z24" s="731">
        <v>211.39312530000001</v>
      </c>
      <c r="AA24" s="723"/>
      <c r="AB24" s="723"/>
    </row>
    <row r="25" spans="1:28" ht="13" x14ac:dyDescent="0.3">
      <c r="A25" s="676">
        <v>36739</v>
      </c>
      <c r="B25" s="731">
        <v>314.65478880000001</v>
      </c>
      <c r="C25" s="723"/>
      <c r="D25" s="723"/>
      <c r="E25" s="731">
        <v>314.8031507</v>
      </c>
      <c r="F25" s="723"/>
      <c r="G25" s="723"/>
      <c r="H25" s="731">
        <v>311.83304909999998</v>
      </c>
      <c r="I25" s="723"/>
      <c r="J25" s="723"/>
      <c r="K25" s="731">
        <v>300.1455881</v>
      </c>
      <c r="L25" s="723"/>
      <c r="M25" s="723"/>
      <c r="N25" s="731">
        <v>384.80205869999998</v>
      </c>
      <c r="O25" s="723"/>
      <c r="P25" s="723"/>
      <c r="Q25" s="731">
        <v>312.7792834</v>
      </c>
      <c r="R25" s="723"/>
      <c r="S25" s="723"/>
      <c r="T25" s="731">
        <v>362.6818007</v>
      </c>
      <c r="U25" s="723"/>
      <c r="V25" s="723"/>
      <c r="W25" s="731">
        <v>372.75530250000003</v>
      </c>
      <c r="X25" s="723"/>
      <c r="Y25" s="723"/>
      <c r="Z25" s="731">
        <v>213.18151829999999</v>
      </c>
      <c r="AA25" s="723"/>
      <c r="AB25" s="723"/>
    </row>
    <row r="26" spans="1:28" ht="13" x14ac:dyDescent="0.3">
      <c r="A26" s="676">
        <v>36770</v>
      </c>
      <c r="B26" s="731">
        <v>316.8059073</v>
      </c>
      <c r="C26" s="723"/>
      <c r="D26" s="723"/>
      <c r="E26" s="731">
        <v>316.94686050000001</v>
      </c>
      <c r="F26" s="723"/>
      <c r="G26" s="723"/>
      <c r="H26" s="731">
        <v>314.49743640000003</v>
      </c>
      <c r="I26" s="723"/>
      <c r="J26" s="723"/>
      <c r="K26" s="731">
        <v>301.98706600000003</v>
      </c>
      <c r="L26" s="723"/>
      <c r="M26" s="723"/>
      <c r="N26" s="731">
        <v>389.08514810000003</v>
      </c>
      <c r="O26" s="723"/>
      <c r="P26" s="723"/>
      <c r="Q26" s="731">
        <v>314.25035129999998</v>
      </c>
      <c r="R26" s="723"/>
      <c r="S26" s="723"/>
      <c r="T26" s="731">
        <v>364.99869339999998</v>
      </c>
      <c r="U26" s="723"/>
      <c r="V26" s="723"/>
      <c r="W26" s="731">
        <v>373.97264790000003</v>
      </c>
      <c r="X26" s="723"/>
      <c r="Y26" s="723"/>
      <c r="Z26" s="731">
        <v>214.2323997</v>
      </c>
      <c r="AA26" s="723"/>
      <c r="AB26" s="723"/>
    </row>
    <row r="27" spans="1:28" ht="13" x14ac:dyDescent="0.3">
      <c r="A27" s="676">
        <v>36800</v>
      </c>
      <c r="B27" s="731">
        <v>317.60095589999997</v>
      </c>
      <c r="C27" s="723"/>
      <c r="D27" s="723"/>
      <c r="E27" s="731">
        <v>317.58940569999999</v>
      </c>
      <c r="F27" s="723"/>
      <c r="G27" s="723"/>
      <c r="H27" s="731">
        <v>315.75775909999999</v>
      </c>
      <c r="I27" s="723"/>
      <c r="J27" s="723"/>
      <c r="K27" s="731">
        <v>302.26231109999998</v>
      </c>
      <c r="L27" s="723"/>
      <c r="M27" s="723"/>
      <c r="N27" s="731">
        <v>388.7446478</v>
      </c>
      <c r="O27" s="723"/>
      <c r="P27" s="723"/>
      <c r="Q27" s="731">
        <v>315.50772869999997</v>
      </c>
      <c r="R27" s="723"/>
      <c r="S27" s="723"/>
      <c r="T27" s="731">
        <v>366.51557430000003</v>
      </c>
      <c r="U27" s="723"/>
      <c r="V27" s="723"/>
      <c r="W27" s="731">
        <v>379.6952015</v>
      </c>
      <c r="X27" s="723"/>
      <c r="Y27" s="723"/>
      <c r="Z27" s="731">
        <v>215.66586839999999</v>
      </c>
      <c r="AA27" s="723"/>
      <c r="AB27" s="723"/>
    </row>
    <row r="28" spans="1:28" ht="13" x14ac:dyDescent="0.3">
      <c r="A28" s="676">
        <v>36831</v>
      </c>
      <c r="B28" s="731">
        <v>319.53141269999998</v>
      </c>
      <c r="C28" s="723"/>
      <c r="D28" s="723"/>
      <c r="E28" s="731">
        <v>319.45681730000001</v>
      </c>
      <c r="F28" s="723"/>
      <c r="G28" s="723"/>
      <c r="H28" s="731">
        <v>318.0370838</v>
      </c>
      <c r="I28" s="723"/>
      <c r="J28" s="723"/>
      <c r="K28" s="731">
        <v>304.06316520000001</v>
      </c>
      <c r="L28" s="723"/>
      <c r="M28" s="723"/>
      <c r="N28" s="731">
        <v>391.71037690000003</v>
      </c>
      <c r="O28" s="723"/>
      <c r="P28" s="723"/>
      <c r="Q28" s="731">
        <v>317.73480669999998</v>
      </c>
      <c r="R28" s="723"/>
      <c r="S28" s="723"/>
      <c r="T28" s="731">
        <v>369.11936250000002</v>
      </c>
      <c r="U28" s="723"/>
      <c r="V28" s="723"/>
      <c r="W28" s="731">
        <v>381.71440460000002</v>
      </c>
      <c r="X28" s="723"/>
      <c r="Y28" s="723"/>
      <c r="Z28" s="731">
        <v>217.13349299999999</v>
      </c>
      <c r="AA28" s="723"/>
      <c r="AB28" s="723"/>
    </row>
    <row r="29" spans="1:28" ht="13" x14ac:dyDescent="0.3">
      <c r="A29" s="675">
        <v>36861</v>
      </c>
      <c r="B29" s="731">
        <v>323.33490549999999</v>
      </c>
      <c r="C29" s="723"/>
      <c r="D29" s="723"/>
      <c r="E29" s="731">
        <v>325.6304045</v>
      </c>
      <c r="F29" s="723"/>
      <c r="G29" s="723"/>
      <c r="H29" s="731">
        <v>314.97341169999999</v>
      </c>
      <c r="I29" s="723"/>
      <c r="J29" s="723"/>
      <c r="K29" s="731">
        <v>309.70496900000001</v>
      </c>
      <c r="L29" s="723"/>
      <c r="M29" s="723"/>
      <c r="N29" s="731">
        <v>414.64634949999999</v>
      </c>
      <c r="O29" s="723"/>
      <c r="P29" s="723"/>
      <c r="Q29" s="731">
        <v>316.18937069999998</v>
      </c>
      <c r="R29" s="723"/>
      <c r="S29" s="723"/>
      <c r="T29" s="731">
        <v>369.40700500000003</v>
      </c>
      <c r="U29" s="723"/>
      <c r="V29" s="723"/>
      <c r="W29" s="731">
        <v>391.93979380000002</v>
      </c>
      <c r="X29" s="723"/>
      <c r="Y29" s="723"/>
      <c r="Z29" s="731">
        <v>217.05391019999999</v>
      </c>
      <c r="AA29" s="723"/>
      <c r="AB29" s="723"/>
    </row>
    <row r="30" spans="1:28" ht="13" x14ac:dyDescent="0.3">
      <c r="A30" s="675">
        <v>36892</v>
      </c>
      <c r="B30" s="731">
        <v>321.29766619999998</v>
      </c>
      <c r="C30" s="723">
        <v>5.4392825840460004</v>
      </c>
      <c r="D30" s="723"/>
      <c r="E30" s="731">
        <v>323.5259294</v>
      </c>
      <c r="F30" s="723">
        <v>6.0914149678970002</v>
      </c>
      <c r="G30" s="723"/>
      <c r="H30" s="731">
        <v>321.94015710000002</v>
      </c>
      <c r="I30" s="723">
        <v>2.7608929336560002</v>
      </c>
      <c r="J30" s="723"/>
      <c r="K30" s="731">
        <v>308.49544730000002</v>
      </c>
      <c r="L30" s="723">
        <v>6.322637055125</v>
      </c>
      <c r="M30" s="723"/>
      <c r="N30" s="731">
        <v>406.89465139999999</v>
      </c>
      <c r="O30" s="723">
        <v>13.514026100322001</v>
      </c>
      <c r="P30" s="723"/>
      <c r="Q30" s="731">
        <v>321.58270640000001</v>
      </c>
      <c r="R30" s="723">
        <v>2.7888109817400002</v>
      </c>
      <c r="S30" s="723"/>
      <c r="T30" s="731">
        <v>371.96331290000001</v>
      </c>
      <c r="U30" s="723">
        <v>2.4924125146840002</v>
      </c>
      <c r="V30" s="723"/>
      <c r="W30" s="731">
        <v>386.99856369999998</v>
      </c>
      <c r="X30" s="723">
        <v>8.5724379493639997</v>
      </c>
      <c r="Y30" s="723"/>
      <c r="Z30" s="731">
        <v>215.3032863</v>
      </c>
      <c r="AA30" s="723">
        <v>3.1667644136469999</v>
      </c>
      <c r="AB30" s="723"/>
    </row>
    <row r="31" spans="1:28" ht="13" x14ac:dyDescent="0.3">
      <c r="A31" s="676">
        <v>36923</v>
      </c>
      <c r="B31" s="731">
        <v>324.81958589999999</v>
      </c>
      <c r="C31" s="723">
        <v>8.3387125224789997</v>
      </c>
      <c r="D31" s="723"/>
      <c r="E31" s="731">
        <v>324.60422820000002</v>
      </c>
      <c r="F31" s="723">
        <v>9.5792765736900005</v>
      </c>
      <c r="G31" s="723"/>
      <c r="H31" s="731">
        <v>323.3905024</v>
      </c>
      <c r="I31" s="723">
        <v>2.6884048726460001</v>
      </c>
      <c r="J31" s="723"/>
      <c r="K31" s="731">
        <v>310.05361779999998</v>
      </c>
      <c r="L31" s="723">
        <v>9.5221437227189991</v>
      </c>
      <c r="M31" s="723"/>
      <c r="N31" s="731">
        <v>411.31514329999999</v>
      </c>
      <c r="O31" s="723">
        <v>21.103725897635002</v>
      </c>
      <c r="P31" s="723"/>
      <c r="Q31" s="731">
        <v>323.0762618</v>
      </c>
      <c r="R31" s="723">
        <v>2.7273157165859998</v>
      </c>
      <c r="S31" s="723"/>
      <c r="T31" s="731">
        <v>373.08327589999999</v>
      </c>
      <c r="U31" s="723">
        <v>4.7796524377220004</v>
      </c>
      <c r="V31" s="723"/>
      <c r="W31" s="731">
        <v>381.90656200000001</v>
      </c>
      <c r="X31" s="723">
        <v>5.292211666969</v>
      </c>
      <c r="Y31" s="723"/>
      <c r="Z31" s="731">
        <v>217.31740819999999</v>
      </c>
      <c r="AA31" s="723">
        <v>3.8869143548079998</v>
      </c>
      <c r="AB31" s="723"/>
    </row>
    <row r="32" spans="1:28" ht="13" x14ac:dyDescent="0.3">
      <c r="A32" s="675">
        <v>36951</v>
      </c>
      <c r="B32" s="731">
        <v>326.11025460000002</v>
      </c>
      <c r="C32" s="723">
        <v>4.7176161522599998</v>
      </c>
      <c r="D32" s="723">
        <v>6.1429840250519998</v>
      </c>
      <c r="E32" s="731">
        <v>323.7440095</v>
      </c>
      <c r="F32" s="723">
        <v>4.811535014655</v>
      </c>
      <c r="G32" s="723">
        <v>6.7923242595159996</v>
      </c>
      <c r="H32" s="731">
        <v>325.04556109999999</v>
      </c>
      <c r="I32" s="723">
        <v>4.0780628073600003</v>
      </c>
      <c r="J32" s="723">
        <v>3.1739991205829998</v>
      </c>
      <c r="K32" s="731">
        <v>310.53777170000001</v>
      </c>
      <c r="L32" s="723">
        <v>4.8637546270760001</v>
      </c>
      <c r="M32" s="723">
        <v>6.867558284697</v>
      </c>
      <c r="N32" s="731">
        <v>406.51464859999999</v>
      </c>
      <c r="O32" s="723">
        <v>5.8086116737709999</v>
      </c>
      <c r="P32" s="723">
        <v>13.160470701045</v>
      </c>
      <c r="Q32" s="731">
        <v>324.4804527</v>
      </c>
      <c r="R32" s="723">
        <v>4.1416151383619999</v>
      </c>
      <c r="S32" s="723">
        <v>3.2171284969620002</v>
      </c>
      <c r="T32" s="731">
        <v>373.9643696</v>
      </c>
      <c r="U32" s="723">
        <v>4.583827316551</v>
      </c>
      <c r="V32" s="723">
        <v>3.9435584759419999</v>
      </c>
      <c r="W32" s="731">
        <v>384.408007</v>
      </c>
      <c r="X32" s="723">
        <v>7.3081282273610002</v>
      </c>
      <c r="Y32" s="723">
        <v>7.0477365329849997</v>
      </c>
      <c r="Z32" s="731">
        <v>222.0708133</v>
      </c>
      <c r="AA32" s="723">
        <v>6.7669520434230002</v>
      </c>
      <c r="AB32" s="723">
        <v>4.6038998512229998</v>
      </c>
    </row>
    <row r="33" spans="1:28" ht="13" x14ac:dyDescent="0.3">
      <c r="A33" s="675">
        <v>36982</v>
      </c>
      <c r="B33" s="731">
        <v>326.48488680000003</v>
      </c>
      <c r="C33" s="723">
        <v>5.7445189511950003</v>
      </c>
      <c r="D33" s="723">
        <v>6.2423424511250003</v>
      </c>
      <c r="E33" s="731">
        <v>326.44047039999998</v>
      </c>
      <c r="F33" s="723">
        <v>5.7550392402819996</v>
      </c>
      <c r="G33" s="723">
        <v>6.6758389332860002</v>
      </c>
      <c r="H33" s="731">
        <v>327.43238559999998</v>
      </c>
      <c r="I33" s="723">
        <v>5.8299303541540004</v>
      </c>
      <c r="J33" s="723">
        <v>4.1895073518050001</v>
      </c>
      <c r="K33" s="731">
        <v>311.6314041</v>
      </c>
      <c r="L33" s="723">
        <v>7.0771578707070004</v>
      </c>
      <c r="M33" s="723">
        <v>7.1193316869860004</v>
      </c>
      <c r="N33" s="731">
        <v>404.62400009999999</v>
      </c>
      <c r="O33" s="723">
        <v>8.4011138920650001</v>
      </c>
      <c r="P33" s="723">
        <v>11.425685453739</v>
      </c>
      <c r="Q33" s="731">
        <v>327.75371430000001</v>
      </c>
      <c r="R33" s="723">
        <v>5.6484537947020002</v>
      </c>
      <c r="S33" s="723">
        <v>4.165829138246</v>
      </c>
      <c r="T33" s="731">
        <v>371.55363180000001</v>
      </c>
      <c r="U33" s="723">
        <v>1.5684330053490001</v>
      </c>
      <c r="V33" s="723">
        <v>3.6265352185570001</v>
      </c>
      <c r="W33" s="731">
        <v>390.59637329999998</v>
      </c>
      <c r="X33" s="723">
        <v>8.4594000517690002</v>
      </c>
      <c r="Y33" s="723">
        <v>7.0152831942290002</v>
      </c>
      <c r="Z33" s="731">
        <v>219.3700322</v>
      </c>
      <c r="AA33" s="723">
        <v>4.7856974717540002</v>
      </c>
      <c r="AB33" s="723">
        <v>5.1433469993510004</v>
      </c>
    </row>
    <row r="34" spans="1:28" ht="13" x14ac:dyDescent="0.3">
      <c r="A34" s="675">
        <v>37012</v>
      </c>
      <c r="B34" s="731">
        <v>326.62203959999999</v>
      </c>
      <c r="C34" s="723">
        <v>4.9628275802159996</v>
      </c>
      <c r="D34" s="723">
        <v>5.1399720219580001</v>
      </c>
      <c r="E34" s="731">
        <v>325.93096559999998</v>
      </c>
      <c r="F34" s="723">
        <v>4.6803156649739996</v>
      </c>
      <c r="G34" s="723">
        <v>5.081075823261</v>
      </c>
      <c r="H34" s="731">
        <v>328.5724659</v>
      </c>
      <c r="I34" s="723">
        <v>6.0193665162689998</v>
      </c>
      <c r="J34" s="723">
        <v>5.305666981441</v>
      </c>
      <c r="K34" s="731">
        <v>311.55225050000001</v>
      </c>
      <c r="L34" s="723">
        <v>5.3108425228730001</v>
      </c>
      <c r="M34" s="723">
        <v>5.7430693611030001</v>
      </c>
      <c r="N34" s="731">
        <v>398.74744759999999</v>
      </c>
      <c r="O34" s="723">
        <v>4.8319453486599997</v>
      </c>
      <c r="P34" s="723">
        <v>6.3325896671380004</v>
      </c>
      <c r="Q34" s="731">
        <v>329.05051700000001</v>
      </c>
      <c r="R34" s="723">
        <v>5.9362946703919999</v>
      </c>
      <c r="S34" s="723">
        <v>5.2408167371159999</v>
      </c>
      <c r="T34" s="731">
        <v>374.81318690000001</v>
      </c>
      <c r="U34" s="723">
        <v>3.5222010400579999</v>
      </c>
      <c r="V34" s="723">
        <v>3.2134721284209999</v>
      </c>
      <c r="W34" s="731">
        <v>395.8904508</v>
      </c>
      <c r="X34" s="723">
        <v>8.8200660083199995</v>
      </c>
      <c r="Y34" s="723">
        <v>8.1995437050690008</v>
      </c>
      <c r="Z34" s="731">
        <v>218.96939739999999</v>
      </c>
      <c r="AA34" s="723">
        <v>3.577690902044</v>
      </c>
      <c r="AB34" s="723">
        <v>5.0349415333650001</v>
      </c>
    </row>
    <row r="35" spans="1:28" ht="13" x14ac:dyDescent="0.3">
      <c r="A35" s="675">
        <v>37043</v>
      </c>
      <c r="B35" s="731">
        <v>328.43303479999997</v>
      </c>
      <c r="C35" s="723">
        <v>5.7754854678019996</v>
      </c>
      <c r="D35" s="723">
        <v>5.493418665928</v>
      </c>
      <c r="E35" s="731">
        <v>327.4118593</v>
      </c>
      <c r="F35" s="723">
        <v>5.9179687689109999</v>
      </c>
      <c r="G35" s="723">
        <v>5.4491049278350001</v>
      </c>
      <c r="H35" s="731">
        <v>329.4597076</v>
      </c>
      <c r="I35" s="723">
        <v>5.5538458636019996</v>
      </c>
      <c r="J35" s="723">
        <v>5.8004455413659999</v>
      </c>
      <c r="K35" s="731">
        <v>313.6016252</v>
      </c>
      <c r="L35" s="723">
        <v>6.2909163147719998</v>
      </c>
      <c r="M35" s="723">
        <v>6.2216100810189996</v>
      </c>
      <c r="N35" s="731">
        <v>411.73696790000002</v>
      </c>
      <c r="O35" s="723">
        <v>8.7297739457129993</v>
      </c>
      <c r="P35" s="723">
        <v>7.312067135845</v>
      </c>
      <c r="Q35" s="731">
        <v>329.21897289999998</v>
      </c>
      <c r="R35" s="723">
        <v>5.4360554602839999</v>
      </c>
      <c r="S35" s="723">
        <v>5.6731957347559998</v>
      </c>
      <c r="T35" s="731">
        <v>376.10048940000001</v>
      </c>
      <c r="U35" s="723">
        <v>4.0093486191050003</v>
      </c>
      <c r="V35" s="723">
        <v>3.0278677566210002</v>
      </c>
      <c r="W35" s="731">
        <v>401.25649390000001</v>
      </c>
      <c r="X35" s="723">
        <v>9.0870899417170001</v>
      </c>
      <c r="Y35" s="723">
        <v>8.7910603549600008</v>
      </c>
      <c r="Z35" s="731">
        <v>219.46191759999999</v>
      </c>
      <c r="AA35" s="723">
        <v>4.144675680302</v>
      </c>
      <c r="AB35" s="723">
        <v>4.1673756291439998</v>
      </c>
    </row>
    <row r="36" spans="1:28" ht="13" x14ac:dyDescent="0.3">
      <c r="A36" s="675">
        <v>37073</v>
      </c>
      <c r="B36" s="731">
        <v>328.38409480000001</v>
      </c>
      <c r="C36" s="723">
        <v>4.8982791601729998</v>
      </c>
      <c r="D36" s="723">
        <v>5.2111600051559996</v>
      </c>
      <c r="E36" s="731">
        <v>327.6734927</v>
      </c>
      <c r="F36" s="723">
        <v>4.62970255875</v>
      </c>
      <c r="G36" s="723">
        <v>5.0731074664450002</v>
      </c>
      <c r="H36" s="731">
        <v>330.90903350000002</v>
      </c>
      <c r="I36" s="723">
        <v>6.0175561875790002</v>
      </c>
      <c r="J36" s="723">
        <v>5.863221738549</v>
      </c>
      <c r="K36" s="731">
        <v>312.96917969999998</v>
      </c>
      <c r="L36" s="723">
        <v>4.9672334549460002</v>
      </c>
      <c r="M36" s="723">
        <v>5.52085738184</v>
      </c>
      <c r="N36" s="731">
        <v>401.88654400000001</v>
      </c>
      <c r="O36" s="723">
        <v>5.2821527210039996</v>
      </c>
      <c r="P36" s="723">
        <v>6.2764783978320002</v>
      </c>
      <c r="Q36" s="731">
        <v>331.33326399999999</v>
      </c>
      <c r="R36" s="723">
        <v>5.8771791061850003</v>
      </c>
      <c r="S36" s="723">
        <v>5.7496123285409997</v>
      </c>
      <c r="T36" s="731">
        <v>376.3334289</v>
      </c>
      <c r="U36" s="723">
        <v>3.769227221974</v>
      </c>
      <c r="V36" s="723">
        <v>3.7668246759150001</v>
      </c>
      <c r="W36" s="731">
        <v>404.10152479999999</v>
      </c>
      <c r="X36" s="723">
        <v>9.639166917132</v>
      </c>
      <c r="Y36" s="723">
        <v>9.1837418260240007</v>
      </c>
      <c r="Z36" s="731">
        <v>221.00564840000001</v>
      </c>
      <c r="AA36" s="723">
        <v>4.5472259735779996</v>
      </c>
      <c r="AB36" s="723">
        <v>4.0897962688540002</v>
      </c>
    </row>
    <row r="37" spans="1:28" ht="13" x14ac:dyDescent="0.3">
      <c r="A37" s="675">
        <v>37104</v>
      </c>
      <c r="B37" s="731">
        <v>330.71662880000002</v>
      </c>
      <c r="C37" s="723">
        <v>5.1045909904169999</v>
      </c>
      <c r="D37" s="723">
        <v>5.2577844958839997</v>
      </c>
      <c r="E37" s="731">
        <v>329.66133400000001</v>
      </c>
      <c r="F37" s="723">
        <v>4.7198330979090004</v>
      </c>
      <c r="G37" s="723">
        <v>5.084938855111</v>
      </c>
      <c r="H37" s="731">
        <v>332.75894210000001</v>
      </c>
      <c r="I37" s="723">
        <v>6.710607826975</v>
      </c>
      <c r="J37" s="723">
        <v>6.0938109769529998</v>
      </c>
      <c r="K37" s="731">
        <v>315.09485269999999</v>
      </c>
      <c r="L37" s="723">
        <v>4.9806711118539999</v>
      </c>
      <c r="M37" s="723">
        <v>5.4089145624399997</v>
      </c>
      <c r="N37" s="731">
        <v>406.50368589999999</v>
      </c>
      <c r="O37" s="723">
        <v>5.6396858357040003</v>
      </c>
      <c r="P37" s="723">
        <v>6.5422959243439998</v>
      </c>
      <c r="Q37" s="731">
        <v>333.28098779999999</v>
      </c>
      <c r="R37" s="723">
        <v>6.5546874387400003</v>
      </c>
      <c r="S37" s="723">
        <v>5.9562564745459996</v>
      </c>
      <c r="T37" s="731">
        <v>378.76049169999999</v>
      </c>
      <c r="U37" s="723">
        <v>4.4332775918080003</v>
      </c>
      <c r="V37" s="723">
        <v>4.0706836340940002</v>
      </c>
      <c r="W37" s="731">
        <v>407.36833999999999</v>
      </c>
      <c r="X37" s="723">
        <v>9.285726391511</v>
      </c>
      <c r="Y37" s="723">
        <v>9.3373007929730001</v>
      </c>
      <c r="Z37" s="731">
        <v>223.4968557</v>
      </c>
      <c r="AA37" s="723">
        <v>4.8387578258469999</v>
      </c>
      <c r="AB37" s="723">
        <v>4.5115274143740001</v>
      </c>
    </row>
    <row r="38" spans="1:28" ht="13" x14ac:dyDescent="0.3">
      <c r="A38" s="675">
        <v>37135</v>
      </c>
      <c r="B38" s="731">
        <v>331.09426359999998</v>
      </c>
      <c r="C38" s="723">
        <v>4.5101293791439998</v>
      </c>
      <c r="D38" s="723">
        <v>4.8368175626010004</v>
      </c>
      <c r="E38" s="731">
        <v>330.00632940000003</v>
      </c>
      <c r="F38" s="723">
        <v>4.1203969900180004</v>
      </c>
      <c r="G38" s="723">
        <v>4.4888982625480001</v>
      </c>
      <c r="H38" s="731">
        <v>333.59617809999997</v>
      </c>
      <c r="I38" s="723">
        <v>6.0727813614699997</v>
      </c>
      <c r="J38" s="723">
        <v>6.2663524039840004</v>
      </c>
      <c r="K38" s="731">
        <v>315.36762529999999</v>
      </c>
      <c r="L38" s="723">
        <v>4.4308385379660002</v>
      </c>
      <c r="M38" s="723">
        <v>4.7917891026710002</v>
      </c>
      <c r="N38" s="731">
        <v>404.80805700000002</v>
      </c>
      <c r="O38" s="723">
        <v>4.040994362488</v>
      </c>
      <c r="P38" s="723">
        <v>4.9833177824090003</v>
      </c>
      <c r="Q38" s="731">
        <v>333.15875510000001</v>
      </c>
      <c r="R38" s="723">
        <v>6.0169873229349999</v>
      </c>
      <c r="S38" s="723">
        <v>6.149363471489</v>
      </c>
      <c r="T38" s="731">
        <v>379.80975080000002</v>
      </c>
      <c r="U38" s="723">
        <v>4.0578384711549997</v>
      </c>
      <c r="V38" s="723">
        <v>4.0867248350740004</v>
      </c>
      <c r="W38" s="731">
        <v>405.76916449999999</v>
      </c>
      <c r="X38" s="723">
        <v>8.5023642179580001</v>
      </c>
      <c r="Y38" s="723">
        <v>9.1398582614960002</v>
      </c>
      <c r="Z38" s="731">
        <v>222.19554930000001</v>
      </c>
      <c r="AA38" s="723">
        <v>3.717061290053</v>
      </c>
      <c r="AB38" s="723">
        <v>4.3661087322889998</v>
      </c>
    </row>
    <row r="39" spans="1:28" ht="13" x14ac:dyDescent="0.3">
      <c r="A39" s="675">
        <v>37165</v>
      </c>
      <c r="B39" s="731">
        <v>332.68494010000001</v>
      </c>
      <c r="C39" s="723">
        <v>4.7493510078570003</v>
      </c>
      <c r="D39" s="723">
        <v>4.787273872488</v>
      </c>
      <c r="E39" s="731">
        <v>331.62565940000002</v>
      </c>
      <c r="F39" s="723">
        <v>4.4196227733300004</v>
      </c>
      <c r="G39" s="723">
        <v>4.419273565718</v>
      </c>
      <c r="H39" s="731">
        <v>334.8236751</v>
      </c>
      <c r="I39" s="723">
        <v>6.0381464747990004</v>
      </c>
      <c r="J39" s="723">
        <v>6.2722946644019997</v>
      </c>
      <c r="K39" s="731">
        <v>316.84350319999999</v>
      </c>
      <c r="L39" s="723">
        <v>4.8240192589459996</v>
      </c>
      <c r="M39" s="723">
        <v>4.7447207969039997</v>
      </c>
      <c r="N39" s="731">
        <v>404.52944630000002</v>
      </c>
      <c r="O39" s="723">
        <v>4.0604542311590004</v>
      </c>
      <c r="P39" s="723">
        <v>4.5766279660649998</v>
      </c>
      <c r="Q39" s="731">
        <v>334.3890978</v>
      </c>
      <c r="R39" s="723">
        <v>5.9844394867280002</v>
      </c>
      <c r="S39" s="723">
        <v>6.1845269549559996</v>
      </c>
      <c r="T39" s="731">
        <v>381.78399710000002</v>
      </c>
      <c r="U39" s="723">
        <v>4.1658319238299999</v>
      </c>
      <c r="V39" s="723">
        <v>4.2184552232490002</v>
      </c>
      <c r="W39" s="731">
        <v>408.89435659999998</v>
      </c>
      <c r="X39" s="723">
        <v>7.690156468833</v>
      </c>
      <c r="Y39" s="723">
        <v>8.4878146404159995</v>
      </c>
      <c r="Z39" s="731">
        <v>221.41991440000001</v>
      </c>
      <c r="AA39" s="723">
        <v>2.6680373870420002</v>
      </c>
      <c r="AB39" s="723">
        <v>3.737099736027</v>
      </c>
    </row>
    <row r="40" spans="1:28" ht="13" x14ac:dyDescent="0.3">
      <c r="A40" s="675">
        <v>37196</v>
      </c>
      <c r="B40" s="731">
        <v>333.72304780000002</v>
      </c>
      <c r="C40" s="723">
        <v>4.4413896524550003</v>
      </c>
      <c r="D40" s="723">
        <v>4.5667499355660004</v>
      </c>
      <c r="E40" s="731">
        <v>333.08020670000002</v>
      </c>
      <c r="F40" s="723">
        <v>4.2645480272240004</v>
      </c>
      <c r="G40" s="723">
        <v>4.2682816787949998</v>
      </c>
      <c r="H40" s="731">
        <v>334.24577069999998</v>
      </c>
      <c r="I40" s="723">
        <v>5.096477022847</v>
      </c>
      <c r="J40" s="723">
        <v>5.7338170716879997</v>
      </c>
      <c r="K40" s="731">
        <v>318.1902005</v>
      </c>
      <c r="L40" s="723">
        <v>4.6460857206129997</v>
      </c>
      <c r="M40" s="723">
        <v>4.6337339560919997</v>
      </c>
      <c r="N40" s="731">
        <v>409.35436120000003</v>
      </c>
      <c r="O40" s="723">
        <v>4.5043443678040003</v>
      </c>
      <c r="P40" s="723">
        <v>4.2026509942220001</v>
      </c>
      <c r="Q40" s="731">
        <v>333.85308670000001</v>
      </c>
      <c r="R40" s="723">
        <v>5.07287198636</v>
      </c>
      <c r="S40" s="723">
        <v>5.6895469777879999</v>
      </c>
      <c r="T40" s="731">
        <v>382.75284779999998</v>
      </c>
      <c r="U40" s="723">
        <v>3.6935167008479999</v>
      </c>
      <c r="V40" s="723">
        <v>3.9716181934270001</v>
      </c>
      <c r="W40" s="731">
        <v>408.184212</v>
      </c>
      <c r="X40" s="723">
        <v>6.9344533716869998</v>
      </c>
      <c r="Y40" s="723">
        <v>7.7036151297820004</v>
      </c>
      <c r="Z40" s="731">
        <v>223.88257390000001</v>
      </c>
      <c r="AA40" s="723">
        <v>3.1082634036560002</v>
      </c>
      <c r="AB40" s="723">
        <v>3.16310229736</v>
      </c>
    </row>
    <row r="41" spans="1:28" ht="13" x14ac:dyDescent="0.3">
      <c r="A41" s="675">
        <v>37226</v>
      </c>
      <c r="B41" s="731">
        <v>334.13697000000002</v>
      </c>
      <c r="C41" s="723">
        <v>3.3408284463740001</v>
      </c>
      <c r="D41" s="723">
        <v>4.1727276796139998</v>
      </c>
      <c r="E41" s="731">
        <v>334.64915530000002</v>
      </c>
      <c r="F41" s="723">
        <v>2.7696279817140002</v>
      </c>
      <c r="G41" s="723">
        <v>3.8100430458410002</v>
      </c>
      <c r="H41" s="731">
        <v>332.09350000000001</v>
      </c>
      <c r="I41" s="723">
        <v>5.4354074547430002</v>
      </c>
      <c r="J41" s="723">
        <v>5.5223908415959997</v>
      </c>
      <c r="K41" s="731">
        <v>319.9879292</v>
      </c>
      <c r="L41" s="723">
        <v>3.3202438544019999</v>
      </c>
      <c r="M41" s="723">
        <v>4.2565383934619998</v>
      </c>
      <c r="N41" s="731">
        <v>414.85805190000002</v>
      </c>
      <c r="O41" s="723">
        <v>5.1056135006000002E-2</v>
      </c>
      <c r="P41" s="723">
        <v>2.8148645735189999</v>
      </c>
      <c r="Q41" s="731">
        <v>333.06575670000001</v>
      </c>
      <c r="R41" s="723">
        <v>5.3374298960899997</v>
      </c>
      <c r="S41" s="723">
        <v>5.4639026523860004</v>
      </c>
      <c r="T41" s="731">
        <v>382.74206579999998</v>
      </c>
      <c r="U41" s="723">
        <v>3.6098559636140002</v>
      </c>
      <c r="V41" s="723">
        <v>3.8222050496289999</v>
      </c>
      <c r="W41" s="731">
        <v>406.99948060000003</v>
      </c>
      <c r="X41" s="723">
        <v>3.8423469722200001</v>
      </c>
      <c r="Y41" s="723">
        <v>6.1324564183349999</v>
      </c>
      <c r="Z41" s="731">
        <v>223.01080680000001</v>
      </c>
      <c r="AA41" s="723">
        <v>2.7444318300970001</v>
      </c>
      <c r="AB41" s="723">
        <v>2.8406448511910001</v>
      </c>
    </row>
    <row r="42" spans="1:28" ht="13" x14ac:dyDescent="0.3">
      <c r="A42" s="675">
        <v>37257</v>
      </c>
      <c r="B42" s="731">
        <v>332.54658339999997</v>
      </c>
      <c r="C42" s="723">
        <v>3.5010889848789999</v>
      </c>
      <c r="D42" s="723">
        <v>3.758968120195</v>
      </c>
      <c r="E42" s="731">
        <v>334.64719530000002</v>
      </c>
      <c r="F42" s="723">
        <v>3.4375191876039999</v>
      </c>
      <c r="G42" s="723">
        <v>3.4857472313039999</v>
      </c>
      <c r="H42" s="731">
        <v>336.99261969999998</v>
      </c>
      <c r="I42" s="723">
        <v>4.6755467648369997</v>
      </c>
      <c r="J42" s="723">
        <v>5.0663599913019999</v>
      </c>
      <c r="K42" s="731">
        <v>320.9856929</v>
      </c>
      <c r="L42" s="723">
        <v>4.0487617270580003</v>
      </c>
      <c r="M42" s="723">
        <v>4.0010515258539998</v>
      </c>
      <c r="N42" s="731">
        <v>412.98015299999997</v>
      </c>
      <c r="O42" s="723">
        <v>1.495596361137</v>
      </c>
      <c r="P42" s="723">
        <v>1.9733081485070001</v>
      </c>
      <c r="Q42" s="731">
        <v>336.61884789999999</v>
      </c>
      <c r="R42" s="723">
        <v>4.6756685607639996</v>
      </c>
      <c r="S42" s="723">
        <v>5.0267358942499998</v>
      </c>
      <c r="T42" s="731">
        <v>383.74298349999998</v>
      </c>
      <c r="U42" s="723">
        <v>3.1668904409310001</v>
      </c>
      <c r="V42" s="723">
        <v>3.48929102034</v>
      </c>
      <c r="W42" s="731">
        <v>396.76383470000002</v>
      </c>
      <c r="X42" s="723">
        <v>2.5233352048230002</v>
      </c>
      <c r="Y42" s="723">
        <v>4.4194755636640002</v>
      </c>
      <c r="Z42" s="731">
        <v>223.31385560000001</v>
      </c>
      <c r="AA42" s="723">
        <v>3.7205977844840001</v>
      </c>
      <c r="AB42" s="723">
        <v>3.189660319218</v>
      </c>
    </row>
    <row r="43" spans="1:28" ht="13" x14ac:dyDescent="0.3">
      <c r="A43" s="676">
        <v>37288</v>
      </c>
      <c r="B43" s="731">
        <v>334.0736081</v>
      </c>
      <c r="C43" s="723">
        <v>2.8489729689050001</v>
      </c>
      <c r="D43" s="723">
        <v>3.2291437648139998</v>
      </c>
      <c r="E43" s="731">
        <v>333.07528389999999</v>
      </c>
      <c r="F43" s="723">
        <v>2.6096566107510002</v>
      </c>
      <c r="G43" s="723">
        <v>2.9382040630500001</v>
      </c>
      <c r="H43" s="731">
        <v>337.77562310000002</v>
      </c>
      <c r="I43" s="723">
        <v>4.4482199054220004</v>
      </c>
      <c r="J43" s="723">
        <v>4.8482218285109999</v>
      </c>
      <c r="K43" s="731">
        <v>319.03348690000001</v>
      </c>
      <c r="L43" s="723">
        <v>2.8962310337539998</v>
      </c>
      <c r="M43" s="723">
        <v>3.420731150475</v>
      </c>
      <c r="N43" s="731">
        <v>409.04639029999998</v>
      </c>
      <c r="O43" s="723">
        <v>-0.55158508918399995</v>
      </c>
      <c r="P43" s="723">
        <v>0.32675758797600002</v>
      </c>
      <c r="Q43" s="731">
        <v>337.06892590000001</v>
      </c>
      <c r="R43" s="723">
        <v>4.3310715624979998</v>
      </c>
      <c r="S43" s="723">
        <v>4.7775689192069999</v>
      </c>
      <c r="T43" s="731">
        <v>384.84442000000001</v>
      </c>
      <c r="U43" s="723">
        <v>3.1524179344749998</v>
      </c>
      <c r="V43" s="723">
        <v>3.3088749235630002</v>
      </c>
      <c r="W43" s="731">
        <v>408.81644180000001</v>
      </c>
      <c r="X43" s="723">
        <v>7.0461946658040002</v>
      </c>
      <c r="Y43" s="723">
        <v>4.4566536607050002</v>
      </c>
      <c r="Z43" s="731">
        <v>223.8934663</v>
      </c>
      <c r="AA43" s="723">
        <v>3.0260153360320001</v>
      </c>
      <c r="AB43" s="723">
        <v>3.162125139474</v>
      </c>
    </row>
    <row r="44" spans="1:28" ht="13" x14ac:dyDescent="0.3">
      <c r="A44" s="675">
        <v>37316</v>
      </c>
      <c r="B44" s="731">
        <v>334.39044089999999</v>
      </c>
      <c r="C44" s="723">
        <v>2.5390757215400002</v>
      </c>
      <c r="D44" s="723">
        <v>2.960533980128</v>
      </c>
      <c r="E44" s="731">
        <v>331.99301309999998</v>
      </c>
      <c r="F44" s="723">
        <v>2.5480019268120002</v>
      </c>
      <c r="G44" s="723">
        <v>2.8647047264440002</v>
      </c>
      <c r="H44" s="731">
        <v>339.27842379999998</v>
      </c>
      <c r="I44" s="723">
        <v>4.3787285240360001</v>
      </c>
      <c r="J44" s="723">
        <v>4.5003623412160003</v>
      </c>
      <c r="K44" s="731">
        <v>317.74344180000003</v>
      </c>
      <c r="L44" s="723">
        <v>2.320384428778</v>
      </c>
      <c r="M44" s="723">
        <v>3.0864482913960001</v>
      </c>
      <c r="N44" s="731">
        <v>402.34960469999999</v>
      </c>
      <c r="O44" s="723">
        <v>-1.024574124043</v>
      </c>
      <c r="P44" s="723">
        <v>-2.8438666501999998E-2</v>
      </c>
      <c r="Q44" s="731">
        <v>338.5946232</v>
      </c>
      <c r="R44" s="723">
        <v>4.349775273843</v>
      </c>
      <c r="S44" s="723">
        <v>4.4516790019680004</v>
      </c>
      <c r="T44" s="731">
        <v>387.44717739999999</v>
      </c>
      <c r="U44" s="723">
        <v>3.6053723017569999</v>
      </c>
      <c r="V44" s="723">
        <v>3.308602317259</v>
      </c>
      <c r="W44" s="731">
        <v>406.81987550000002</v>
      </c>
      <c r="X44" s="723">
        <v>5.8302293635630003</v>
      </c>
      <c r="Y44" s="723">
        <v>5.1232416960059997</v>
      </c>
      <c r="Z44" s="731">
        <v>227.03413420000001</v>
      </c>
      <c r="AA44" s="723">
        <v>2.235017211962</v>
      </c>
      <c r="AB44" s="723">
        <v>2.986131340804</v>
      </c>
    </row>
    <row r="45" spans="1:28" ht="13" x14ac:dyDescent="0.3">
      <c r="A45" s="675">
        <v>37347</v>
      </c>
      <c r="B45" s="731">
        <v>338.32950369999998</v>
      </c>
      <c r="C45" s="723">
        <v>3.6279219586829998</v>
      </c>
      <c r="D45" s="723">
        <v>3.0057686445090002</v>
      </c>
      <c r="E45" s="731">
        <v>336.95806240000002</v>
      </c>
      <c r="F45" s="723">
        <v>3.2219019863290002</v>
      </c>
      <c r="G45" s="723">
        <v>2.7942107939569998</v>
      </c>
      <c r="H45" s="731">
        <v>339.78329669999999</v>
      </c>
      <c r="I45" s="723">
        <v>3.7720493277929998</v>
      </c>
      <c r="J45" s="723">
        <v>4.1981984905629997</v>
      </c>
      <c r="K45" s="731">
        <v>323.35045989999998</v>
      </c>
      <c r="L45" s="723">
        <v>3.7605503315190001</v>
      </c>
      <c r="M45" s="723">
        <v>2.9933397028669999</v>
      </c>
      <c r="N45" s="731">
        <v>409.54833680000002</v>
      </c>
      <c r="O45" s="723">
        <v>1.2170154757959999</v>
      </c>
      <c r="P45" s="723">
        <v>-0.123477894206</v>
      </c>
      <c r="Q45" s="731">
        <v>339.65826279999999</v>
      </c>
      <c r="R45" s="723">
        <v>3.6321628041420002</v>
      </c>
      <c r="S45" s="723">
        <v>4.1024254348670004</v>
      </c>
      <c r="T45" s="731">
        <v>384.55626669999998</v>
      </c>
      <c r="U45" s="723">
        <v>3.4995311005329999</v>
      </c>
      <c r="V45" s="723">
        <v>3.4191438518930002</v>
      </c>
      <c r="W45" s="731">
        <v>411.47679199999999</v>
      </c>
      <c r="X45" s="723">
        <v>5.3457789491460002</v>
      </c>
      <c r="Y45" s="723">
        <v>6.0680701023049997</v>
      </c>
      <c r="Z45" s="731">
        <v>226.900203</v>
      </c>
      <c r="AA45" s="723">
        <v>3.4326342228620002</v>
      </c>
      <c r="AB45" s="723">
        <v>2.8947720492140001</v>
      </c>
    </row>
    <row r="46" spans="1:28" ht="13" x14ac:dyDescent="0.3">
      <c r="A46" s="675">
        <v>37377</v>
      </c>
      <c r="B46" s="731">
        <v>338.76811579999998</v>
      </c>
      <c r="C46" s="723">
        <v>3.71869461561</v>
      </c>
      <c r="D46" s="723">
        <v>3.2955793695370001</v>
      </c>
      <c r="E46" s="731">
        <v>337.99392189999998</v>
      </c>
      <c r="F46" s="723">
        <v>3.7010770909090001</v>
      </c>
      <c r="G46" s="723">
        <v>3.1583919752659999</v>
      </c>
      <c r="H46" s="731">
        <v>340.44733020000001</v>
      </c>
      <c r="I46" s="723">
        <v>3.614077724825</v>
      </c>
      <c r="J46" s="723">
        <v>3.9201490164070001</v>
      </c>
      <c r="K46" s="731">
        <v>324.07688940000003</v>
      </c>
      <c r="L46" s="723">
        <v>4.0200765296669996</v>
      </c>
      <c r="M46" s="723">
        <v>3.3681742663469998</v>
      </c>
      <c r="N46" s="731">
        <v>411.38890029999999</v>
      </c>
      <c r="O46" s="723">
        <v>3.1702905626320002</v>
      </c>
      <c r="P46" s="723">
        <v>1.107603892712</v>
      </c>
      <c r="Q46" s="731">
        <v>341.16145779999999</v>
      </c>
      <c r="R46" s="723">
        <v>3.6805718800920002</v>
      </c>
      <c r="S46" s="723">
        <v>3.885687856104</v>
      </c>
      <c r="T46" s="731">
        <v>389.02181039999999</v>
      </c>
      <c r="U46" s="723">
        <v>3.790854750207</v>
      </c>
      <c r="V46" s="723">
        <v>3.632324675505</v>
      </c>
      <c r="W46" s="731">
        <v>408.419444</v>
      </c>
      <c r="X46" s="723">
        <v>3.1647626697439999</v>
      </c>
      <c r="Y46" s="723">
        <v>4.7674034351619996</v>
      </c>
      <c r="Z46" s="731">
        <v>228.0085057</v>
      </c>
      <c r="AA46" s="723">
        <v>4.1280235536690002</v>
      </c>
      <c r="AB46" s="723">
        <v>3.2604884965809999</v>
      </c>
    </row>
    <row r="47" spans="1:28" ht="13" x14ac:dyDescent="0.3">
      <c r="A47" s="675">
        <v>37408</v>
      </c>
      <c r="B47" s="731">
        <v>340.45348539999998</v>
      </c>
      <c r="C47" s="723">
        <v>3.659939569514</v>
      </c>
      <c r="D47" s="723">
        <v>3.6688413231769998</v>
      </c>
      <c r="E47" s="731">
        <v>339.79449849999997</v>
      </c>
      <c r="F47" s="723">
        <v>3.7819763848729999</v>
      </c>
      <c r="G47" s="723">
        <v>3.5684612778879998</v>
      </c>
      <c r="H47" s="731">
        <v>341.63400890000003</v>
      </c>
      <c r="I47" s="723">
        <v>3.6952322299699998</v>
      </c>
      <c r="J47" s="723">
        <v>3.6936971871669999</v>
      </c>
      <c r="K47" s="731">
        <v>325.78843929999999</v>
      </c>
      <c r="L47" s="723">
        <v>3.8860812957289999</v>
      </c>
      <c r="M47" s="723">
        <v>3.8888857015110001</v>
      </c>
      <c r="N47" s="731">
        <v>413.13032559999999</v>
      </c>
      <c r="O47" s="723">
        <v>0.33840966651799997</v>
      </c>
      <c r="P47" s="723">
        <v>1.5602844039749999</v>
      </c>
      <c r="Q47" s="731">
        <v>341.1971097</v>
      </c>
      <c r="R47" s="723">
        <v>3.638349483472</v>
      </c>
      <c r="S47" s="723">
        <v>3.6503832715789999</v>
      </c>
      <c r="T47" s="731">
        <v>392.3180911</v>
      </c>
      <c r="U47" s="723">
        <v>4.3120395099379998</v>
      </c>
      <c r="V47" s="723">
        <v>3.8690534491830002</v>
      </c>
      <c r="W47" s="731">
        <v>407.65538450000003</v>
      </c>
      <c r="X47" s="723">
        <v>1.594713281225</v>
      </c>
      <c r="Y47" s="723">
        <v>3.351591366309</v>
      </c>
      <c r="Z47" s="731">
        <v>232.52895789999999</v>
      </c>
      <c r="AA47" s="723">
        <v>5.9541265486509998</v>
      </c>
      <c r="AB47" s="723">
        <v>4.5053600948300003</v>
      </c>
    </row>
    <row r="48" spans="1:28" ht="13" x14ac:dyDescent="0.3">
      <c r="A48" s="675">
        <v>37438</v>
      </c>
      <c r="B48" s="731">
        <v>341.40623690000001</v>
      </c>
      <c r="C48" s="723">
        <v>3.965521566424</v>
      </c>
      <c r="D48" s="723">
        <v>3.7814915314239999</v>
      </c>
      <c r="E48" s="731">
        <v>340.181669</v>
      </c>
      <c r="F48" s="723">
        <v>3.817268280365</v>
      </c>
      <c r="G48" s="723">
        <v>3.7668865580549999</v>
      </c>
      <c r="H48" s="731">
        <v>344.5241714</v>
      </c>
      <c r="I48" s="723">
        <v>4.1144654638149998</v>
      </c>
      <c r="J48" s="723">
        <v>3.8085482972500002</v>
      </c>
      <c r="K48" s="731">
        <v>326.32331779999998</v>
      </c>
      <c r="L48" s="723">
        <v>4.2669179478950001</v>
      </c>
      <c r="M48" s="723">
        <v>4.0576330451410003</v>
      </c>
      <c r="N48" s="731">
        <v>417.16573970000002</v>
      </c>
      <c r="O48" s="723">
        <v>3.8018679470890002</v>
      </c>
      <c r="P48" s="723">
        <v>2.4179073137890001</v>
      </c>
      <c r="Q48" s="731">
        <v>344.62982590000001</v>
      </c>
      <c r="R48" s="723">
        <v>4.0130476908589996</v>
      </c>
      <c r="S48" s="723">
        <v>3.77784311459</v>
      </c>
      <c r="T48" s="731">
        <v>392.84663540000003</v>
      </c>
      <c r="U48" s="723">
        <v>4.3879191248750002</v>
      </c>
      <c r="V48" s="723">
        <v>4.1640764907239998</v>
      </c>
      <c r="W48" s="731">
        <v>411.46832189999998</v>
      </c>
      <c r="X48" s="723">
        <v>1.823006508982</v>
      </c>
      <c r="Y48" s="723">
        <v>2.1889460480179999</v>
      </c>
      <c r="Z48" s="731">
        <v>229.8839692</v>
      </c>
      <c r="AA48" s="723">
        <v>4.017237054472</v>
      </c>
      <c r="AB48" s="723">
        <v>4.6986249057449996</v>
      </c>
    </row>
    <row r="49" spans="1:28" ht="13" x14ac:dyDescent="0.3">
      <c r="A49" s="675">
        <v>37469</v>
      </c>
      <c r="B49" s="731">
        <v>340.94966899999997</v>
      </c>
      <c r="C49" s="723">
        <v>3.0942018963879998</v>
      </c>
      <c r="D49" s="723">
        <v>3.572093875267</v>
      </c>
      <c r="E49" s="731">
        <v>340.48795209999997</v>
      </c>
      <c r="F49" s="723">
        <v>3.2841637715390002</v>
      </c>
      <c r="G49" s="723">
        <v>3.627068169692</v>
      </c>
      <c r="H49" s="731">
        <v>340.25110999999998</v>
      </c>
      <c r="I49" s="723">
        <v>2.251530147535</v>
      </c>
      <c r="J49" s="723">
        <v>3.3511911572900002</v>
      </c>
      <c r="K49" s="731">
        <v>325.04570419999999</v>
      </c>
      <c r="L49" s="723">
        <v>3.1580495253200001</v>
      </c>
      <c r="M49" s="723">
        <v>3.7690451397000002</v>
      </c>
      <c r="N49" s="731">
        <v>415.85973719999998</v>
      </c>
      <c r="O49" s="723">
        <v>2.301590766461</v>
      </c>
      <c r="P49" s="723">
        <v>2.1332697727690002</v>
      </c>
      <c r="Q49" s="731">
        <v>340.63591939999998</v>
      </c>
      <c r="R49" s="723">
        <v>2.2068260324570002</v>
      </c>
      <c r="S49" s="723">
        <v>3.2832098473919999</v>
      </c>
      <c r="T49" s="731">
        <v>393.7979191</v>
      </c>
      <c r="U49" s="723">
        <v>3.9701678843289998</v>
      </c>
      <c r="V49" s="723">
        <v>4.2228139723569997</v>
      </c>
      <c r="W49" s="731">
        <v>410.25063290000003</v>
      </c>
      <c r="X49" s="723">
        <v>0.70753974155199995</v>
      </c>
      <c r="Y49" s="723">
        <v>1.3727730481460001</v>
      </c>
      <c r="Z49" s="731">
        <v>231.17177989999999</v>
      </c>
      <c r="AA49" s="723">
        <v>3.434018870629</v>
      </c>
      <c r="AB49" s="723">
        <v>4.4611253753869997</v>
      </c>
    </row>
    <row r="50" spans="1:28" ht="13" x14ac:dyDescent="0.3">
      <c r="A50" s="675">
        <v>37500</v>
      </c>
      <c r="B50" s="731">
        <v>341.98026620000002</v>
      </c>
      <c r="C50" s="723">
        <v>3.2878861994270001</v>
      </c>
      <c r="D50" s="723">
        <v>3.4479254431030002</v>
      </c>
      <c r="E50" s="731">
        <v>340.61337279999998</v>
      </c>
      <c r="F50" s="723">
        <v>3.214193927518</v>
      </c>
      <c r="G50" s="723">
        <v>3.4377011016200001</v>
      </c>
      <c r="H50" s="731">
        <v>344.68511210000003</v>
      </c>
      <c r="I50" s="723">
        <v>3.3240590654119999</v>
      </c>
      <c r="J50" s="723">
        <v>3.2284565408820001</v>
      </c>
      <c r="K50" s="731">
        <v>326.27845839999998</v>
      </c>
      <c r="L50" s="723">
        <v>3.4597188248539998</v>
      </c>
      <c r="M50" s="723">
        <v>3.6267409961010002</v>
      </c>
      <c r="N50" s="731">
        <v>418.94066729999997</v>
      </c>
      <c r="O50" s="723">
        <v>3.4911879977720002</v>
      </c>
      <c r="P50" s="723">
        <v>3.195508740707</v>
      </c>
      <c r="Q50" s="731">
        <v>344.2397656</v>
      </c>
      <c r="R50" s="723">
        <v>3.326045115241</v>
      </c>
      <c r="S50" s="723">
        <v>3.1803329796009998</v>
      </c>
      <c r="T50" s="731">
        <v>392.69921360000001</v>
      </c>
      <c r="U50" s="723">
        <v>3.3936629517410002</v>
      </c>
      <c r="V50" s="723">
        <v>3.9157593564909998</v>
      </c>
      <c r="W50" s="731">
        <v>411.7903144</v>
      </c>
      <c r="X50" s="723">
        <v>1.4838855257570001</v>
      </c>
      <c r="Y50" s="723">
        <v>1.336651184226</v>
      </c>
      <c r="Z50" s="731">
        <v>230.8437959</v>
      </c>
      <c r="AA50" s="723">
        <v>3.8921781409420002</v>
      </c>
      <c r="AB50" s="723">
        <v>3.7800457750669998</v>
      </c>
    </row>
    <row r="51" spans="1:28" ht="13" x14ac:dyDescent="0.3">
      <c r="A51" s="675">
        <v>37530</v>
      </c>
      <c r="B51" s="731">
        <v>342.35698839999998</v>
      </c>
      <c r="C51" s="723">
        <v>2.907269651909</v>
      </c>
      <c r="D51" s="723">
        <v>3.0961508428440001</v>
      </c>
      <c r="E51" s="731">
        <v>340.38990560000002</v>
      </c>
      <c r="F51" s="723">
        <v>2.6428130488630002</v>
      </c>
      <c r="G51" s="723">
        <v>3.0463140430219999</v>
      </c>
      <c r="H51" s="731">
        <v>346.55261080000002</v>
      </c>
      <c r="I51" s="723">
        <v>3.5030186251009998</v>
      </c>
      <c r="J51" s="723">
        <v>3.0274350338109999</v>
      </c>
      <c r="K51" s="731">
        <v>326.57183559999999</v>
      </c>
      <c r="L51" s="723">
        <v>3.0703903667730001</v>
      </c>
      <c r="M51" s="723">
        <v>3.2291590686729998</v>
      </c>
      <c r="N51" s="731">
        <v>417.62038990000002</v>
      </c>
      <c r="O51" s="723">
        <v>3.236091641717</v>
      </c>
      <c r="P51" s="723">
        <v>3.0085841411629999</v>
      </c>
      <c r="Q51" s="731">
        <v>346.00895209999999</v>
      </c>
      <c r="R51" s="723">
        <v>3.4749501034720001</v>
      </c>
      <c r="S51" s="723">
        <v>3.0030905563210002</v>
      </c>
      <c r="T51" s="731">
        <v>394.57173890000001</v>
      </c>
      <c r="U51" s="723">
        <v>3.3494703542150002</v>
      </c>
      <c r="V51" s="723">
        <v>3.5703495094890001</v>
      </c>
      <c r="W51" s="731">
        <v>408.48931540000001</v>
      </c>
      <c r="X51" s="723">
        <v>-9.9057664518999999E-2</v>
      </c>
      <c r="Y51" s="723">
        <v>0.69543208082600005</v>
      </c>
      <c r="Z51" s="731">
        <v>231.59787420000001</v>
      </c>
      <c r="AA51" s="723">
        <v>4.5966776870909998</v>
      </c>
      <c r="AB51" s="723">
        <v>3.9725140473849998</v>
      </c>
    </row>
    <row r="52" spans="1:28" ht="13" x14ac:dyDescent="0.3">
      <c r="A52" s="675">
        <v>37561</v>
      </c>
      <c r="B52" s="731">
        <v>343.4103968</v>
      </c>
      <c r="C52" s="723">
        <v>2.902810897797</v>
      </c>
      <c r="D52" s="723">
        <v>3.0321134468139999</v>
      </c>
      <c r="E52" s="731">
        <v>341.37451659999999</v>
      </c>
      <c r="F52" s="723">
        <v>2.4901839656510001</v>
      </c>
      <c r="G52" s="723">
        <v>2.7812667448089998</v>
      </c>
      <c r="H52" s="731">
        <v>348.45448750000003</v>
      </c>
      <c r="I52" s="723">
        <v>4.2509787843369997</v>
      </c>
      <c r="J52" s="723">
        <v>3.6928149940930002</v>
      </c>
      <c r="K52" s="731">
        <v>327.85332590000002</v>
      </c>
      <c r="L52" s="723">
        <v>3.0369022631170002</v>
      </c>
      <c r="M52" s="723">
        <v>3.1883679005249999</v>
      </c>
      <c r="N52" s="731">
        <v>418.46556609999999</v>
      </c>
      <c r="O52" s="723">
        <v>2.2257500502230001</v>
      </c>
      <c r="P52" s="723">
        <v>2.9814557607559999</v>
      </c>
      <c r="Q52" s="731">
        <v>348.07391089999999</v>
      </c>
      <c r="R52" s="723">
        <v>4.259605427216</v>
      </c>
      <c r="S52" s="723">
        <v>3.6870036306089999</v>
      </c>
      <c r="T52" s="731">
        <v>393.79673739999998</v>
      </c>
      <c r="U52" s="723">
        <v>2.8853840444240002</v>
      </c>
      <c r="V52" s="723">
        <v>3.2089136576259998</v>
      </c>
      <c r="W52" s="731">
        <v>412.9870234</v>
      </c>
      <c r="X52" s="723">
        <v>1.176628409136</v>
      </c>
      <c r="Y52" s="723">
        <v>0.85202105037099995</v>
      </c>
      <c r="Z52" s="731">
        <v>232.12943300000001</v>
      </c>
      <c r="AA52" s="723">
        <v>3.683564538473</v>
      </c>
      <c r="AB52" s="723">
        <v>4.0559018865949996</v>
      </c>
    </row>
    <row r="53" spans="1:28" ht="13" x14ac:dyDescent="0.3">
      <c r="A53" s="675">
        <v>37591</v>
      </c>
      <c r="B53" s="731">
        <v>342.89130490000002</v>
      </c>
      <c r="C53" s="723">
        <v>2.6199839245560002</v>
      </c>
      <c r="D53" s="723">
        <v>2.8098419744180001</v>
      </c>
      <c r="E53" s="731">
        <v>340.66736909999997</v>
      </c>
      <c r="F53" s="723">
        <v>1.7983651548749999</v>
      </c>
      <c r="G53" s="723">
        <v>2.3091663528809998</v>
      </c>
      <c r="H53" s="731">
        <v>349.41239510000003</v>
      </c>
      <c r="I53" s="723">
        <v>5.2150659678669999</v>
      </c>
      <c r="J53" s="723">
        <v>4.3206301013699999</v>
      </c>
      <c r="K53" s="731">
        <v>327.52490549999999</v>
      </c>
      <c r="L53" s="723">
        <v>2.355393942154</v>
      </c>
      <c r="M53" s="723">
        <v>2.8196674475560002</v>
      </c>
      <c r="N53" s="731">
        <v>411.77101770000002</v>
      </c>
      <c r="O53" s="723">
        <v>-0.74411818352400005</v>
      </c>
      <c r="P53" s="723">
        <v>1.5556655902759999</v>
      </c>
      <c r="Q53" s="731">
        <v>350.44020330000001</v>
      </c>
      <c r="R53" s="723">
        <v>5.2165214377320002</v>
      </c>
      <c r="S53" s="723">
        <v>4.3158676089409997</v>
      </c>
      <c r="T53" s="731">
        <v>397.34831320000001</v>
      </c>
      <c r="U53" s="723">
        <v>3.8162116749489998</v>
      </c>
      <c r="V53" s="723">
        <v>3.3503517271619998</v>
      </c>
      <c r="W53" s="731">
        <v>412.83443210000001</v>
      </c>
      <c r="X53" s="723">
        <v>1.4336508467769999</v>
      </c>
      <c r="Y53" s="723">
        <v>0.83595336969599998</v>
      </c>
      <c r="Z53" s="731">
        <v>231.08003650000001</v>
      </c>
      <c r="AA53" s="723">
        <v>3.6183133076759999</v>
      </c>
      <c r="AB53" s="723">
        <v>3.9643156576790002</v>
      </c>
    </row>
    <row r="54" spans="1:28" ht="13" x14ac:dyDescent="0.3">
      <c r="A54" s="675">
        <v>37622</v>
      </c>
      <c r="B54" s="731">
        <v>339.23266310000002</v>
      </c>
      <c r="C54" s="723">
        <v>2.01056935592</v>
      </c>
      <c r="D54" s="723">
        <v>2.5117550773709998</v>
      </c>
      <c r="E54" s="731">
        <v>341.4692981</v>
      </c>
      <c r="F54" s="723">
        <v>2.038595540562</v>
      </c>
      <c r="G54" s="723">
        <v>2.1084517934979998</v>
      </c>
      <c r="H54" s="731">
        <v>350.74442549999998</v>
      </c>
      <c r="I54" s="723">
        <v>4.0807439083509998</v>
      </c>
      <c r="J54" s="723">
        <v>4.512905264274</v>
      </c>
      <c r="K54" s="731">
        <v>328.38391610000002</v>
      </c>
      <c r="L54" s="723">
        <v>2.3048451577889999</v>
      </c>
      <c r="M54" s="723">
        <v>2.5645592880389998</v>
      </c>
      <c r="N54" s="731">
        <v>411.63110110000002</v>
      </c>
      <c r="O54" s="723">
        <v>-0.32666264715100002</v>
      </c>
      <c r="P54" s="723">
        <v>0.37788125536</v>
      </c>
      <c r="Q54" s="731">
        <v>350.5606411</v>
      </c>
      <c r="R54" s="723">
        <v>4.1417149654500003</v>
      </c>
      <c r="S54" s="723">
        <v>4.5376535823989999</v>
      </c>
      <c r="T54" s="731">
        <v>397.06718469999998</v>
      </c>
      <c r="U54" s="723">
        <v>3.4721680324870001</v>
      </c>
      <c r="V54" s="723">
        <v>3.3913203087319999</v>
      </c>
      <c r="W54" s="731">
        <v>419.13033619999999</v>
      </c>
      <c r="X54" s="723">
        <v>5.6372329188999997</v>
      </c>
      <c r="Y54" s="723">
        <v>2.7232420262889998</v>
      </c>
      <c r="Z54" s="731">
        <v>234.76151110000001</v>
      </c>
      <c r="AA54" s="723">
        <v>5.1262629760439999</v>
      </c>
      <c r="AB54" s="723">
        <v>4.1425611059160001</v>
      </c>
    </row>
    <row r="55" spans="1:28" ht="13" x14ac:dyDescent="0.3">
      <c r="A55" s="676">
        <v>37653</v>
      </c>
      <c r="B55" s="731">
        <v>340.87837459999997</v>
      </c>
      <c r="C55" s="723">
        <v>2.0369063389059998</v>
      </c>
      <c r="D55" s="723">
        <v>2.2228350648680002</v>
      </c>
      <c r="E55" s="731">
        <v>338.65957750000001</v>
      </c>
      <c r="F55" s="723">
        <v>1.6765860062069999</v>
      </c>
      <c r="G55" s="723">
        <v>1.838101714559</v>
      </c>
      <c r="H55" s="731">
        <v>351.76387720000002</v>
      </c>
      <c r="I55" s="723">
        <v>4.1412858546809996</v>
      </c>
      <c r="J55" s="723">
        <v>4.4751879115689999</v>
      </c>
      <c r="K55" s="731">
        <v>324.60907109999999</v>
      </c>
      <c r="L55" s="723">
        <v>1.7476485788930001</v>
      </c>
      <c r="M55" s="723">
        <v>2.1365241473440002</v>
      </c>
      <c r="N55" s="731">
        <v>410.06812910000002</v>
      </c>
      <c r="O55" s="723">
        <v>0.24978555592500001</v>
      </c>
      <c r="P55" s="723">
        <v>-0.276044128389</v>
      </c>
      <c r="Q55" s="731">
        <v>351.55863829999998</v>
      </c>
      <c r="R55" s="723">
        <v>4.2987387108770001</v>
      </c>
      <c r="S55" s="723">
        <v>4.5498675507249997</v>
      </c>
      <c r="T55" s="731">
        <v>399.67260659999999</v>
      </c>
      <c r="U55" s="723">
        <v>3.853034065039</v>
      </c>
      <c r="V55" s="723">
        <v>3.7138487583400002</v>
      </c>
      <c r="W55" s="731">
        <v>421.78934479999998</v>
      </c>
      <c r="X55" s="723">
        <v>3.1732830858960002</v>
      </c>
      <c r="Y55" s="723">
        <v>3.395599815922</v>
      </c>
      <c r="Z55" s="731">
        <v>233.0913023</v>
      </c>
      <c r="AA55" s="723">
        <v>4.1081305997899999</v>
      </c>
      <c r="AB55" s="723">
        <v>4.2843844370040003</v>
      </c>
    </row>
    <row r="56" spans="1:28" ht="13" x14ac:dyDescent="0.3">
      <c r="A56" s="675">
        <v>37681</v>
      </c>
      <c r="B56" s="731">
        <v>348.87775649999998</v>
      </c>
      <c r="C56" s="723">
        <v>4.3324550668999997</v>
      </c>
      <c r="D56" s="723">
        <v>2.7949914710620001</v>
      </c>
      <c r="E56" s="731">
        <v>345.62493599999999</v>
      </c>
      <c r="F56" s="723">
        <v>4.1060872856059998</v>
      </c>
      <c r="G56" s="723">
        <v>2.6045729510600002</v>
      </c>
      <c r="H56" s="731">
        <v>353.65932529999998</v>
      </c>
      <c r="I56" s="723">
        <v>4.2386725742619999</v>
      </c>
      <c r="J56" s="723">
        <v>4.1537498014000001</v>
      </c>
      <c r="K56" s="731">
        <v>331.55276850000001</v>
      </c>
      <c r="L56" s="723">
        <v>4.3460619113870003</v>
      </c>
      <c r="M56" s="723">
        <v>2.796427162219</v>
      </c>
      <c r="N56" s="731">
        <v>421.87512829999997</v>
      </c>
      <c r="O56" s="723">
        <v>4.8528750549059998</v>
      </c>
      <c r="P56" s="723">
        <v>1.5679993873910001</v>
      </c>
      <c r="Q56" s="731">
        <v>353.08495799999997</v>
      </c>
      <c r="R56" s="723">
        <v>4.2795525407500001</v>
      </c>
      <c r="S56" s="723">
        <v>4.2401053823719996</v>
      </c>
      <c r="T56" s="731">
        <v>399.16520150000002</v>
      </c>
      <c r="U56" s="723">
        <v>3.0244184971569998</v>
      </c>
      <c r="V56" s="723">
        <v>3.4488943980340001</v>
      </c>
      <c r="W56" s="731">
        <v>428.66915180000001</v>
      </c>
      <c r="X56" s="723">
        <v>5.3707494682129999</v>
      </c>
      <c r="Y56" s="723">
        <v>4.7169806689370004</v>
      </c>
      <c r="Z56" s="731">
        <v>232.1014696</v>
      </c>
      <c r="AA56" s="723">
        <v>2.2319707201100001</v>
      </c>
      <c r="AB56" s="723">
        <v>3.8135932858129999</v>
      </c>
    </row>
    <row r="57" spans="1:28" ht="13" x14ac:dyDescent="0.3">
      <c r="A57" s="675">
        <v>37712</v>
      </c>
      <c r="B57" s="731">
        <v>347.31368199999997</v>
      </c>
      <c r="C57" s="723">
        <v>2.6554522149999999</v>
      </c>
      <c r="D57" s="723">
        <v>3.0071964921509999</v>
      </c>
      <c r="E57" s="731">
        <v>345.81257929999998</v>
      </c>
      <c r="F57" s="723">
        <v>2.6277800973019998</v>
      </c>
      <c r="G57" s="723">
        <v>2.8013967034570002</v>
      </c>
      <c r="H57" s="731">
        <v>354.81415879999997</v>
      </c>
      <c r="I57" s="723">
        <v>4.4236612705749998</v>
      </c>
      <c r="J57" s="723">
        <v>4.2681376695260003</v>
      </c>
      <c r="K57" s="731">
        <v>332.73404049999999</v>
      </c>
      <c r="L57" s="723">
        <v>2.9019846153620001</v>
      </c>
      <c r="M57" s="723">
        <v>2.996320263496</v>
      </c>
      <c r="N57" s="731">
        <v>425.63951559999998</v>
      </c>
      <c r="O57" s="723">
        <v>3.9290060181239999</v>
      </c>
      <c r="P57" s="723">
        <v>3.000828149633</v>
      </c>
      <c r="Q57" s="731">
        <v>354.30175709999997</v>
      </c>
      <c r="R57" s="723">
        <v>4.3112433595119999</v>
      </c>
      <c r="S57" s="723">
        <v>4.2965236232209998</v>
      </c>
      <c r="T57" s="731">
        <v>399.52511859999998</v>
      </c>
      <c r="U57" s="723">
        <v>3.8924997968309998</v>
      </c>
      <c r="V57" s="723">
        <v>3.5886363184240002</v>
      </c>
      <c r="W57" s="731">
        <v>422.60408410000002</v>
      </c>
      <c r="X57" s="723">
        <v>2.7042332195490002</v>
      </c>
      <c r="Y57" s="723">
        <v>3.7445180115640002</v>
      </c>
      <c r="Z57" s="731">
        <v>231.26861690000001</v>
      </c>
      <c r="AA57" s="723">
        <v>1.9252578191830001</v>
      </c>
      <c r="AB57" s="723">
        <v>2.7490146027920002</v>
      </c>
    </row>
    <row r="58" spans="1:28" ht="13" x14ac:dyDescent="0.3">
      <c r="A58" s="675">
        <v>37742</v>
      </c>
      <c r="B58" s="731">
        <v>348.21853909999999</v>
      </c>
      <c r="C58" s="723">
        <v>2.7896436704740002</v>
      </c>
      <c r="D58" s="723">
        <v>3.2548003766829998</v>
      </c>
      <c r="E58" s="731">
        <v>346.75926349999997</v>
      </c>
      <c r="F58" s="723">
        <v>2.5933429662659999</v>
      </c>
      <c r="G58" s="723">
        <v>3.1036234829799998</v>
      </c>
      <c r="H58" s="731">
        <v>352.7072589</v>
      </c>
      <c r="I58" s="723">
        <v>3.601123466822</v>
      </c>
      <c r="J58" s="723">
        <v>4.0874274015900003</v>
      </c>
      <c r="K58" s="731">
        <v>333.77811709999997</v>
      </c>
      <c r="L58" s="723">
        <v>2.9934956849160002</v>
      </c>
      <c r="M58" s="723">
        <v>3.4081154655030002</v>
      </c>
      <c r="N58" s="731">
        <v>426.17791369999998</v>
      </c>
      <c r="O58" s="723">
        <v>3.594898498529</v>
      </c>
      <c r="P58" s="723">
        <v>4.1205148357379997</v>
      </c>
      <c r="Q58" s="731">
        <v>353.8575295</v>
      </c>
      <c r="R58" s="723">
        <v>3.7214261487420002</v>
      </c>
      <c r="S58" s="723">
        <v>4.1033266850130001</v>
      </c>
      <c r="T58" s="731">
        <v>402.88614719999998</v>
      </c>
      <c r="U58" s="723">
        <v>3.5638970436499999</v>
      </c>
      <c r="V58" s="723">
        <v>3.4927072122529998</v>
      </c>
      <c r="W58" s="731">
        <v>420.1666166</v>
      </c>
      <c r="X58" s="723">
        <v>2.8762520424960001</v>
      </c>
      <c r="Y58" s="723">
        <v>3.6458101903719999</v>
      </c>
      <c r="Z58" s="731">
        <v>232.99851839999999</v>
      </c>
      <c r="AA58" s="723">
        <v>2.1885204171139998</v>
      </c>
      <c r="AB58" s="723">
        <v>2.1153916563820001</v>
      </c>
    </row>
    <row r="59" spans="1:28" ht="13" x14ac:dyDescent="0.3">
      <c r="A59" s="675">
        <v>37773</v>
      </c>
      <c r="B59" s="731">
        <v>349.21605879999998</v>
      </c>
      <c r="C59" s="723">
        <v>2.5737945933219999</v>
      </c>
      <c r="D59" s="723">
        <v>2.6728067876920001</v>
      </c>
      <c r="E59" s="731">
        <v>346.88080980000001</v>
      </c>
      <c r="F59" s="723">
        <v>2.085469697503</v>
      </c>
      <c r="G59" s="723">
        <v>2.4347135189700002</v>
      </c>
      <c r="H59" s="731">
        <v>358.51045090000002</v>
      </c>
      <c r="I59" s="723">
        <v>4.9399186147589997</v>
      </c>
      <c r="J59" s="723">
        <v>4.3222195242549999</v>
      </c>
      <c r="K59" s="731">
        <v>334.48092079999998</v>
      </c>
      <c r="L59" s="723">
        <v>2.6681368800800001</v>
      </c>
      <c r="M59" s="723">
        <v>2.854175828771</v>
      </c>
      <c r="N59" s="731">
        <v>421.97693989999999</v>
      </c>
      <c r="O59" s="723">
        <v>2.1413616362229999</v>
      </c>
      <c r="P59" s="723">
        <v>3.2191759755099998</v>
      </c>
      <c r="Q59" s="731">
        <v>357.92657709999997</v>
      </c>
      <c r="R59" s="723">
        <v>4.9031679707690001</v>
      </c>
      <c r="S59" s="723">
        <v>4.3119674836530004</v>
      </c>
      <c r="T59" s="731">
        <v>402.83618009999998</v>
      </c>
      <c r="U59" s="723">
        <v>2.6810104449960002</v>
      </c>
      <c r="V59" s="723">
        <v>3.3751957312590002</v>
      </c>
      <c r="W59" s="731">
        <v>425.86505879999999</v>
      </c>
      <c r="X59" s="723">
        <v>4.466928438179</v>
      </c>
      <c r="Y59" s="723">
        <v>3.3468359549120001</v>
      </c>
      <c r="Z59" s="731">
        <v>233.45415389999999</v>
      </c>
      <c r="AA59" s="723">
        <v>0.39788420691999998</v>
      </c>
      <c r="AB59" s="723">
        <v>1.4959352825200001</v>
      </c>
    </row>
    <row r="60" spans="1:28" ht="13" x14ac:dyDescent="0.3">
      <c r="A60" s="675">
        <v>37803</v>
      </c>
      <c r="B60" s="731">
        <v>351.20686499999999</v>
      </c>
      <c r="C60" s="723">
        <v>2.870664633719</v>
      </c>
      <c r="D60" s="723">
        <v>2.7447443381659999</v>
      </c>
      <c r="E60" s="731">
        <v>347.6364863</v>
      </c>
      <c r="F60" s="723">
        <v>2.1914224014229999</v>
      </c>
      <c r="G60" s="723">
        <v>2.2895044208750002</v>
      </c>
      <c r="H60" s="731">
        <v>360.16660739999998</v>
      </c>
      <c r="I60" s="723">
        <v>4.5403014646070003</v>
      </c>
      <c r="J60" s="723">
        <v>4.361831905441</v>
      </c>
      <c r="K60" s="731">
        <v>336.00403369999998</v>
      </c>
      <c r="L60" s="723">
        <v>2.9666025600819999</v>
      </c>
      <c r="M60" s="723">
        <v>2.8759221079509998</v>
      </c>
      <c r="N60" s="731">
        <v>424.62445630000002</v>
      </c>
      <c r="O60" s="723">
        <v>1.787950421184</v>
      </c>
      <c r="P60" s="723">
        <v>2.5042055884900001</v>
      </c>
      <c r="Q60" s="731">
        <v>360.04607229999999</v>
      </c>
      <c r="R60" s="723">
        <v>4.4732769021780001</v>
      </c>
      <c r="S60" s="723">
        <v>4.366338099649</v>
      </c>
      <c r="T60" s="731">
        <v>405.68444440000002</v>
      </c>
      <c r="U60" s="723">
        <v>3.2678933311799998</v>
      </c>
      <c r="V60" s="723">
        <v>3.1698740898760001</v>
      </c>
      <c r="W60" s="731">
        <v>424.02351470000002</v>
      </c>
      <c r="X60" s="723">
        <v>3.0513145561299999</v>
      </c>
      <c r="Y60" s="723">
        <v>3.463180881759</v>
      </c>
      <c r="Z60" s="731">
        <v>233.48900309999999</v>
      </c>
      <c r="AA60" s="723">
        <v>1.5681971703140001</v>
      </c>
      <c r="AB60" s="723">
        <v>1.378903108699</v>
      </c>
    </row>
    <row r="61" spans="1:28" ht="13" x14ac:dyDescent="0.3">
      <c r="A61" s="675">
        <v>37834</v>
      </c>
      <c r="B61" s="731">
        <v>352.172822</v>
      </c>
      <c r="C61" s="723">
        <v>3.2917330680850001</v>
      </c>
      <c r="D61" s="723">
        <v>2.912209718972</v>
      </c>
      <c r="E61" s="731">
        <v>348.79688520000002</v>
      </c>
      <c r="F61" s="723">
        <v>2.4403016461389999</v>
      </c>
      <c r="G61" s="723">
        <v>2.2391832560420002</v>
      </c>
      <c r="H61" s="731">
        <v>362.59504440000001</v>
      </c>
      <c r="I61" s="723">
        <v>6.5668953732439999</v>
      </c>
      <c r="J61" s="723">
        <v>5.3451204035739996</v>
      </c>
      <c r="K61" s="731">
        <v>335.8564197</v>
      </c>
      <c r="L61" s="723">
        <v>3.325906283428</v>
      </c>
      <c r="M61" s="723">
        <v>2.9866131156770002</v>
      </c>
      <c r="N61" s="731">
        <v>426.69104800000002</v>
      </c>
      <c r="O61" s="723">
        <v>2.6045586603139999</v>
      </c>
      <c r="P61" s="723">
        <v>2.1776283226830002</v>
      </c>
      <c r="Q61" s="731">
        <v>362.49831280000001</v>
      </c>
      <c r="R61" s="723">
        <v>6.4181115833320002</v>
      </c>
      <c r="S61" s="723">
        <v>5.2615744385610004</v>
      </c>
      <c r="T61" s="731">
        <v>407.36680819999998</v>
      </c>
      <c r="U61" s="723">
        <v>3.4456477400919998</v>
      </c>
      <c r="V61" s="723">
        <v>3.1319726064100002</v>
      </c>
      <c r="W61" s="731">
        <v>424.47087010000001</v>
      </c>
      <c r="X61" s="723">
        <v>3.4662316300349998</v>
      </c>
      <c r="Y61" s="723">
        <v>3.6591868613109999</v>
      </c>
      <c r="Z61" s="731">
        <v>232.928605</v>
      </c>
      <c r="AA61" s="723">
        <v>0.75996520888499997</v>
      </c>
      <c r="AB61" s="723">
        <v>0.90645813504100003</v>
      </c>
    </row>
    <row r="62" spans="1:28" ht="13" x14ac:dyDescent="0.3">
      <c r="A62" s="675">
        <v>37865</v>
      </c>
      <c r="B62" s="731">
        <v>354.52478259999998</v>
      </c>
      <c r="C62" s="723">
        <v>3.6681989108290001</v>
      </c>
      <c r="D62" s="723">
        <v>3.27707821068</v>
      </c>
      <c r="E62" s="731">
        <v>350.90819670000002</v>
      </c>
      <c r="F62" s="723">
        <v>3.022436792593</v>
      </c>
      <c r="G62" s="723">
        <v>2.5515527484199998</v>
      </c>
      <c r="H62" s="731">
        <v>363.92564970000001</v>
      </c>
      <c r="I62" s="723">
        <v>5.5820622720769997</v>
      </c>
      <c r="J62" s="723">
        <v>5.5589227483960002</v>
      </c>
      <c r="K62" s="731">
        <v>338.2000251</v>
      </c>
      <c r="L62" s="723">
        <v>3.6538013445509998</v>
      </c>
      <c r="M62" s="723">
        <v>3.315407521609</v>
      </c>
      <c r="N62" s="731">
        <v>429.70303719999998</v>
      </c>
      <c r="O62" s="723">
        <v>2.5689484788770001</v>
      </c>
      <c r="P62" s="723">
        <v>2.3205417682089999</v>
      </c>
      <c r="Q62" s="731">
        <v>363.35905020000001</v>
      </c>
      <c r="R62" s="723">
        <v>5.5540604283980004</v>
      </c>
      <c r="S62" s="723">
        <v>5.4781566298459996</v>
      </c>
      <c r="T62" s="731">
        <v>409.67282940000001</v>
      </c>
      <c r="U62" s="723">
        <v>4.3222943189520002</v>
      </c>
      <c r="V62" s="723">
        <v>3.6783434205860002</v>
      </c>
      <c r="W62" s="731">
        <v>432.98247520000001</v>
      </c>
      <c r="X62" s="723">
        <v>5.1463475606219999</v>
      </c>
      <c r="Y62" s="723">
        <v>3.8887093917920001</v>
      </c>
      <c r="Z62" s="731">
        <v>234.55321910000001</v>
      </c>
      <c r="AA62" s="723">
        <v>1.6068975064019999</v>
      </c>
      <c r="AB62" s="723">
        <v>1.311069253558</v>
      </c>
    </row>
    <row r="63" spans="1:28" ht="13" x14ac:dyDescent="0.3">
      <c r="A63" s="675">
        <v>37895</v>
      </c>
      <c r="B63" s="731">
        <v>356.48831369999999</v>
      </c>
      <c r="C63" s="723">
        <v>4.1276579064570003</v>
      </c>
      <c r="D63" s="723">
        <v>3.6964281731919999</v>
      </c>
      <c r="E63" s="731">
        <v>352.85976699999998</v>
      </c>
      <c r="F63" s="723">
        <v>3.6634051700270001</v>
      </c>
      <c r="G63" s="723">
        <v>3.0419858215320001</v>
      </c>
      <c r="H63" s="731">
        <v>363.68133510000001</v>
      </c>
      <c r="I63" s="723">
        <v>4.9426043164009998</v>
      </c>
      <c r="J63" s="723">
        <v>5.6920825923949998</v>
      </c>
      <c r="K63" s="731">
        <v>340.01136680000002</v>
      </c>
      <c r="L63" s="723">
        <v>4.1153368830190002</v>
      </c>
      <c r="M63" s="723">
        <v>3.698942777819</v>
      </c>
      <c r="N63" s="731">
        <v>434.09193959999999</v>
      </c>
      <c r="O63" s="723">
        <v>3.9441440356739998</v>
      </c>
      <c r="P63" s="723">
        <v>3.0393323530080001</v>
      </c>
      <c r="Q63" s="731">
        <v>363.25377150000003</v>
      </c>
      <c r="R63" s="723">
        <v>4.9839229000690004</v>
      </c>
      <c r="S63" s="723">
        <v>5.6482069190399997</v>
      </c>
      <c r="T63" s="731">
        <v>409.37498299999999</v>
      </c>
      <c r="U63" s="723">
        <v>3.751724373689</v>
      </c>
      <c r="V63" s="723">
        <v>3.8393822824720001</v>
      </c>
      <c r="W63" s="731">
        <v>434.64734019999997</v>
      </c>
      <c r="X63" s="723">
        <v>6.4036007341800003</v>
      </c>
      <c r="Y63" s="723">
        <v>5.0035683531180002</v>
      </c>
      <c r="Z63" s="731">
        <v>234.78247150000001</v>
      </c>
      <c r="AA63" s="723">
        <v>1.3750546333810001</v>
      </c>
      <c r="AB63" s="723">
        <v>1.2472142228500001</v>
      </c>
    </row>
    <row r="64" spans="1:28" ht="13" x14ac:dyDescent="0.3">
      <c r="A64" s="675">
        <v>37926</v>
      </c>
      <c r="B64" s="731">
        <v>356.74010220000002</v>
      </c>
      <c r="C64" s="723">
        <v>3.8815672222540001</v>
      </c>
      <c r="D64" s="723">
        <v>3.8925457086190001</v>
      </c>
      <c r="E64" s="731">
        <v>353.2234924</v>
      </c>
      <c r="F64" s="723">
        <v>3.4709608432439998</v>
      </c>
      <c r="G64" s="723">
        <v>3.3856037630390001</v>
      </c>
      <c r="H64" s="731">
        <v>364.7564663</v>
      </c>
      <c r="I64" s="723">
        <v>4.6783667264439996</v>
      </c>
      <c r="J64" s="723">
        <v>5.0660416778280002</v>
      </c>
      <c r="K64" s="731">
        <v>340.530779</v>
      </c>
      <c r="L64" s="723">
        <v>3.8668063119989999</v>
      </c>
      <c r="M64" s="723">
        <v>3.8786999688939998</v>
      </c>
      <c r="N64" s="731">
        <v>431.29191100000003</v>
      </c>
      <c r="O64" s="723">
        <v>3.065089684568</v>
      </c>
      <c r="P64" s="723">
        <v>3.191985234119</v>
      </c>
      <c r="Q64" s="731">
        <v>364.5319078</v>
      </c>
      <c r="R64" s="723">
        <v>4.7283052204190001</v>
      </c>
      <c r="S64" s="723">
        <v>5.0872531759440003</v>
      </c>
      <c r="T64" s="731">
        <v>414.70693499999999</v>
      </c>
      <c r="U64" s="723">
        <v>5.3098960997129998</v>
      </c>
      <c r="V64" s="723">
        <v>4.4609684906769997</v>
      </c>
      <c r="W64" s="731">
        <v>432.72949449999999</v>
      </c>
      <c r="X64" s="723">
        <v>4.7804095483350002</v>
      </c>
      <c r="Y64" s="723">
        <v>5.4402392642270003</v>
      </c>
      <c r="Z64" s="731">
        <v>234.22567910000001</v>
      </c>
      <c r="AA64" s="723">
        <v>0.90305054077299995</v>
      </c>
      <c r="AB64" s="723">
        <v>1.2943623136460001</v>
      </c>
    </row>
    <row r="65" spans="1:28" ht="13" x14ac:dyDescent="0.3">
      <c r="A65" s="675">
        <v>37956</v>
      </c>
      <c r="B65" s="731">
        <v>357.31168930000001</v>
      </c>
      <c r="C65" s="723">
        <v>4.2055264143270001</v>
      </c>
      <c r="D65" s="723">
        <v>4.0714588330490002</v>
      </c>
      <c r="E65" s="731">
        <v>353.60623349999997</v>
      </c>
      <c r="F65" s="723">
        <v>3.7980932644599998</v>
      </c>
      <c r="G65" s="723">
        <v>3.6440280825609999</v>
      </c>
      <c r="H65" s="731">
        <v>365.76731590000003</v>
      </c>
      <c r="I65" s="723">
        <v>4.6806927943470003</v>
      </c>
      <c r="J65" s="723">
        <v>4.7668225473200003</v>
      </c>
      <c r="K65" s="731">
        <v>341.26393460000003</v>
      </c>
      <c r="L65" s="723">
        <v>4.1948043856470001</v>
      </c>
      <c r="M65" s="723">
        <v>4.0588635552280001</v>
      </c>
      <c r="N65" s="731">
        <v>417.31578109999998</v>
      </c>
      <c r="O65" s="723">
        <v>1.3465647560559999</v>
      </c>
      <c r="P65" s="723">
        <v>2.7921996458209999</v>
      </c>
      <c r="Q65" s="731">
        <v>367.18526900000001</v>
      </c>
      <c r="R65" s="723">
        <v>4.7782947111420002</v>
      </c>
      <c r="S65" s="723">
        <v>4.8297527960490001</v>
      </c>
      <c r="T65" s="731">
        <v>409.58024890000002</v>
      </c>
      <c r="U65" s="723">
        <v>3.0783912485979998</v>
      </c>
      <c r="V65" s="723">
        <v>4.043577507258</v>
      </c>
      <c r="W65" s="731">
        <v>436.5591561</v>
      </c>
      <c r="X65" s="723">
        <v>5.7467890648840001</v>
      </c>
      <c r="Y65" s="723">
        <v>5.6408176564180001</v>
      </c>
      <c r="Z65" s="731">
        <v>241.21954880000001</v>
      </c>
      <c r="AA65" s="723">
        <v>4.3878789589859997</v>
      </c>
      <c r="AB65" s="723">
        <v>2.2193714329329999</v>
      </c>
    </row>
    <row r="66" spans="1:28" ht="13" x14ac:dyDescent="0.3">
      <c r="A66" s="675">
        <v>37987</v>
      </c>
      <c r="B66" s="731">
        <v>364.297011</v>
      </c>
      <c r="C66" s="723">
        <v>7.3885420321720003</v>
      </c>
      <c r="D66" s="723">
        <v>5.1499432405950003</v>
      </c>
      <c r="E66" s="731">
        <v>355.96822320000001</v>
      </c>
      <c r="F66" s="723">
        <v>4.2460406193690003</v>
      </c>
      <c r="G66" s="723">
        <v>3.838430485355</v>
      </c>
      <c r="H66" s="731">
        <v>365.87984710000001</v>
      </c>
      <c r="I66" s="723">
        <v>4.3152279835730001</v>
      </c>
      <c r="J66" s="723">
        <v>4.5576774569209997</v>
      </c>
      <c r="K66" s="731">
        <v>342.62442879999998</v>
      </c>
      <c r="L66" s="723">
        <v>4.3365439054159998</v>
      </c>
      <c r="M66" s="723">
        <v>4.1328074070870002</v>
      </c>
      <c r="N66" s="731">
        <v>440.88164719999997</v>
      </c>
      <c r="O66" s="723">
        <v>7.1060097310029997</v>
      </c>
      <c r="P66" s="723">
        <v>3.8346802142479999</v>
      </c>
      <c r="Q66" s="731">
        <v>365.97640000000001</v>
      </c>
      <c r="R66" s="723">
        <v>4.3974585542830003</v>
      </c>
      <c r="S66" s="723">
        <v>4.6344477602170002</v>
      </c>
      <c r="T66" s="731">
        <v>416.09859669999997</v>
      </c>
      <c r="U66" s="723">
        <v>4.7929954257940004</v>
      </c>
      <c r="V66" s="723">
        <v>4.3909281313559996</v>
      </c>
      <c r="W66" s="731">
        <v>437.7033533</v>
      </c>
      <c r="X66" s="723">
        <v>4.4313225495420001</v>
      </c>
      <c r="Y66" s="723">
        <v>4.983342536925</v>
      </c>
      <c r="Z66" s="731">
        <v>236.9446801</v>
      </c>
      <c r="AA66" s="723">
        <v>0.92995184337100001</v>
      </c>
      <c r="AB66" s="723">
        <v>2.0658347984050001</v>
      </c>
    </row>
    <row r="67" spans="1:28" ht="13" x14ac:dyDescent="0.3">
      <c r="A67" s="676">
        <v>38018</v>
      </c>
      <c r="B67" s="731">
        <v>351.94407569999998</v>
      </c>
      <c r="C67" s="723">
        <v>3.2462314785980002</v>
      </c>
      <c r="D67" s="723">
        <v>4.9413800237760004</v>
      </c>
      <c r="E67" s="731">
        <v>348.86642460000002</v>
      </c>
      <c r="F67" s="723">
        <v>3.0138958937310001</v>
      </c>
      <c r="G67" s="723">
        <v>3.6877718541240001</v>
      </c>
      <c r="H67" s="731">
        <v>368.0680802</v>
      </c>
      <c r="I67" s="723">
        <v>4.6349850160230002</v>
      </c>
      <c r="J67" s="723">
        <v>4.543550240998</v>
      </c>
      <c r="K67" s="731">
        <v>338.5667555</v>
      </c>
      <c r="L67" s="723">
        <v>4.2998442257639997</v>
      </c>
      <c r="M67" s="723">
        <v>4.2770485385550003</v>
      </c>
      <c r="N67" s="731">
        <v>401.8618472</v>
      </c>
      <c r="O67" s="723">
        <v>-2.001199634317</v>
      </c>
      <c r="P67" s="723">
        <v>2.1556278025569999</v>
      </c>
      <c r="Q67" s="731">
        <v>368.07025320000002</v>
      </c>
      <c r="R67" s="723">
        <v>4.6966887173770004</v>
      </c>
      <c r="S67" s="723">
        <v>4.6241984704889996</v>
      </c>
      <c r="T67" s="731">
        <v>414.4855718</v>
      </c>
      <c r="U67" s="723">
        <v>3.706274824791</v>
      </c>
      <c r="V67" s="723">
        <v>3.8587029488329998</v>
      </c>
      <c r="W67" s="731">
        <v>437.61552610000001</v>
      </c>
      <c r="X67" s="723">
        <v>3.7521529396400002</v>
      </c>
      <c r="Y67" s="723">
        <v>4.6359905656690001</v>
      </c>
      <c r="Z67" s="731">
        <v>238.80042779999999</v>
      </c>
      <c r="AA67" s="723">
        <v>2.4493086801890001</v>
      </c>
      <c r="AB67" s="723">
        <v>2.5799054662519998</v>
      </c>
    </row>
    <row r="68" spans="1:28" ht="13" x14ac:dyDescent="0.3">
      <c r="A68" s="675">
        <v>38047</v>
      </c>
      <c r="B68" s="731">
        <v>361.46915100000001</v>
      </c>
      <c r="C68" s="723">
        <v>3.6091135836000001</v>
      </c>
      <c r="D68" s="723">
        <v>4.7348857222380003</v>
      </c>
      <c r="E68" s="731">
        <v>357.49190679999998</v>
      </c>
      <c r="F68" s="723">
        <v>3.4334822415709998</v>
      </c>
      <c r="G68" s="723">
        <v>3.5654503630800001</v>
      </c>
      <c r="H68" s="731">
        <v>369.49367130000002</v>
      </c>
      <c r="I68" s="723">
        <v>4.4772878494209998</v>
      </c>
      <c r="J68" s="723">
        <v>4.4759912486160003</v>
      </c>
      <c r="K68" s="731">
        <v>344.92658829999999</v>
      </c>
      <c r="L68" s="723">
        <v>4.0336926940789999</v>
      </c>
      <c r="M68" s="723">
        <v>4.2224565653060004</v>
      </c>
      <c r="N68" s="731">
        <v>435.82028330000003</v>
      </c>
      <c r="O68" s="723">
        <v>3.305517216953</v>
      </c>
      <c r="P68" s="723">
        <v>2.8136169711800001</v>
      </c>
      <c r="Q68" s="731">
        <v>369.12648580000001</v>
      </c>
      <c r="R68" s="723">
        <v>4.5432487101310004</v>
      </c>
      <c r="S68" s="723">
        <v>4.5459352701420004</v>
      </c>
      <c r="T68" s="731">
        <v>417.68112739999998</v>
      </c>
      <c r="U68" s="723">
        <v>4.6386623459210004</v>
      </c>
      <c r="V68" s="723">
        <v>4.3782995652030001</v>
      </c>
      <c r="W68" s="731">
        <v>445.39604279999998</v>
      </c>
      <c r="X68" s="723">
        <v>3.902051484172</v>
      </c>
      <c r="Y68" s="723">
        <v>4.0269800804129998</v>
      </c>
      <c r="Z68" s="731">
        <v>237.1121081</v>
      </c>
      <c r="AA68" s="723">
        <v>2.1588137759900001</v>
      </c>
      <c r="AB68" s="723">
        <v>1.8433965350849999</v>
      </c>
    </row>
    <row r="69" spans="1:28" ht="13" x14ac:dyDescent="0.3">
      <c r="A69" s="675">
        <v>38078</v>
      </c>
      <c r="B69" s="731">
        <v>362.02377669999998</v>
      </c>
      <c r="C69" s="723">
        <v>4.2353916538189997</v>
      </c>
      <c r="D69" s="723">
        <v>3.6995764234339998</v>
      </c>
      <c r="E69" s="731">
        <v>360.10449970000002</v>
      </c>
      <c r="F69" s="723">
        <v>4.1328515084469997</v>
      </c>
      <c r="G69" s="723">
        <v>3.5303214186490002</v>
      </c>
      <c r="H69" s="731">
        <v>371.3133431</v>
      </c>
      <c r="I69" s="723">
        <v>4.6500918553539998</v>
      </c>
      <c r="J69" s="723">
        <v>4.5874381601080003</v>
      </c>
      <c r="K69" s="731">
        <v>347.40539530000001</v>
      </c>
      <c r="L69" s="723">
        <v>4.4093338865940002</v>
      </c>
      <c r="M69" s="723">
        <v>4.2474500951260001</v>
      </c>
      <c r="N69" s="731">
        <v>449.14190539999998</v>
      </c>
      <c r="O69" s="723">
        <v>5.521665385525</v>
      </c>
      <c r="P69" s="723">
        <v>2.3251958859330002</v>
      </c>
      <c r="Q69" s="731">
        <v>370.20368789999998</v>
      </c>
      <c r="R69" s="723">
        <v>4.4882449723529998</v>
      </c>
      <c r="S69" s="723">
        <v>4.5757860256359999</v>
      </c>
      <c r="T69" s="731">
        <v>419.39751669999998</v>
      </c>
      <c r="U69" s="723">
        <v>4.9740046807659999</v>
      </c>
      <c r="V69" s="723">
        <v>4.4394972520140001</v>
      </c>
      <c r="W69" s="731">
        <v>441.09774390000001</v>
      </c>
      <c r="X69" s="723">
        <v>4.376119516068</v>
      </c>
      <c r="Y69" s="723">
        <v>4.0097582690660003</v>
      </c>
      <c r="Z69" s="731">
        <v>241.28514369999999</v>
      </c>
      <c r="AA69" s="723">
        <v>4.3311223694179999</v>
      </c>
      <c r="AB69" s="723">
        <v>2.9773783778210001</v>
      </c>
    </row>
    <row r="70" spans="1:28" ht="13" x14ac:dyDescent="0.3">
      <c r="A70" s="675">
        <v>38108</v>
      </c>
      <c r="B70" s="731">
        <v>363.3003903</v>
      </c>
      <c r="C70" s="723">
        <v>4.3311453890370002</v>
      </c>
      <c r="D70" s="723">
        <v>4.0581133184300002</v>
      </c>
      <c r="E70" s="731">
        <v>361.84317909999999</v>
      </c>
      <c r="F70" s="723">
        <v>4.3499675964679998</v>
      </c>
      <c r="G70" s="723">
        <v>3.972542358268</v>
      </c>
      <c r="H70" s="731">
        <v>369.70239140000001</v>
      </c>
      <c r="I70" s="723">
        <v>4.8184810692589997</v>
      </c>
      <c r="J70" s="723">
        <v>4.6484694643579996</v>
      </c>
      <c r="K70" s="731">
        <v>348.5898598</v>
      </c>
      <c r="L70" s="723">
        <v>4.4376014906819998</v>
      </c>
      <c r="M70" s="723">
        <v>4.2940009391440004</v>
      </c>
      <c r="N70" s="731">
        <v>452.08158250000002</v>
      </c>
      <c r="O70" s="723">
        <v>6.078134968354</v>
      </c>
      <c r="P70" s="723">
        <v>4.9738230173359996</v>
      </c>
      <c r="Q70" s="731">
        <v>371.44595299999997</v>
      </c>
      <c r="R70" s="723">
        <v>4.9704816299520003</v>
      </c>
      <c r="S70" s="723">
        <v>4.6673404687030002</v>
      </c>
      <c r="T70" s="731">
        <v>422.85160139999999</v>
      </c>
      <c r="U70" s="723">
        <v>4.9556070216750001</v>
      </c>
      <c r="V70" s="723">
        <v>4.856434841065</v>
      </c>
      <c r="W70" s="731">
        <v>445.10109290000003</v>
      </c>
      <c r="X70" s="723">
        <v>5.9344258479579999</v>
      </c>
      <c r="Y70" s="723">
        <v>4.7312522870600002</v>
      </c>
      <c r="Z70" s="731">
        <v>241.0631654</v>
      </c>
      <c r="AA70" s="723">
        <v>3.4612438977640001</v>
      </c>
      <c r="AB70" s="723">
        <v>3.3160329367969998</v>
      </c>
    </row>
    <row r="71" spans="1:28" ht="13" x14ac:dyDescent="0.3">
      <c r="A71" s="675">
        <v>38139</v>
      </c>
      <c r="B71" s="731">
        <v>363.76815429999999</v>
      </c>
      <c r="C71" s="723">
        <v>4.1670751196279996</v>
      </c>
      <c r="D71" s="723">
        <v>4.2444713480880001</v>
      </c>
      <c r="E71" s="731">
        <v>361.48263980000002</v>
      </c>
      <c r="F71" s="723">
        <v>4.209466072343</v>
      </c>
      <c r="G71" s="723">
        <v>4.2308484075730002</v>
      </c>
      <c r="H71" s="731">
        <v>373.62452389999999</v>
      </c>
      <c r="I71" s="723">
        <v>4.2157970463780003</v>
      </c>
      <c r="J71" s="723">
        <v>4.5597501567979997</v>
      </c>
      <c r="K71" s="731">
        <v>349.43605600000001</v>
      </c>
      <c r="L71" s="723">
        <v>4.4711474616339997</v>
      </c>
      <c r="M71" s="723">
        <v>4.4394145832690004</v>
      </c>
      <c r="N71" s="731">
        <v>444.0927264</v>
      </c>
      <c r="O71" s="723">
        <v>5.2409940944260001</v>
      </c>
      <c r="P71" s="723">
        <v>5.6148658550689996</v>
      </c>
      <c r="Q71" s="731">
        <v>372.97398179999999</v>
      </c>
      <c r="R71" s="723">
        <v>4.2040478865570003</v>
      </c>
      <c r="S71" s="723">
        <v>4.5528939696790003</v>
      </c>
      <c r="T71" s="731">
        <v>423.14957939999999</v>
      </c>
      <c r="U71" s="723">
        <v>5.0425955521069996</v>
      </c>
      <c r="V71" s="723">
        <v>4.9907802588279999</v>
      </c>
      <c r="W71" s="731">
        <v>435.86619359999997</v>
      </c>
      <c r="X71" s="723">
        <v>2.3484281213820002</v>
      </c>
      <c r="Y71" s="723">
        <v>4.2115532768100001</v>
      </c>
      <c r="Z71" s="731">
        <v>242.28857600000001</v>
      </c>
      <c r="AA71" s="723">
        <v>3.7842214209580001</v>
      </c>
      <c r="AB71" s="723">
        <v>3.8576429179709999</v>
      </c>
    </row>
    <row r="72" spans="1:28" ht="13" x14ac:dyDescent="0.3">
      <c r="A72" s="675">
        <v>38169</v>
      </c>
      <c r="B72" s="731">
        <v>364.70725390000001</v>
      </c>
      <c r="C72" s="723">
        <v>3.8439991484789999</v>
      </c>
      <c r="D72" s="723">
        <v>4.1133540038280003</v>
      </c>
      <c r="E72" s="731">
        <v>363.60801839999999</v>
      </c>
      <c r="F72" s="723">
        <v>4.5943198511730001</v>
      </c>
      <c r="G72" s="723">
        <v>4.3847407568210004</v>
      </c>
      <c r="H72" s="731">
        <v>373.7993937</v>
      </c>
      <c r="I72" s="723">
        <v>3.785133329937</v>
      </c>
      <c r="J72" s="723">
        <v>4.2694289122639999</v>
      </c>
      <c r="K72" s="731">
        <v>350.72161729999999</v>
      </c>
      <c r="L72" s="723">
        <v>4.3801806299569996</v>
      </c>
      <c r="M72" s="723">
        <v>4.4295626074480001</v>
      </c>
      <c r="N72" s="731">
        <v>450.26551769999998</v>
      </c>
      <c r="O72" s="723">
        <v>6.0385267545410004</v>
      </c>
      <c r="P72" s="723">
        <v>5.7873754017719996</v>
      </c>
      <c r="Q72" s="731">
        <v>373.47748680000001</v>
      </c>
      <c r="R72" s="723">
        <v>3.7304710517180002</v>
      </c>
      <c r="S72" s="723">
        <v>4.2979982843249998</v>
      </c>
      <c r="T72" s="731">
        <v>425.34113680000002</v>
      </c>
      <c r="U72" s="723">
        <v>4.8453157796259996</v>
      </c>
      <c r="V72" s="723">
        <v>4.9475987174720002</v>
      </c>
      <c r="W72" s="731">
        <v>439.34479219999997</v>
      </c>
      <c r="X72" s="723">
        <v>3.6133084531500002</v>
      </c>
      <c r="Y72" s="723">
        <v>3.957063361636</v>
      </c>
      <c r="Z72" s="731">
        <v>242.80111299999999</v>
      </c>
      <c r="AA72" s="723">
        <v>3.988243461732</v>
      </c>
      <c r="AB72" s="723">
        <v>3.744766159983</v>
      </c>
    </row>
    <row r="73" spans="1:28" ht="13" x14ac:dyDescent="0.3">
      <c r="A73" s="675">
        <v>38200</v>
      </c>
      <c r="B73" s="731">
        <v>367.26517539999998</v>
      </c>
      <c r="C73" s="723">
        <v>4.2854963407710001</v>
      </c>
      <c r="D73" s="723">
        <v>4.0988991236340002</v>
      </c>
      <c r="E73" s="731">
        <v>364.6705465</v>
      </c>
      <c r="F73" s="723">
        <v>4.5509756461549999</v>
      </c>
      <c r="G73" s="723">
        <v>4.4518731013629997</v>
      </c>
      <c r="H73" s="731">
        <v>376.2127807</v>
      </c>
      <c r="I73" s="723">
        <v>3.7556322156949999</v>
      </c>
      <c r="J73" s="723">
        <v>3.9180327962049999</v>
      </c>
      <c r="K73" s="731">
        <v>354.29671289999999</v>
      </c>
      <c r="L73" s="723">
        <v>5.490528725481</v>
      </c>
      <c r="M73" s="723">
        <v>4.780983196507</v>
      </c>
      <c r="N73" s="731">
        <v>447.88634080000003</v>
      </c>
      <c r="O73" s="723">
        <v>4.9673628962569998</v>
      </c>
      <c r="P73" s="723">
        <v>5.4152634780869997</v>
      </c>
      <c r="Q73" s="731">
        <v>375.63988310000002</v>
      </c>
      <c r="R73" s="723">
        <v>3.6252776457059999</v>
      </c>
      <c r="S73" s="723">
        <v>3.8520599771840001</v>
      </c>
      <c r="T73" s="731">
        <v>427.24000910000001</v>
      </c>
      <c r="U73" s="723">
        <v>4.878453644226</v>
      </c>
      <c r="V73" s="723">
        <v>4.9217790225130003</v>
      </c>
      <c r="W73" s="731">
        <v>441.97467619999998</v>
      </c>
      <c r="X73" s="723">
        <v>4.123676636721</v>
      </c>
      <c r="Y73" s="723">
        <v>3.3606074498899998</v>
      </c>
      <c r="Z73" s="731">
        <v>243.50977030000001</v>
      </c>
      <c r="AA73" s="723">
        <v>4.5426646074660004</v>
      </c>
      <c r="AB73" s="723">
        <v>4.1047087280539998</v>
      </c>
    </row>
    <row r="74" spans="1:28" ht="13" x14ac:dyDescent="0.3">
      <c r="A74" s="675">
        <v>38231</v>
      </c>
      <c r="B74" s="731">
        <v>369.27685600000001</v>
      </c>
      <c r="C74" s="723">
        <v>4.1610838294040002</v>
      </c>
      <c r="D74" s="723">
        <v>4.0972334407839996</v>
      </c>
      <c r="E74" s="731">
        <v>367.329925</v>
      </c>
      <c r="F74" s="723">
        <v>4.679779057438</v>
      </c>
      <c r="G74" s="723">
        <v>4.6085177143260001</v>
      </c>
      <c r="H74" s="731">
        <v>378.6929538</v>
      </c>
      <c r="I74" s="723">
        <v>4.0577805142820003</v>
      </c>
      <c r="J74" s="723">
        <v>3.86659774546</v>
      </c>
      <c r="K74" s="731">
        <v>356.29009960000002</v>
      </c>
      <c r="L74" s="723">
        <v>5.3489276042040004</v>
      </c>
      <c r="M74" s="723">
        <v>5.0737507694690001</v>
      </c>
      <c r="N74" s="731">
        <v>453.5298239</v>
      </c>
      <c r="O74" s="723">
        <v>5.5449425852929997</v>
      </c>
      <c r="P74" s="723">
        <v>5.5161684714770001</v>
      </c>
      <c r="Q74" s="731">
        <v>377.96492640000002</v>
      </c>
      <c r="R74" s="723">
        <v>4.0196814120799997</v>
      </c>
      <c r="S74" s="723">
        <v>3.7921291766260001</v>
      </c>
      <c r="T74" s="731">
        <v>429.96199100000001</v>
      </c>
      <c r="U74" s="723">
        <v>4.9525280038009996</v>
      </c>
      <c r="V74" s="723">
        <v>4.8922774794909998</v>
      </c>
      <c r="W74" s="731">
        <v>433.67456850000002</v>
      </c>
      <c r="X74" s="723">
        <v>0.15984325917100001</v>
      </c>
      <c r="Y74" s="723">
        <v>2.615511676114</v>
      </c>
      <c r="Z74" s="731">
        <v>244.74650130000001</v>
      </c>
      <c r="AA74" s="723">
        <v>4.3458291636809996</v>
      </c>
      <c r="AB74" s="723">
        <v>4.2921268949489999</v>
      </c>
    </row>
    <row r="75" spans="1:28" ht="13" x14ac:dyDescent="0.3">
      <c r="A75" s="675">
        <v>38261</v>
      </c>
      <c r="B75" s="731">
        <v>371.61930819999998</v>
      </c>
      <c r="C75" s="723">
        <v>4.24445736887</v>
      </c>
      <c r="D75" s="723">
        <v>4.2302499051069997</v>
      </c>
      <c r="E75" s="731">
        <v>370.25095659999999</v>
      </c>
      <c r="F75" s="723">
        <v>4.9286405610530002</v>
      </c>
      <c r="G75" s="723">
        <v>4.7205242747679996</v>
      </c>
      <c r="H75" s="731">
        <v>380.2878422</v>
      </c>
      <c r="I75" s="723">
        <v>4.5662247405230003</v>
      </c>
      <c r="J75" s="723">
        <v>4.1268999960509998</v>
      </c>
      <c r="K75" s="731">
        <v>359.32472780000001</v>
      </c>
      <c r="L75" s="723">
        <v>5.6802103946600004</v>
      </c>
      <c r="M75" s="723">
        <v>5.5069027989250001</v>
      </c>
      <c r="N75" s="731">
        <v>463.68017379999998</v>
      </c>
      <c r="O75" s="723">
        <v>6.8161215403500002</v>
      </c>
      <c r="P75" s="723">
        <v>5.7815669651719999</v>
      </c>
      <c r="Q75" s="731">
        <v>379.78189659999998</v>
      </c>
      <c r="R75" s="723">
        <v>4.5500216093420001</v>
      </c>
      <c r="S75" s="723">
        <v>4.0652941832540002</v>
      </c>
      <c r="T75" s="731">
        <v>431.1638524</v>
      </c>
      <c r="U75" s="723">
        <v>5.3224721355289999</v>
      </c>
      <c r="V75" s="723">
        <v>5.0514100907969999</v>
      </c>
      <c r="W75" s="731">
        <v>432.95580130000002</v>
      </c>
      <c r="X75" s="723">
        <v>-0.38917502617700001</v>
      </c>
      <c r="Y75" s="723">
        <v>1.2773277411899999</v>
      </c>
      <c r="Z75" s="731">
        <v>244.97812949999999</v>
      </c>
      <c r="AA75" s="723">
        <v>4.3425976116790004</v>
      </c>
      <c r="AB75" s="723">
        <v>4.4100356082519996</v>
      </c>
    </row>
    <row r="76" spans="1:28" ht="13" x14ac:dyDescent="0.3">
      <c r="A76" s="675">
        <v>38292</v>
      </c>
      <c r="B76" s="731">
        <v>371.98993359999997</v>
      </c>
      <c r="C76" s="723">
        <v>4.2747735132539999</v>
      </c>
      <c r="D76" s="723">
        <v>4.2269036855520001</v>
      </c>
      <c r="E76" s="731">
        <v>369.95051849999999</v>
      </c>
      <c r="F76" s="723">
        <v>4.7355361293630001</v>
      </c>
      <c r="G76" s="723">
        <v>4.7814903051800002</v>
      </c>
      <c r="H76" s="731">
        <v>381.38933909999997</v>
      </c>
      <c r="I76" s="723">
        <v>4.5599939512300001</v>
      </c>
      <c r="J76" s="723">
        <v>4.3947537746399998</v>
      </c>
      <c r="K76" s="731">
        <v>358.87218719999998</v>
      </c>
      <c r="L76" s="723">
        <v>5.3861234669769997</v>
      </c>
      <c r="M76" s="723">
        <v>5.4719285499639998</v>
      </c>
      <c r="N76" s="731">
        <v>460.12655189999998</v>
      </c>
      <c r="O76" s="723">
        <v>6.6856437982210002</v>
      </c>
      <c r="P76" s="723">
        <v>6.3508991230480003</v>
      </c>
      <c r="Q76" s="731">
        <v>381.12600600000002</v>
      </c>
      <c r="R76" s="723">
        <v>4.5521661739150003</v>
      </c>
      <c r="S76" s="723">
        <v>4.3741309662810002</v>
      </c>
      <c r="T76" s="731">
        <v>432.36932780000001</v>
      </c>
      <c r="U76" s="723">
        <v>4.2590058929210004</v>
      </c>
      <c r="V76" s="723">
        <v>4.8421636411850004</v>
      </c>
      <c r="W76" s="731">
        <v>441.2546529</v>
      </c>
      <c r="X76" s="723">
        <v>1.970089515125</v>
      </c>
      <c r="Y76" s="723">
        <v>0.57874102509199998</v>
      </c>
      <c r="Z76" s="731">
        <v>244.8868118</v>
      </c>
      <c r="AA76" s="723">
        <v>4.5516498195089996</v>
      </c>
      <c r="AB76" s="723">
        <v>4.4132714269460003</v>
      </c>
    </row>
    <row r="77" spans="1:28" ht="13" x14ac:dyDescent="0.3">
      <c r="A77" s="675">
        <v>38322</v>
      </c>
      <c r="B77" s="731">
        <v>372.9777502</v>
      </c>
      <c r="C77" s="723">
        <v>4.3844244028770003</v>
      </c>
      <c r="D77" s="723">
        <v>4.3012762040709998</v>
      </c>
      <c r="E77" s="731">
        <v>371.21240599999999</v>
      </c>
      <c r="F77" s="723">
        <v>4.9790334083580001</v>
      </c>
      <c r="G77" s="723">
        <v>4.8810890875639998</v>
      </c>
      <c r="H77" s="731">
        <v>380.79940060000001</v>
      </c>
      <c r="I77" s="723">
        <v>4.1097397297549998</v>
      </c>
      <c r="J77" s="723">
        <v>4.4115553689890001</v>
      </c>
      <c r="K77" s="731">
        <v>359.61099359999997</v>
      </c>
      <c r="L77" s="723">
        <v>5.3762080137490003</v>
      </c>
      <c r="M77" s="723">
        <v>5.4806708703549996</v>
      </c>
      <c r="N77" s="731">
        <v>465.49443919999999</v>
      </c>
      <c r="O77" s="723">
        <v>11.544892448832</v>
      </c>
      <c r="P77" s="723">
        <v>8.3107167543749991</v>
      </c>
      <c r="Q77" s="731">
        <v>382.63413350000002</v>
      </c>
      <c r="R77" s="723">
        <v>4.2073758955729996</v>
      </c>
      <c r="S77" s="723">
        <v>4.4358334689529997</v>
      </c>
      <c r="T77" s="731">
        <v>434.29503060000002</v>
      </c>
      <c r="U77" s="723">
        <v>6.0341732215789996</v>
      </c>
      <c r="V77" s="723">
        <v>5.2012654372989999</v>
      </c>
      <c r="W77" s="731">
        <v>435.55352540000001</v>
      </c>
      <c r="X77" s="723">
        <v>-0.230353821687</v>
      </c>
      <c r="Y77" s="723">
        <v>0.44695359596799999</v>
      </c>
      <c r="Z77" s="731">
        <v>248.39593859999999</v>
      </c>
      <c r="AA77" s="723">
        <v>2.9750448650200001</v>
      </c>
      <c r="AB77" s="723">
        <v>3.947069443178</v>
      </c>
    </row>
    <row r="78" spans="1:28" ht="13" x14ac:dyDescent="0.3">
      <c r="A78" s="675">
        <v>38353</v>
      </c>
      <c r="B78" s="731">
        <v>379.07133920000001</v>
      </c>
      <c r="C78" s="723">
        <v>4.0555721715760003</v>
      </c>
      <c r="D78" s="723">
        <v>4.2370539471160003</v>
      </c>
      <c r="E78" s="731">
        <v>372.21167400000002</v>
      </c>
      <c r="F78" s="723">
        <v>4.5631743906739999</v>
      </c>
      <c r="G78" s="723">
        <v>4.7588207563660001</v>
      </c>
      <c r="H78" s="731">
        <v>384.08248070000002</v>
      </c>
      <c r="I78" s="723">
        <v>4.9750303943430003</v>
      </c>
      <c r="J78" s="723">
        <v>4.5482876713789997</v>
      </c>
      <c r="K78" s="731">
        <v>359.78589160000001</v>
      </c>
      <c r="L78" s="723">
        <v>5.0088263875710002</v>
      </c>
      <c r="M78" s="723">
        <v>5.2566305891010003</v>
      </c>
      <c r="N78" s="731">
        <v>462.20702879999999</v>
      </c>
      <c r="O78" s="723">
        <v>4.8369855573339997</v>
      </c>
      <c r="P78" s="723">
        <v>7.6261724391910004</v>
      </c>
      <c r="Q78" s="731">
        <v>384.44509069999998</v>
      </c>
      <c r="R78" s="723">
        <v>5.0464157524909998</v>
      </c>
      <c r="S78" s="723">
        <v>4.6016169236640003</v>
      </c>
      <c r="T78" s="731">
        <v>433.2831233</v>
      </c>
      <c r="U78" s="723">
        <v>4.1299169803230003</v>
      </c>
      <c r="V78" s="723">
        <v>4.8018690661859997</v>
      </c>
      <c r="W78" s="731">
        <v>453.06497250000001</v>
      </c>
      <c r="X78" s="723">
        <v>3.5095959590399999</v>
      </c>
      <c r="Y78" s="723">
        <v>1.7506722942240001</v>
      </c>
      <c r="Z78" s="731">
        <v>248.83451500000001</v>
      </c>
      <c r="AA78" s="723">
        <v>5.0179792578509996</v>
      </c>
      <c r="AB78" s="723">
        <v>4.1729054645729997</v>
      </c>
    </row>
    <row r="79" spans="1:28" ht="13" x14ac:dyDescent="0.3">
      <c r="A79" s="676">
        <v>38384</v>
      </c>
      <c r="B79" s="731">
        <v>370.95089910000002</v>
      </c>
      <c r="C79" s="723">
        <v>5.4005237514499997</v>
      </c>
      <c r="D79" s="723">
        <v>4.6059414688710003</v>
      </c>
      <c r="E79" s="731">
        <v>368.88604830000003</v>
      </c>
      <c r="F79" s="723">
        <v>5.7384781934670004</v>
      </c>
      <c r="G79" s="723">
        <v>5.0894903958960001</v>
      </c>
      <c r="H79" s="731">
        <v>383.69923770000003</v>
      </c>
      <c r="I79" s="723">
        <v>4.2468114843059999</v>
      </c>
      <c r="J79" s="723">
        <v>4.443502634174</v>
      </c>
      <c r="K79" s="731">
        <v>358.7413224</v>
      </c>
      <c r="L79" s="723">
        <v>5.9588150851390003</v>
      </c>
      <c r="M79" s="723">
        <v>5.4460178907319996</v>
      </c>
      <c r="N79" s="731">
        <v>446.88768379999999</v>
      </c>
      <c r="O79" s="723">
        <v>11.204307379195001</v>
      </c>
      <c r="P79" s="723">
        <v>9.0892451273420001</v>
      </c>
      <c r="Q79" s="731">
        <v>384.88299139999998</v>
      </c>
      <c r="R79" s="723">
        <v>4.5678068395449998</v>
      </c>
      <c r="S79" s="723">
        <v>4.606685692388</v>
      </c>
      <c r="T79" s="731">
        <v>433.05722229999998</v>
      </c>
      <c r="U79" s="723">
        <v>4.480650657959</v>
      </c>
      <c r="V79" s="723">
        <v>4.876043688367</v>
      </c>
      <c r="W79" s="731">
        <v>438.21649380000002</v>
      </c>
      <c r="X79" s="723">
        <v>0.13732778298699999</v>
      </c>
      <c r="Y79" s="723">
        <v>1.140117891699</v>
      </c>
      <c r="Z79" s="731">
        <v>249.60632889999999</v>
      </c>
      <c r="AA79" s="723">
        <v>4.5250761062500002</v>
      </c>
      <c r="AB79" s="723">
        <v>4.1664711810890003</v>
      </c>
    </row>
    <row r="80" spans="1:28" ht="13" x14ac:dyDescent="0.3">
      <c r="A80" s="675">
        <v>38412</v>
      </c>
      <c r="B80" s="731">
        <v>375.88597929999997</v>
      </c>
      <c r="C80" s="723">
        <v>3.9883979753499998</v>
      </c>
      <c r="D80" s="723">
        <v>4.4722577752310002</v>
      </c>
      <c r="E80" s="731">
        <v>372.15740349999999</v>
      </c>
      <c r="F80" s="723">
        <v>4.1023297090200002</v>
      </c>
      <c r="G80" s="723">
        <v>4.7940598848320004</v>
      </c>
      <c r="H80" s="731">
        <v>388.75024819999999</v>
      </c>
      <c r="I80" s="723">
        <v>5.211612104816</v>
      </c>
      <c r="J80" s="723">
        <v>4.8113437147339999</v>
      </c>
      <c r="K80" s="731">
        <v>360.52965080000001</v>
      </c>
      <c r="L80" s="723">
        <v>4.5235893750320004</v>
      </c>
      <c r="M80" s="723">
        <v>5.1591633644410004</v>
      </c>
      <c r="N80" s="731">
        <v>460.98321549999997</v>
      </c>
      <c r="O80" s="723">
        <v>5.7736946085819998</v>
      </c>
      <c r="P80" s="723">
        <v>7.1575741465649996</v>
      </c>
      <c r="Q80" s="731">
        <v>388.50585089999998</v>
      </c>
      <c r="R80" s="723">
        <v>5.2500608451330004</v>
      </c>
      <c r="S80" s="723">
        <v>4.9548699172959996</v>
      </c>
      <c r="T80" s="731">
        <v>434.52436699999998</v>
      </c>
      <c r="U80" s="723">
        <v>4.0325594083810001</v>
      </c>
      <c r="V80" s="723">
        <v>4.2138010944279998</v>
      </c>
      <c r="W80" s="731">
        <v>444.25948899999997</v>
      </c>
      <c r="X80" s="723">
        <v>-0.25517824380600002</v>
      </c>
      <c r="Y80" s="723">
        <v>1.122576329743</v>
      </c>
      <c r="Z80" s="731">
        <v>246.34441910000001</v>
      </c>
      <c r="AA80" s="723">
        <v>3.89364806124</v>
      </c>
      <c r="AB80" s="723">
        <v>4.4788838891409997</v>
      </c>
    </row>
    <row r="81" spans="1:28" ht="13" x14ac:dyDescent="0.3">
      <c r="A81" s="675">
        <v>38443</v>
      </c>
      <c r="B81" s="731">
        <v>378.563489</v>
      </c>
      <c r="C81" s="723">
        <v>4.5686812205449998</v>
      </c>
      <c r="D81" s="723">
        <v>4.6458661773810004</v>
      </c>
      <c r="E81" s="731">
        <v>374.27019710000002</v>
      </c>
      <c r="F81" s="723">
        <v>3.9337740605299998</v>
      </c>
      <c r="G81" s="723">
        <v>4.5806395099220003</v>
      </c>
      <c r="H81" s="731">
        <v>391.3989009</v>
      </c>
      <c r="I81" s="723">
        <v>5.4093283134699996</v>
      </c>
      <c r="J81" s="723">
        <v>4.957572991558</v>
      </c>
      <c r="K81" s="731">
        <v>364.85589490000001</v>
      </c>
      <c r="L81" s="723">
        <v>5.0230940095019996</v>
      </c>
      <c r="M81" s="723">
        <v>5.163274236466</v>
      </c>
      <c r="N81" s="731">
        <v>467.08773660000003</v>
      </c>
      <c r="O81" s="723">
        <v>3.9955815710440001</v>
      </c>
      <c r="P81" s="723">
        <v>6.8490016926330002</v>
      </c>
      <c r="Q81" s="731">
        <v>387.7361889</v>
      </c>
      <c r="R81" s="723">
        <v>4.7359066300650001</v>
      </c>
      <c r="S81" s="723">
        <v>4.8514162533230003</v>
      </c>
      <c r="T81" s="731">
        <v>439.6154363</v>
      </c>
      <c r="U81" s="723">
        <v>4.820705606243</v>
      </c>
      <c r="V81" s="723">
        <v>4.4450623462410004</v>
      </c>
      <c r="W81" s="731">
        <v>443.64256330000001</v>
      </c>
      <c r="X81" s="723">
        <v>0.576928681951</v>
      </c>
      <c r="Y81" s="723">
        <v>0.15174225274100001</v>
      </c>
      <c r="Z81" s="731">
        <v>250.4930689</v>
      </c>
      <c r="AA81" s="723">
        <v>3.8162006407860001</v>
      </c>
      <c r="AB81" s="723">
        <v>4.0778349026880001</v>
      </c>
    </row>
    <row r="82" spans="1:28" ht="13" x14ac:dyDescent="0.3">
      <c r="A82" s="675">
        <v>38473</v>
      </c>
      <c r="B82" s="731">
        <v>379.51645919999999</v>
      </c>
      <c r="C82" s="723">
        <v>4.4635429338819996</v>
      </c>
      <c r="D82" s="723">
        <v>4.340531793737</v>
      </c>
      <c r="E82" s="731">
        <v>375.33395180000002</v>
      </c>
      <c r="F82" s="723">
        <v>3.728347936129</v>
      </c>
      <c r="G82" s="723">
        <v>3.9207351077900001</v>
      </c>
      <c r="H82" s="731">
        <v>398.79320799999999</v>
      </c>
      <c r="I82" s="723">
        <v>7.8687120442580003</v>
      </c>
      <c r="J82" s="723">
        <v>6.162302718247</v>
      </c>
      <c r="K82" s="731">
        <v>366.35415829999999</v>
      </c>
      <c r="L82" s="723">
        <v>5.0960456825079996</v>
      </c>
      <c r="M82" s="723">
        <v>4.8820053995609998</v>
      </c>
      <c r="N82" s="731">
        <v>469.64200770000002</v>
      </c>
      <c r="O82" s="723">
        <v>3.8843487281410001</v>
      </c>
      <c r="P82" s="723">
        <v>4.5375618889089999</v>
      </c>
      <c r="Q82" s="731">
        <v>390.92435920000003</v>
      </c>
      <c r="R82" s="723">
        <v>5.2439408863340002</v>
      </c>
      <c r="S82" s="723">
        <v>5.0766550472710001</v>
      </c>
      <c r="T82" s="731">
        <v>436.20589389999998</v>
      </c>
      <c r="U82" s="723">
        <v>3.1581510997679998</v>
      </c>
      <c r="V82" s="723">
        <v>4.0014478484079996</v>
      </c>
      <c r="W82" s="731">
        <v>446.98289010000002</v>
      </c>
      <c r="X82" s="723">
        <v>0.422779730272</v>
      </c>
      <c r="Y82" s="723">
        <v>0.247076858766</v>
      </c>
      <c r="Z82" s="731">
        <v>248.66027170000001</v>
      </c>
      <c r="AA82" s="723">
        <v>3.1515002664940002</v>
      </c>
      <c r="AB82" s="723">
        <v>3.6190097297269999</v>
      </c>
    </row>
    <row r="83" spans="1:28" ht="13" x14ac:dyDescent="0.3">
      <c r="A83" s="675">
        <v>38504</v>
      </c>
      <c r="B83" s="731">
        <v>379.71260599999999</v>
      </c>
      <c r="C83" s="723">
        <v>4.3831356625159996</v>
      </c>
      <c r="D83" s="723">
        <v>4.4716349521099996</v>
      </c>
      <c r="E83" s="731">
        <v>376.51750939999999</v>
      </c>
      <c r="F83" s="723">
        <v>4.1592231395450003</v>
      </c>
      <c r="G83" s="723">
        <v>3.9403862866939998</v>
      </c>
      <c r="H83" s="731">
        <v>392.7180209</v>
      </c>
      <c r="I83" s="723">
        <v>5.1103436146789996</v>
      </c>
      <c r="J83" s="723">
        <v>6.12483452715</v>
      </c>
      <c r="K83" s="731">
        <v>366.78470149999998</v>
      </c>
      <c r="L83" s="723">
        <v>4.9647554115019998</v>
      </c>
      <c r="M83" s="723">
        <v>5.0279193900069998</v>
      </c>
      <c r="N83" s="731">
        <v>471.94492819999999</v>
      </c>
      <c r="O83" s="723">
        <v>6.2717086194549996</v>
      </c>
      <c r="P83" s="723">
        <v>4.7095588030929996</v>
      </c>
      <c r="Q83" s="731">
        <v>392.89226810000002</v>
      </c>
      <c r="R83" s="723">
        <v>5.3403956500860001</v>
      </c>
      <c r="S83" s="723">
        <v>5.1074813363539997</v>
      </c>
      <c r="T83" s="731">
        <v>437.86786430000001</v>
      </c>
      <c r="U83" s="723">
        <v>3.4782700058140001</v>
      </c>
      <c r="V83" s="723">
        <v>3.8162278098920002</v>
      </c>
      <c r="W83" s="731">
        <v>445.46357999999998</v>
      </c>
      <c r="X83" s="723">
        <v>2.2019111692809998</v>
      </c>
      <c r="Y83" s="723">
        <v>1.060764990944</v>
      </c>
      <c r="Z83" s="731">
        <v>249.28333720000001</v>
      </c>
      <c r="AA83" s="723">
        <v>2.8869546040829999</v>
      </c>
      <c r="AB83" s="723">
        <v>3.2843750006899999</v>
      </c>
    </row>
    <row r="84" spans="1:28" ht="13" x14ac:dyDescent="0.3">
      <c r="A84" s="675">
        <v>38534</v>
      </c>
      <c r="B84" s="731">
        <v>382.67333500000001</v>
      </c>
      <c r="C84" s="723">
        <v>4.9261650016220004</v>
      </c>
      <c r="D84" s="723">
        <v>4.5912907914670003</v>
      </c>
      <c r="E84" s="731">
        <v>379.90225900000002</v>
      </c>
      <c r="F84" s="723">
        <v>4.4812654769550004</v>
      </c>
      <c r="G84" s="723">
        <v>4.1235152832609998</v>
      </c>
      <c r="H84" s="731">
        <v>394.82668360000002</v>
      </c>
      <c r="I84" s="723">
        <v>5.625287321059</v>
      </c>
      <c r="J84" s="723">
        <v>6.1955038514809999</v>
      </c>
      <c r="K84" s="731">
        <v>369.69583249999999</v>
      </c>
      <c r="L84" s="723">
        <v>5.4100500978730004</v>
      </c>
      <c r="M84" s="723">
        <v>5.1573097902910003</v>
      </c>
      <c r="N84" s="731">
        <v>477.52431639999998</v>
      </c>
      <c r="O84" s="723">
        <v>6.0539387602319996</v>
      </c>
      <c r="P84" s="723">
        <v>5.3973021492919999</v>
      </c>
      <c r="Q84" s="731">
        <v>395.62911359999998</v>
      </c>
      <c r="R84" s="723">
        <v>5.9311812847940004</v>
      </c>
      <c r="S84" s="723">
        <v>5.5057215546579998</v>
      </c>
      <c r="T84" s="731">
        <v>440.11700980000001</v>
      </c>
      <c r="U84" s="723">
        <v>3.4738875978850001</v>
      </c>
      <c r="V84" s="723">
        <v>3.3703314840399998</v>
      </c>
      <c r="W84" s="731">
        <v>448.88470389999998</v>
      </c>
      <c r="X84" s="723">
        <v>2.171395193335</v>
      </c>
      <c r="Y84" s="723">
        <v>1.591979323608</v>
      </c>
      <c r="Z84" s="731">
        <v>250.4047358</v>
      </c>
      <c r="AA84" s="723">
        <v>3.1316260070030002</v>
      </c>
      <c r="AB84" s="723">
        <v>3.056586525208</v>
      </c>
    </row>
    <row r="85" spans="1:28" ht="13" x14ac:dyDescent="0.3">
      <c r="A85" s="675">
        <v>38565</v>
      </c>
      <c r="B85" s="731">
        <v>386.11989190000003</v>
      </c>
      <c r="C85" s="723">
        <v>5.1338154997860004</v>
      </c>
      <c r="D85" s="723">
        <v>4.8154873598499996</v>
      </c>
      <c r="E85" s="731">
        <v>383.21573389999998</v>
      </c>
      <c r="F85" s="723">
        <v>5.0854634622930002</v>
      </c>
      <c r="G85" s="723">
        <v>4.5766262723339999</v>
      </c>
      <c r="H85" s="731">
        <v>396.32167920000001</v>
      </c>
      <c r="I85" s="723">
        <v>5.3450864860529999</v>
      </c>
      <c r="J85" s="723">
        <v>5.3602454860300002</v>
      </c>
      <c r="K85" s="731">
        <v>373.6362135</v>
      </c>
      <c r="L85" s="723">
        <v>5.458560549914</v>
      </c>
      <c r="M85" s="723">
        <v>5.2787832293620003</v>
      </c>
      <c r="N85" s="731">
        <v>486.39252720000002</v>
      </c>
      <c r="O85" s="723">
        <v>8.5973120616319996</v>
      </c>
      <c r="P85" s="723">
        <v>6.9746742101379997</v>
      </c>
      <c r="Q85" s="731">
        <v>397.632228</v>
      </c>
      <c r="R85" s="723">
        <v>5.854635220974</v>
      </c>
      <c r="S85" s="723">
        <v>5.7091838291899997</v>
      </c>
      <c r="T85" s="731">
        <v>443.41545910000002</v>
      </c>
      <c r="U85" s="723">
        <v>3.786033530444</v>
      </c>
      <c r="V85" s="723">
        <v>3.57987833908</v>
      </c>
      <c r="W85" s="731">
        <v>453.81848209999998</v>
      </c>
      <c r="X85" s="723">
        <v>2.6797476275859999</v>
      </c>
      <c r="Y85" s="723">
        <v>2.3520681171820002</v>
      </c>
      <c r="Z85" s="731">
        <v>253.6844001</v>
      </c>
      <c r="AA85" s="723">
        <v>4.1783250780719996</v>
      </c>
      <c r="AB85" s="723">
        <v>3.4000867669870001</v>
      </c>
    </row>
    <row r="86" spans="1:28" ht="13" x14ac:dyDescent="0.3">
      <c r="A86" s="675">
        <v>38596</v>
      </c>
      <c r="B86" s="731">
        <v>387.25591880000002</v>
      </c>
      <c r="C86" s="723">
        <v>4.8687218025919998</v>
      </c>
      <c r="D86" s="723">
        <v>4.9761540035929999</v>
      </c>
      <c r="E86" s="731">
        <v>384.40477140000002</v>
      </c>
      <c r="F86" s="723">
        <v>4.6483679215629996</v>
      </c>
      <c r="G86" s="723">
        <v>4.7383965055559996</v>
      </c>
      <c r="H86" s="731">
        <v>398.2500546</v>
      </c>
      <c r="I86" s="723">
        <v>5.164368812188</v>
      </c>
      <c r="J86" s="723">
        <v>5.3772493526979996</v>
      </c>
      <c r="K86" s="731">
        <v>374.69523090000001</v>
      </c>
      <c r="L86" s="723">
        <v>5.1657711849589996</v>
      </c>
      <c r="M86" s="723">
        <v>5.3442378772670001</v>
      </c>
      <c r="N86" s="731">
        <v>485.66922940000001</v>
      </c>
      <c r="O86" s="723">
        <v>7.0865032036100004</v>
      </c>
      <c r="P86" s="723">
        <v>7.2431543517080001</v>
      </c>
      <c r="Q86" s="731">
        <v>399.26832760000002</v>
      </c>
      <c r="R86" s="723">
        <v>5.6363434043760003</v>
      </c>
      <c r="S86" s="723">
        <v>5.8067962840740002</v>
      </c>
      <c r="T86" s="731">
        <v>443.39376090000002</v>
      </c>
      <c r="U86" s="723">
        <v>3.1239435534200002</v>
      </c>
      <c r="V86" s="723">
        <v>3.460553615941</v>
      </c>
      <c r="W86" s="731">
        <v>455.38077920000001</v>
      </c>
      <c r="X86" s="723">
        <v>5.0051841349790003</v>
      </c>
      <c r="Y86" s="723">
        <v>3.276815490478</v>
      </c>
      <c r="Z86" s="731">
        <v>252.91653149999999</v>
      </c>
      <c r="AA86" s="723">
        <v>3.3381601602490001</v>
      </c>
      <c r="AB86" s="723">
        <v>3.5494180548080001</v>
      </c>
    </row>
    <row r="87" spans="1:28" ht="13" x14ac:dyDescent="0.3">
      <c r="A87" s="675">
        <v>38626</v>
      </c>
      <c r="B87" s="731">
        <v>387.7730985</v>
      </c>
      <c r="C87" s="723">
        <v>4.3468651772279996</v>
      </c>
      <c r="D87" s="723">
        <v>4.7815753633059996</v>
      </c>
      <c r="E87" s="731">
        <v>384.61278750000002</v>
      </c>
      <c r="F87" s="723">
        <v>3.8789449815019998</v>
      </c>
      <c r="G87" s="723">
        <v>4.5345248303429999</v>
      </c>
      <c r="H87" s="731">
        <v>399.88301749999999</v>
      </c>
      <c r="I87" s="723">
        <v>5.1527219977999996</v>
      </c>
      <c r="J87" s="723">
        <v>5.2203585200219997</v>
      </c>
      <c r="K87" s="731">
        <v>374.83556859999999</v>
      </c>
      <c r="L87" s="723">
        <v>4.3166638975740002</v>
      </c>
      <c r="M87" s="723">
        <v>4.9775584890940001</v>
      </c>
      <c r="N87" s="731">
        <v>483.83182299999999</v>
      </c>
      <c r="O87" s="723">
        <v>4.346023474511</v>
      </c>
      <c r="P87" s="723">
        <v>6.6513430985959996</v>
      </c>
      <c r="Q87" s="731">
        <v>400.9013989</v>
      </c>
      <c r="R87" s="723">
        <v>5.5609555086939997</v>
      </c>
      <c r="S87" s="723">
        <v>5.683430734921</v>
      </c>
      <c r="T87" s="731">
        <v>444.1566095</v>
      </c>
      <c r="U87" s="723">
        <v>3.0134152080879999</v>
      </c>
      <c r="V87" s="723">
        <v>3.306512425592</v>
      </c>
      <c r="W87" s="731">
        <v>460.00005579999998</v>
      </c>
      <c r="X87" s="723">
        <v>6.2464238656219999</v>
      </c>
      <c r="Y87" s="723">
        <v>4.6304476117690001</v>
      </c>
      <c r="Z87" s="731">
        <v>255.15731829999999</v>
      </c>
      <c r="AA87" s="723">
        <v>4.1551418572649998</v>
      </c>
      <c r="AB87" s="723">
        <v>3.8901405549449999</v>
      </c>
    </row>
    <row r="88" spans="1:28" ht="13" x14ac:dyDescent="0.3">
      <c r="A88" s="675">
        <v>38657</v>
      </c>
      <c r="B88" s="731">
        <v>389.77262489999998</v>
      </c>
      <c r="C88" s="723">
        <v>4.7804227194819999</v>
      </c>
      <c r="D88" s="723">
        <v>4.6649467993740004</v>
      </c>
      <c r="E88" s="731">
        <v>386.860589</v>
      </c>
      <c r="F88" s="723">
        <v>4.5709006081580004</v>
      </c>
      <c r="G88" s="723">
        <v>4.3652710700239998</v>
      </c>
      <c r="H88" s="731">
        <v>401.09052389999999</v>
      </c>
      <c r="I88" s="723">
        <v>5.1656359473739997</v>
      </c>
      <c r="J88" s="723">
        <v>5.160908646107</v>
      </c>
      <c r="K88" s="731">
        <v>376.53824079999998</v>
      </c>
      <c r="L88" s="723">
        <v>4.9226588824939999</v>
      </c>
      <c r="M88" s="723">
        <v>4.8006188068449998</v>
      </c>
      <c r="N88" s="731">
        <v>489.76180649999998</v>
      </c>
      <c r="O88" s="723">
        <v>6.4406747399439999</v>
      </c>
      <c r="P88" s="723">
        <v>5.9481692636260002</v>
      </c>
      <c r="Q88" s="731">
        <v>401.45539780000001</v>
      </c>
      <c r="R88" s="723">
        <v>5.3340342773670004</v>
      </c>
      <c r="S88" s="723">
        <v>5.5100353351219997</v>
      </c>
      <c r="T88" s="731">
        <v>446.89132130000002</v>
      </c>
      <c r="U88" s="723">
        <v>3.3587011303260002</v>
      </c>
      <c r="V88" s="723">
        <v>3.1655719643709999</v>
      </c>
      <c r="W88" s="731">
        <v>463.4721414</v>
      </c>
      <c r="X88" s="723">
        <v>5.0350717786160004</v>
      </c>
      <c r="Y88" s="723">
        <v>5.4261615102449996</v>
      </c>
      <c r="Z88" s="731">
        <v>255.59200820000001</v>
      </c>
      <c r="AA88" s="723">
        <v>4.3714875134820002</v>
      </c>
      <c r="AB88" s="723">
        <v>3.9550725342869999</v>
      </c>
    </row>
    <row r="89" spans="1:28" ht="13" x14ac:dyDescent="0.3">
      <c r="A89" s="675">
        <v>38687</v>
      </c>
      <c r="B89" s="731">
        <v>389.86479120000001</v>
      </c>
      <c r="C89" s="723">
        <v>4.5276269136550003</v>
      </c>
      <c r="D89" s="723">
        <v>4.5516849975979996</v>
      </c>
      <c r="E89" s="731">
        <v>386.24528370000002</v>
      </c>
      <c r="F89" s="723">
        <v>4.0496700694859999</v>
      </c>
      <c r="G89" s="723">
        <v>4.1662948328639997</v>
      </c>
      <c r="H89" s="731">
        <v>402.96831989999998</v>
      </c>
      <c r="I89" s="723">
        <v>5.8216791478849998</v>
      </c>
      <c r="J89" s="723">
        <v>5.3800034393510003</v>
      </c>
      <c r="K89" s="731">
        <v>376.07708559999998</v>
      </c>
      <c r="L89" s="723">
        <v>4.5788622408790003</v>
      </c>
      <c r="M89" s="723">
        <v>4.6059215193999998</v>
      </c>
      <c r="N89" s="731">
        <v>486.7341285</v>
      </c>
      <c r="O89" s="723">
        <v>4.5628234220159998</v>
      </c>
      <c r="P89" s="723">
        <v>5.1123971457339996</v>
      </c>
      <c r="Q89" s="731">
        <v>402.5149174</v>
      </c>
      <c r="R89" s="723">
        <v>5.1957685317170004</v>
      </c>
      <c r="S89" s="723">
        <v>5.3631327982629999</v>
      </c>
      <c r="T89" s="731">
        <v>446.30380869999999</v>
      </c>
      <c r="U89" s="723">
        <v>2.7651198503029999</v>
      </c>
      <c r="V89" s="723">
        <v>3.0453590368199999</v>
      </c>
      <c r="W89" s="731">
        <v>466.51485839999998</v>
      </c>
      <c r="X89" s="723">
        <v>7.1085024444620002</v>
      </c>
      <c r="Y89" s="723">
        <v>6.1250024622370001</v>
      </c>
      <c r="Z89" s="731">
        <v>256.99946610000001</v>
      </c>
      <c r="AA89" s="723">
        <v>3.4636345298119999</v>
      </c>
      <c r="AB89" s="723">
        <v>3.9942401802459999</v>
      </c>
    </row>
    <row r="90" spans="1:28" ht="13" x14ac:dyDescent="0.3">
      <c r="A90" s="675">
        <v>38718</v>
      </c>
      <c r="B90" s="731">
        <v>391.1321734</v>
      </c>
      <c r="C90" s="723">
        <v>3.181679265294</v>
      </c>
      <c r="D90" s="723">
        <v>4.1573793741860001</v>
      </c>
      <c r="E90" s="731">
        <v>384.95997629999999</v>
      </c>
      <c r="F90" s="723">
        <v>3.4250140956080002</v>
      </c>
      <c r="G90" s="723">
        <v>4.0140353983479997</v>
      </c>
      <c r="H90" s="731">
        <v>402.24393470000001</v>
      </c>
      <c r="I90" s="723">
        <v>4.7285296551149996</v>
      </c>
      <c r="J90" s="723">
        <v>5.2371164024379997</v>
      </c>
      <c r="K90" s="731">
        <v>373.53143110000002</v>
      </c>
      <c r="L90" s="723">
        <v>3.8204776287560001</v>
      </c>
      <c r="M90" s="723">
        <v>4.4402354037140004</v>
      </c>
      <c r="N90" s="731">
        <v>475.08613700000001</v>
      </c>
      <c r="O90" s="723">
        <v>2.7864371152979999</v>
      </c>
      <c r="P90" s="723">
        <v>4.5938006140410002</v>
      </c>
      <c r="Q90" s="731">
        <v>402.88138350000003</v>
      </c>
      <c r="R90" s="723">
        <v>4.7955594299389999</v>
      </c>
      <c r="S90" s="723">
        <v>5.1076642883590004</v>
      </c>
      <c r="T90" s="731">
        <v>448.23426210000002</v>
      </c>
      <c r="U90" s="723">
        <v>3.4506626258900002</v>
      </c>
      <c r="V90" s="723">
        <v>3.191045098664</v>
      </c>
      <c r="W90" s="731">
        <v>466.15830679999999</v>
      </c>
      <c r="X90" s="723">
        <v>2.889946275862</v>
      </c>
      <c r="Y90" s="723">
        <v>4.983344145277</v>
      </c>
      <c r="Z90" s="731">
        <v>256.7388765</v>
      </c>
      <c r="AA90" s="723">
        <v>3.1765535018320001</v>
      </c>
      <c r="AB90" s="723">
        <v>3.666952201325</v>
      </c>
    </row>
    <row r="91" spans="1:28" ht="13" x14ac:dyDescent="0.3">
      <c r="A91" s="676">
        <v>38749</v>
      </c>
      <c r="B91" s="731">
        <v>391.93451629999998</v>
      </c>
      <c r="C91" s="723">
        <v>5.6567101605390002</v>
      </c>
      <c r="D91" s="723">
        <v>4.4462593865819997</v>
      </c>
      <c r="E91" s="731">
        <v>390.47542750000002</v>
      </c>
      <c r="F91" s="723">
        <v>5.8525876214329999</v>
      </c>
      <c r="G91" s="723">
        <v>4.4385606085829998</v>
      </c>
      <c r="H91" s="731">
        <v>404.53346790000001</v>
      </c>
      <c r="I91" s="723">
        <v>5.4298336178320001</v>
      </c>
      <c r="J91" s="723">
        <v>5.3252314954689997</v>
      </c>
      <c r="K91" s="731">
        <v>379.78172699999999</v>
      </c>
      <c r="L91" s="723">
        <v>5.8650630095349996</v>
      </c>
      <c r="M91" s="723">
        <v>4.7537538080659996</v>
      </c>
      <c r="N91" s="731">
        <v>494.02557880000001</v>
      </c>
      <c r="O91" s="723">
        <v>10.548040751353</v>
      </c>
      <c r="P91" s="723">
        <v>5.9113439381940003</v>
      </c>
      <c r="Q91" s="731">
        <v>405.59559080000002</v>
      </c>
      <c r="R91" s="723">
        <v>5.3815314947169997</v>
      </c>
      <c r="S91" s="723">
        <v>5.1242718989059997</v>
      </c>
      <c r="T91" s="731">
        <v>455.77571840000002</v>
      </c>
      <c r="U91" s="723">
        <v>5.2460725581109999</v>
      </c>
      <c r="V91" s="723">
        <v>3.8195495762339999</v>
      </c>
      <c r="W91" s="731">
        <v>468.87268999999998</v>
      </c>
      <c r="X91" s="723">
        <v>6.9956737443090002</v>
      </c>
      <c r="Y91" s="723">
        <v>5.6307577029060001</v>
      </c>
      <c r="Z91" s="731">
        <v>254.89929480000001</v>
      </c>
      <c r="AA91" s="723">
        <v>2.1205255184539999</v>
      </c>
      <c r="AB91" s="723">
        <v>2.9190922850669998</v>
      </c>
    </row>
    <row r="92" spans="1:28" ht="13" x14ac:dyDescent="0.3">
      <c r="A92" s="675">
        <v>38777</v>
      </c>
      <c r="B92" s="731">
        <v>397.91327790000003</v>
      </c>
      <c r="C92" s="723">
        <v>5.8601011511580001</v>
      </c>
      <c r="D92" s="723">
        <v>4.8913178835649997</v>
      </c>
      <c r="E92" s="731">
        <v>393.65936720000002</v>
      </c>
      <c r="F92" s="723">
        <v>5.7776530838250002</v>
      </c>
      <c r="G92" s="723">
        <v>5.015889341616</v>
      </c>
      <c r="H92" s="731">
        <v>402.52046239999999</v>
      </c>
      <c r="I92" s="723">
        <v>3.542175024649</v>
      </c>
      <c r="J92" s="723">
        <v>4.5624245523560001</v>
      </c>
      <c r="K92" s="731">
        <v>382.63461869999998</v>
      </c>
      <c r="L92" s="723">
        <v>6.1312482485009996</v>
      </c>
      <c r="M92" s="723">
        <v>5.2722811795969999</v>
      </c>
      <c r="N92" s="731">
        <v>502.52957709999998</v>
      </c>
      <c r="O92" s="723">
        <v>9.0125540807239997</v>
      </c>
      <c r="P92" s="723">
        <v>7.4129626291289998</v>
      </c>
      <c r="Q92" s="731">
        <v>402.75071170000001</v>
      </c>
      <c r="R92" s="723">
        <v>3.6665756170730002</v>
      </c>
      <c r="S92" s="723">
        <v>4.6115208302499999</v>
      </c>
      <c r="T92" s="731">
        <v>453.6147479</v>
      </c>
      <c r="U92" s="723">
        <v>4.393397091123</v>
      </c>
      <c r="V92" s="723">
        <v>4.363252784877</v>
      </c>
      <c r="W92" s="731">
        <v>467.36416600000001</v>
      </c>
      <c r="X92" s="723">
        <v>5.2007166019140003</v>
      </c>
      <c r="Y92" s="723">
        <v>5.0057774143650002</v>
      </c>
      <c r="Z92" s="731">
        <v>256.68603839999997</v>
      </c>
      <c r="AA92" s="723">
        <v>4.1980327128099999</v>
      </c>
      <c r="AB92" s="723">
        <v>3.1605011362850002</v>
      </c>
    </row>
    <row r="93" spans="1:28" ht="13" x14ac:dyDescent="0.3">
      <c r="A93" s="675">
        <v>38808</v>
      </c>
      <c r="B93" s="731">
        <v>395.2976529</v>
      </c>
      <c r="C93" s="723">
        <v>4.4204378885570002</v>
      </c>
      <c r="D93" s="723">
        <v>5.3087844495759997</v>
      </c>
      <c r="E93" s="731">
        <v>393.81378560000002</v>
      </c>
      <c r="F93" s="723">
        <v>5.2217859320439999</v>
      </c>
      <c r="G93" s="723">
        <v>5.6159028863109999</v>
      </c>
      <c r="H93" s="731">
        <v>403.87119749999999</v>
      </c>
      <c r="I93" s="723">
        <v>3.1865946918399999</v>
      </c>
      <c r="J93" s="723">
        <v>4.04492041523</v>
      </c>
      <c r="K93" s="731">
        <v>381.0794262</v>
      </c>
      <c r="L93" s="723">
        <v>4.4465586350050001</v>
      </c>
      <c r="M93" s="723">
        <v>5.4761952264909999</v>
      </c>
      <c r="N93" s="731">
        <v>498.93056580000001</v>
      </c>
      <c r="O93" s="723">
        <v>6.817312188881</v>
      </c>
      <c r="P93" s="723">
        <v>8.7658699435060008</v>
      </c>
      <c r="Q93" s="731">
        <v>404.4041355</v>
      </c>
      <c r="R93" s="723">
        <v>4.2987853796379998</v>
      </c>
      <c r="S93" s="723">
        <v>4.4461539810790001</v>
      </c>
      <c r="T93" s="731">
        <v>456.6602158</v>
      </c>
      <c r="U93" s="723">
        <v>3.87720223008</v>
      </c>
      <c r="V93" s="723">
        <v>4.5022789485760004</v>
      </c>
      <c r="W93" s="731">
        <v>471.98444799999999</v>
      </c>
      <c r="X93" s="723">
        <v>6.3884503076490002</v>
      </c>
      <c r="Y93" s="723">
        <v>6.1912080289849998</v>
      </c>
      <c r="Z93" s="731">
        <v>256.05178569999998</v>
      </c>
      <c r="AA93" s="723">
        <v>2.219110023447</v>
      </c>
      <c r="AB93" s="723">
        <v>2.8392360577139999</v>
      </c>
    </row>
    <row r="94" spans="1:28" ht="13" x14ac:dyDescent="0.3">
      <c r="A94" s="675">
        <v>38838</v>
      </c>
      <c r="B94" s="731">
        <v>397.17569090000001</v>
      </c>
      <c r="C94" s="723">
        <v>4.653087177622</v>
      </c>
      <c r="D94" s="723">
        <v>4.9755193548349999</v>
      </c>
      <c r="E94" s="731">
        <v>394.7771199</v>
      </c>
      <c r="F94" s="723">
        <v>5.1802316328579998</v>
      </c>
      <c r="G94" s="723">
        <v>5.3922975137259996</v>
      </c>
      <c r="H94" s="731">
        <v>412.69252310000002</v>
      </c>
      <c r="I94" s="723">
        <v>3.4853439881049999</v>
      </c>
      <c r="J94" s="723">
        <v>3.40490149143</v>
      </c>
      <c r="K94" s="731">
        <v>382.85258959999999</v>
      </c>
      <c r="L94" s="723">
        <v>4.5034104093589997</v>
      </c>
      <c r="M94" s="723">
        <v>5.0219782516949998</v>
      </c>
      <c r="N94" s="731">
        <v>499.07184169999999</v>
      </c>
      <c r="O94" s="723">
        <v>6.2664398664269996</v>
      </c>
      <c r="P94" s="723">
        <v>7.3562332007510003</v>
      </c>
      <c r="Q94" s="731">
        <v>404.99697049999997</v>
      </c>
      <c r="R94" s="723">
        <v>3.5998297289019998</v>
      </c>
      <c r="S94" s="723">
        <v>3.8542420976599998</v>
      </c>
      <c r="T94" s="731">
        <v>456.07533489999997</v>
      </c>
      <c r="U94" s="723">
        <v>4.555060185536</v>
      </c>
      <c r="V94" s="723">
        <v>4.2740325335270004</v>
      </c>
      <c r="W94" s="731">
        <v>477.56657089999999</v>
      </c>
      <c r="X94" s="723">
        <v>6.8422486581440003</v>
      </c>
      <c r="Y94" s="723">
        <v>6.1451170729750002</v>
      </c>
      <c r="Z94" s="731">
        <v>258.3794643</v>
      </c>
      <c r="AA94" s="723">
        <v>3.90862301145</v>
      </c>
      <c r="AB94" s="723">
        <v>3.4365668262110001</v>
      </c>
    </row>
    <row r="95" spans="1:28" ht="13" x14ac:dyDescent="0.3">
      <c r="A95" s="675">
        <v>38869</v>
      </c>
      <c r="B95" s="731">
        <v>400.70347040000001</v>
      </c>
      <c r="C95" s="723">
        <v>5.528092580629</v>
      </c>
      <c r="D95" s="723">
        <v>4.8676940093830003</v>
      </c>
      <c r="E95" s="731">
        <v>399.15857260000001</v>
      </c>
      <c r="F95" s="723">
        <v>6.0132829509260004</v>
      </c>
      <c r="G95" s="723">
        <v>5.4725721102850002</v>
      </c>
      <c r="H95" s="731">
        <v>406.97292199999998</v>
      </c>
      <c r="I95" s="723">
        <v>3.6298056980759998</v>
      </c>
      <c r="J95" s="723">
        <v>3.4344547211599998</v>
      </c>
      <c r="K95" s="731">
        <v>387.39818350000002</v>
      </c>
      <c r="L95" s="723">
        <v>5.6200495592369997</v>
      </c>
      <c r="M95" s="723">
        <v>4.8575318207759999</v>
      </c>
      <c r="N95" s="731">
        <v>515.89037010000004</v>
      </c>
      <c r="O95" s="723">
        <v>9.3115614289170008</v>
      </c>
      <c r="P95" s="723">
        <v>7.4692977132380003</v>
      </c>
      <c r="Q95" s="731">
        <v>407.34179010000003</v>
      </c>
      <c r="R95" s="723">
        <v>3.6777313205670001</v>
      </c>
      <c r="S95" s="723">
        <v>3.8572806343099999</v>
      </c>
      <c r="T95" s="731">
        <v>455.7408077</v>
      </c>
      <c r="U95" s="723">
        <v>4.0818120846969999</v>
      </c>
      <c r="V95" s="723">
        <v>4.170481429654</v>
      </c>
      <c r="W95" s="731">
        <v>482.97310049999999</v>
      </c>
      <c r="X95" s="723">
        <v>8.4203338239230003</v>
      </c>
      <c r="Y95" s="723">
        <v>7.217714058666</v>
      </c>
      <c r="Z95" s="731">
        <v>258.81815590000002</v>
      </c>
      <c r="AA95" s="723">
        <v>3.8248921115610002</v>
      </c>
      <c r="AB95" s="723">
        <v>3.315274202346</v>
      </c>
    </row>
    <row r="96" spans="1:28" ht="13" x14ac:dyDescent="0.3">
      <c r="A96" s="675">
        <v>38899</v>
      </c>
      <c r="B96" s="731">
        <v>400.7534</v>
      </c>
      <c r="C96" s="723">
        <v>4.724673330061</v>
      </c>
      <c r="D96" s="723">
        <v>4.9680393954920001</v>
      </c>
      <c r="E96" s="731">
        <v>398.61083580000002</v>
      </c>
      <c r="F96" s="723">
        <v>4.9245763500450002</v>
      </c>
      <c r="G96" s="723">
        <v>5.3715580532180001</v>
      </c>
      <c r="H96" s="731">
        <v>408.8305603</v>
      </c>
      <c r="I96" s="723">
        <v>3.5468415083579998</v>
      </c>
      <c r="J96" s="723">
        <v>3.5536327766140001</v>
      </c>
      <c r="K96" s="731">
        <v>387.29170740000001</v>
      </c>
      <c r="L96" s="723">
        <v>4.7595545724740003</v>
      </c>
      <c r="M96" s="723">
        <v>4.9606517261349996</v>
      </c>
      <c r="N96" s="731">
        <v>509.61593740000001</v>
      </c>
      <c r="O96" s="723">
        <v>6.7204160914640001</v>
      </c>
      <c r="P96" s="723">
        <v>7.4318977267689998</v>
      </c>
      <c r="Q96" s="731">
        <v>409.56143359999999</v>
      </c>
      <c r="R96" s="723">
        <v>3.521560856132</v>
      </c>
      <c r="S96" s="723">
        <v>3.5995257626349999</v>
      </c>
      <c r="T96" s="731">
        <v>451.73434250000003</v>
      </c>
      <c r="U96" s="723">
        <v>2.639600933688</v>
      </c>
      <c r="V96" s="723">
        <v>3.755901981804</v>
      </c>
      <c r="W96" s="731">
        <v>487.06071429999997</v>
      </c>
      <c r="X96" s="723">
        <v>8.5046360609570009</v>
      </c>
      <c r="Y96" s="723">
        <v>7.9226677020479999</v>
      </c>
      <c r="Z96" s="731">
        <v>260.96708410000002</v>
      </c>
      <c r="AA96" s="723">
        <v>4.218110438788</v>
      </c>
      <c r="AB96" s="723">
        <v>3.9842888423780001</v>
      </c>
    </row>
    <row r="97" spans="1:28" ht="13" x14ac:dyDescent="0.3">
      <c r="A97" s="675">
        <v>38930</v>
      </c>
      <c r="B97" s="731">
        <v>400.87569819999999</v>
      </c>
      <c r="C97" s="723">
        <v>3.8215607663700002</v>
      </c>
      <c r="D97" s="723">
        <v>4.6866749961630001</v>
      </c>
      <c r="E97" s="731">
        <v>398.73679429999999</v>
      </c>
      <c r="F97" s="723">
        <v>4.0502148077379996</v>
      </c>
      <c r="G97" s="723">
        <v>4.9902534876480003</v>
      </c>
      <c r="H97" s="731">
        <v>408.14587080000001</v>
      </c>
      <c r="I97" s="723">
        <v>2.9834834228270002</v>
      </c>
      <c r="J97" s="723">
        <v>3.3857680184080001</v>
      </c>
      <c r="K97" s="731">
        <v>386.95933769999999</v>
      </c>
      <c r="L97" s="723">
        <v>3.5658010970610001</v>
      </c>
      <c r="M97" s="723">
        <v>4.6420776207590002</v>
      </c>
      <c r="N97" s="731">
        <v>509.30740329999998</v>
      </c>
      <c r="O97" s="723">
        <v>4.7111899995490001</v>
      </c>
      <c r="P97" s="723">
        <v>6.891466918571</v>
      </c>
      <c r="Q97" s="731">
        <v>409.006348</v>
      </c>
      <c r="R97" s="723">
        <v>2.8604623063900001</v>
      </c>
      <c r="S97" s="723">
        <v>3.3516706162580001</v>
      </c>
      <c r="T97" s="731">
        <v>457.48415089999997</v>
      </c>
      <c r="U97" s="723">
        <v>3.1728013787689999</v>
      </c>
      <c r="V97" s="723">
        <v>3.2964247704190002</v>
      </c>
      <c r="W97" s="731">
        <v>483.72297809999998</v>
      </c>
      <c r="X97" s="723">
        <v>6.5895280116450001</v>
      </c>
      <c r="Y97" s="723">
        <v>7.8321191089199997</v>
      </c>
      <c r="Z97" s="731">
        <v>259.68569480000002</v>
      </c>
      <c r="AA97" s="723">
        <v>2.3656538193259999</v>
      </c>
      <c r="AB97" s="723">
        <v>3.4642175858390001</v>
      </c>
    </row>
    <row r="98" spans="1:28" ht="13" x14ac:dyDescent="0.3">
      <c r="A98" s="675">
        <v>38961</v>
      </c>
      <c r="B98" s="731">
        <v>401.84240340000002</v>
      </c>
      <c r="C98" s="723">
        <v>3.7666266393550001</v>
      </c>
      <c r="D98" s="723">
        <v>4.1021055269479998</v>
      </c>
      <c r="E98" s="731">
        <v>399.84685610000002</v>
      </c>
      <c r="F98" s="723">
        <v>4.0171417861850003</v>
      </c>
      <c r="G98" s="723">
        <v>4.3286044900640004</v>
      </c>
      <c r="H98" s="731">
        <v>408.7811193</v>
      </c>
      <c r="I98" s="723">
        <v>2.6443347787050002</v>
      </c>
      <c r="J98" s="723">
        <v>3.056934704813</v>
      </c>
      <c r="K98" s="731">
        <v>387.77597980000002</v>
      </c>
      <c r="L98" s="723">
        <v>3.4910369338249998</v>
      </c>
      <c r="M98" s="723">
        <v>3.9354807265530001</v>
      </c>
      <c r="N98" s="731">
        <v>502.67909800000001</v>
      </c>
      <c r="O98" s="723">
        <v>3.5023566596990001</v>
      </c>
      <c r="P98" s="723">
        <v>4.9680641281930003</v>
      </c>
      <c r="Q98" s="731">
        <v>409.66384529999999</v>
      </c>
      <c r="R98" s="723">
        <v>2.6036419573990002</v>
      </c>
      <c r="S98" s="723">
        <v>2.9938003742879999</v>
      </c>
      <c r="T98" s="731">
        <v>461.06925589999997</v>
      </c>
      <c r="U98" s="723">
        <v>3.9864104005710002</v>
      </c>
      <c r="V98" s="723">
        <v>3.2678168933729999</v>
      </c>
      <c r="W98" s="731">
        <v>484.75822570000003</v>
      </c>
      <c r="X98" s="723">
        <v>6.4511827995050002</v>
      </c>
      <c r="Y98" s="723">
        <v>7.1761360414600004</v>
      </c>
      <c r="Z98" s="731">
        <v>261.79562920000001</v>
      </c>
      <c r="AA98" s="723">
        <v>3.510683009663</v>
      </c>
      <c r="AB98" s="723">
        <v>3.360970967019</v>
      </c>
    </row>
    <row r="99" spans="1:28" ht="13" x14ac:dyDescent="0.3">
      <c r="A99" s="675">
        <v>38991</v>
      </c>
      <c r="B99" s="731">
        <v>405.09687930000001</v>
      </c>
      <c r="C99" s="723">
        <v>4.4675045450580004</v>
      </c>
      <c r="D99" s="723">
        <v>4.0189566842159996</v>
      </c>
      <c r="E99" s="731">
        <v>402.7735447</v>
      </c>
      <c r="F99" s="723">
        <v>4.7218287561489998</v>
      </c>
      <c r="G99" s="723">
        <v>4.2633642515770003</v>
      </c>
      <c r="H99" s="731">
        <v>411.4189341</v>
      </c>
      <c r="I99" s="723">
        <v>2.8848228344679998</v>
      </c>
      <c r="J99" s="723">
        <v>2.837376038156</v>
      </c>
      <c r="K99" s="731">
        <v>390.96806789999999</v>
      </c>
      <c r="L99" s="723">
        <v>4.3038869977719996</v>
      </c>
      <c r="M99" s="723">
        <v>3.7871814171590001</v>
      </c>
      <c r="N99" s="731">
        <v>508.26479740000002</v>
      </c>
      <c r="O99" s="723">
        <v>5.0498899077169996</v>
      </c>
      <c r="P99" s="723">
        <v>4.4204961132999996</v>
      </c>
      <c r="Q99" s="731">
        <v>412.21516100000002</v>
      </c>
      <c r="R99" s="723">
        <v>2.822080973287</v>
      </c>
      <c r="S99" s="723">
        <v>2.7620091681860002</v>
      </c>
      <c r="T99" s="731">
        <v>464.2190592</v>
      </c>
      <c r="U99" s="723">
        <v>4.5169765057840001</v>
      </c>
      <c r="V99" s="723">
        <v>3.8924092077900001</v>
      </c>
      <c r="W99" s="731">
        <v>487.56491199999999</v>
      </c>
      <c r="X99" s="723">
        <v>5.9923593165789999</v>
      </c>
      <c r="Y99" s="723">
        <v>6.3428894256200001</v>
      </c>
      <c r="Z99" s="731">
        <v>263.94901900000002</v>
      </c>
      <c r="AA99" s="723">
        <v>3.4456000551249999</v>
      </c>
      <c r="AB99" s="723">
        <v>3.1075597938200001</v>
      </c>
    </row>
    <row r="100" spans="1:28" ht="13" x14ac:dyDescent="0.3">
      <c r="A100" s="675">
        <v>39022</v>
      </c>
      <c r="B100" s="731">
        <v>406.7342592</v>
      </c>
      <c r="C100" s="723">
        <v>4.3516740828970004</v>
      </c>
      <c r="D100" s="723">
        <v>4.1957272319510004</v>
      </c>
      <c r="E100" s="731">
        <v>405.17896519999999</v>
      </c>
      <c r="F100" s="723">
        <v>4.7351363051349997</v>
      </c>
      <c r="G100" s="723">
        <v>4.4919283398800003</v>
      </c>
      <c r="H100" s="731">
        <v>412.04833630000002</v>
      </c>
      <c r="I100" s="723">
        <v>2.732004808653</v>
      </c>
      <c r="J100" s="723">
        <v>2.753847890431</v>
      </c>
      <c r="K100" s="731">
        <v>392.99471469999997</v>
      </c>
      <c r="L100" s="723">
        <v>4.3704654977499997</v>
      </c>
      <c r="M100" s="723">
        <v>4.0556769137200002</v>
      </c>
      <c r="N100" s="731">
        <v>514.49990760000003</v>
      </c>
      <c r="O100" s="723">
        <v>5.0510474217630001</v>
      </c>
      <c r="P100" s="723">
        <v>4.5352311748609999</v>
      </c>
      <c r="Q100" s="731">
        <v>412.3897862</v>
      </c>
      <c r="R100" s="723">
        <v>2.723686979904</v>
      </c>
      <c r="S100" s="723">
        <v>2.716626636699</v>
      </c>
      <c r="T100" s="731">
        <v>463.26525249999997</v>
      </c>
      <c r="U100" s="723">
        <v>3.663962672707</v>
      </c>
      <c r="V100" s="723">
        <v>4.0550198810909999</v>
      </c>
      <c r="W100" s="731">
        <v>486.45758080000002</v>
      </c>
      <c r="X100" s="723">
        <v>4.9594004357130004</v>
      </c>
      <c r="Y100" s="723">
        <v>5.7966834367419997</v>
      </c>
      <c r="Z100" s="731">
        <v>266.21515299999999</v>
      </c>
      <c r="AA100" s="723">
        <v>4.1562898913830004</v>
      </c>
      <c r="AB100" s="723">
        <v>3.7050161276160001</v>
      </c>
    </row>
    <row r="101" spans="1:28" ht="13" x14ac:dyDescent="0.3">
      <c r="A101" s="675">
        <v>39052</v>
      </c>
      <c r="B101" s="731">
        <v>412.49396480000001</v>
      </c>
      <c r="C101" s="723">
        <v>5.8043645157970003</v>
      </c>
      <c r="D101" s="723">
        <v>4.8752849137650003</v>
      </c>
      <c r="E101" s="731">
        <v>411.13318930000003</v>
      </c>
      <c r="F101" s="723">
        <v>6.4435493843679996</v>
      </c>
      <c r="G101" s="723">
        <v>5.300686696144</v>
      </c>
      <c r="H101" s="731">
        <v>415.13049180000002</v>
      </c>
      <c r="I101" s="723">
        <v>3.0181459185219999</v>
      </c>
      <c r="J101" s="723">
        <v>2.8785360833440001</v>
      </c>
      <c r="K101" s="731">
        <v>400.45317399999999</v>
      </c>
      <c r="L101" s="723">
        <v>6.4816733944609997</v>
      </c>
      <c r="M101" s="723">
        <v>5.0525536724149998</v>
      </c>
      <c r="N101" s="731">
        <v>545.62518120000004</v>
      </c>
      <c r="O101" s="723">
        <v>12.099224042803</v>
      </c>
      <c r="P101" s="723">
        <v>7.3998544236399999</v>
      </c>
      <c r="Q101" s="731">
        <v>414.68948330000001</v>
      </c>
      <c r="R101" s="723">
        <v>3.0246247713350001</v>
      </c>
      <c r="S101" s="723">
        <v>2.8569611185300001</v>
      </c>
      <c r="T101" s="731">
        <v>460.11883829999999</v>
      </c>
      <c r="U101" s="723">
        <v>3.0954317060930001</v>
      </c>
      <c r="V101" s="723">
        <v>3.7575313222219999</v>
      </c>
      <c r="W101" s="731">
        <v>494.31799510000002</v>
      </c>
      <c r="X101" s="723">
        <v>5.9597537354660002</v>
      </c>
      <c r="Y101" s="723">
        <v>5.6369900701109996</v>
      </c>
      <c r="Z101" s="731">
        <v>267.56451240000001</v>
      </c>
      <c r="AA101" s="723">
        <v>4.1109214973580004</v>
      </c>
      <c r="AB101" s="723">
        <v>3.904909013073</v>
      </c>
    </row>
    <row r="102" spans="1:28" ht="13" x14ac:dyDescent="0.3">
      <c r="A102" s="675">
        <v>39083</v>
      </c>
      <c r="B102" s="731">
        <v>414.71971430000002</v>
      </c>
      <c r="C102" s="723">
        <v>6.030580582252</v>
      </c>
      <c r="D102" s="723">
        <v>5.3963093478520001</v>
      </c>
      <c r="E102" s="731">
        <v>412.43978800000002</v>
      </c>
      <c r="F102" s="723">
        <v>7.1383555153240001</v>
      </c>
      <c r="G102" s="723">
        <v>6.103806062586</v>
      </c>
      <c r="H102" s="731">
        <v>416.9164682</v>
      </c>
      <c r="I102" s="723">
        <v>3.6476705387599999</v>
      </c>
      <c r="J102" s="723">
        <v>3.1329213920069998</v>
      </c>
      <c r="K102" s="731">
        <v>398.441259</v>
      </c>
      <c r="L102" s="723">
        <v>6.668736771801</v>
      </c>
      <c r="M102" s="723">
        <v>5.8378172970940003</v>
      </c>
      <c r="N102" s="731">
        <v>528.9257877</v>
      </c>
      <c r="O102" s="723">
        <v>11.332608238156</v>
      </c>
      <c r="P102" s="723">
        <v>9.4702743407809997</v>
      </c>
      <c r="Q102" s="731">
        <v>417.57521689999999</v>
      </c>
      <c r="R102" s="723">
        <v>3.647185996123</v>
      </c>
      <c r="S102" s="723">
        <v>3.1323473912100002</v>
      </c>
      <c r="T102" s="731">
        <v>469.52210250000002</v>
      </c>
      <c r="U102" s="723">
        <v>4.7492666670029999</v>
      </c>
      <c r="V102" s="723">
        <v>3.8374588706020001</v>
      </c>
      <c r="W102" s="731">
        <v>489.49171589999997</v>
      </c>
      <c r="X102" s="723">
        <v>5.0054689060840003</v>
      </c>
      <c r="Y102" s="723">
        <v>5.3090451867440001</v>
      </c>
      <c r="Z102" s="731">
        <v>266.40056079999999</v>
      </c>
      <c r="AA102" s="723">
        <v>3.7632338474460001</v>
      </c>
      <c r="AB102" s="723">
        <v>4.0099646878510002</v>
      </c>
    </row>
    <row r="103" spans="1:28" ht="13" x14ac:dyDescent="0.3">
      <c r="A103" s="676">
        <v>39114</v>
      </c>
      <c r="B103" s="731">
        <v>418.68682890000002</v>
      </c>
      <c r="C103" s="723">
        <v>6.8257097773759998</v>
      </c>
      <c r="D103" s="723">
        <v>6.2210818183520002</v>
      </c>
      <c r="E103" s="731">
        <v>421.80564820000001</v>
      </c>
      <c r="F103" s="723">
        <v>8.023608783936</v>
      </c>
      <c r="G103" s="723">
        <v>7.2049005290880004</v>
      </c>
      <c r="H103" s="731">
        <v>415.22163799999998</v>
      </c>
      <c r="I103" s="723">
        <v>2.6420978604030001</v>
      </c>
      <c r="J103" s="723">
        <v>3.1017159062530002</v>
      </c>
      <c r="K103" s="731">
        <v>408.43240270000001</v>
      </c>
      <c r="L103" s="723">
        <v>7.5439847847130004</v>
      </c>
      <c r="M103" s="723">
        <v>6.9007672445150003</v>
      </c>
      <c r="N103" s="731">
        <v>559.08087</v>
      </c>
      <c r="O103" s="723">
        <v>13.168405441277001</v>
      </c>
      <c r="P103" s="723">
        <v>12.211869498139</v>
      </c>
      <c r="Q103" s="731">
        <v>416.37238580000002</v>
      </c>
      <c r="R103" s="723">
        <v>2.6570296237059998</v>
      </c>
      <c r="S103" s="723">
        <v>3.108624802364</v>
      </c>
      <c r="T103" s="731">
        <v>471.06528129999998</v>
      </c>
      <c r="U103" s="723">
        <v>3.354624277413</v>
      </c>
      <c r="V103" s="723">
        <v>3.731905376591</v>
      </c>
      <c r="W103" s="731">
        <v>497.22917919999998</v>
      </c>
      <c r="X103" s="723">
        <v>6.0478014191870004</v>
      </c>
      <c r="Y103" s="723">
        <v>5.6718112151</v>
      </c>
      <c r="Z103" s="731">
        <v>270.59726619999998</v>
      </c>
      <c r="AA103" s="723">
        <v>6.1584993447379999</v>
      </c>
      <c r="AB103" s="723">
        <v>4.6738151050630004</v>
      </c>
    </row>
    <row r="104" spans="1:28" ht="13" x14ac:dyDescent="0.3">
      <c r="A104" s="675">
        <v>39142</v>
      </c>
      <c r="B104" s="731">
        <v>416.19847670000001</v>
      </c>
      <c r="C104" s="723">
        <v>4.5952723408729996</v>
      </c>
      <c r="D104" s="723">
        <v>5.8108565922129998</v>
      </c>
      <c r="E104" s="731">
        <v>411.67782369999998</v>
      </c>
      <c r="F104" s="723">
        <v>4.5771695027000003</v>
      </c>
      <c r="G104" s="723">
        <v>6.5716219767439998</v>
      </c>
      <c r="H104" s="731">
        <v>416.8094615</v>
      </c>
      <c r="I104" s="723">
        <v>3.5498814184010001</v>
      </c>
      <c r="J104" s="723">
        <v>3.2787375093889999</v>
      </c>
      <c r="K104" s="731">
        <v>398.65518079999998</v>
      </c>
      <c r="L104" s="723">
        <v>4.1869086896610002</v>
      </c>
      <c r="M104" s="723">
        <v>6.1253754020290003</v>
      </c>
      <c r="N104" s="731">
        <v>517.49746089999996</v>
      </c>
      <c r="O104" s="723">
        <v>2.978508028597</v>
      </c>
      <c r="P104" s="723">
        <v>9.0961585778970004</v>
      </c>
      <c r="Q104" s="731">
        <v>417.78879719999998</v>
      </c>
      <c r="R104" s="723">
        <v>3.7338445502740001</v>
      </c>
      <c r="S104" s="723">
        <v>3.3444342767439998</v>
      </c>
      <c r="T104" s="731">
        <v>476.0492003</v>
      </c>
      <c r="U104" s="723">
        <v>4.9457061314389996</v>
      </c>
      <c r="V104" s="723">
        <v>4.346698646948</v>
      </c>
      <c r="W104" s="731">
        <v>495.69227030000002</v>
      </c>
      <c r="X104" s="723">
        <v>6.0612486709129998</v>
      </c>
      <c r="Y104" s="723">
        <v>5.7058099402050004</v>
      </c>
      <c r="Z104" s="731">
        <v>275.58790429999999</v>
      </c>
      <c r="AA104" s="723">
        <v>7.3638075595470003</v>
      </c>
      <c r="AB104" s="723">
        <v>5.7607870533299996</v>
      </c>
    </row>
    <row r="105" spans="1:28" ht="13" x14ac:dyDescent="0.3">
      <c r="A105" s="675">
        <v>39173</v>
      </c>
      <c r="B105" s="731">
        <v>412.47866320000003</v>
      </c>
      <c r="C105" s="723">
        <v>4.3463476633260001</v>
      </c>
      <c r="D105" s="723">
        <v>5.2498637911700001</v>
      </c>
      <c r="E105" s="731">
        <v>412.33774319999998</v>
      </c>
      <c r="F105" s="723">
        <v>4.7037351858510004</v>
      </c>
      <c r="G105" s="723">
        <v>5.7619352775749997</v>
      </c>
      <c r="H105" s="731">
        <v>417.27435209999999</v>
      </c>
      <c r="I105" s="723">
        <v>3.318670576898</v>
      </c>
      <c r="J105" s="723">
        <v>3.1695042838630001</v>
      </c>
      <c r="K105" s="731">
        <v>399.18393200000003</v>
      </c>
      <c r="L105" s="723">
        <v>4.7508483941349997</v>
      </c>
      <c r="M105" s="723">
        <v>5.4898098569869997</v>
      </c>
      <c r="N105" s="731">
        <v>514.55480009999997</v>
      </c>
      <c r="O105" s="723">
        <v>3.1315448222639999</v>
      </c>
      <c r="P105" s="723">
        <v>6.3957420597279997</v>
      </c>
      <c r="Q105" s="731">
        <v>417.37540319999999</v>
      </c>
      <c r="R105" s="723">
        <v>3.2075012496999999</v>
      </c>
      <c r="S105" s="723">
        <v>3.198197006135</v>
      </c>
      <c r="T105" s="731">
        <v>470.37943569999999</v>
      </c>
      <c r="U105" s="723">
        <v>3.0042511752349998</v>
      </c>
      <c r="V105" s="723">
        <v>3.7658365003649998</v>
      </c>
      <c r="W105" s="731">
        <v>493.99389259999998</v>
      </c>
      <c r="X105" s="723">
        <v>4.6631715712800004</v>
      </c>
      <c r="Y105" s="723">
        <v>5.5881868763430003</v>
      </c>
      <c r="Z105" s="731">
        <v>273.73868490000001</v>
      </c>
      <c r="AA105" s="723">
        <v>6.907547686749</v>
      </c>
      <c r="AB105" s="723">
        <v>6.8113872053150004</v>
      </c>
    </row>
    <row r="106" spans="1:28" ht="13" x14ac:dyDescent="0.3">
      <c r="A106" s="675">
        <v>39203</v>
      </c>
      <c r="B106" s="731">
        <v>415.72700980000002</v>
      </c>
      <c r="C106" s="723">
        <v>4.6708092476559999</v>
      </c>
      <c r="D106" s="723">
        <v>4.5378137669980001</v>
      </c>
      <c r="E106" s="731">
        <v>414.27702820000002</v>
      </c>
      <c r="F106" s="723">
        <v>4.9394727599559998</v>
      </c>
      <c r="G106" s="723">
        <v>4.7403095346309998</v>
      </c>
      <c r="H106" s="731">
        <v>428.5127291</v>
      </c>
      <c r="I106" s="723">
        <v>3.8334123141280001</v>
      </c>
      <c r="J106" s="723">
        <v>3.5692662005439999</v>
      </c>
      <c r="K106" s="731">
        <v>402.14158659999998</v>
      </c>
      <c r="L106" s="723">
        <v>5.0382307770599999</v>
      </c>
      <c r="M106" s="723">
        <v>4.6586097390920003</v>
      </c>
      <c r="N106" s="731">
        <v>522.36372349999999</v>
      </c>
      <c r="O106" s="723">
        <v>4.6670398635719996</v>
      </c>
      <c r="P106" s="723">
        <v>3.5909930913179999</v>
      </c>
      <c r="Q106" s="731">
        <v>420.44143270000001</v>
      </c>
      <c r="R106" s="723">
        <v>3.8134759825320002</v>
      </c>
      <c r="S106" s="723">
        <v>3.584849254481</v>
      </c>
      <c r="T106" s="731">
        <v>471.26932979999998</v>
      </c>
      <c r="U106" s="723">
        <v>3.3314660402170002</v>
      </c>
      <c r="V106" s="723">
        <v>3.7580163192859999</v>
      </c>
      <c r="W106" s="731">
        <v>496.75791679999998</v>
      </c>
      <c r="X106" s="723">
        <v>4.0185697805089999</v>
      </c>
      <c r="Y106" s="723">
        <v>4.9070611664669999</v>
      </c>
      <c r="Z106" s="731">
        <v>274.54365250000001</v>
      </c>
      <c r="AA106" s="723">
        <v>6.2559879686229998</v>
      </c>
      <c r="AB106" s="723">
        <v>6.8411062874050002</v>
      </c>
    </row>
    <row r="107" spans="1:28" ht="13" x14ac:dyDescent="0.3">
      <c r="A107" s="675">
        <v>39234</v>
      </c>
      <c r="B107" s="731">
        <v>418.06797440000003</v>
      </c>
      <c r="C107" s="723">
        <v>4.3335047691669999</v>
      </c>
      <c r="D107" s="723">
        <v>4.4500389689180002</v>
      </c>
      <c r="E107" s="731">
        <v>417.10897010000002</v>
      </c>
      <c r="F107" s="723">
        <v>4.4970592471749997</v>
      </c>
      <c r="G107" s="723">
        <v>4.7126321191520004</v>
      </c>
      <c r="H107" s="731">
        <v>420.39402239999998</v>
      </c>
      <c r="I107" s="723">
        <v>3.2977870699710001</v>
      </c>
      <c r="J107" s="723">
        <v>3.4853440032149998</v>
      </c>
      <c r="K107" s="731">
        <v>404.03690719999997</v>
      </c>
      <c r="L107" s="723">
        <v>4.2949926996750003</v>
      </c>
      <c r="M107" s="723">
        <v>4.6930260782569997</v>
      </c>
      <c r="N107" s="731">
        <v>523.39198839999995</v>
      </c>
      <c r="O107" s="723">
        <v>1.454110938056</v>
      </c>
      <c r="P107" s="723">
        <v>3.0661176991399999</v>
      </c>
      <c r="Q107" s="731">
        <v>420.83966190000001</v>
      </c>
      <c r="R107" s="723">
        <v>3.3136476855680002</v>
      </c>
      <c r="S107" s="723">
        <v>3.4447377366529999</v>
      </c>
      <c r="T107" s="731">
        <v>475.65689689999999</v>
      </c>
      <c r="U107" s="723">
        <v>4.3700473741890002</v>
      </c>
      <c r="V107" s="723">
        <v>3.5681510827920002</v>
      </c>
      <c r="W107" s="731">
        <v>508.158456</v>
      </c>
      <c r="X107" s="723">
        <v>5.2146497338930002</v>
      </c>
      <c r="Y107" s="723">
        <v>4.6342079062380002</v>
      </c>
      <c r="Z107" s="731">
        <v>277.03697929999998</v>
      </c>
      <c r="AA107" s="723">
        <v>7.0392370027700002</v>
      </c>
      <c r="AB107" s="723">
        <v>6.7339089306369999</v>
      </c>
    </row>
    <row r="108" spans="1:28" ht="13" x14ac:dyDescent="0.3">
      <c r="A108" s="675">
        <v>39264</v>
      </c>
      <c r="B108" s="731">
        <v>420.25050900000002</v>
      </c>
      <c r="C108" s="723">
        <v>4.8651138081419996</v>
      </c>
      <c r="D108" s="723">
        <v>4.6230123967179999</v>
      </c>
      <c r="E108" s="731">
        <v>419.78254850000002</v>
      </c>
      <c r="F108" s="723">
        <v>5.3113741018880001</v>
      </c>
      <c r="G108" s="723">
        <v>4.9157007386169997</v>
      </c>
      <c r="H108" s="731">
        <v>420.11790689999998</v>
      </c>
      <c r="I108" s="723">
        <v>2.7608862193950001</v>
      </c>
      <c r="J108" s="723">
        <v>3.2990463804400001</v>
      </c>
      <c r="K108" s="731">
        <v>405.24679859999998</v>
      </c>
      <c r="L108" s="723">
        <v>4.6360639427420001</v>
      </c>
      <c r="M108" s="723">
        <v>4.6549317029579997</v>
      </c>
      <c r="N108" s="731">
        <v>528.26830910000001</v>
      </c>
      <c r="O108" s="723">
        <v>3.6600840615700001</v>
      </c>
      <c r="P108" s="723">
        <v>3.2432494081029999</v>
      </c>
      <c r="Q108" s="731">
        <v>420.69094539999998</v>
      </c>
      <c r="R108" s="723">
        <v>2.7174218290460002</v>
      </c>
      <c r="S108" s="723">
        <v>3.2794696318250001</v>
      </c>
      <c r="T108" s="731">
        <v>475.45936310000002</v>
      </c>
      <c r="U108" s="723">
        <v>5.2519851531989996</v>
      </c>
      <c r="V108" s="723">
        <v>4.3148460832889999</v>
      </c>
      <c r="W108" s="731">
        <v>521.88952770000003</v>
      </c>
      <c r="X108" s="723">
        <v>7.150815571331</v>
      </c>
      <c r="Y108" s="723">
        <v>5.4715041238189999</v>
      </c>
      <c r="Z108" s="731">
        <v>277.90392150000002</v>
      </c>
      <c r="AA108" s="723">
        <v>6.49002821885</v>
      </c>
      <c r="AB108" s="723">
        <v>6.5949854467079998</v>
      </c>
    </row>
    <row r="109" spans="1:28" ht="13" x14ac:dyDescent="0.3">
      <c r="A109" s="675">
        <v>39295</v>
      </c>
      <c r="B109" s="731">
        <v>421.92352149999999</v>
      </c>
      <c r="C109" s="723">
        <v>5.2504612762780001</v>
      </c>
      <c r="D109" s="723">
        <v>4.8164241585359999</v>
      </c>
      <c r="E109" s="731">
        <v>421.23195909999998</v>
      </c>
      <c r="F109" s="723">
        <v>5.6416074768050004</v>
      </c>
      <c r="G109" s="723">
        <v>5.1497664500990004</v>
      </c>
      <c r="H109" s="731">
        <v>422.244483</v>
      </c>
      <c r="I109" s="723">
        <v>3.4543071996210002</v>
      </c>
      <c r="J109" s="723">
        <v>3.1706425679880001</v>
      </c>
      <c r="K109" s="731">
        <v>407.10967679999999</v>
      </c>
      <c r="L109" s="723">
        <v>5.2073531084090003</v>
      </c>
      <c r="M109" s="723">
        <v>4.7126234539820002</v>
      </c>
      <c r="N109" s="731">
        <v>531.00065930000005</v>
      </c>
      <c r="O109" s="723">
        <v>4.2593639635790002</v>
      </c>
      <c r="P109" s="723">
        <v>3.1174627684980001</v>
      </c>
      <c r="Q109" s="731">
        <v>422.60786630000001</v>
      </c>
      <c r="R109" s="723">
        <v>3.3255029821690001</v>
      </c>
      <c r="S109" s="723">
        <v>3.1184112419469998</v>
      </c>
      <c r="T109" s="731">
        <v>476.05857079999998</v>
      </c>
      <c r="U109" s="723">
        <v>4.0601231460060001</v>
      </c>
      <c r="V109" s="723">
        <v>4.5580501667600002</v>
      </c>
      <c r="W109" s="731">
        <v>523.53511490000005</v>
      </c>
      <c r="X109" s="723">
        <v>8.230358821567</v>
      </c>
      <c r="Y109" s="723">
        <v>6.8667817194419998</v>
      </c>
      <c r="Z109" s="731">
        <v>277.410932</v>
      </c>
      <c r="AA109" s="723">
        <v>6.8256502206069998</v>
      </c>
      <c r="AB109" s="723">
        <v>6.7842039566960004</v>
      </c>
    </row>
    <row r="110" spans="1:28" ht="13" x14ac:dyDescent="0.3">
      <c r="A110" s="675">
        <v>39326</v>
      </c>
      <c r="B110" s="731">
        <v>424.04229079999999</v>
      </c>
      <c r="C110" s="723">
        <v>5.5245258370360002</v>
      </c>
      <c r="D110" s="723">
        <v>5.2136523063969999</v>
      </c>
      <c r="E110" s="731">
        <v>424.1562864</v>
      </c>
      <c r="F110" s="723">
        <v>6.0796852417720002</v>
      </c>
      <c r="G110" s="723">
        <v>5.6779669956349998</v>
      </c>
      <c r="H110" s="731">
        <v>422.5461292</v>
      </c>
      <c r="I110" s="723">
        <v>3.367330155456</v>
      </c>
      <c r="J110" s="723">
        <v>3.194022234432</v>
      </c>
      <c r="K110" s="731">
        <v>409.93331890000002</v>
      </c>
      <c r="L110" s="723">
        <v>5.7139534819630002</v>
      </c>
      <c r="M110" s="723">
        <v>5.1860041211340002</v>
      </c>
      <c r="N110" s="731">
        <v>539.97735409999996</v>
      </c>
      <c r="O110" s="723">
        <v>7.4198939737889997</v>
      </c>
      <c r="P110" s="723">
        <v>5.102770725469</v>
      </c>
      <c r="Q110" s="731">
        <v>423.29988800000001</v>
      </c>
      <c r="R110" s="723">
        <v>3.3285931517859999</v>
      </c>
      <c r="S110" s="723">
        <v>3.1237652540209999</v>
      </c>
      <c r="T110" s="731">
        <v>476.9723133</v>
      </c>
      <c r="U110" s="723">
        <v>3.4491689039120002</v>
      </c>
      <c r="V110" s="723">
        <v>4.2474653903700004</v>
      </c>
      <c r="W110" s="731">
        <v>530.43635429999995</v>
      </c>
      <c r="X110" s="723">
        <v>9.42286818012</v>
      </c>
      <c r="Y110" s="723">
        <v>8.2662737021730006</v>
      </c>
      <c r="Z110" s="731">
        <v>278.17226779999999</v>
      </c>
      <c r="AA110" s="723">
        <v>6.2555049715860003</v>
      </c>
      <c r="AB110" s="723">
        <v>6.5229493307980002</v>
      </c>
    </row>
    <row r="111" spans="1:28" ht="13" x14ac:dyDescent="0.3">
      <c r="A111" s="675">
        <v>39356</v>
      </c>
      <c r="B111" s="731">
        <v>422.69376269999998</v>
      </c>
      <c r="C111" s="723">
        <v>4.3438703922890003</v>
      </c>
      <c r="D111" s="723">
        <v>5.0375757100360001</v>
      </c>
      <c r="E111" s="731">
        <v>421.068285</v>
      </c>
      <c r="F111" s="723">
        <v>4.5421901564129996</v>
      </c>
      <c r="G111" s="723">
        <v>5.4188159579450002</v>
      </c>
      <c r="H111" s="731">
        <v>423.8346765</v>
      </c>
      <c r="I111" s="723">
        <v>3.0177858554710002</v>
      </c>
      <c r="J111" s="723">
        <v>3.2791548135130002</v>
      </c>
      <c r="K111" s="731">
        <v>408.4459521</v>
      </c>
      <c r="L111" s="723">
        <v>4.4704121985920002</v>
      </c>
      <c r="M111" s="723">
        <v>5.1287113985249997</v>
      </c>
      <c r="N111" s="731">
        <v>532.98788320000006</v>
      </c>
      <c r="O111" s="723">
        <v>4.8642136788680004</v>
      </c>
      <c r="P111" s="723">
        <v>5.5066289350710003</v>
      </c>
      <c r="Q111" s="731">
        <v>424.25820249999998</v>
      </c>
      <c r="R111" s="723">
        <v>2.9215425921709999</v>
      </c>
      <c r="S111" s="723">
        <v>3.1912478577129999</v>
      </c>
      <c r="T111" s="731">
        <v>478.00091329999998</v>
      </c>
      <c r="U111" s="723">
        <v>2.9688255634640002</v>
      </c>
      <c r="V111" s="723">
        <v>3.4900413905119998</v>
      </c>
      <c r="W111" s="731">
        <v>516.97584659999995</v>
      </c>
      <c r="X111" s="723">
        <v>6.0322090199960003</v>
      </c>
      <c r="Y111" s="723">
        <v>7.8913159928910002</v>
      </c>
      <c r="Z111" s="731">
        <v>280.03038579999998</v>
      </c>
      <c r="AA111" s="723">
        <v>6.0926033598940004</v>
      </c>
      <c r="AB111" s="723">
        <v>6.3892671128950003</v>
      </c>
    </row>
    <row r="112" spans="1:28" ht="13" x14ac:dyDescent="0.3">
      <c r="A112" s="675">
        <v>39387</v>
      </c>
      <c r="B112" s="731">
        <v>425.92903910000001</v>
      </c>
      <c r="C112" s="723">
        <v>4.719243453392</v>
      </c>
      <c r="D112" s="723">
        <v>4.8605781261120002</v>
      </c>
      <c r="E112" s="731">
        <v>426.07342349999999</v>
      </c>
      <c r="F112" s="723">
        <v>5.1568467503460003</v>
      </c>
      <c r="G112" s="723">
        <v>5.2573822016729999</v>
      </c>
      <c r="H112" s="731">
        <v>425.55813840000002</v>
      </c>
      <c r="I112" s="723">
        <v>3.2786935196270002</v>
      </c>
      <c r="J112" s="723">
        <v>3.2209865098430002</v>
      </c>
      <c r="K112" s="731">
        <v>411.93653640000002</v>
      </c>
      <c r="L112" s="723">
        <v>4.8198667797499999</v>
      </c>
      <c r="M112" s="723">
        <v>4.9991556889369999</v>
      </c>
      <c r="N112" s="731">
        <v>540.08502250000004</v>
      </c>
      <c r="O112" s="723">
        <v>4.9728123410840004</v>
      </c>
      <c r="P112" s="723">
        <v>5.7430143691759996</v>
      </c>
      <c r="Q112" s="731">
        <v>425.90927119999998</v>
      </c>
      <c r="R112" s="723">
        <v>3.278326828745</v>
      </c>
      <c r="S112" s="723">
        <v>3.1758535448830001</v>
      </c>
      <c r="T112" s="731">
        <v>479.99496779999998</v>
      </c>
      <c r="U112" s="723">
        <v>3.6112605488359999</v>
      </c>
      <c r="V112" s="723">
        <v>3.3426601524800001</v>
      </c>
      <c r="W112" s="731">
        <v>526.01118719999999</v>
      </c>
      <c r="X112" s="723">
        <v>8.1309466562229993</v>
      </c>
      <c r="Y112" s="723">
        <v>7.8588007194039999</v>
      </c>
      <c r="Z112" s="731">
        <v>279.55831940000002</v>
      </c>
      <c r="AA112" s="723">
        <v>5.0121738937979998</v>
      </c>
      <c r="AB112" s="723">
        <v>5.7832697733650003</v>
      </c>
    </row>
    <row r="113" spans="1:28" ht="13" x14ac:dyDescent="0.3">
      <c r="A113" s="675">
        <v>39417</v>
      </c>
      <c r="B113" s="731">
        <v>425.62856520000003</v>
      </c>
      <c r="C113" s="723">
        <v>3.1841921387549998</v>
      </c>
      <c r="D113" s="723">
        <v>4.0778600034770003</v>
      </c>
      <c r="E113" s="731">
        <v>424.24676479999999</v>
      </c>
      <c r="F113" s="723">
        <v>3.1896173408739998</v>
      </c>
      <c r="G113" s="723">
        <v>4.2903279182359997</v>
      </c>
      <c r="H113" s="731">
        <v>428.79122630000001</v>
      </c>
      <c r="I113" s="723">
        <v>3.2907085289659999</v>
      </c>
      <c r="J113" s="723">
        <v>3.1960560730940002</v>
      </c>
      <c r="K113" s="731">
        <v>411.10239109999998</v>
      </c>
      <c r="L113" s="723">
        <v>2.6592914706180002</v>
      </c>
      <c r="M113" s="723">
        <v>3.9740196624099999</v>
      </c>
      <c r="N113" s="731">
        <v>538.05613770000002</v>
      </c>
      <c r="O113" s="723">
        <v>-1.3872240066620001</v>
      </c>
      <c r="P113" s="723">
        <v>2.725033971212</v>
      </c>
      <c r="Q113" s="731">
        <v>427.78059050000002</v>
      </c>
      <c r="R113" s="723">
        <v>3.1568457188310002</v>
      </c>
      <c r="S113" s="723">
        <v>3.119003260945</v>
      </c>
      <c r="T113" s="731">
        <v>480.8368317</v>
      </c>
      <c r="U113" s="723">
        <v>4.502748350089</v>
      </c>
      <c r="V113" s="723">
        <v>3.6919462744090001</v>
      </c>
      <c r="W113" s="731">
        <v>536.85514890000002</v>
      </c>
      <c r="X113" s="723">
        <v>8.6052205708990002</v>
      </c>
      <c r="Y113" s="723">
        <v>7.5937220092229998</v>
      </c>
      <c r="Z113" s="731">
        <v>278.09233990000001</v>
      </c>
      <c r="AA113" s="723">
        <v>3.934687528465</v>
      </c>
      <c r="AB113" s="723">
        <v>5.0082642734669998</v>
      </c>
    </row>
    <row r="114" spans="1:28" ht="13" x14ac:dyDescent="0.3">
      <c r="A114" s="675">
        <v>39448</v>
      </c>
      <c r="B114" s="731">
        <v>429.25808119999999</v>
      </c>
      <c r="C114" s="723">
        <v>3.5055885695089999</v>
      </c>
      <c r="D114" s="723">
        <v>3.7981948626270001</v>
      </c>
      <c r="E114" s="731">
        <v>428.75492439999999</v>
      </c>
      <c r="F114" s="723">
        <v>3.9557619984039998</v>
      </c>
      <c r="G114" s="723">
        <v>4.0954702458180003</v>
      </c>
      <c r="H114" s="731">
        <v>429.13929660000002</v>
      </c>
      <c r="I114" s="723">
        <v>2.9317211797299998</v>
      </c>
      <c r="J114" s="723">
        <v>3.1664266489199999</v>
      </c>
      <c r="K114" s="731">
        <v>412.30136750000003</v>
      </c>
      <c r="L114" s="723">
        <v>3.4785826484900002</v>
      </c>
      <c r="M114" s="723">
        <v>3.6455695048360002</v>
      </c>
      <c r="N114" s="731">
        <v>545.42010849999997</v>
      </c>
      <c r="O114" s="723">
        <v>3.118456536544</v>
      </c>
      <c r="P114" s="723">
        <v>2.171761314277</v>
      </c>
      <c r="Q114" s="731">
        <v>429.52750950000001</v>
      </c>
      <c r="R114" s="723">
        <v>2.8623089005929998</v>
      </c>
      <c r="S114" s="723">
        <v>3.0982803036000002</v>
      </c>
      <c r="T114" s="731">
        <v>482.1902493</v>
      </c>
      <c r="U114" s="723">
        <v>2.6980938133789998</v>
      </c>
      <c r="V114" s="723">
        <v>3.5979347167140001</v>
      </c>
      <c r="W114" s="731">
        <v>511.47305790000001</v>
      </c>
      <c r="X114" s="723">
        <v>4.4906463758199999</v>
      </c>
      <c r="Y114" s="723">
        <v>7.0784477611950001</v>
      </c>
      <c r="Z114" s="731">
        <v>278.54768790000003</v>
      </c>
      <c r="AA114" s="723">
        <v>4.5597227961989999</v>
      </c>
      <c r="AB114" s="723">
        <v>4.5012510707800004</v>
      </c>
    </row>
    <row r="115" spans="1:28" ht="13" x14ac:dyDescent="0.3">
      <c r="A115" s="676">
        <v>39479</v>
      </c>
      <c r="B115" s="731">
        <v>435.23444030000002</v>
      </c>
      <c r="C115" s="723">
        <v>3.9522646182769998</v>
      </c>
      <c r="D115" s="723">
        <v>3.5492865133340001</v>
      </c>
      <c r="E115" s="731">
        <v>439.16001829999999</v>
      </c>
      <c r="F115" s="723">
        <v>4.114304816462</v>
      </c>
      <c r="G115" s="723">
        <v>3.7565348434670001</v>
      </c>
      <c r="H115" s="731">
        <v>431.28464530000002</v>
      </c>
      <c r="I115" s="723">
        <v>3.8685381083150001</v>
      </c>
      <c r="J115" s="723">
        <v>3.3630743423879998</v>
      </c>
      <c r="K115" s="731">
        <v>424.63794799999999</v>
      </c>
      <c r="L115" s="723">
        <v>3.967742322321</v>
      </c>
      <c r="M115" s="723">
        <v>3.372315573222</v>
      </c>
      <c r="N115" s="731">
        <v>588.28339170000004</v>
      </c>
      <c r="O115" s="723">
        <v>5.2233090536619997</v>
      </c>
      <c r="P115" s="723">
        <v>2.3339284955220001</v>
      </c>
      <c r="Q115" s="731">
        <v>431.32080020000001</v>
      </c>
      <c r="R115" s="723">
        <v>3.5901550894829999</v>
      </c>
      <c r="S115" s="723">
        <v>3.2028372894250001</v>
      </c>
      <c r="T115" s="731">
        <v>485.66738229999999</v>
      </c>
      <c r="U115" s="723">
        <v>3.0998041205039999</v>
      </c>
      <c r="V115" s="723">
        <v>3.4260032862599998</v>
      </c>
      <c r="W115" s="731">
        <v>517.1496429</v>
      </c>
      <c r="X115" s="723">
        <v>4.0062941865259996</v>
      </c>
      <c r="Y115" s="723">
        <v>5.701333034448</v>
      </c>
      <c r="Z115" s="731">
        <v>280.1035162</v>
      </c>
      <c r="AA115" s="723">
        <v>3.5130620990730002</v>
      </c>
      <c r="AB115" s="723">
        <v>3.999839791656</v>
      </c>
    </row>
    <row r="116" spans="1:28" ht="13" x14ac:dyDescent="0.3">
      <c r="A116" s="675">
        <v>39508</v>
      </c>
      <c r="B116" s="731">
        <v>436.56421649999999</v>
      </c>
      <c r="C116" s="723">
        <v>4.8932759104450003</v>
      </c>
      <c r="D116" s="723">
        <v>4.1174384930140002</v>
      </c>
      <c r="E116" s="731">
        <v>433.36258729999997</v>
      </c>
      <c r="F116" s="723">
        <v>5.2674111530000003</v>
      </c>
      <c r="G116" s="723">
        <v>4.442831423216</v>
      </c>
      <c r="H116" s="731">
        <v>431.11692959999999</v>
      </c>
      <c r="I116" s="723">
        <v>3.4326159604219999</v>
      </c>
      <c r="J116" s="723">
        <v>3.4103356218899998</v>
      </c>
      <c r="K116" s="731">
        <v>417.6572865</v>
      </c>
      <c r="L116" s="723">
        <v>4.7665518009490002</v>
      </c>
      <c r="M116" s="723">
        <v>4.0702269220070004</v>
      </c>
      <c r="N116" s="731">
        <v>552.45540170000004</v>
      </c>
      <c r="O116" s="723">
        <v>6.7551907866759997</v>
      </c>
      <c r="P116" s="723">
        <v>5.0236422545170001</v>
      </c>
      <c r="Q116" s="731">
        <v>433.45077850000001</v>
      </c>
      <c r="R116" s="723">
        <v>3.7487796238110001</v>
      </c>
      <c r="S116" s="723">
        <v>3.4002916511339998</v>
      </c>
      <c r="T116" s="731">
        <v>484.617639</v>
      </c>
      <c r="U116" s="723">
        <v>1.799906122014</v>
      </c>
      <c r="V116" s="723">
        <v>2.529843355893</v>
      </c>
      <c r="W116" s="731">
        <v>515.24642240000003</v>
      </c>
      <c r="X116" s="723">
        <v>3.9448168292329999</v>
      </c>
      <c r="Y116" s="723">
        <v>4.1456699950060001</v>
      </c>
      <c r="Z116" s="731">
        <v>286.372117</v>
      </c>
      <c r="AA116" s="723">
        <v>3.9131661918880001</v>
      </c>
      <c r="AB116" s="723">
        <v>3.991897537766</v>
      </c>
    </row>
    <row r="117" spans="1:28" ht="13" x14ac:dyDescent="0.3">
      <c r="A117" s="675">
        <v>39539</v>
      </c>
      <c r="B117" s="731">
        <v>432.28375840000001</v>
      </c>
      <c r="C117" s="723">
        <v>4.8014835595019996</v>
      </c>
      <c r="D117" s="723">
        <v>4.5470646754819999</v>
      </c>
      <c r="E117" s="731">
        <v>431.97082269999999</v>
      </c>
      <c r="F117" s="723">
        <v>4.761407322947</v>
      </c>
      <c r="G117" s="723">
        <v>4.7095211165829998</v>
      </c>
      <c r="H117" s="731">
        <v>435.17128830000001</v>
      </c>
      <c r="I117" s="723">
        <v>4.2890094035089996</v>
      </c>
      <c r="J117" s="723">
        <v>3.8635396602309999</v>
      </c>
      <c r="K117" s="731">
        <v>419.76660140000001</v>
      </c>
      <c r="L117" s="723">
        <v>5.156186847721</v>
      </c>
      <c r="M117" s="723">
        <v>4.6250217868129999</v>
      </c>
      <c r="N117" s="731">
        <v>534.77926179999997</v>
      </c>
      <c r="O117" s="723">
        <v>3.9304777054010001</v>
      </c>
      <c r="P117" s="723">
        <v>5.3034483762500004</v>
      </c>
      <c r="Q117" s="731">
        <v>435.29384090000002</v>
      </c>
      <c r="R117" s="723">
        <v>4.2931225852360004</v>
      </c>
      <c r="S117" s="723">
        <v>3.877540132274</v>
      </c>
      <c r="T117" s="731">
        <v>488.80901460000001</v>
      </c>
      <c r="U117" s="723">
        <v>3.9180239400930001</v>
      </c>
      <c r="V117" s="723">
        <v>2.9347652284280001</v>
      </c>
      <c r="W117" s="731">
        <v>520.37466010000003</v>
      </c>
      <c r="X117" s="723">
        <v>5.3403023590340002</v>
      </c>
      <c r="Y117" s="723">
        <v>4.4289934628690002</v>
      </c>
      <c r="Z117" s="731">
        <v>286.19834939999998</v>
      </c>
      <c r="AA117" s="723">
        <v>4.5516637535360003</v>
      </c>
      <c r="AB117" s="723">
        <v>3.99428885796</v>
      </c>
    </row>
    <row r="118" spans="1:28" ht="13" x14ac:dyDescent="0.3">
      <c r="A118" s="675">
        <v>39569</v>
      </c>
      <c r="B118" s="731">
        <v>433.63550070000002</v>
      </c>
      <c r="C118" s="723">
        <v>4.3077525582509999</v>
      </c>
      <c r="D118" s="723">
        <v>4.6672398122430003</v>
      </c>
      <c r="E118" s="731">
        <v>432.9162053</v>
      </c>
      <c r="F118" s="723">
        <v>4.4992060460090002</v>
      </c>
      <c r="G118" s="723">
        <v>4.8419105821399997</v>
      </c>
      <c r="H118" s="731">
        <v>443.01192090000001</v>
      </c>
      <c r="I118" s="723">
        <v>3.383608190695</v>
      </c>
      <c r="J118" s="723">
        <v>3.6990118791329998</v>
      </c>
      <c r="K118" s="731">
        <v>419.71755990000003</v>
      </c>
      <c r="L118" s="723">
        <v>4.3705933148070004</v>
      </c>
      <c r="M118" s="723">
        <v>4.763472314895</v>
      </c>
      <c r="N118" s="731">
        <v>553.91293270000006</v>
      </c>
      <c r="O118" s="723">
        <v>6.0397014150619999</v>
      </c>
      <c r="P118" s="723">
        <v>5.5796911872269996</v>
      </c>
      <c r="Q118" s="731">
        <v>434.46817579999998</v>
      </c>
      <c r="R118" s="723">
        <v>3.3361942970089999</v>
      </c>
      <c r="S118" s="723">
        <v>3.7915696493379998</v>
      </c>
      <c r="T118" s="731">
        <v>494.31405310000002</v>
      </c>
      <c r="U118" s="723">
        <v>4.8899263845109999</v>
      </c>
      <c r="V118" s="723">
        <v>3.5298591171889999</v>
      </c>
      <c r="W118" s="731">
        <v>521.12360339999998</v>
      </c>
      <c r="X118" s="723">
        <v>4.904941778675</v>
      </c>
      <c r="Y118" s="723">
        <v>4.7294484306589997</v>
      </c>
      <c r="Z118" s="731">
        <v>284.41000480000002</v>
      </c>
      <c r="AA118" s="723">
        <v>3.5937280684349999</v>
      </c>
      <c r="AB118" s="723">
        <v>4.0188646007750002</v>
      </c>
    </row>
    <row r="119" spans="1:28" ht="13" x14ac:dyDescent="0.3">
      <c r="A119" s="675">
        <v>39600</v>
      </c>
      <c r="B119" s="731">
        <v>432.63030320000001</v>
      </c>
      <c r="C119" s="723">
        <v>3.4832442788520002</v>
      </c>
      <c r="D119" s="723">
        <v>4.1945775720330003</v>
      </c>
      <c r="E119" s="731">
        <v>432.37297519999998</v>
      </c>
      <c r="F119" s="723">
        <v>3.6594765862599998</v>
      </c>
      <c r="G119" s="723">
        <v>4.3045139297119999</v>
      </c>
      <c r="H119" s="731">
        <v>430.92532870000002</v>
      </c>
      <c r="I119" s="723">
        <v>2.5051037214749998</v>
      </c>
      <c r="J119" s="723">
        <v>3.390307609073</v>
      </c>
      <c r="K119" s="731">
        <v>418.55982740000002</v>
      </c>
      <c r="L119" s="723">
        <v>3.5944538583479999</v>
      </c>
      <c r="M119" s="723">
        <v>4.3705993958649998</v>
      </c>
      <c r="N119" s="731">
        <v>558.02079590000005</v>
      </c>
      <c r="O119" s="723">
        <v>6.6162280408339997</v>
      </c>
      <c r="P119" s="723">
        <v>5.5375181885589999</v>
      </c>
      <c r="Q119" s="731">
        <v>432.12249309999999</v>
      </c>
      <c r="R119" s="723">
        <v>2.681028482216</v>
      </c>
      <c r="S119" s="723">
        <v>3.4344566667360001</v>
      </c>
      <c r="T119" s="731">
        <v>490.35830559999999</v>
      </c>
      <c r="U119" s="723">
        <v>3.0907590735700001</v>
      </c>
      <c r="V119" s="723">
        <v>3.9635565136230002</v>
      </c>
      <c r="W119" s="731">
        <v>521.83319459999996</v>
      </c>
      <c r="X119" s="723">
        <v>2.6910382851130001</v>
      </c>
      <c r="Y119" s="723">
        <v>4.2978685373680001</v>
      </c>
      <c r="Z119" s="731">
        <v>282.29682250000002</v>
      </c>
      <c r="AA119" s="723">
        <v>1.8986068983610001</v>
      </c>
      <c r="AB119" s="723">
        <v>3.3424469101610002</v>
      </c>
    </row>
    <row r="120" spans="1:28" ht="13" x14ac:dyDescent="0.3">
      <c r="A120" s="675">
        <v>39630</v>
      </c>
      <c r="B120" s="731">
        <v>434.50270719999997</v>
      </c>
      <c r="C120" s="723">
        <v>3.3913577484799999</v>
      </c>
      <c r="D120" s="723">
        <v>3.7257833271080001</v>
      </c>
      <c r="E120" s="731">
        <v>432.66323599999998</v>
      </c>
      <c r="F120" s="723">
        <v>3.0684190055129998</v>
      </c>
      <c r="G120" s="723">
        <v>3.7392140187390002</v>
      </c>
      <c r="H120" s="731">
        <v>437.64548760000002</v>
      </c>
      <c r="I120" s="723">
        <v>4.1720622739779998</v>
      </c>
      <c r="J120" s="723">
        <v>3.3536053470909999</v>
      </c>
      <c r="K120" s="731">
        <v>419.84137750000002</v>
      </c>
      <c r="L120" s="723">
        <v>3.6014051068190001</v>
      </c>
      <c r="M120" s="723">
        <v>3.854424428228</v>
      </c>
      <c r="N120" s="731">
        <v>553.37250940000001</v>
      </c>
      <c r="O120" s="723">
        <v>4.7521685226150003</v>
      </c>
      <c r="P120" s="723">
        <v>5.7992899588669999</v>
      </c>
      <c r="Q120" s="731">
        <v>438.03106939999998</v>
      </c>
      <c r="R120" s="723">
        <v>4.1218201127459997</v>
      </c>
      <c r="S120" s="723">
        <v>3.3796072296499999</v>
      </c>
      <c r="T120" s="731">
        <v>491.68264060000001</v>
      </c>
      <c r="U120" s="723">
        <v>3.4121270415680001</v>
      </c>
      <c r="V120" s="723">
        <v>3.7942882638170001</v>
      </c>
      <c r="W120" s="731">
        <v>522.05214330000001</v>
      </c>
      <c r="X120" s="723">
        <v>3.115900806E-2</v>
      </c>
      <c r="Y120" s="723">
        <v>2.5021543856680002</v>
      </c>
      <c r="Z120" s="731">
        <v>281.6023677</v>
      </c>
      <c r="AA120" s="723">
        <v>1.3308362760900001</v>
      </c>
      <c r="AB120" s="723">
        <v>2.269438487445</v>
      </c>
    </row>
    <row r="121" spans="1:28" ht="13" x14ac:dyDescent="0.3">
      <c r="A121" s="675">
        <v>39661</v>
      </c>
      <c r="B121" s="731">
        <v>435.0800959</v>
      </c>
      <c r="C121" s="723">
        <v>3.11823677268</v>
      </c>
      <c r="D121" s="723">
        <v>3.3304001324199999</v>
      </c>
      <c r="E121" s="731">
        <v>433.21419730000002</v>
      </c>
      <c r="F121" s="723">
        <v>2.8445700619680001</v>
      </c>
      <c r="G121" s="723">
        <v>3.1894270722420002</v>
      </c>
      <c r="H121" s="731">
        <v>437.67658640000002</v>
      </c>
      <c r="I121" s="723">
        <v>3.6547791673569998</v>
      </c>
      <c r="J121" s="723">
        <v>3.4441314236360001</v>
      </c>
      <c r="K121" s="731">
        <v>421.13648439999997</v>
      </c>
      <c r="L121" s="723">
        <v>3.4454616039229999</v>
      </c>
      <c r="M121" s="723">
        <v>3.5469040951030002</v>
      </c>
      <c r="N121" s="731">
        <v>554.37178749999998</v>
      </c>
      <c r="O121" s="723">
        <v>4.4013369457599998</v>
      </c>
      <c r="P121" s="723">
        <v>5.2509121200560003</v>
      </c>
      <c r="Q121" s="731">
        <v>437.6295528</v>
      </c>
      <c r="R121" s="723">
        <v>3.5545212708689999</v>
      </c>
      <c r="S121" s="723">
        <v>3.4525206384799998</v>
      </c>
      <c r="T121" s="731">
        <v>489.54883760000001</v>
      </c>
      <c r="U121" s="723">
        <v>2.8337409779909999</v>
      </c>
      <c r="V121" s="723">
        <v>3.1120891457359998</v>
      </c>
      <c r="W121" s="731">
        <v>518.06527310000001</v>
      </c>
      <c r="X121" s="723">
        <v>-1.044789861143</v>
      </c>
      <c r="Y121" s="723">
        <v>0.53859445352699997</v>
      </c>
      <c r="Z121" s="731">
        <v>282.5110962</v>
      </c>
      <c r="AA121" s="723">
        <v>1.838487100429</v>
      </c>
      <c r="AB121" s="723">
        <v>1.6890037416879999</v>
      </c>
    </row>
    <row r="122" spans="1:28" ht="13" x14ac:dyDescent="0.3">
      <c r="A122" s="675">
        <v>39692</v>
      </c>
      <c r="B122" s="731">
        <v>435.3373947</v>
      </c>
      <c r="C122" s="723">
        <v>2.6636739176869999</v>
      </c>
      <c r="D122" s="723">
        <v>3.056655948035</v>
      </c>
      <c r="E122" s="731">
        <v>434.10720479999998</v>
      </c>
      <c r="F122" s="723">
        <v>2.346049962965</v>
      </c>
      <c r="G122" s="723">
        <v>2.7517110152319999</v>
      </c>
      <c r="H122" s="731">
        <v>438.76634810000002</v>
      </c>
      <c r="I122" s="723">
        <v>3.8386859514510001</v>
      </c>
      <c r="J122" s="723">
        <v>3.8880205372469998</v>
      </c>
      <c r="K122" s="731">
        <v>422.15720529999999</v>
      </c>
      <c r="L122" s="723">
        <v>2.9819206774409999</v>
      </c>
      <c r="M122" s="723">
        <v>3.3417012144320002</v>
      </c>
      <c r="N122" s="731">
        <v>560.33047309999995</v>
      </c>
      <c r="O122" s="723">
        <v>3.769254181765</v>
      </c>
      <c r="P122" s="723">
        <v>4.3038052694979996</v>
      </c>
      <c r="Q122" s="731">
        <v>439.6215095</v>
      </c>
      <c r="R122" s="723">
        <v>3.8558057686040001</v>
      </c>
      <c r="S122" s="723">
        <v>3.843635084382</v>
      </c>
      <c r="T122" s="731">
        <v>489.64287899999999</v>
      </c>
      <c r="U122" s="723">
        <v>2.6564572715630002</v>
      </c>
      <c r="V122" s="723">
        <v>2.9670563087900002</v>
      </c>
      <c r="W122" s="731">
        <v>527.04260220000003</v>
      </c>
      <c r="X122" s="723">
        <v>-0.639803828016</v>
      </c>
      <c r="Y122" s="723">
        <v>-0.55214123054700004</v>
      </c>
      <c r="Z122" s="731">
        <v>282.7210331</v>
      </c>
      <c r="AA122" s="723">
        <v>1.6352332085350001</v>
      </c>
      <c r="AB122" s="723">
        <v>1.6013895546679999</v>
      </c>
    </row>
    <row r="123" spans="1:28" ht="13" x14ac:dyDescent="0.3">
      <c r="A123" s="675">
        <v>39722</v>
      </c>
      <c r="B123" s="731">
        <v>437.3702591</v>
      </c>
      <c r="C123" s="723">
        <v>3.4721346031350002</v>
      </c>
      <c r="D123" s="723">
        <v>3.0842138798350001</v>
      </c>
      <c r="E123" s="731">
        <v>435.12783810000002</v>
      </c>
      <c r="F123" s="723">
        <v>3.3390197269309998</v>
      </c>
      <c r="G123" s="723">
        <v>2.8420011925550002</v>
      </c>
      <c r="H123" s="731">
        <v>439.49317209999998</v>
      </c>
      <c r="I123" s="723">
        <v>3.6944819450140001</v>
      </c>
      <c r="J123" s="723">
        <v>3.7292980300340002</v>
      </c>
      <c r="K123" s="731">
        <v>423.66242590000002</v>
      </c>
      <c r="L123" s="723">
        <v>3.7254558949019998</v>
      </c>
      <c r="M123" s="723">
        <v>3.383724339125</v>
      </c>
      <c r="N123" s="731">
        <v>564.60407129999999</v>
      </c>
      <c r="O123" s="723">
        <v>5.9318774584860003</v>
      </c>
      <c r="P123" s="723">
        <v>4.6971344876909997</v>
      </c>
      <c r="Q123" s="731">
        <v>439.5686455</v>
      </c>
      <c r="R123" s="723">
        <v>3.6087559202819999</v>
      </c>
      <c r="S123" s="723">
        <v>3.6730437271</v>
      </c>
      <c r="T123" s="731">
        <v>492.14330430000001</v>
      </c>
      <c r="U123" s="723">
        <v>2.9586535520120001</v>
      </c>
      <c r="V123" s="723">
        <v>2.8163751199120002</v>
      </c>
      <c r="W123" s="731">
        <v>525.48037050000005</v>
      </c>
      <c r="X123" s="723">
        <v>1.6450524634629999</v>
      </c>
      <c r="Y123" s="723">
        <v>-2.2856909101000002E-2</v>
      </c>
      <c r="Z123" s="731">
        <v>281.64772629999999</v>
      </c>
      <c r="AA123" s="723">
        <v>0.57755893003500003</v>
      </c>
      <c r="AB123" s="723">
        <v>1.3482631438920001</v>
      </c>
    </row>
    <row r="124" spans="1:28" ht="13" x14ac:dyDescent="0.3">
      <c r="A124" s="675">
        <v>39753</v>
      </c>
      <c r="B124" s="731">
        <v>435.8967634</v>
      </c>
      <c r="C124" s="723">
        <v>2.3402312087150001</v>
      </c>
      <c r="D124" s="723">
        <v>2.8239420417019998</v>
      </c>
      <c r="E124" s="731">
        <v>434.72353049999998</v>
      </c>
      <c r="F124" s="723">
        <v>2.0301916343299999</v>
      </c>
      <c r="G124" s="723">
        <v>2.5690733904259999</v>
      </c>
      <c r="H124" s="731">
        <v>441.17008399999997</v>
      </c>
      <c r="I124" s="723">
        <v>3.6685811388070002</v>
      </c>
      <c r="J124" s="723">
        <v>3.7337216790390002</v>
      </c>
      <c r="K124" s="731">
        <v>423.11526839999999</v>
      </c>
      <c r="L124" s="723">
        <v>2.713702478953</v>
      </c>
      <c r="M124" s="723">
        <v>3.1389576536139998</v>
      </c>
      <c r="N124" s="731">
        <v>554.76287400000001</v>
      </c>
      <c r="O124" s="723">
        <v>2.717692749941</v>
      </c>
      <c r="P124" s="723">
        <v>4.1317471786809996</v>
      </c>
      <c r="Q124" s="731">
        <v>441.8266223</v>
      </c>
      <c r="R124" s="723">
        <v>3.7372633507490001</v>
      </c>
      <c r="S124" s="723">
        <v>3.7338542808450002</v>
      </c>
      <c r="T124" s="731">
        <v>493.49763400000001</v>
      </c>
      <c r="U124" s="723">
        <v>2.8130849500130002</v>
      </c>
      <c r="V124" s="723">
        <v>2.8095133437339999</v>
      </c>
      <c r="W124" s="731">
        <v>524.22489670000004</v>
      </c>
      <c r="X124" s="723">
        <v>-0.339591731786</v>
      </c>
      <c r="Y124" s="723">
        <v>0.21128968370099999</v>
      </c>
      <c r="Z124" s="731">
        <v>282.8788103</v>
      </c>
      <c r="AA124" s="723">
        <v>1.1877632213289999</v>
      </c>
      <c r="AB124" s="723">
        <v>1.13237510528</v>
      </c>
    </row>
    <row r="125" spans="1:28" ht="13" x14ac:dyDescent="0.3">
      <c r="A125" s="675">
        <v>39783</v>
      </c>
      <c r="B125" s="731">
        <v>436.42373500000002</v>
      </c>
      <c r="C125" s="723">
        <v>2.5362888402300001</v>
      </c>
      <c r="D125" s="723">
        <v>2.7811930532539999</v>
      </c>
      <c r="E125" s="731">
        <v>435.17505560000001</v>
      </c>
      <c r="F125" s="723">
        <v>2.5759279048720001</v>
      </c>
      <c r="G125" s="723">
        <v>2.6457649732099999</v>
      </c>
      <c r="H125" s="731">
        <v>442.93894790000002</v>
      </c>
      <c r="I125" s="723">
        <v>3.2994428832140001</v>
      </c>
      <c r="J125" s="723">
        <v>3.5533351486189999</v>
      </c>
      <c r="K125" s="731">
        <v>424.53069470000003</v>
      </c>
      <c r="L125" s="723">
        <v>3.2664134022839999</v>
      </c>
      <c r="M125" s="723">
        <v>3.2337798100240001</v>
      </c>
      <c r="N125" s="731">
        <v>558.34008640000002</v>
      </c>
      <c r="O125" s="723">
        <v>3.76985732134</v>
      </c>
      <c r="P125" s="723">
        <v>4.1323808650049996</v>
      </c>
      <c r="Q125" s="731">
        <v>441.22050899999999</v>
      </c>
      <c r="R125" s="723">
        <v>3.1417784720649999</v>
      </c>
      <c r="S125" s="723">
        <v>3.4952682234360002</v>
      </c>
      <c r="T125" s="731">
        <v>491.28403059999999</v>
      </c>
      <c r="U125" s="723">
        <v>2.1727118663240002</v>
      </c>
      <c r="V125" s="723">
        <v>2.6474416213310001</v>
      </c>
      <c r="W125" s="731">
        <v>522.04292510000005</v>
      </c>
      <c r="X125" s="723">
        <v>-2.7590726903429998</v>
      </c>
      <c r="Y125" s="723">
        <v>-0.51232904708000004</v>
      </c>
      <c r="Z125" s="731">
        <v>282.96838480000002</v>
      </c>
      <c r="AA125" s="723">
        <v>1.753390583054</v>
      </c>
      <c r="AB125" s="723">
        <v>1.171552866978</v>
      </c>
    </row>
    <row r="126" spans="1:28" ht="13" x14ac:dyDescent="0.3">
      <c r="A126" s="675">
        <v>39814</v>
      </c>
      <c r="B126" s="731">
        <v>421.47766840000003</v>
      </c>
      <c r="C126" s="723">
        <v>-1.8125256438390001</v>
      </c>
      <c r="D126" s="723">
        <v>1.013610423964</v>
      </c>
      <c r="E126" s="731">
        <v>433.8896982</v>
      </c>
      <c r="F126" s="723">
        <v>1.1976011254409999</v>
      </c>
      <c r="G126" s="723">
        <v>1.93211261439</v>
      </c>
      <c r="H126" s="731">
        <v>442.7688847</v>
      </c>
      <c r="I126" s="723">
        <v>3.1760289043640002</v>
      </c>
      <c r="J126" s="723">
        <v>3.3805717657100001</v>
      </c>
      <c r="K126" s="731">
        <v>424.75229259999998</v>
      </c>
      <c r="L126" s="723">
        <v>3.0198602482200001</v>
      </c>
      <c r="M126" s="723">
        <v>2.9998180137079999</v>
      </c>
      <c r="N126" s="731">
        <v>552.48453830000005</v>
      </c>
      <c r="O126" s="723">
        <v>1.2952272367490001</v>
      </c>
      <c r="P126" s="723">
        <v>2.5885213456499998</v>
      </c>
      <c r="Q126" s="731">
        <v>442.47373110000001</v>
      </c>
      <c r="R126" s="723">
        <v>3.0140611052059998</v>
      </c>
      <c r="S126" s="723">
        <v>3.2966738254519998</v>
      </c>
      <c r="T126" s="731">
        <v>490.76384510000003</v>
      </c>
      <c r="U126" s="723">
        <v>1.7780525036429999</v>
      </c>
      <c r="V126" s="723">
        <v>2.2538436558920001</v>
      </c>
      <c r="W126" s="674">
        <v>523.08668299999999</v>
      </c>
      <c r="X126" s="723">
        <v>2.2706230407680001</v>
      </c>
      <c r="Y126" s="723">
        <v>-0.31663370801700003</v>
      </c>
      <c r="Z126" s="731">
        <v>285.2956484</v>
      </c>
      <c r="AA126" s="723">
        <v>2.4225512517709999</v>
      </c>
      <c r="AB126" s="723">
        <v>1.7871951493380001</v>
      </c>
    </row>
    <row r="127" spans="1:28" ht="13" x14ac:dyDescent="0.3">
      <c r="A127" s="676">
        <v>39845</v>
      </c>
      <c r="B127" s="731">
        <v>409.01528130000003</v>
      </c>
      <c r="C127" s="723">
        <v>-6.0241462008219999</v>
      </c>
      <c r="D127" s="723">
        <v>-1.7986220238720001</v>
      </c>
      <c r="E127" s="731">
        <v>416.46243600000003</v>
      </c>
      <c r="F127" s="723">
        <v>-5.1684081779259996</v>
      </c>
      <c r="G127" s="723">
        <v>-0.51344329904599995</v>
      </c>
      <c r="H127" s="731">
        <v>444.9203053</v>
      </c>
      <c r="I127" s="723">
        <v>3.1616381776160001</v>
      </c>
      <c r="J127" s="723">
        <v>3.2122620584599999</v>
      </c>
      <c r="K127" s="731">
        <v>408.99833510000002</v>
      </c>
      <c r="L127" s="723">
        <v>-3.6830464572610002</v>
      </c>
      <c r="M127" s="723">
        <v>0.82045461668899999</v>
      </c>
      <c r="N127" s="731">
        <v>464.76858549999997</v>
      </c>
      <c r="O127" s="723">
        <v>-20.995800313701</v>
      </c>
      <c r="P127" s="723">
        <v>-5.7524075542819997</v>
      </c>
      <c r="Q127" s="731">
        <v>445.49080859999998</v>
      </c>
      <c r="R127" s="723">
        <v>3.2852596938119998</v>
      </c>
      <c r="S127" s="723">
        <v>3.1472325736059998</v>
      </c>
      <c r="T127" s="731">
        <v>485.15964489999999</v>
      </c>
      <c r="U127" s="723">
        <v>-0.104544265994</v>
      </c>
      <c r="V127" s="723">
        <v>1.277913167268</v>
      </c>
      <c r="W127" s="674">
        <v>520.96390670000005</v>
      </c>
      <c r="X127" s="723">
        <v>0.73755514527900001</v>
      </c>
      <c r="Y127" s="723">
        <v>3.9327614895000002E-2</v>
      </c>
      <c r="Z127" s="674">
        <v>288.8470332</v>
      </c>
      <c r="AA127" s="723">
        <v>3.1215306107609999</v>
      </c>
      <c r="AB127" s="723">
        <v>2.4341415653639999</v>
      </c>
    </row>
    <row r="128" spans="1:28" ht="13" x14ac:dyDescent="0.3">
      <c r="A128" s="675">
        <v>39873</v>
      </c>
      <c r="B128" s="731">
        <v>432.72896650000001</v>
      </c>
      <c r="C128" s="723">
        <v>-0.87850764104000001</v>
      </c>
      <c r="D128" s="723">
        <v>-2.9080070603350001</v>
      </c>
      <c r="E128" s="731">
        <v>405.96947189999997</v>
      </c>
      <c r="F128" s="723">
        <v>-6.3210614397220004</v>
      </c>
      <c r="G128" s="723">
        <v>-3.4547529534299999</v>
      </c>
      <c r="H128" s="731">
        <v>439.10156999999998</v>
      </c>
      <c r="I128" s="723">
        <v>1.852082312659</v>
      </c>
      <c r="J128" s="723">
        <v>2.7292894307759998</v>
      </c>
      <c r="K128" s="731">
        <v>402.05743710000002</v>
      </c>
      <c r="L128" s="723">
        <v>-3.735083740721</v>
      </c>
      <c r="M128" s="723">
        <v>-1.49757596745</v>
      </c>
      <c r="N128" s="731">
        <v>486.35187150000002</v>
      </c>
      <c r="O128" s="723">
        <v>-11.965405713580999</v>
      </c>
      <c r="P128" s="723">
        <v>-10.826613458215</v>
      </c>
      <c r="Q128" s="731">
        <v>443.15498339999999</v>
      </c>
      <c r="R128" s="723">
        <v>2.2388251172559999</v>
      </c>
      <c r="S128" s="723">
        <v>2.8448165679550002</v>
      </c>
      <c r="T128" s="731">
        <v>494.15951560000002</v>
      </c>
      <c r="U128" s="723">
        <v>1.9689495041259999</v>
      </c>
      <c r="V128" s="723">
        <v>1.2122571279800001</v>
      </c>
      <c r="W128" s="674">
        <v>526.23496479999994</v>
      </c>
      <c r="X128" s="723">
        <v>2.132677088531</v>
      </c>
      <c r="Y128" s="723">
        <v>1.71105380003</v>
      </c>
      <c r="Z128" s="731">
        <v>284.35630989999999</v>
      </c>
      <c r="AA128" s="723">
        <v>-0.70391179180300001</v>
      </c>
      <c r="AB128" s="723">
        <v>1.594709881197</v>
      </c>
    </row>
    <row r="129" spans="1:28" ht="13" x14ac:dyDescent="0.3">
      <c r="A129" s="675">
        <v>39904</v>
      </c>
      <c r="B129" s="731">
        <v>438.45033990000002</v>
      </c>
      <c r="C129" s="723">
        <v>1.4265124192550001</v>
      </c>
      <c r="D129" s="723">
        <v>-1.831772840548</v>
      </c>
      <c r="E129" s="731">
        <v>435.44076589999997</v>
      </c>
      <c r="F129" s="723">
        <v>0.80328184628599997</v>
      </c>
      <c r="G129" s="723">
        <v>-3.5738589009799999</v>
      </c>
      <c r="H129" s="731">
        <v>448.5103436</v>
      </c>
      <c r="I129" s="723">
        <v>3.0652425053379999</v>
      </c>
      <c r="J129" s="723">
        <v>2.6942113765990001</v>
      </c>
      <c r="K129" s="731">
        <v>422.77635720000001</v>
      </c>
      <c r="L129" s="723">
        <v>0.71700697243699996</v>
      </c>
      <c r="M129" s="723">
        <v>-2.236792659202</v>
      </c>
      <c r="N129" s="731">
        <v>553.41310120000003</v>
      </c>
      <c r="O129" s="723">
        <v>3.484398280008</v>
      </c>
      <c r="P129" s="723">
        <v>-10.204873440149001</v>
      </c>
      <c r="Q129" s="731">
        <v>447.8256902</v>
      </c>
      <c r="R129" s="723">
        <v>2.8789401830469998</v>
      </c>
      <c r="S129" s="723">
        <v>2.800325433716</v>
      </c>
      <c r="T129" s="731">
        <v>494.71047959999999</v>
      </c>
      <c r="U129" s="723">
        <v>1.207315091116</v>
      </c>
      <c r="V129" s="673">
        <v>1.0236217702570001</v>
      </c>
      <c r="W129" s="674">
        <v>527.55483089999996</v>
      </c>
      <c r="X129" s="723">
        <v>1.379807925048</v>
      </c>
      <c r="Y129" s="723">
        <v>1.4157258789339999</v>
      </c>
      <c r="Z129" s="731">
        <v>284.29054359999998</v>
      </c>
      <c r="AA129" s="723">
        <v>-0.66660265651399997</v>
      </c>
      <c r="AB129" s="723">
        <v>0.56526928208899996</v>
      </c>
    </row>
    <row r="130" spans="1:28" ht="13" x14ac:dyDescent="0.3">
      <c r="A130" s="675">
        <v>39934</v>
      </c>
      <c r="B130" s="731">
        <v>437.40576119999997</v>
      </c>
      <c r="C130" s="723">
        <v>0.869453837131</v>
      </c>
      <c r="D130" s="723">
        <v>0.46845830402499999</v>
      </c>
      <c r="E130" s="731">
        <v>432.99042020000002</v>
      </c>
      <c r="F130" s="723">
        <v>1.7143017306999998E-2</v>
      </c>
      <c r="G130" s="723">
        <v>-1.837008616751</v>
      </c>
      <c r="H130" s="731">
        <v>455.96328579999999</v>
      </c>
      <c r="I130" s="723">
        <v>2.9234799988429998</v>
      </c>
      <c r="J130" s="723">
        <v>2.61781539498</v>
      </c>
      <c r="K130" s="731">
        <v>422.27190009999998</v>
      </c>
      <c r="L130" s="723">
        <v>0.60858549749699997</v>
      </c>
      <c r="M130" s="723">
        <v>-0.79829946085699999</v>
      </c>
      <c r="N130" s="731">
        <v>549.44767030000003</v>
      </c>
      <c r="O130" s="723">
        <v>-0.80613073578799999</v>
      </c>
      <c r="P130" s="723">
        <v>-3.164551032476</v>
      </c>
      <c r="Q130" s="731">
        <v>446.54311810000002</v>
      </c>
      <c r="R130" s="723">
        <v>2.7792466681280001</v>
      </c>
      <c r="S130" s="723">
        <v>2.6328007694809998</v>
      </c>
      <c r="T130" s="731">
        <v>492.5769224</v>
      </c>
      <c r="U130" s="723">
        <v>-0.351422479111</v>
      </c>
      <c r="V130" s="723">
        <v>0.93383053542299999</v>
      </c>
      <c r="W130" s="731">
        <v>523.09637429999998</v>
      </c>
      <c r="X130" s="723">
        <v>0.37856103372200001</v>
      </c>
      <c r="Y130" s="723">
        <v>1.2938206426800001</v>
      </c>
      <c r="Z130" s="731">
        <v>285.10006629999998</v>
      </c>
      <c r="AA130" s="723">
        <v>0.24262912286999999</v>
      </c>
      <c r="AB130" s="723">
        <v>-0.37731914654600002</v>
      </c>
    </row>
    <row r="131" spans="1:28" ht="13" x14ac:dyDescent="0.3">
      <c r="A131" s="675">
        <v>39965</v>
      </c>
      <c r="B131" s="731">
        <v>437.68145939999999</v>
      </c>
      <c r="C131" s="723">
        <v>1.1675456302160001</v>
      </c>
      <c r="D131" s="723">
        <v>1.154210715951</v>
      </c>
      <c r="E131" s="731">
        <v>432.70422630000002</v>
      </c>
      <c r="F131" s="723">
        <v>7.6612350679000005E-2</v>
      </c>
      <c r="G131" s="723">
        <v>0.29873804714899999</v>
      </c>
      <c r="H131" s="731">
        <v>446.90945119999998</v>
      </c>
      <c r="I131" s="723">
        <v>3.7092557423389998</v>
      </c>
      <c r="J131" s="723">
        <v>3.2292618584410002</v>
      </c>
      <c r="K131" s="731">
        <v>420.43306080000002</v>
      </c>
      <c r="L131" s="723">
        <v>0.447542567961</v>
      </c>
      <c r="M131" s="723">
        <v>0.59118198304699998</v>
      </c>
      <c r="N131" s="731">
        <v>545.80365649999999</v>
      </c>
      <c r="O131" s="723">
        <v>-2.1893699105420001</v>
      </c>
      <c r="P131" s="723">
        <v>0.11850502251300001</v>
      </c>
      <c r="Q131" s="731">
        <v>449.08926109999999</v>
      </c>
      <c r="R131" s="723">
        <v>3.9263792722940001</v>
      </c>
      <c r="S131" s="723">
        <v>3.1933369885770002</v>
      </c>
      <c r="T131" s="731">
        <v>495.2756253</v>
      </c>
      <c r="U131" s="723">
        <v>1.002801348288</v>
      </c>
      <c r="V131" s="723">
        <v>0.61633992560499995</v>
      </c>
      <c r="W131" s="731">
        <v>514.50196670000003</v>
      </c>
      <c r="X131" s="723">
        <v>-1.404898725467</v>
      </c>
      <c r="Y131" s="723">
        <v>0.116527674957</v>
      </c>
      <c r="Z131" s="731">
        <v>284.05491469999998</v>
      </c>
      <c r="AA131" s="723">
        <v>0.62278143424700005</v>
      </c>
      <c r="AB131" s="723">
        <v>6.3353807053999997E-2</v>
      </c>
    </row>
    <row r="132" spans="1:28" ht="13" x14ac:dyDescent="0.3">
      <c r="A132" s="675">
        <v>39995</v>
      </c>
      <c r="B132" s="731">
        <v>436.76563429999999</v>
      </c>
      <c r="C132" s="723">
        <v>0.52080851568999997</v>
      </c>
      <c r="D132" s="723">
        <v>0.85213807879100001</v>
      </c>
      <c r="E132" s="731">
        <v>430.79297320000001</v>
      </c>
      <c r="F132" s="723">
        <v>-0.43226755693199997</v>
      </c>
      <c r="G132" s="723">
        <v>-0.11285442989900001</v>
      </c>
      <c r="H132" s="731">
        <v>452.28114620000002</v>
      </c>
      <c r="I132" s="723">
        <v>3.3441813099140001</v>
      </c>
      <c r="J132" s="723">
        <v>3.3220280173110002</v>
      </c>
      <c r="K132" s="731">
        <v>421.24227500000001</v>
      </c>
      <c r="L132" s="723">
        <v>0.33367304298200001</v>
      </c>
      <c r="M132" s="723">
        <v>0.46326875197099998</v>
      </c>
      <c r="N132" s="731">
        <v>550.07302189999996</v>
      </c>
      <c r="O132" s="723">
        <v>-0.59625070706500005</v>
      </c>
      <c r="P132" s="723">
        <v>-1.19989277912</v>
      </c>
      <c r="Q132" s="731">
        <v>447.97707129999998</v>
      </c>
      <c r="R132" s="723">
        <v>2.2706156240520001</v>
      </c>
      <c r="S132" s="723">
        <v>2.9884303668590002</v>
      </c>
      <c r="T132" s="731">
        <v>487.54439769999999</v>
      </c>
      <c r="U132" s="723">
        <v>-0.84164917739400003</v>
      </c>
      <c r="V132" s="723">
        <v>-6.4893193064000002E-2</v>
      </c>
      <c r="W132" s="731">
        <v>522.16690570000003</v>
      </c>
      <c r="X132" s="723">
        <v>2.1982938194000001E-2</v>
      </c>
      <c r="Y132" s="723">
        <v>-0.33505844354100001</v>
      </c>
      <c r="Z132" s="731">
        <v>285.17425179999998</v>
      </c>
      <c r="AA132" s="723">
        <v>1.2684140865619999</v>
      </c>
      <c r="AB132" s="723">
        <v>0.70965136715300003</v>
      </c>
    </row>
    <row r="133" spans="1:28" ht="13" x14ac:dyDescent="0.3">
      <c r="A133" s="675">
        <v>40026</v>
      </c>
      <c r="B133" s="731">
        <v>437.90820020000001</v>
      </c>
      <c r="C133" s="723">
        <v>0.65001923247000004</v>
      </c>
      <c r="D133" s="723">
        <v>0.778842383857</v>
      </c>
      <c r="E133" s="731">
        <v>431.59493429999998</v>
      </c>
      <c r="F133" s="723">
        <v>-0.37377883968100001</v>
      </c>
      <c r="G133" s="723">
        <v>-0.24327161226499999</v>
      </c>
      <c r="H133" s="731">
        <v>453.63412749999998</v>
      </c>
      <c r="I133" s="723">
        <v>3.6459663586879998</v>
      </c>
      <c r="J133" s="723">
        <v>3.5657351052889998</v>
      </c>
      <c r="K133" s="731">
        <v>422.12352129999999</v>
      </c>
      <c r="L133" s="723">
        <v>0.23437458794499999</v>
      </c>
      <c r="M133" s="723">
        <v>0.33831205181099999</v>
      </c>
      <c r="N133" s="731">
        <v>553.74247049999997</v>
      </c>
      <c r="O133" s="723">
        <v>-0.11351894418</v>
      </c>
      <c r="P133" s="723">
        <v>-0.96928096103000005</v>
      </c>
      <c r="Q133" s="731">
        <v>448.92514290000003</v>
      </c>
      <c r="R133" s="723">
        <v>2.581084853098</v>
      </c>
      <c r="S133" s="723">
        <v>2.9216128846589999</v>
      </c>
      <c r="T133" s="731">
        <v>496.48426039999998</v>
      </c>
      <c r="U133" s="723">
        <v>1.416696817012</v>
      </c>
      <c r="V133" s="723">
        <v>0.524228945113</v>
      </c>
      <c r="W133" s="731">
        <v>527.97115770000005</v>
      </c>
      <c r="X133" s="723">
        <v>1.912091991946</v>
      </c>
      <c r="Y133" s="723">
        <v>0.17218336361299999</v>
      </c>
      <c r="Z133" s="731">
        <v>286.44131119999997</v>
      </c>
      <c r="AA133" s="723">
        <v>1.39117190541</v>
      </c>
      <c r="AB133" s="723">
        <v>1.0940546740499999</v>
      </c>
    </row>
    <row r="134" spans="1:28" ht="13" x14ac:dyDescent="0.3">
      <c r="A134" s="675">
        <v>40057</v>
      </c>
      <c r="B134" s="731">
        <v>439.0283589</v>
      </c>
      <c r="C134" s="723">
        <v>0.84783991564600003</v>
      </c>
      <c r="D134" s="723">
        <v>0.67299100855399996</v>
      </c>
      <c r="E134" s="731">
        <v>431.58291370000001</v>
      </c>
      <c r="F134" s="723">
        <v>-0.58149025680499999</v>
      </c>
      <c r="G134" s="723">
        <v>-0.46260676655299998</v>
      </c>
      <c r="H134" s="731">
        <v>455.18567960000001</v>
      </c>
      <c r="I134" s="723">
        <v>3.742158342612</v>
      </c>
      <c r="J134" s="723">
        <v>3.577577460493</v>
      </c>
      <c r="K134" s="731">
        <v>422.67520530000002</v>
      </c>
      <c r="L134" s="723">
        <v>0.122703105264</v>
      </c>
      <c r="M134" s="723">
        <v>0.23005729754900001</v>
      </c>
      <c r="N134" s="731">
        <v>555.45000389999996</v>
      </c>
      <c r="O134" s="723">
        <v>-0.87099835441700002</v>
      </c>
      <c r="P134" s="723">
        <v>-0.52811024172499998</v>
      </c>
      <c r="Q134" s="731">
        <v>450.75587910000002</v>
      </c>
      <c r="R134" s="723">
        <v>2.5327172031830001</v>
      </c>
      <c r="S134" s="723">
        <v>2.4615221951019999</v>
      </c>
      <c r="T134" s="731">
        <v>498.66855950000001</v>
      </c>
      <c r="U134" s="723">
        <v>1.8433190570310001</v>
      </c>
      <c r="V134" s="723">
        <v>0.80379811791</v>
      </c>
      <c r="W134" s="731">
        <v>522.40346810000005</v>
      </c>
      <c r="X134" s="723">
        <v>-0.88021994439100004</v>
      </c>
      <c r="Y134" s="723">
        <v>0.343392687162</v>
      </c>
      <c r="Z134" s="731">
        <v>286.34959020000002</v>
      </c>
      <c r="AA134" s="723">
        <v>1.283440803895</v>
      </c>
      <c r="AB134" s="723">
        <v>1.314383889583</v>
      </c>
    </row>
    <row r="135" spans="1:28" ht="13" x14ac:dyDescent="0.3">
      <c r="A135" s="675">
        <v>40087</v>
      </c>
      <c r="B135" s="731">
        <v>439.08433120000001</v>
      </c>
      <c r="C135" s="723">
        <v>0.39190412798699997</v>
      </c>
      <c r="D135" s="723">
        <v>0.62954715716599996</v>
      </c>
      <c r="E135" s="731">
        <v>432.10885669999999</v>
      </c>
      <c r="F135" s="723">
        <v>-0.69381481386800004</v>
      </c>
      <c r="G135" s="723">
        <v>-0.54992818751999994</v>
      </c>
      <c r="H135" s="731">
        <v>455.93144640000003</v>
      </c>
      <c r="I135" s="723">
        <v>3.7402797912549999</v>
      </c>
      <c r="J135" s="723">
        <v>3.709537769742</v>
      </c>
      <c r="K135" s="731">
        <v>423.7403205</v>
      </c>
      <c r="L135" s="723">
        <v>1.8386006225000001E-2</v>
      </c>
      <c r="M135" s="723">
        <v>0.12493972605000001</v>
      </c>
      <c r="N135" s="731">
        <v>557.18379500000003</v>
      </c>
      <c r="O135" s="723">
        <v>-1.31424420708</v>
      </c>
      <c r="P135" s="723">
        <v>-0.76996449393300004</v>
      </c>
      <c r="Q135" s="731">
        <v>450.80455749999999</v>
      </c>
      <c r="R135" s="723">
        <v>2.5561222610000001</v>
      </c>
      <c r="S135" s="723">
        <v>2.556604484318</v>
      </c>
      <c r="T135" s="731">
        <v>499.53483890000001</v>
      </c>
      <c r="U135" s="723">
        <v>1.5019069720989999</v>
      </c>
      <c r="V135" s="723">
        <v>1.587173387997</v>
      </c>
      <c r="W135" s="731">
        <v>529.85389239999995</v>
      </c>
      <c r="X135" s="723">
        <v>0.83229025202899998</v>
      </c>
      <c r="Y135" s="723">
        <v>0.61380011125</v>
      </c>
      <c r="Z135" s="731">
        <v>288.16762670000003</v>
      </c>
      <c r="AA135" s="723">
        <v>2.3149132022660002</v>
      </c>
      <c r="AB135" s="723">
        <v>1.6624167415140001</v>
      </c>
    </row>
    <row r="136" spans="1:28" ht="13" x14ac:dyDescent="0.3">
      <c r="A136" s="675">
        <v>40118</v>
      </c>
      <c r="B136" s="731">
        <v>439.92440269999997</v>
      </c>
      <c r="C136" s="723">
        <v>0.92398926493199995</v>
      </c>
      <c r="D136" s="723">
        <v>0.72081948341400004</v>
      </c>
      <c r="E136" s="731">
        <v>432.28599930000001</v>
      </c>
      <c r="F136" s="723">
        <v>-0.56070836496900001</v>
      </c>
      <c r="G136" s="723">
        <v>-0.61204426757099994</v>
      </c>
      <c r="H136" s="731">
        <v>457.99982269999998</v>
      </c>
      <c r="I136" s="723">
        <v>3.8147959960039999</v>
      </c>
      <c r="J136" s="723">
        <v>3.7658200438909999</v>
      </c>
      <c r="K136" s="731">
        <v>423.3944214</v>
      </c>
      <c r="L136" s="723">
        <v>6.5975638518999999E-2</v>
      </c>
      <c r="M136" s="723">
        <v>6.8959219284999998E-2</v>
      </c>
      <c r="N136" s="731">
        <v>559.60458270000004</v>
      </c>
      <c r="O136" s="723">
        <v>0.87275283313200003</v>
      </c>
      <c r="P136" s="723">
        <v>-0.44407026636399999</v>
      </c>
      <c r="Q136" s="731">
        <v>453.13986080000001</v>
      </c>
      <c r="R136" s="723">
        <v>2.5605606201610001</v>
      </c>
      <c r="S136" s="723">
        <v>2.5498177372769999</v>
      </c>
      <c r="T136" s="731">
        <v>502.628626</v>
      </c>
      <c r="U136" s="723">
        <v>1.850260542485</v>
      </c>
      <c r="V136" s="723">
        <v>1.731748616802</v>
      </c>
      <c r="W136" s="731">
        <v>529.82209350000005</v>
      </c>
      <c r="X136" s="723">
        <v>1.0677090758629999</v>
      </c>
      <c r="Y136" s="723">
        <v>0.338138056405</v>
      </c>
      <c r="Z136" s="731">
        <v>288.53419120000001</v>
      </c>
      <c r="AA136" s="723">
        <v>1.9992239411649999</v>
      </c>
      <c r="AB136" s="723">
        <v>1.8653152827099999</v>
      </c>
    </row>
    <row r="137" spans="1:28" ht="13" x14ac:dyDescent="0.3">
      <c r="A137" s="675">
        <v>40148</v>
      </c>
      <c r="B137" s="731">
        <v>440.29244879999999</v>
      </c>
      <c r="C137" s="723">
        <v>0.88645815746000001</v>
      </c>
      <c r="D137" s="723">
        <v>0.73379346574500004</v>
      </c>
      <c r="E137" s="731">
        <v>434.51210300000002</v>
      </c>
      <c r="F137" s="723">
        <v>-0.15234159023300001</v>
      </c>
      <c r="G137" s="723">
        <v>-0.46891504160500003</v>
      </c>
      <c r="H137" s="731">
        <v>458.63019860000003</v>
      </c>
      <c r="I137" s="723">
        <v>3.5425312617900002</v>
      </c>
      <c r="J137" s="723">
        <v>3.6989409319540001</v>
      </c>
      <c r="K137" s="731">
        <v>425.36555659999999</v>
      </c>
      <c r="L137" s="723">
        <v>0.19665525023800001</v>
      </c>
      <c r="M137" s="723">
        <v>9.3754553207999997E-2</v>
      </c>
      <c r="N137" s="731">
        <v>562.92386620000002</v>
      </c>
      <c r="O137" s="723">
        <v>0.82096555695200002</v>
      </c>
      <c r="P137" s="723">
        <v>0.11952099872700001</v>
      </c>
      <c r="Q137" s="731">
        <v>453.5804602</v>
      </c>
      <c r="R137" s="723">
        <v>2.8013093108509999</v>
      </c>
      <c r="S137" s="723">
        <v>2.6393985549200001</v>
      </c>
      <c r="T137" s="731">
        <v>507.93614769999999</v>
      </c>
      <c r="U137" s="723">
        <v>3.3895091358179998</v>
      </c>
      <c r="V137" s="723">
        <v>2.2461969564170001</v>
      </c>
      <c r="W137" s="731">
        <v>530.71321690000002</v>
      </c>
      <c r="X137" s="723">
        <v>1.6608388665239999</v>
      </c>
      <c r="Y137" s="723">
        <v>1.186004895143</v>
      </c>
      <c r="Z137" s="731">
        <v>287.87594760000002</v>
      </c>
      <c r="AA137" s="723">
        <v>1.73431487884</v>
      </c>
      <c r="AB137" s="723">
        <v>2.0156868989590002</v>
      </c>
    </row>
    <row r="138" spans="1:28" ht="13" x14ac:dyDescent="0.3">
      <c r="A138" s="675">
        <v>40179</v>
      </c>
      <c r="B138" s="731">
        <v>439.28787629999999</v>
      </c>
      <c r="C138" s="723">
        <v>4.2256587324329997</v>
      </c>
      <c r="D138" s="723">
        <v>1.9869065871060001</v>
      </c>
      <c r="E138" s="731">
        <v>433.40295889999999</v>
      </c>
      <c r="F138" s="723">
        <v>-0.112180423278</v>
      </c>
      <c r="G138" s="723">
        <v>-0.27513846712700002</v>
      </c>
      <c r="H138" s="731">
        <v>461.129839</v>
      </c>
      <c r="I138" s="723">
        <v>4.1468483749580001</v>
      </c>
      <c r="J138" s="723">
        <v>3.8347117744169998</v>
      </c>
      <c r="K138" s="731">
        <v>425.86685039999998</v>
      </c>
      <c r="L138" s="723">
        <v>0.26240183264900002</v>
      </c>
      <c r="M138" s="723">
        <v>0.175147418665</v>
      </c>
      <c r="N138" s="731">
        <v>553.94237969999995</v>
      </c>
      <c r="O138" s="723">
        <v>0.26387008123099998</v>
      </c>
      <c r="P138" s="723">
        <v>0.65342288582800001</v>
      </c>
      <c r="Q138" s="731">
        <v>455.03568159999998</v>
      </c>
      <c r="R138" s="723">
        <v>2.8390274081969999</v>
      </c>
      <c r="S138" s="723">
        <v>2.7336529531789999</v>
      </c>
      <c r="T138" s="731">
        <v>510.05589909999998</v>
      </c>
      <c r="U138" s="723">
        <v>3.9310259287879998</v>
      </c>
      <c r="V138" s="723">
        <v>3.0548134777059999</v>
      </c>
      <c r="W138" s="731">
        <v>532.48754010000005</v>
      </c>
      <c r="X138" s="723">
        <v>1.7971891477119999</v>
      </c>
      <c r="Y138" s="723">
        <v>1.5081580119469999</v>
      </c>
      <c r="Z138" s="731">
        <v>289.73136310000001</v>
      </c>
      <c r="AA138" s="723">
        <v>1.554778253674</v>
      </c>
      <c r="AB138" s="723">
        <v>1.7621787593639999</v>
      </c>
    </row>
    <row r="139" spans="1:28" ht="13" x14ac:dyDescent="0.3">
      <c r="A139" s="675">
        <v>40210</v>
      </c>
      <c r="B139" s="731">
        <v>445.78809380000001</v>
      </c>
      <c r="C139" s="723">
        <v>8.9905717906489997</v>
      </c>
      <c r="D139" s="723">
        <v>4.6136999303820003</v>
      </c>
      <c r="E139" s="731">
        <v>441.17266640000003</v>
      </c>
      <c r="F139" s="723">
        <v>5.9333635555070003</v>
      </c>
      <c r="G139" s="723">
        <v>1.8327530282469999</v>
      </c>
      <c r="H139" s="731">
        <v>462.3907815</v>
      </c>
      <c r="I139" s="723">
        <v>3.9266529290499999</v>
      </c>
      <c r="J139" s="723">
        <v>3.872057093375</v>
      </c>
      <c r="K139" s="731">
        <v>432.452315</v>
      </c>
      <c r="L139" s="723">
        <v>5.7344927563740002</v>
      </c>
      <c r="M139" s="723">
        <v>2.0188966606880001</v>
      </c>
      <c r="N139" s="731">
        <v>597.78254130000005</v>
      </c>
      <c r="O139" s="723">
        <v>28.619394672921999</v>
      </c>
      <c r="P139" s="723">
        <v>8.8256014369559992</v>
      </c>
      <c r="Q139" s="731">
        <v>456.68467249999998</v>
      </c>
      <c r="R139" s="723">
        <v>2.5127036706269998</v>
      </c>
      <c r="S139" s="723">
        <v>2.7171360101680002</v>
      </c>
      <c r="T139" s="731">
        <v>510.74779460000002</v>
      </c>
      <c r="U139" s="723">
        <v>5.2741710834740001</v>
      </c>
      <c r="V139" s="723">
        <v>4.1938389720659996</v>
      </c>
      <c r="W139" s="731">
        <v>529.82577089999995</v>
      </c>
      <c r="X139" s="723">
        <v>1.7010514713260001</v>
      </c>
      <c r="Y139" s="723">
        <v>1.7197576546660001</v>
      </c>
      <c r="Z139" s="731">
        <v>293.68421699999999</v>
      </c>
      <c r="AA139" s="723">
        <v>1.674652409066</v>
      </c>
      <c r="AB139" s="723">
        <v>1.6544485138380001</v>
      </c>
    </row>
    <row r="140" spans="1:28" ht="13" x14ac:dyDescent="0.3">
      <c r="A140" s="675">
        <v>40238</v>
      </c>
      <c r="B140" s="731">
        <v>441.13274039999999</v>
      </c>
      <c r="C140" s="723">
        <v>1.942040988837</v>
      </c>
      <c r="D140" s="723">
        <v>4.9862018297999997</v>
      </c>
      <c r="E140" s="731">
        <v>435.35112199999998</v>
      </c>
      <c r="F140" s="723">
        <v>7.2374038280489996</v>
      </c>
      <c r="G140" s="723">
        <v>4.2668327074630001</v>
      </c>
      <c r="H140" s="731">
        <v>462.49116620000001</v>
      </c>
      <c r="I140" s="723">
        <v>5.3266938216600002</v>
      </c>
      <c r="J140" s="723">
        <v>4.4634789814179996</v>
      </c>
      <c r="K140" s="731">
        <v>426.97855299999998</v>
      </c>
      <c r="L140" s="723">
        <v>6.1983969454099999</v>
      </c>
      <c r="M140" s="723">
        <v>4.0046391514700002</v>
      </c>
      <c r="N140" s="731">
        <v>554.45789969999998</v>
      </c>
      <c r="O140" s="723">
        <v>14.003447337408</v>
      </c>
      <c r="P140" s="723">
        <v>13.472808751848</v>
      </c>
      <c r="Q140" s="731">
        <v>457.48574150000002</v>
      </c>
      <c r="R140" s="723">
        <v>3.23380276355</v>
      </c>
      <c r="S140" s="723">
        <v>2.861243625313</v>
      </c>
      <c r="T140" s="731">
        <v>523.06723099999999</v>
      </c>
      <c r="U140" s="723">
        <v>5.8498752907549996</v>
      </c>
      <c r="V140" s="723">
        <v>5.0193029113950001</v>
      </c>
      <c r="W140" s="731">
        <v>549.58167820000006</v>
      </c>
      <c r="X140" s="723">
        <v>4.4365568541940004</v>
      </c>
      <c r="Y140" s="723">
        <v>2.6498005143559999</v>
      </c>
      <c r="Z140" s="731">
        <v>306.32099599999998</v>
      </c>
      <c r="AA140" s="723">
        <v>7.724353332523</v>
      </c>
      <c r="AB140" s="723">
        <v>3.6386279901649998</v>
      </c>
    </row>
    <row r="141" spans="1:28" ht="13" x14ac:dyDescent="0.3">
      <c r="A141" s="675">
        <v>40269</v>
      </c>
      <c r="B141" s="731">
        <v>441.59633550000001</v>
      </c>
      <c r="C141" s="723">
        <v>0.71752609445299997</v>
      </c>
      <c r="D141" s="723">
        <v>3.774627893625</v>
      </c>
      <c r="E141" s="731">
        <v>433.45013440000002</v>
      </c>
      <c r="F141" s="723">
        <v>-0.45715322401800002</v>
      </c>
      <c r="G141" s="723">
        <v>4.1420129465570001</v>
      </c>
      <c r="H141" s="731">
        <v>463.51921179999999</v>
      </c>
      <c r="I141" s="723">
        <v>3.346381731028</v>
      </c>
      <c r="J141" s="723">
        <v>4.1926896631529997</v>
      </c>
      <c r="K141" s="731">
        <v>424.19121180000002</v>
      </c>
      <c r="L141" s="723">
        <v>0.33465792869099997</v>
      </c>
      <c r="M141" s="723">
        <v>4.0353909752870001</v>
      </c>
      <c r="N141" s="731">
        <v>551.61942590000001</v>
      </c>
      <c r="O141" s="723">
        <v>-0.32411146322899997</v>
      </c>
      <c r="P141" s="723">
        <v>13.248379048352</v>
      </c>
      <c r="Q141" s="731">
        <v>457.6951459</v>
      </c>
      <c r="R141" s="723">
        <v>2.2038609923410002</v>
      </c>
      <c r="S141" s="723">
        <v>2.6483227043299999</v>
      </c>
      <c r="T141" s="731">
        <v>510.77546619999998</v>
      </c>
      <c r="U141" s="723">
        <v>3.2473511806320001</v>
      </c>
      <c r="V141" s="723">
        <v>4.7869357427040002</v>
      </c>
      <c r="W141" s="731">
        <v>526.47600620000003</v>
      </c>
      <c r="X141" s="723">
        <v>-0.20449527457800001</v>
      </c>
      <c r="Y141" s="723">
        <v>1.976801378689</v>
      </c>
      <c r="Z141" s="731">
        <v>290.86143609999999</v>
      </c>
      <c r="AA141" s="723">
        <v>2.311329957301</v>
      </c>
      <c r="AB141" s="723">
        <v>3.891895081425</v>
      </c>
    </row>
    <row r="142" spans="1:28" ht="13" x14ac:dyDescent="0.3">
      <c r="A142" s="675">
        <v>40299</v>
      </c>
      <c r="B142" s="731">
        <v>442.65492289999997</v>
      </c>
      <c r="C142" s="723">
        <v>1.2000668865449999</v>
      </c>
      <c r="D142" s="723">
        <v>1.2837477376090001</v>
      </c>
      <c r="E142" s="731">
        <v>436.60099910000002</v>
      </c>
      <c r="F142" s="723">
        <v>0.83387038870999997</v>
      </c>
      <c r="G142" s="723">
        <v>2.4326413601080001</v>
      </c>
      <c r="H142" s="731">
        <v>461.14302839999999</v>
      </c>
      <c r="I142" s="723">
        <v>1.1359999283519999</v>
      </c>
      <c r="J142" s="723">
        <v>3.2434512797989998</v>
      </c>
      <c r="K142" s="731">
        <v>427.52836129999997</v>
      </c>
      <c r="L142" s="723">
        <v>1.2448048754259999</v>
      </c>
      <c r="M142" s="723">
        <v>2.5332601592519999</v>
      </c>
      <c r="N142" s="731">
        <v>554.77928080000004</v>
      </c>
      <c r="O142" s="723">
        <v>0.97035819572899995</v>
      </c>
      <c r="P142" s="723">
        <v>4.5081420485530002</v>
      </c>
      <c r="Q142" s="731">
        <v>458.15892960000002</v>
      </c>
      <c r="R142" s="723">
        <v>2.601274329212</v>
      </c>
      <c r="S142" s="723">
        <v>2.677786034331</v>
      </c>
      <c r="T142" s="731">
        <v>512.74703629999999</v>
      </c>
      <c r="U142" s="723">
        <v>4.0948150395929996</v>
      </c>
      <c r="V142" s="723">
        <v>4.397242663648</v>
      </c>
      <c r="W142" s="731">
        <v>520.67080959999998</v>
      </c>
      <c r="X142" s="723">
        <v>-0.46369365554199998</v>
      </c>
      <c r="Y142" s="723">
        <v>1.2583231673599999</v>
      </c>
      <c r="Z142" s="731">
        <v>287.4011764</v>
      </c>
      <c r="AA142" s="723">
        <v>0.80712366358400001</v>
      </c>
      <c r="AB142" s="723">
        <v>3.6119238599679999</v>
      </c>
    </row>
    <row r="143" spans="1:28" ht="13" x14ac:dyDescent="0.3">
      <c r="A143" s="675">
        <v>40330</v>
      </c>
      <c r="B143" s="731">
        <v>441.8195685</v>
      </c>
      <c r="C143" s="723">
        <v>0.94546136490999999</v>
      </c>
      <c r="D143" s="723">
        <v>0.95416124950600001</v>
      </c>
      <c r="E143" s="731">
        <v>432.78407720000001</v>
      </c>
      <c r="F143" s="723">
        <v>1.8453921905E-2</v>
      </c>
      <c r="G143" s="723">
        <v>0.13063961550799999</v>
      </c>
      <c r="H143" s="731">
        <v>484.02220349999999</v>
      </c>
      <c r="I143" s="723">
        <v>8.3043113544249998</v>
      </c>
      <c r="J143" s="723">
        <v>4.2402013109830001</v>
      </c>
      <c r="K143" s="731">
        <v>428.8099765</v>
      </c>
      <c r="L143" s="723">
        <v>1.9924493292850001</v>
      </c>
      <c r="M143" s="723">
        <v>1.1891310669520001</v>
      </c>
      <c r="N143" s="731">
        <v>553.71664610000005</v>
      </c>
      <c r="O143" s="723">
        <v>1.449786842899</v>
      </c>
      <c r="P143" s="723">
        <v>0.69455764347899995</v>
      </c>
      <c r="Q143" s="731">
        <v>457.98718280000003</v>
      </c>
      <c r="R143" s="723">
        <v>1.9813258678700001</v>
      </c>
      <c r="S143" s="723">
        <v>2.2615658495069999</v>
      </c>
      <c r="T143" s="731">
        <v>510.34899869999998</v>
      </c>
      <c r="U143" s="723">
        <v>3.0434312996670001</v>
      </c>
      <c r="V143" s="723">
        <v>3.4607954572719999</v>
      </c>
      <c r="W143" s="731">
        <v>518.08219729999996</v>
      </c>
      <c r="X143" s="723">
        <v>0.69586334586099996</v>
      </c>
      <c r="Y143" s="723">
        <v>4.8456088110000002E-3</v>
      </c>
      <c r="Z143" s="731">
        <v>291.49706789999999</v>
      </c>
      <c r="AA143" s="723">
        <v>2.6199698772539999</v>
      </c>
      <c r="AB143" s="723">
        <v>1.911563811603</v>
      </c>
    </row>
    <row r="144" spans="1:28" ht="13" x14ac:dyDescent="0.3">
      <c r="A144" s="675">
        <v>40360</v>
      </c>
      <c r="B144" s="731">
        <v>442.7758465</v>
      </c>
      <c r="C144" s="723">
        <v>1.3760725954619999</v>
      </c>
      <c r="D144" s="723">
        <v>1.1737202798690001</v>
      </c>
      <c r="E144" s="731">
        <v>436.73184350000002</v>
      </c>
      <c r="F144" s="723">
        <v>1.378590336766</v>
      </c>
      <c r="G144" s="723">
        <v>0.74272210190700005</v>
      </c>
      <c r="H144" s="731">
        <v>464.24026709999998</v>
      </c>
      <c r="I144" s="723">
        <v>2.644178516058</v>
      </c>
      <c r="J144" s="723">
        <v>4.0033546354079999</v>
      </c>
      <c r="K144" s="731">
        <v>428.48934750000001</v>
      </c>
      <c r="L144" s="723">
        <v>1.720404843032</v>
      </c>
      <c r="M144" s="723">
        <v>1.652003248785</v>
      </c>
      <c r="N144" s="731">
        <v>556.99719149999999</v>
      </c>
      <c r="O144" s="723">
        <v>1.258772803669</v>
      </c>
      <c r="P144" s="723">
        <v>1.225823328752</v>
      </c>
      <c r="Q144" s="731">
        <v>457.62063710000001</v>
      </c>
      <c r="R144" s="723">
        <v>2.1526918268420001</v>
      </c>
      <c r="S144" s="723">
        <v>2.2444988749360002</v>
      </c>
      <c r="T144" s="731">
        <v>514.97172269999999</v>
      </c>
      <c r="U144" s="723">
        <v>5.6256056124100002</v>
      </c>
      <c r="V144" s="723">
        <v>4.2477255016280004</v>
      </c>
      <c r="W144" s="731">
        <v>518.28749430000005</v>
      </c>
      <c r="X144" s="723">
        <v>-0.74294470937400003</v>
      </c>
      <c r="Y144" s="723">
        <v>-0.17468946085100001</v>
      </c>
      <c r="Z144" s="731">
        <v>290.82616619999999</v>
      </c>
      <c r="AA144" s="723">
        <v>1.9819160966760001</v>
      </c>
      <c r="AB144" s="723">
        <v>1.8020193046120001</v>
      </c>
    </row>
    <row r="145" spans="1:28" ht="13" x14ac:dyDescent="0.3">
      <c r="A145" s="675">
        <v>40391</v>
      </c>
      <c r="B145" s="731">
        <v>444.79078340000001</v>
      </c>
      <c r="C145" s="723">
        <v>1.5716954368189999</v>
      </c>
      <c r="D145" s="723">
        <v>1.2977358021230001</v>
      </c>
      <c r="E145" s="731">
        <v>438.71952060000001</v>
      </c>
      <c r="F145" s="723">
        <v>1.6507576279959999</v>
      </c>
      <c r="G145" s="723">
        <v>1.0148550174140001</v>
      </c>
      <c r="H145" s="731">
        <v>465.94938389999999</v>
      </c>
      <c r="I145" s="723">
        <v>2.71479936218</v>
      </c>
      <c r="J145" s="723">
        <v>4.5377001521420004</v>
      </c>
      <c r="K145" s="731">
        <v>430.6873094</v>
      </c>
      <c r="L145" s="723">
        <v>2.0287398516969999</v>
      </c>
      <c r="M145" s="723">
        <v>1.9138944590839999</v>
      </c>
      <c r="N145" s="731">
        <v>564.25020870000003</v>
      </c>
      <c r="O145" s="723">
        <v>1.89758574785</v>
      </c>
      <c r="P145" s="723">
        <v>1.53640902004</v>
      </c>
      <c r="Q145" s="731">
        <v>458.83940130000002</v>
      </c>
      <c r="R145" s="723">
        <v>2.2084435583080002</v>
      </c>
      <c r="S145" s="723">
        <v>2.114110410221</v>
      </c>
      <c r="T145" s="731">
        <v>517.17099519999999</v>
      </c>
      <c r="U145" s="723">
        <v>4.1666446350850004</v>
      </c>
      <c r="V145" s="723">
        <v>4.2714290703450004</v>
      </c>
      <c r="W145" s="731">
        <v>518.38702049999995</v>
      </c>
      <c r="X145" s="723">
        <v>-1.8152766605190001</v>
      </c>
      <c r="Y145" s="723">
        <v>-0.63166720842299995</v>
      </c>
      <c r="Z145" s="731">
        <v>291.46894170000002</v>
      </c>
      <c r="AA145" s="723">
        <v>1.7552044008379999</v>
      </c>
      <c r="AB145" s="723">
        <v>2.1178360796920002</v>
      </c>
    </row>
    <row r="146" spans="1:28" s="26" customFormat="1" ht="13" x14ac:dyDescent="0.3">
      <c r="A146" s="672">
        <v>40422</v>
      </c>
      <c r="B146" s="672">
        <v>446.40141510000001</v>
      </c>
      <c r="C146" s="672">
        <v>1.6794031753380001</v>
      </c>
      <c r="D146" s="672">
        <v>1.5426518812109999</v>
      </c>
      <c r="E146" s="672">
        <v>439.97446389999999</v>
      </c>
      <c r="F146" s="672">
        <v>1.944365713661</v>
      </c>
      <c r="G146" s="672">
        <v>1.6580750082219999</v>
      </c>
      <c r="H146" s="672">
        <v>467.75709160000002</v>
      </c>
      <c r="I146" s="672">
        <v>2.761820629122</v>
      </c>
      <c r="J146" s="672">
        <v>2.7070577836759999</v>
      </c>
      <c r="K146" s="672">
        <v>432.5652723</v>
      </c>
      <c r="L146" s="672">
        <v>2.3398739448130002</v>
      </c>
      <c r="M146" s="672">
        <v>2.0300233221139998</v>
      </c>
      <c r="N146" s="672">
        <v>569.86568939999995</v>
      </c>
      <c r="O146" s="672">
        <v>2.595316481912</v>
      </c>
      <c r="P146" s="672">
        <v>1.9193789885350001</v>
      </c>
      <c r="Q146" s="672">
        <v>459.9927252</v>
      </c>
      <c r="R146" s="672">
        <v>2.0491903773820002</v>
      </c>
      <c r="S146" s="672">
        <v>2.1366450766080001</v>
      </c>
      <c r="T146" s="672">
        <v>517.16745930000002</v>
      </c>
      <c r="U146" s="672">
        <v>3.7096583387069999</v>
      </c>
      <c r="V146" s="672">
        <v>4.4926879749479998</v>
      </c>
      <c r="W146" s="672">
        <v>520.05961360000003</v>
      </c>
      <c r="X146" s="672">
        <v>-0.44866748464099998</v>
      </c>
      <c r="Y146" s="672">
        <v>-1.005213711903</v>
      </c>
      <c r="Z146" s="672">
        <v>293.41891559999999</v>
      </c>
      <c r="AA146" s="672">
        <v>2.4687744079059999</v>
      </c>
      <c r="AB146" s="672">
        <v>2.0687169209379999</v>
      </c>
    </row>
    <row r="147" spans="1:28" x14ac:dyDescent="0.25">
      <c r="A147" s="675">
        <v>40452</v>
      </c>
      <c r="B147" s="674">
        <v>446.81997790000003</v>
      </c>
      <c r="C147" s="673">
        <v>1.761767876995</v>
      </c>
      <c r="D147" s="673">
        <v>1.6710438460429999</v>
      </c>
      <c r="E147" s="674">
        <v>440.05942370000002</v>
      </c>
      <c r="F147" s="673">
        <v>1.8399453926310001</v>
      </c>
      <c r="G147" s="673">
        <v>1.8116995576999999</v>
      </c>
      <c r="H147" s="674">
        <v>469.18290389999999</v>
      </c>
      <c r="I147" s="673">
        <v>2.906458329346</v>
      </c>
      <c r="J147" s="673">
        <v>2.7945111464229999</v>
      </c>
      <c r="K147" s="674">
        <v>432.84150390000002</v>
      </c>
      <c r="L147" s="673">
        <v>2.1478209553580001</v>
      </c>
      <c r="M147" s="673">
        <v>2.1721868603879999</v>
      </c>
      <c r="N147" s="674">
        <v>572.88718249999999</v>
      </c>
      <c r="O147" s="673">
        <v>2.818349643496</v>
      </c>
      <c r="P147" s="673">
        <v>2.4380334709540001</v>
      </c>
      <c r="Q147" s="674">
        <v>461.28439459999998</v>
      </c>
      <c r="R147" s="673">
        <v>2.3246963513669998</v>
      </c>
      <c r="S147" s="673">
        <v>2.194095372049</v>
      </c>
      <c r="T147" s="674">
        <v>519.01061890000005</v>
      </c>
      <c r="U147" s="673">
        <v>3.8987831244939999</v>
      </c>
      <c r="V147" s="673">
        <v>3.924660396748</v>
      </c>
      <c r="W147" s="674">
        <v>520.16136319999998</v>
      </c>
      <c r="X147" s="673">
        <v>-1.8292833815180001</v>
      </c>
      <c r="Y147" s="673">
        <v>-1.3681895150600001</v>
      </c>
      <c r="Z147" s="674">
        <v>290.82553230000002</v>
      </c>
      <c r="AA147" s="673">
        <v>0.92234704863899997</v>
      </c>
      <c r="AB147" s="673">
        <v>1.713771455701</v>
      </c>
    </row>
    <row r="148" spans="1:28" x14ac:dyDescent="0.25">
      <c r="A148" s="675">
        <v>40483</v>
      </c>
      <c r="B148" s="674">
        <v>447.95341400000001</v>
      </c>
      <c r="C148" s="673">
        <v>1.825088867706</v>
      </c>
      <c r="D148" s="673">
        <v>1.7554676060629999</v>
      </c>
      <c r="E148" s="674">
        <v>440.36934939999998</v>
      </c>
      <c r="F148" s="673">
        <v>1.8699079112179999</v>
      </c>
      <c r="G148" s="673">
        <v>1.8847134473339999</v>
      </c>
      <c r="H148" s="674">
        <v>470.9125813</v>
      </c>
      <c r="I148" s="673">
        <v>2.8193806984199998</v>
      </c>
      <c r="J148" s="673">
        <v>2.8292417340079998</v>
      </c>
      <c r="K148" s="674">
        <v>433.81427079999997</v>
      </c>
      <c r="L148" s="673">
        <v>2.4610266156899998</v>
      </c>
      <c r="M148" s="673">
        <v>2.3161812415199998</v>
      </c>
      <c r="N148" s="674">
        <v>576.29318750000004</v>
      </c>
      <c r="O148" s="673">
        <v>2.982213748051</v>
      </c>
      <c r="P148" s="673">
        <v>2.799103184991</v>
      </c>
      <c r="Q148" s="674">
        <v>463.25243979999999</v>
      </c>
      <c r="R148" s="673">
        <v>2.2316683820629999</v>
      </c>
      <c r="S148" s="673">
        <v>2.2019085887299998</v>
      </c>
      <c r="T148" s="674">
        <v>516.72990400000003</v>
      </c>
      <c r="U148" s="673">
        <v>2.8055063461510001</v>
      </c>
      <c r="V148" s="673">
        <v>3.4698058778980001</v>
      </c>
      <c r="W148" s="674">
        <v>519.98117709999997</v>
      </c>
      <c r="X148" s="673">
        <v>-1.8574001576629999</v>
      </c>
      <c r="Y148" s="673">
        <v>-1.382819304346</v>
      </c>
      <c r="Z148" s="674">
        <v>291.80087789999999</v>
      </c>
      <c r="AA148" s="673">
        <v>1.1321662387439999</v>
      </c>
      <c r="AB148" s="673">
        <v>1.505578645495</v>
      </c>
    </row>
    <row r="149" spans="1:28" x14ac:dyDescent="0.25">
      <c r="A149" s="675">
        <v>40513</v>
      </c>
      <c r="B149" s="674">
        <v>449.02163789999997</v>
      </c>
      <c r="C149" s="673">
        <v>1.9825888733249999</v>
      </c>
      <c r="D149" s="673">
        <v>1.8565773624090001</v>
      </c>
      <c r="E149" s="674">
        <v>439.55811610000001</v>
      </c>
      <c r="F149" s="673">
        <v>1.1613055344509999</v>
      </c>
      <c r="G149" s="673">
        <v>1.6228976258800001</v>
      </c>
      <c r="H149" s="674">
        <v>470.91680170000001</v>
      </c>
      <c r="I149" s="673">
        <v>2.6789782132759998</v>
      </c>
      <c r="J149" s="673">
        <v>2.801391420701</v>
      </c>
      <c r="K149" s="674">
        <v>433.23285650000003</v>
      </c>
      <c r="L149" s="673">
        <v>1.849538538777</v>
      </c>
      <c r="M149" s="673">
        <v>2.1523242652499999</v>
      </c>
      <c r="N149" s="674">
        <v>578.26840800000002</v>
      </c>
      <c r="O149" s="673">
        <v>2.7258644945329999</v>
      </c>
      <c r="P149" s="673">
        <v>2.8419471414439998</v>
      </c>
      <c r="Q149" s="674">
        <v>464.71042920000002</v>
      </c>
      <c r="R149" s="673">
        <v>2.453802572336</v>
      </c>
      <c r="S149" s="673">
        <v>2.3367811229400002</v>
      </c>
      <c r="T149" s="674">
        <v>519.47479969999995</v>
      </c>
      <c r="U149" s="673">
        <v>2.2716737236059998</v>
      </c>
      <c r="V149" s="673">
        <v>2.987598276535</v>
      </c>
      <c r="W149" s="674">
        <v>522.05082960000004</v>
      </c>
      <c r="X149" s="673">
        <v>-1.6322162373489999</v>
      </c>
      <c r="Y149" s="673">
        <v>-1.772888853267</v>
      </c>
      <c r="Z149" s="674">
        <v>293.26221679999998</v>
      </c>
      <c r="AA149" s="673">
        <v>1.871038287465</v>
      </c>
      <c r="AB149" s="673">
        <v>1.308252646708</v>
      </c>
    </row>
    <row r="150" spans="1:28" x14ac:dyDescent="0.25">
      <c r="A150" s="675">
        <v>40544</v>
      </c>
      <c r="B150" s="674">
        <v>457.85922240000002</v>
      </c>
      <c r="C150" s="673">
        <v>4.2276026956220001</v>
      </c>
      <c r="D150" s="673">
        <v>2.6774854046110002</v>
      </c>
      <c r="E150" s="674">
        <v>453.69621169999999</v>
      </c>
      <c r="F150" s="673">
        <v>4.6823060118250002</v>
      </c>
      <c r="G150" s="673">
        <v>2.5705728904080001</v>
      </c>
      <c r="H150" s="674">
        <v>474.04582499999998</v>
      </c>
      <c r="I150" s="673">
        <v>2.8009434453450002</v>
      </c>
      <c r="J150" s="673">
        <v>2.7664725035390001</v>
      </c>
      <c r="K150" s="674">
        <v>446.08057259999998</v>
      </c>
      <c r="L150" s="673">
        <v>4.7464887630990003</v>
      </c>
      <c r="M150" s="673">
        <v>3.0205602645540002</v>
      </c>
      <c r="N150" s="674">
        <v>624.37723300000005</v>
      </c>
      <c r="O150" s="673">
        <v>12.715194915786</v>
      </c>
      <c r="P150" s="673">
        <v>6.1121254334959998</v>
      </c>
      <c r="Q150" s="674">
        <v>465.84394759999998</v>
      </c>
      <c r="R150" s="673">
        <v>2.3752568066739999</v>
      </c>
      <c r="S150" s="673">
        <v>2.353638532807</v>
      </c>
      <c r="T150" s="674">
        <v>521.81756619999999</v>
      </c>
      <c r="U150" s="673">
        <v>2.3059564884460002</v>
      </c>
      <c r="V150" s="673">
        <v>2.459627030529</v>
      </c>
      <c r="W150" s="674">
        <v>533.24954009999999</v>
      </c>
      <c r="X150" s="673">
        <v>0.143101939973</v>
      </c>
      <c r="Y150" s="673">
        <v>-1.1136879608750001</v>
      </c>
      <c r="Z150" s="674">
        <v>292.66572830000001</v>
      </c>
      <c r="AA150" s="673">
        <v>1.012788249295</v>
      </c>
      <c r="AB150" s="673">
        <v>1.337809246478</v>
      </c>
    </row>
    <row r="151" spans="1:28" ht="13" x14ac:dyDescent="0.3">
      <c r="A151" s="675">
        <v>40575</v>
      </c>
      <c r="B151" s="731">
        <v>452.73873429999998</v>
      </c>
      <c r="C151" s="723">
        <v>1.5591803811430001</v>
      </c>
      <c r="D151" s="723">
        <v>2.5842758293900001</v>
      </c>
      <c r="E151" s="731">
        <v>446.24310159999999</v>
      </c>
      <c r="F151" s="723">
        <v>1.149308555622</v>
      </c>
      <c r="G151" s="723">
        <v>2.3229689227539998</v>
      </c>
      <c r="H151" s="731">
        <v>474.84068550000001</v>
      </c>
      <c r="I151" s="723">
        <v>2.6925069655609999</v>
      </c>
      <c r="J151" s="723">
        <v>2.7241956941079999</v>
      </c>
      <c r="K151" s="731">
        <v>439.57114560000002</v>
      </c>
      <c r="L151" s="723">
        <v>1.6461538886660001</v>
      </c>
      <c r="M151" s="723">
        <v>2.7420948537240002</v>
      </c>
      <c r="N151" s="731">
        <v>612.30514340000002</v>
      </c>
      <c r="O151" s="723">
        <v>2.4294122187670002</v>
      </c>
      <c r="P151" s="723">
        <v>5.8497109115730002</v>
      </c>
      <c r="Q151" s="731">
        <v>466.6439469</v>
      </c>
      <c r="R151" s="723">
        <v>2.1807770218079998</v>
      </c>
      <c r="S151" s="723">
        <v>2.3362990094130001</v>
      </c>
      <c r="T151" s="731">
        <v>516.41064019999999</v>
      </c>
      <c r="U151" s="723">
        <v>1.1087361824899999</v>
      </c>
      <c r="V151" s="723">
        <v>1.894577737536</v>
      </c>
      <c r="W151" s="731">
        <v>538.68204019999996</v>
      </c>
      <c r="X151" s="723">
        <v>1.671543701047</v>
      </c>
      <c r="Y151" s="723">
        <v>6.0004148283999997E-2</v>
      </c>
      <c r="Z151" s="731">
        <v>293.40438060000002</v>
      </c>
      <c r="AA151" s="723">
        <v>-9.5284793598999995E-2</v>
      </c>
      <c r="AB151" s="723">
        <v>0.922859656541</v>
      </c>
    </row>
    <row r="152" spans="1:28" ht="13" x14ac:dyDescent="0.3">
      <c r="A152" s="675">
        <v>40603</v>
      </c>
      <c r="B152" s="731">
        <v>452.89989170000001</v>
      </c>
      <c r="C152" s="723">
        <v>2.6674853671780001</v>
      </c>
      <c r="D152" s="723">
        <v>2.811709620422</v>
      </c>
      <c r="E152" s="731">
        <v>445.58037990000003</v>
      </c>
      <c r="F152" s="723">
        <v>2.349656951154</v>
      </c>
      <c r="G152" s="723">
        <v>2.7171707099929998</v>
      </c>
      <c r="H152" s="731">
        <v>480.88175919999998</v>
      </c>
      <c r="I152" s="723">
        <v>3.9764203824919999</v>
      </c>
      <c r="J152" s="723">
        <v>3.1570065579439999</v>
      </c>
      <c r="K152" s="731">
        <v>439.71885329999998</v>
      </c>
      <c r="L152" s="723">
        <v>2.9838267544080002</v>
      </c>
      <c r="M152" s="723">
        <v>3.1177876165440002</v>
      </c>
      <c r="N152" s="731">
        <v>592.61715260000005</v>
      </c>
      <c r="O152" s="723">
        <v>6.8822633640259996</v>
      </c>
      <c r="P152" s="723">
        <v>7.2159153641860003</v>
      </c>
      <c r="Q152" s="731">
        <v>467.37656040000002</v>
      </c>
      <c r="R152" s="723">
        <v>2.1619950094120002</v>
      </c>
      <c r="S152" s="723">
        <v>2.2391340060870002</v>
      </c>
      <c r="T152" s="731">
        <v>525.73835819999999</v>
      </c>
      <c r="U152" s="723">
        <v>0.51066613270600003</v>
      </c>
      <c r="V152" s="723">
        <v>1.301639896088</v>
      </c>
      <c r="W152" s="731">
        <v>546.00070770000002</v>
      </c>
      <c r="X152" s="723">
        <v>-0.65158112834600002</v>
      </c>
      <c r="Y152" s="723">
        <v>0.37454665722300001</v>
      </c>
      <c r="Z152" s="731">
        <v>295.4391779</v>
      </c>
      <c r="AA152" s="723">
        <v>-3.5524231907370001</v>
      </c>
      <c r="AB152" s="723">
        <v>-0.92468821907499998</v>
      </c>
    </row>
    <row r="153" spans="1:28" ht="13" x14ac:dyDescent="0.3">
      <c r="A153" s="675">
        <v>40634</v>
      </c>
      <c r="B153" s="731">
        <v>451.25043419999997</v>
      </c>
      <c r="C153" s="723">
        <v>2.186181796339</v>
      </c>
      <c r="D153" s="723">
        <v>2.135605857951</v>
      </c>
      <c r="E153" s="731">
        <v>442.62485750000002</v>
      </c>
      <c r="F153" s="723">
        <v>2.1166732622429998</v>
      </c>
      <c r="G153" s="723">
        <v>1.86831323693</v>
      </c>
      <c r="H153" s="731">
        <v>475.74051750000001</v>
      </c>
      <c r="I153" s="723">
        <v>2.6366341219259999</v>
      </c>
      <c r="J153" s="723">
        <v>3.101538946821</v>
      </c>
      <c r="K153" s="731">
        <v>435.94409710000002</v>
      </c>
      <c r="L153" s="723">
        <v>2.770657423601</v>
      </c>
      <c r="M153" s="723">
        <v>2.462719884417</v>
      </c>
      <c r="N153" s="731">
        <v>584.84745659999999</v>
      </c>
      <c r="O153" s="723">
        <v>6.0237238102679997</v>
      </c>
      <c r="P153" s="723">
        <v>5.0420746077140004</v>
      </c>
      <c r="Q153" s="731">
        <v>466.9967102</v>
      </c>
      <c r="R153" s="723">
        <v>2.0322619506290001</v>
      </c>
      <c r="S153" s="723">
        <v>2.1249646067449999</v>
      </c>
      <c r="T153" s="731">
        <v>518.43300350000004</v>
      </c>
      <c r="U153" s="723">
        <v>1.4991983379639999</v>
      </c>
      <c r="V153" s="723">
        <v>1.0353236139219999</v>
      </c>
      <c r="W153" s="731">
        <v>525.76379310000004</v>
      </c>
      <c r="X153" s="723">
        <v>-0.13527930838499999</v>
      </c>
      <c r="Y153" s="723">
        <v>0.28414799871899998</v>
      </c>
      <c r="Z153" s="731">
        <v>292.67496290000003</v>
      </c>
      <c r="AA153" s="723">
        <v>0.62350197548200004</v>
      </c>
      <c r="AB153" s="723">
        <v>-1.0493296285639999</v>
      </c>
    </row>
    <row r="154" spans="1:28" ht="13" x14ac:dyDescent="0.3">
      <c r="A154" s="675">
        <v>40664</v>
      </c>
      <c r="B154" s="731">
        <v>452.63751830000001</v>
      </c>
      <c r="C154" s="723">
        <v>2.2551642111199999</v>
      </c>
      <c r="D154" s="723">
        <v>2.3694148585189998</v>
      </c>
      <c r="E154" s="731">
        <v>445.88338700000003</v>
      </c>
      <c r="F154" s="723">
        <v>2.1260574114890001</v>
      </c>
      <c r="G154" s="723">
        <v>2.1975118228219999</v>
      </c>
      <c r="H154" s="731">
        <v>471.91352449999999</v>
      </c>
      <c r="I154" s="723">
        <v>2.3356085718939998</v>
      </c>
      <c r="J154" s="723">
        <v>2.9832601505410001</v>
      </c>
      <c r="K154" s="731">
        <v>439.0602154</v>
      </c>
      <c r="L154" s="723">
        <v>2.6973307840760001</v>
      </c>
      <c r="M154" s="723">
        <v>2.817321693422</v>
      </c>
      <c r="N154" s="731">
        <v>579.8226889</v>
      </c>
      <c r="O154" s="723">
        <v>4.5141210147370003</v>
      </c>
      <c r="P154" s="723">
        <v>5.8060817127990001</v>
      </c>
      <c r="Q154" s="731">
        <v>466.85331489999999</v>
      </c>
      <c r="R154" s="723">
        <v>1.8976788922550001</v>
      </c>
      <c r="S154" s="723">
        <v>2.0305803527139998</v>
      </c>
      <c r="T154" s="731">
        <v>518.71494689999997</v>
      </c>
      <c r="U154" s="723">
        <v>1.1639093310149999</v>
      </c>
      <c r="V154" s="723">
        <v>1.0537102857339999</v>
      </c>
      <c r="W154" s="731">
        <v>526.50443789999997</v>
      </c>
      <c r="X154" s="723">
        <v>1.1204062514049999</v>
      </c>
      <c r="Y154" s="723">
        <v>9.6475055451999997E-2</v>
      </c>
      <c r="Z154" s="731">
        <v>294.39205179999999</v>
      </c>
      <c r="AA154" s="723">
        <v>2.4324449494490001</v>
      </c>
      <c r="AB154" s="723">
        <v>-0.23484675501999999</v>
      </c>
    </row>
    <row r="155" spans="1:28" x14ac:dyDescent="0.25">
      <c r="A155" s="675">
        <v>40695</v>
      </c>
      <c r="B155" s="674">
        <v>455.6964102</v>
      </c>
      <c r="C155" s="673">
        <v>3.1408390866690001</v>
      </c>
      <c r="D155" s="673">
        <v>2.5272809807860002</v>
      </c>
      <c r="E155" s="674">
        <v>447.08198320000002</v>
      </c>
      <c r="F155" s="673">
        <v>3.3037042611420002</v>
      </c>
      <c r="G155" s="673">
        <v>2.5141335397589999</v>
      </c>
      <c r="H155" s="674">
        <v>500.1569523</v>
      </c>
      <c r="I155" s="673">
        <v>3.3334728620559999</v>
      </c>
      <c r="J155" s="673">
        <v>2.777524148505</v>
      </c>
      <c r="K155" s="674">
        <v>443.84281979999997</v>
      </c>
      <c r="L155" s="673">
        <v>3.5057121158190001</v>
      </c>
      <c r="M155" s="673">
        <v>2.9923231925390001</v>
      </c>
      <c r="N155" s="674">
        <v>603.04489239999998</v>
      </c>
      <c r="O155" s="673">
        <v>8.9085720372390007</v>
      </c>
      <c r="P155" s="673">
        <v>6.4814583467659999</v>
      </c>
      <c r="Q155" s="674">
        <v>466.05052599999999</v>
      </c>
      <c r="R155" s="673">
        <v>1.76060455463</v>
      </c>
      <c r="S155" s="673">
        <v>1.8968197848599999</v>
      </c>
      <c r="T155" s="674">
        <v>519.62761639999997</v>
      </c>
      <c r="U155" s="673">
        <v>1.8180926627930001</v>
      </c>
      <c r="V155" s="673">
        <v>1.4932193200070001</v>
      </c>
      <c r="W155" s="674">
        <v>532.88694999999996</v>
      </c>
      <c r="X155" s="673">
        <v>2.8576069158820001</v>
      </c>
      <c r="Y155" s="673">
        <v>1.273051274493</v>
      </c>
      <c r="Z155" s="674">
        <v>299.88578760000001</v>
      </c>
      <c r="AA155" s="673">
        <v>2.8778058593979998</v>
      </c>
      <c r="AB155" s="673">
        <v>1.9767669492440001</v>
      </c>
    </row>
    <row r="156" spans="1:28" x14ac:dyDescent="0.25">
      <c r="A156" s="675">
        <v>40725</v>
      </c>
      <c r="B156" s="674">
        <v>455.72883580000001</v>
      </c>
      <c r="C156" s="673">
        <v>2.9254055753919999</v>
      </c>
      <c r="D156" s="673">
        <v>2.7735857621440001</v>
      </c>
      <c r="E156" s="674">
        <v>448.50560469999999</v>
      </c>
      <c r="F156" s="673">
        <v>2.6958788041749999</v>
      </c>
      <c r="G156" s="673">
        <v>2.7068063022579998</v>
      </c>
      <c r="H156" s="674">
        <v>481.08666469999997</v>
      </c>
      <c r="I156" s="673">
        <v>3.6288100782889998</v>
      </c>
      <c r="J156" s="673">
        <v>3.1042622248209999</v>
      </c>
      <c r="K156" s="674">
        <v>442.18495209999998</v>
      </c>
      <c r="L156" s="673">
        <v>3.1962532277419999</v>
      </c>
      <c r="M156" s="673">
        <v>3.1335176273540002</v>
      </c>
      <c r="N156" s="674">
        <v>597.46022819999996</v>
      </c>
      <c r="O156" s="673">
        <v>7.2644956415369997</v>
      </c>
      <c r="P156" s="673">
        <v>6.8949363903899998</v>
      </c>
      <c r="Q156" s="674">
        <v>467.72817079999999</v>
      </c>
      <c r="R156" s="673">
        <v>2.208714572851</v>
      </c>
      <c r="S156" s="673">
        <v>1.955591239181</v>
      </c>
      <c r="T156" s="674">
        <v>522.89737809999997</v>
      </c>
      <c r="U156" s="673">
        <v>1.5390467186129999</v>
      </c>
      <c r="V156" s="673">
        <v>1.5065775603180001</v>
      </c>
      <c r="W156" s="674">
        <v>530.27483410000002</v>
      </c>
      <c r="X156" s="673">
        <v>2.3128745979469998</v>
      </c>
      <c r="Y156" s="673">
        <v>2.0953675113050001</v>
      </c>
      <c r="Z156" s="674">
        <v>296.26848159999997</v>
      </c>
      <c r="AA156" s="673">
        <v>1.871329348081</v>
      </c>
      <c r="AB156" s="673">
        <v>2.394081418047</v>
      </c>
    </row>
    <row r="157" spans="1:28" x14ac:dyDescent="0.25">
      <c r="A157" s="675">
        <v>40756</v>
      </c>
      <c r="B157" s="674">
        <v>453.62397349999998</v>
      </c>
      <c r="C157" s="673">
        <v>1.985920219047</v>
      </c>
      <c r="D157" s="673">
        <v>2.682668222592</v>
      </c>
      <c r="E157" s="674">
        <v>447.13192409999999</v>
      </c>
      <c r="F157" s="673">
        <v>1.9174901286579999</v>
      </c>
      <c r="G157" s="673">
        <v>2.6359223738609998</v>
      </c>
      <c r="H157" s="674">
        <v>477.05803639999999</v>
      </c>
      <c r="I157" s="673">
        <v>2.3840899642400002</v>
      </c>
      <c r="J157" s="673">
        <v>3.1176233433279998</v>
      </c>
      <c r="K157" s="674">
        <v>439.9326107</v>
      </c>
      <c r="L157" s="673">
        <v>2.1466388951369999</v>
      </c>
      <c r="M157" s="673">
        <v>2.9483030503009999</v>
      </c>
      <c r="N157" s="674">
        <v>583.16287190000003</v>
      </c>
      <c r="O157" s="673">
        <v>3.3518221009740001</v>
      </c>
      <c r="P157" s="673">
        <v>6.489927138444</v>
      </c>
      <c r="Q157" s="674">
        <v>468.6791394</v>
      </c>
      <c r="R157" s="673">
        <v>2.144484120614</v>
      </c>
      <c r="S157" s="673">
        <v>2.0379549369340002</v>
      </c>
      <c r="T157" s="674">
        <v>522.40271570000004</v>
      </c>
      <c r="U157" s="673">
        <v>1.0116036182529999</v>
      </c>
      <c r="V157" s="673">
        <v>1.454529276141</v>
      </c>
      <c r="W157" s="674">
        <v>534.53162850000001</v>
      </c>
      <c r="X157" s="673">
        <v>3.1143927917849998</v>
      </c>
      <c r="Y157" s="673">
        <v>2.761634676721</v>
      </c>
      <c r="Z157" s="674">
        <v>294.34477729999998</v>
      </c>
      <c r="AA157" s="673">
        <v>0.98666965448400001</v>
      </c>
      <c r="AB157" s="673">
        <v>1.911995914212</v>
      </c>
    </row>
    <row r="158" spans="1:28" x14ac:dyDescent="0.25">
      <c r="A158" s="675">
        <v>40787</v>
      </c>
      <c r="B158" s="674">
        <v>454.26484870000002</v>
      </c>
      <c r="C158" s="673">
        <v>1.7615162797449999</v>
      </c>
      <c r="D158" s="673">
        <v>2.222662912439</v>
      </c>
      <c r="E158" s="674">
        <v>447.50311770000002</v>
      </c>
      <c r="F158" s="673">
        <v>1.7111569915360001</v>
      </c>
      <c r="G158" s="673">
        <v>2.106908493817</v>
      </c>
      <c r="H158" s="674">
        <v>477.1522387</v>
      </c>
      <c r="I158" s="673">
        <v>2.0085525732730001</v>
      </c>
      <c r="J158" s="673">
        <v>2.671789708565</v>
      </c>
      <c r="K158" s="674">
        <v>440.28222679999999</v>
      </c>
      <c r="L158" s="673">
        <v>1.783997697959</v>
      </c>
      <c r="M158" s="673">
        <v>2.3733734817280001</v>
      </c>
      <c r="N158" s="674">
        <v>587.58118839999997</v>
      </c>
      <c r="O158" s="673">
        <v>3.1087147953500001</v>
      </c>
      <c r="P158" s="673">
        <v>4.5586069538520002</v>
      </c>
      <c r="Q158" s="674">
        <v>468.08892270000001</v>
      </c>
      <c r="R158" s="673">
        <v>1.7600707699189999</v>
      </c>
      <c r="S158" s="673">
        <v>2.0373724432540001</v>
      </c>
      <c r="T158" s="674">
        <v>527.36697790000005</v>
      </c>
      <c r="U158" s="673">
        <v>1.972188778816</v>
      </c>
      <c r="V158" s="673">
        <v>1.507567357636</v>
      </c>
      <c r="W158" s="674">
        <v>533.97522909999998</v>
      </c>
      <c r="X158" s="673">
        <v>2.6757731490959999</v>
      </c>
      <c r="Y158" s="673">
        <v>2.7010112088449998</v>
      </c>
      <c r="Z158" s="674">
        <v>295.6263161</v>
      </c>
      <c r="AA158" s="673">
        <v>0.75230340739500001</v>
      </c>
      <c r="AB158" s="673">
        <v>1.2019393566329999</v>
      </c>
    </row>
    <row r="159" spans="1:28" x14ac:dyDescent="0.25">
      <c r="A159" s="675">
        <v>40817</v>
      </c>
      <c r="B159" s="674">
        <v>455.92794270000002</v>
      </c>
      <c r="C159" s="673">
        <v>2.0383969496629999</v>
      </c>
      <c r="D159" s="673">
        <v>1.9285765073850001</v>
      </c>
      <c r="E159" s="674">
        <v>449.13182210000002</v>
      </c>
      <c r="F159" s="673">
        <v>2.0616302961359998</v>
      </c>
      <c r="G159" s="673">
        <v>1.8967500326040001</v>
      </c>
      <c r="H159" s="674">
        <v>478.32282120000002</v>
      </c>
      <c r="I159" s="673">
        <v>1.9480499447070001</v>
      </c>
      <c r="J159" s="673">
        <v>2.1130473532190002</v>
      </c>
      <c r="K159" s="674">
        <v>442.5178118</v>
      </c>
      <c r="L159" s="673">
        <v>2.2355314388330001</v>
      </c>
      <c r="M159" s="673">
        <v>2.0552955218269999</v>
      </c>
      <c r="N159" s="674">
        <v>593.21357760000001</v>
      </c>
      <c r="O159" s="673">
        <v>3.5480624669059999</v>
      </c>
      <c r="P159" s="673">
        <v>3.3365234045140002</v>
      </c>
      <c r="Q159" s="674">
        <v>468.1847027</v>
      </c>
      <c r="R159" s="673">
        <v>1.4958902102</v>
      </c>
      <c r="S159" s="673">
        <v>1.7995758561170001</v>
      </c>
      <c r="T159" s="674">
        <v>524.01520779999998</v>
      </c>
      <c r="U159" s="673">
        <v>0.96425558895200003</v>
      </c>
      <c r="V159" s="673">
        <v>1.315597913563</v>
      </c>
      <c r="W159" s="674">
        <v>533.00769490000005</v>
      </c>
      <c r="X159" s="673">
        <v>2.4696820273169999</v>
      </c>
      <c r="Y159" s="673">
        <v>2.752876622879</v>
      </c>
      <c r="Z159" s="674">
        <v>297.11471660000001</v>
      </c>
      <c r="AA159" s="673">
        <v>2.1625282519939999</v>
      </c>
      <c r="AB159" s="673">
        <v>1.298646399046</v>
      </c>
    </row>
    <row r="160" spans="1:28" s="26" customFormat="1" ht="13" x14ac:dyDescent="0.3">
      <c r="A160" s="672">
        <v>40848</v>
      </c>
      <c r="B160" s="672">
        <v>456.70156209999999</v>
      </c>
      <c r="C160" s="672">
        <v>1.952914706439</v>
      </c>
      <c r="D160" s="672">
        <v>1.917687863339</v>
      </c>
      <c r="E160" s="672">
        <v>449.80169690000002</v>
      </c>
      <c r="F160" s="672">
        <v>2.1419173502539999</v>
      </c>
      <c r="G160" s="672">
        <v>1.9716249529309999</v>
      </c>
      <c r="H160" s="672">
        <v>479.04368460000001</v>
      </c>
      <c r="I160" s="672">
        <v>1.7266693698340001</v>
      </c>
      <c r="J160" s="672">
        <v>1.894102276008</v>
      </c>
      <c r="K160" s="672">
        <v>442.70559730000002</v>
      </c>
      <c r="L160" s="672">
        <v>2.049569850158</v>
      </c>
      <c r="M160" s="672">
        <v>2.023103686682</v>
      </c>
      <c r="N160" s="672">
        <v>596.45766949999995</v>
      </c>
      <c r="O160" s="672">
        <v>3.4989971142080001</v>
      </c>
      <c r="P160" s="672">
        <v>3.3859695487339998</v>
      </c>
      <c r="Q160" s="672">
        <v>468.46888819999998</v>
      </c>
      <c r="R160" s="672">
        <v>1.1260487699220001</v>
      </c>
      <c r="S160" s="672">
        <v>1.4599149479939999</v>
      </c>
      <c r="T160" s="672">
        <v>527.08931250000001</v>
      </c>
      <c r="U160" s="672">
        <v>2.0048014291039999</v>
      </c>
      <c r="V160" s="672">
        <v>1.646170687061</v>
      </c>
      <c r="W160" s="672">
        <v>537.56476359999999</v>
      </c>
      <c r="X160" s="672">
        <v>3.381581348399</v>
      </c>
      <c r="Y160" s="672">
        <v>2.8422940956180001</v>
      </c>
      <c r="Z160" s="672">
        <v>297.60952529999997</v>
      </c>
      <c r="AA160" s="672">
        <v>1.9906202619410001</v>
      </c>
      <c r="AB160" s="672">
        <v>1.632932883574</v>
      </c>
    </row>
    <row r="161" spans="1:28" x14ac:dyDescent="0.25">
      <c r="A161" s="675">
        <v>40878</v>
      </c>
      <c r="B161" s="674">
        <v>456.9259854</v>
      </c>
      <c r="C161" s="673">
        <v>1.760348908121</v>
      </c>
      <c r="D161" s="673">
        <v>1.916993278643</v>
      </c>
      <c r="E161" s="674">
        <v>449.63569619999998</v>
      </c>
      <c r="F161" s="673">
        <v>2.2926615914670001</v>
      </c>
      <c r="G161" s="673">
        <v>2.1653492344399998</v>
      </c>
      <c r="H161" s="674">
        <v>477.77376450000003</v>
      </c>
      <c r="I161" s="673">
        <v>1.456087949134</v>
      </c>
      <c r="J161" s="673">
        <v>1.709976845985</v>
      </c>
      <c r="K161" s="674">
        <v>442.45945260000002</v>
      </c>
      <c r="L161" s="673">
        <v>2.1297082992599998</v>
      </c>
      <c r="M161" s="673">
        <v>2.138200906822</v>
      </c>
      <c r="N161" s="674">
        <v>595.08425039999997</v>
      </c>
      <c r="O161" s="673">
        <v>2.9079649116850002</v>
      </c>
      <c r="P161" s="673">
        <v>3.317419319741</v>
      </c>
      <c r="Q161" s="674">
        <v>468.07686660000002</v>
      </c>
      <c r="R161" s="673">
        <v>0.72441615003000004</v>
      </c>
      <c r="S161" s="673">
        <v>1.1145023859809999</v>
      </c>
      <c r="T161" s="674">
        <v>525.58321209999997</v>
      </c>
      <c r="U161" s="673">
        <v>1.1758823341439999</v>
      </c>
      <c r="V161" s="673">
        <v>1.380671183467</v>
      </c>
      <c r="W161" s="674">
        <v>536.38795379999999</v>
      </c>
      <c r="X161" s="673">
        <v>2.7463080962799999</v>
      </c>
      <c r="Y161" s="673">
        <v>2.8656530787140002</v>
      </c>
      <c r="Z161" s="674">
        <v>299.30486150000002</v>
      </c>
      <c r="AA161" s="673">
        <v>2.0604920626790002</v>
      </c>
      <c r="AB161" s="673">
        <v>2.0710939542769999</v>
      </c>
    </row>
    <row r="162" spans="1:28" x14ac:dyDescent="0.25">
      <c r="A162" s="675">
        <v>40909</v>
      </c>
      <c r="B162" s="674">
        <v>457.29620519999997</v>
      </c>
      <c r="C162" s="673">
        <v>-0.122967316689</v>
      </c>
      <c r="D162" s="673">
        <v>1.187560626802</v>
      </c>
      <c r="E162" s="674">
        <v>451.74178469999998</v>
      </c>
      <c r="F162" s="673">
        <v>-0.43077877875100001</v>
      </c>
      <c r="G162" s="673">
        <v>1.3163758937500001</v>
      </c>
      <c r="H162" s="674">
        <v>477.76761499999998</v>
      </c>
      <c r="I162" s="673">
        <v>0.78511186128499999</v>
      </c>
      <c r="J162" s="673">
        <v>1.3214339790880001</v>
      </c>
      <c r="K162" s="674">
        <v>443.92364629999997</v>
      </c>
      <c r="L162" s="673">
        <v>-0.48352840999699997</v>
      </c>
      <c r="M162" s="673">
        <v>1.2154946012650001</v>
      </c>
      <c r="N162" s="674">
        <v>598.75647800000002</v>
      </c>
      <c r="O162" s="673">
        <v>-4.1034095488869999</v>
      </c>
      <c r="P162" s="673">
        <v>0.63855874176299998</v>
      </c>
      <c r="Q162" s="674">
        <v>467.80831610000001</v>
      </c>
      <c r="R162" s="673">
        <v>0.42167951523699998</v>
      </c>
      <c r="S162" s="673">
        <v>0.75672282373599997</v>
      </c>
      <c r="T162" s="674">
        <v>526.0589837</v>
      </c>
      <c r="U162" s="673">
        <v>0.81281615927299999</v>
      </c>
      <c r="V162" s="673">
        <v>1.3292004100379999</v>
      </c>
      <c r="W162" s="674">
        <v>537.22755540000003</v>
      </c>
      <c r="X162" s="673">
        <v>0.74599507376100005</v>
      </c>
      <c r="Y162" s="673">
        <v>2.2788768187450001</v>
      </c>
      <c r="Z162" s="674">
        <v>301.09211190000002</v>
      </c>
      <c r="AA162" s="673">
        <v>2.8791835822210001</v>
      </c>
      <c r="AB162" s="673">
        <v>2.3102437983859998</v>
      </c>
    </row>
    <row r="163" spans="1:28" x14ac:dyDescent="0.25">
      <c r="A163" s="675">
        <v>40940</v>
      </c>
      <c r="B163" s="674">
        <v>456.85847059999998</v>
      </c>
      <c r="C163" s="673">
        <v>0.90995887647399998</v>
      </c>
      <c r="D163" s="673">
        <v>0.84296126986700004</v>
      </c>
      <c r="E163" s="674">
        <v>449.84593619999998</v>
      </c>
      <c r="F163" s="673">
        <v>0.80737037437299997</v>
      </c>
      <c r="G163" s="673">
        <v>0.87540203083900003</v>
      </c>
      <c r="H163" s="674">
        <v>480.55708750000002</v>
      </c>
      <c r="I163" s="673">
        <v>1.2038568249429999</v>
      </c>
      <c r="J163" s="673">
        <v>1.147705084217</v>
      </c>
      <c r="K163" s="674">
        <v>442.8070136</v>
      </c>
      <c r="L163" s="673">
        <v>0.73614204034800002</v>
      </c>
      <c r="M163" s="673">
        <v>0.78138284408600001</v>
      </c>
      <c r="N163" s="674">
        <v>597.68172200000004</v>
      </c>
      <c r="O163" s="673">
        <v>-2.3882571553780001</v>
      </c>
      <c r="P163" s="673">
        <v>-1.290852303069</v>
      </c>
      <c r="Q163" s="674">
        <v>470.49614079999998</v>
      </c>
      <c r="R163" s="673">
        <v>0.82551031157499999</v>
      </c>
      <c r="S163" s="673">
        <v>0.65724383176199996</v>
      </c>
      <c r="T163" s="674">
        <v>527.80138680000005</v>
      </c>
      <c r="U163" s="673">
        <v>2.2057536606119998</v>
      </c>
      <c r="V163" s="673">
        <v>1.3956817451629999</v>
      </c>
      <c r="W163" s="674">
        <v>535.69879849999995</v>
      </c>
      <c r="X163" s="673">
        <v>-0.55380381697799996</v>
      </c>
      <c r="Y163" s="673">
        <v>0.96186116639499997</v>
      </c>
      <c r="Z163" s="674">
        <v>302.56958450000002</v>
      </c>
      <c r="AA163" s="673">
        <v>3.1237447379819998</v>
      </c>
      <c r="AB163" s="673">
        <v>2.6877474544319999</v>
      </c>
    </row>
    <row r="164" spans="1:28" x14ac:dyDescent="0.25">
      <c r="A164" s="675">
        <v>40969</v>
      </c>
      <c r="B164" s="674">
        <v>457.17237540000002</v>
      </c>
      <c r="C164" s="673">
        <v>0.94336160778599998</v>
      </c>
      <c r="D164" s="673">
        <v>0.57419986464899997</v>
      </c>
      <c r="E164" s="674">
        <v>450.14844069999998</v>
      </c>
      <c r="F164" s="673">
        <v>1.025193434465</v>
      </c>
      <c r="G164" s="673">
        <v>0.46201244258399998</v>
      </c>
      <c r="H164" s="674">
        <v>483.62827420000002</v>
      </c>
      <c r="I164" s="673">
        <v>0.57114143912799997</v>
      </c>
      <c r="J164" s="673">
        <v>0.85221551339599999</v>
      </c>
      <c r="K164" s="674">
        <v>443.68479880000001</v>
      </c>
      <c r="L164" s="673">
        <v>0.90192755444399997</v>
      </c>
      <c r="M164" s="673">
        <v>0.38063974774199999</v>
      </c>
      <c r="N164" s="674">
        <v>601.76084060000005</v>
      </c>
      <c r="O164" s="673">
        <v>1.542933403106</v>
      </c>
      <c r="P164" s="673">
        <v>-1.700131001346</v>
      </c>
      <c r="Q164" s="674">
        <v>470.82910859999998</v>
      </c>
      <c r="R164" s="673">
        <v>0.73870803384899997</v>
      </c>
      <c r="S164" s="673">
        <v>0.66214343592699998</v>
      </c>
      <c r="T164" s="674">
        <v>523.15903500000002</v>
      </c>
      <c r="U164" s="673">
        <v>-0.49060966539200002</v>
      </c>
      <c r="V164" s="673">
        <v>0.83459846236199997</v>
      </c>
      <c r="W164" s="674">
        <v>553.16581610000003</v>
      </c>
      <c r="X164" s="673">
        <v>1.312289214822</v>
      </c>
      <c r="Y164" s="673">
        <v>0.50434014207599998</v>
      </c>
      <c r="Z164" s="674">
        <v>300.82326699999999</v>
      </c>
      <c r="AA164" s="673">
        <v>1.8224018690649999</v>
      </c>
      <c r="AB164" s="673">
        <v>2.6064021042140002</v>
      </c>
    </row>
    <row r="165" spans="1:28" x14ac:dyDescent="0.25">
      <c r="A165" s="675">
        <v>41000</v>
      </c>
      <c r="B165" s="674">
        <v>459.96391490000002</v>
      </c>
      <c r="C165" s="673">
        <v>1.9309633940740001</v>
      </c>
      <c r="D165" s="673">
        <v>1.260655804645</v>
      </c>
      <c r="E165" s="674">
        <v>452.94408249999998</v>
      </c>
      <c r="F165" s="673">
        <v>2.3313704201530001</v>
      </c>
      <c r="G165" s="673">
        <v>1.3856003158470001</v>
      </c>
      <c r="H165" s="674">
        <v>481.98114229999999</v>
      </c>
      <c r="I165" s="673">
        <v>1.3117707175319999</v>
      </c>
      <c r="J165" s="673">
        <v>1.0271688606880001</v>
      </c>
      <c r="K165" s="674">
        <v>444.92789010000001</v>
      </c>
      <c r="L165" s="673">
        <v>2.0607672084019999</v>
      </c>
      <c r="M165" s="673">
        <v>1.230625525085</v>
      </c>
      <c r="N165" s="674">
        <v>600.59356119999995</v>
      </c>
      <c r="O165" s="673">
        <v>2.6923438620289999</v>
      </c>
      <c r="P165" s="673">
        <v>0.57361407438500001</v>
      </c>
      <c r="Q165" s="674">
        <v>471.18882289999999</v>
      </c>
      <c r="R165" s="673">
        <v>0.89767499608400003</v>
      </c>
      <c r="S165" s="673">
        <v>0.82060767393800005</v>
      </c>
      <c r="T165" s="674">
        <v>530.12856580000005</v>
      </c>
      <c r="U165" s="673">
        <v>2.2559447838089999</v>
      </c>
      <c r="V165" s="673">
        <v>1.3140601182789999</v>
      </c>
      <c r="W165" s="674">
        <v>541.94403920000002</v>
      </c>
      <c r="X165" s="673">
        <v>3.0774743929400001</v>
      </c>
      <c r="Y165" s="673">
        <v>1.2643768223039999</v>
      </c>
      <c r="Z165" s="674">
        <v>298.29659789999999</v>
      </c>
      <c r="AA165" s="673">
        <v>1.9207775562</v>
      </c>
      <c r="AB165" s="673">
        <v>2.2882024041840001</v>
      </c>
    </row>
    <row r="166" spans="1:28" x14ac:dyDescent="0.25">
      <c r="A166" s="675">
        <v>41030</v>
      </c>
      <c r="B166" s="674">
        <v>459.99713059999999</v>
      </c>
      <c r="C166" s="673">
        <v>1.6259395216820001</v>
      </c>
      <c r="D166" s="673">
        <v>1.499540019243</v>
      </c>
      <c r="E166" s="674">
        <v>453.23997279999998</v>
      </c>
      <c r="F166" s="673">
        <v>1.6498900866199999</v>
      </c>
      <c r="G166" s="673">
        <v>1.6673458714189999</v>
      </c>
      <c r="H166" s="674">
        <v>480.36875570000001</v>
      </c>
      <c r="I166" s="673">
        <v>1.7916907994869999</v>
      </c>
      <c r="J166" s="673">
        <v>1.2209964206249999</v>
      </c>
      <c r="K166" s="674">
        <v>445.1891516</v>
      </c>
      <c r="L166" s="673">
        <v>1.3959215581440001</v>
      </c>
      <c r="M166" s="673">
        <v>1.4511552847239999</v>
      </c>
      <c r="N166" s="674">
        <v>583.04184190000001</v>
      </c>
      <c r="O166" s="673">
        <v>0.555196107642</v>
      </c>
      <c r="P166" s="673">
        <v>1.5995646033740001</v>
      </c>
      <c r="Q166" s="674">
        <v>472.51157849999998</v>
      </c>
      <c r="R166" s="673">
        <v>1.2120003048950001</v>
      </c>
      <c r="S166" s="673">
        <v>0.94937711271400005</v>
      </c>
      <c r="T166" s="674">
        <v>533.81574680000006</v>
      </c>
      <c r="U166" s="673">
        <v>2.9111942870059999</v>
      </c>
      <c r="V166" s="673">
        <v>1.549507399658</v>
      </c>
      <c r="W166" s="674">
        <v>544.56387619999998</v>
      </c>
      <c r="X166" s="673">
        <v>3.4300638323260002</v>
      </c>
      <c r="Y166" s="673">
        <v>2.5906023571780001</v>
      </c>
      <c r="Z166" s="674">
        <v>301.56871599999999</v>
      </c>
      <c r="AA166" s="673">
        <v>2.4377914268129999</v>
      </c>
      <c r="AB166" s="673">
        <v>2.060312828676</v>
      </c>
    </row>
    <row r="167" spans="1:28" x14ac:dyDescent="0.25">
      <c r="A167" s="675">
        <v>41061</v>
      </c>
      <c r="B167" s="674">
        <v>461.49201340000002</v>
      </c>
      <c r="C167" s="673">
        <v>1.2718123448580001</v>
      </c>
      <c r="D167" s="673">
        <v>1.608483945533</v>
      </c>
      <c r="E167" s="674">
        <v>454.55914419999999</v>
      </c>
      <c r="F167" s="673">
        <v>1.6724362154970001</v>
      </c>
      <c r="G167" s="673">
        <v>1.883285103345</v>
      </c>
      <c r="H167" s="674">
        <v>504.55657409999998</v>
      </c>
      <c r="I167" s="673">
        <v>0.87964823437299999</v>
      </c>
      <c r="J167" s="673">
        <v>1.318920623975</v>
      </c>
      <c r="K167" s="674">
        <v>447.89948020000003</v>
      </c>
      <c r="L167" s="673">
        <v>0.91398581187500005</v>
      </c>
      <c r="M167" s="673">
        <v>1.4534959458550001</v>
      </c>
      <c r="N167" s="674">
        <v>596.97197310000001</v>
      </c>
      <c r="O167" s="673">
        <v>-1.0070426557850001</v>
      </c>
      <c r="P167" s="673">
        <v>0.72932220542299997</v>
      </c>
      <c r="Q167" s="674">
        <v>477.985837</v>
      </c>
      <c r="R167" s="673">
        <v>2.5609478659830001</v>
      </c>
      <c r="S167" s="673">
        <v>1.5562310681910001</v>
      </c>
      <c r="T167" s="674">
        <v>531.89802380000003</v>
      </c>
      <c r="U167" s="673">
        <v>2.3613847710810001</v>
      </c>
      <c r="V167" s="673">
        <v>2.5094670312880001</v>
      </c>
      <c r="W167" s="674">
        <v>544.01054690000001</v>
      </c>
      <c r="X167" s="673">
        <v>2.0874215253349999</v>
      </c>
      <c r="Y167" s="673">
        <v>2.8617564919660001</v>
      </c>
      <c r="Z167" s="674">
        <v>306.5630367</v>
      </c>
      <c r="AA167" s="673">
        <v>2.2265973834369999</v>
      </c>
      <c r="AB167" s="673">
        <v>2.1957818104300002</v>
      </c>
    </row>
    <row r="168" spans="1:28" x14ac:dyDescent="0.25">
      <c r="A168" s="675">
        <v>41091</v>
      </c>
      <c r="B168" s="674">
        <v>462.53510770000003</v>
      </c>
      <c r="C168" s="673">
        <v>1.4934916040699999</v>
      </c>
      <c r="D168" s="673">
        <v>1.4633848179440001</v>
      </c>
      <c r="E168" s="674">
        <v>456.183829</v>
      </c>
      <c r="F168" s="673">
        <v>1.711957268658</v>
      </c>
      <c r="G168" s="673">
        <v>1.678155660556</v>
      </c>
      <c r="H168" s="674">
        <v>486.41364540000001</v>
      </c>
      <c r="I168" s="673">
        <v>1.107280889468</v>
      </c>
      <c r="J168" s="673">
        <v>1.25119528926</v>
      </c>
      <c r="K168" s="674">
        <v>448.62488780000001</v>
      </c>
      <c r="L168" s="673">
        <v>1.4563896101430001</v>
      </c>
      <c r="M168" s="673">
        <v>1.2546738374619999</v>
      </c>
      <c r="N168" s="674">
        <v>601.99405820000004</v>
      </c>
      <c r="O168" s="673">
        <v>0.75885051188399999</v>
      </c>
      <c r="P168" s="673">
        <v>9.4368222023000006E-2</v>
      </c>
      <c r="Q168" s="674">
        <v>478.08166849999998</v>
      </c>
      <c r="R168" s="673">
        <v>2.2135715456890002</v>
      </c>
      <c r="S168" s="673">
        <v>1.995318689459</v>
      </c>
      <c r="T168" s="674">
        <v>533.01339599999994</v>
      </c>
      <c r="U168" s="673">
        <v>1.934608648595</v>
      </c>
      <c r="V168" s="673">
        <v>2.401118765024</v>
      </c>
      <c r="W168" s="674">
        <v>539.0157203</v>
      </c>
      <c r="X168" s="673">
        <v>1.6483690414679999</v>
      </c>
      <c r="Y168" s="673">
        <v>2.385653093408</v>
      </c>
      <c r="Z168" s="674">
        <v>302.76676809999998</v>
      </c>
      <c r="AA168" s="673">
        <v>2.1933775961939999</v>
      </c>
      <c r="AB168" s="673">
        <v>2.2853611676419998</v>
      </c>
    </row>
    <row r="169" spans="1:28" x14ac:dyDescent="0.25">
      <c r="A169" s="675">
        <v>41122</v>
      </c>
      <c r="B169" s="674">
        <v>463.69097579999999</v>
      </c>
      <c r="C169" s="673">
        <v>2.219239477651</v>
      </c>
      <c r="D169" s="673">
        <v>1.6606637384330001</v>
      </c>
      <c r="E169" s="674">
        <v>455.86839140000001</v>
      </c>
      <c r="F169" s="673">
        <v>1.9538903015219999</v>
      </c>
      <c r="G169" s="673">
        <v>1.7793628815610001</v>
      </c>
      <c r="H169" s="674">
        <v>494.89925210000001</v>
      </c>
      <c r="I169" s="673">
        <v>3.7398417673950002</v>
      </c>
      <c r="J169" s="673">
        <v>1.890405742579</v>
      </c>
      <c r="K169" s="674">
        <v>450.28311380000002</v>
      </c>
      <c r="L169" s="673">
        <v>2.3527474090929998</v>
      </c>
      <c r="M169" s="673">
        <v>1.5722264008460001</v>
      </c>
      <c r="N169" s="674">
        <v>599.6555439</v>
      </c>
      <c r="O169" s="673">
        <v>2.8281416384179998</v>
      </c>
      <c r="P169" s="673">
        <v>0.83836132973599997</v>
      </c>
      <c r="Q169" s="674">
        <v>482.06522740000003</v>
      </c>
      <c r="R169" s="673">
        <v>2.8561305325299999</v>
      </c>
      <c r="S169" s="673">
        <v>2.543741122133</v>
      </c>
      <c r="T169" s="674">
        <v>536.23193590000005</v>
      </c>
      <c r="U169" s="673">
        <v>2.6472335966839999</v>
      </c>
      <c r="V169" s="673">
        <v>2.314205650775</v>
      </c>
      <c r="W169" s="674">
        <v>531.74850990000004</v>
      </c>
      <c r="X169" s="673">
        <v>-0.52066490580000002</v>
      </c>
      <c r="Y169" s="673">
        <v>1.0691265523969999</v>
      </c>
      <c r="Z169" s="674">
        <v>305.62589029999998</v>
      </c>
      <c r="AA169" s="673">
        <v>3.8326187077210001</v>
      </c>
      <c r="AB169" s="673">
        <v>2.7463980670299999</v>
      </c>
    </row>
    <row r="170" spans="1:28" x14ac:dyDescent="0.25">
      <c r="A170" s="675">
        <v>41153</v>
      </c>
      <c r="B170" s="674">
        <v>462.07402939999997</v>
      </c>
      <c r="C170" s="673">
        <v>1.71908099919</v>
      </c>
      <c r="D170" s="673">
        <v>1.8100715222620001</v>
      </c>
      <c r="E170" s="674">
        <v>454.9824046</v>
      </c>
      <c r="F170" s="673">
        <v>1.671337383847</v>
      </c>
      <c r="G170" s="673">
        <v>1.7789632502199999</v>
      </c>
      <c r="H170" s="674">
        <v>487.93450519999999</v>
      </c>
      <c r="I170" s="673">
        <v>2.25971202176</v>
      </c>
      <c r="J170" s="673">
        <v>2.365396452718</v>
      </c>
      <c r="K170" s="674">
        <v>448.65699289999998</v>
      </c>
      <c r="L170" s="673">
        <v>1.902135855192</v>
      </c>
      <c r="M170" s="673">
        <v>1.9029952286680001</v>
      </c>
      <c r="N170" s="674">
        <v>595.75430819999997</v>
      </c>
      <c r="O170" s="673">
        <v>1.390977104331</v>
      </c>
      <c r="P170" s="673">
        <v>1.6513715066700001</v>
      </c>
      <c r="Q170" s="674">
        <v>478.7413985</v>
      </c>
      <c r="R170" s="673">
        <v>2.2757376394539999</v>
      </c>
      <c r="S170" s="673">
        <v>2.448711551827</v>
      </c>
      <c r="T170" s="674">
        <v>534.20896159999995</v>
      </c>
      <c r="U170" s="673">
        <v>1.29738568904</v>
      </c>
      <c r="V170" s="673">
        <v>1.9576439510949999</v>
      </c>
      <c r="W170" s="674">
        <v>528.8880077</v>
      </c>
      <c r="X170" s="673">
        <v>-0.952707377189</v>
      </c>
      <c r="Y170" s="673">
        <v>5.4450598510000003E-2</v>
      </c>
      <c r="Z170" s="674">
        <v>304.7332978</v>
      </c>
      <c r="AA170" s="673">
        <v>3.0805720614259999</v>
      </c>
      <c r="AB170" s="673">
        <v>3.0337599401380002</v>
      </c>
    </row>
    <row r="171" spans="1:28" x14ac:dyDescent="0.25">
      <c r="A171" s="675">
        <v>41183</v>
      </c>
      <c r="B171" s="674">
        <v>461.60423800000001</v>
      </c>
      <c r="C171" s="673">
        <v>1.244998336006</v>
      </c>
      <c r="D171" s="673">
        <v>1.7269532759940001</v>
      </c>
      <c r="E171" s="674">
        <v>454.25824549999999</v>
      </c>
      <c r="F171" s="673">
        <v>1.141407299093</v>
      </c>
      <c r="G171" s="673">
        <v>1.5882351450500001</v>
      </c>
      <c r="H171" s="674">
        <v>487.99603999999999</v>
      </c>
      <c r="I171" s="673">
        <v>2.0223201510090001</v>
      </c>
      <c r="J171" s="673">
        <v>2.6733554079070001</v>
      </c>
      <c r="K171" s="674">
        <v>447.6314984</v>
      </c>
      <c r="L171" s="673">
        <v>1.15558887431</v>
      </c>
      <c r="M171" s="673">
        <v>1.8022505010829999</v>
      </c>
      <c r="N171" s="674">
        <v>592.50717050000003</v>
      </c>
      <c r="O171" s="673">
        <v>-0.119081411261</v>
      </c>
      <c r="P171" s="673">
        <v>1.3582743817209999</v>
      </c>
      <c r="Q171" s="674">
        <v>479.03447210000002</v>
      </c>
      <c r="R171" s="673">
        <v>2.317412195962</v>
      </c>
      <c r="S171" s="673">
        <v>2.483238872801</v>
      </c>
      <c r="T171" s="674">
        <v>535.47471940000003</v>
      </c>
      <c r="U171" s="673">
        <v>2.1868662262899998</v>
      </c>
      <c r="V171" s="673">
        <v>2.041620520785</v>
      </c>
      <c r="W171" s="674">
        <v>534.46726609999996</v>
      </c>
      <c r="X171" s="673">
        <v>0.27383679709800002</v>
      </c>
      <c r="Y171" s="673">
        <v>-0.40029413344999998</v>
      </c>
      <c r="Z171" s="674">
        <v>305.20415359999998</v>
      </c>
      <c r="AA171" s="673">
        <v>2.7226645292330001</v>
      </c>
      <c r="AB171" s="673">
        <v>3.2102341598719999</v>
      </c>
    </row>
    <row r="172" spans="1:28" x14ac:dyDescent="0.25">
      <c r="A172" s="675">
        <v>41214</v>
      </c>
      <c r="B172" s="674">
        <v>463.24577670000002</v>
      </c>
      <c r="C172" s="673">
        <v>1.4329301984230001</v>
      </c>
      <c r="D172" s="673">
        <v>1.4653429907519999</v>
      </c>
      <c r="E172" s="674">
        <v>456.24916020000001</v>
      </c>
      <c r="F172" s="673">
        <v>1.433401284263</v>
      </c>
      <c r="G172" s="673">
        <v>1.415081339936</v>
      </c>
      <c r="H172" s="674">
        <v>487.90739810000002</v>
      </c>
      <c r="I172" s="673">
        <v>1.8502933625769999</v>
      </c>
      <c r="J172" s="673">
        <v>2.0438351825250001</v>
      </c>
      <c r="K172" s="674">
        <v>449.40119879999997</v>
      </c>
      <c r="L172" s="673">
        <v>1.512427568306</v>
      </c>
      <c r="M172" s="673">
        <v>1.522743747996</v>
      </c>
      <c r="N172" s="674">
        <v>595.83494659999997</v>
      </c>
      <c r="O172" s="673">
        <v>-0.104403536385</v>
      </c>
      <c r="P172" s="673">
        <v>0.38508822175700003</v>
      </c>
      <c r="Q172" s="674">
        <v>478.00321739999998</v>
      </c>
      <c r="R172" s="673">
        <v>2.0352107557519998</v>
      </c>
      <c r="S172" s="673">
        <v>2.2094137608510001</v>
      </c>
      <c r="T172" s="674">
        <v>535.4558141</v>
      </c>
      <c r="U172" s="673">
        <v>1.5873024555020001</v>
      </c>
      <c r="V172" s="673">
        <v>1.689482320739</v>
      </c>
      <c r="W172" s="674">
        <v>532.44634589999998</v>
      </c>
      <c r="X172" s="673">
        <v>-0.95214903330400003</v>
      </c>
      <c r="Y172" s="673">
        <v>-0.54507996038899997</v>
      </c>
      <c r="Z172" s="674">
        <v>306.09310549999998</v>
      </c>
      <c r="AA172" s="673">
        <v>2.8505741512970002</v>
      </c>
      <c r="AB172" s="673">
        <v>2.8842570681019999</v>
      </c>
    </row>
    <row r="173" spans="1:28" x14ac:dyDescent="0.25">
      <c r="A173" s="675">
        <v>41244</v>
      </c>
      <c r="B173" s="674">
        <v>461.46872619999999</v>
      </c>
      <c r="C173" s="673">
        <v>0.99419620357600003</v>
      </c>
      <c r="D173" s="673">
        <v>1.223992077718</v>
      </c>
      <c r="E173" s="674">
        <v>453.96688019999999</v>
      </c>
      <c r="F173" s="673">
        <v>0.96326515812799995</v>
      </c>
      <c r="G173" s="673">
        <v>1.179403364746</v>
      </c>
      <c r="H173" s="674">
        <v>488.29169630000001</v>
      </c>
      <c r="I173" s="673">
        <v>2.2014460779379998</v>
      </c>
      <c r="J173" s="673">
        <v>2.0245313089799999</v>
      </c>
      <c r="K173" s="674">
        <v>447.76604229999998</v>
      </c>
      <c r="L173" s="673">
        <v>1.1993392092349999</v>
      </c>
      <c r="M173" s="673">
        <v>1.2891540814260001</v>
      </c>
      <c r="N173" s="674">
        <v>591.56892300000004</v>
      </c>
      <c r="O173" s="673">
        <v>-0.59072768228000005</v>
      </c>
      <c r="P173" s="673">
        <v>-0.27143535385000001</v>
      </c>
      <c r="Q173" s="674">
        <v>478.65039430000002</v>
      </c>
      <c r="R173" s="673">
        <v>2.2589297729669999</v>
      </c>
      <c r="S173" s="673">
        <v>2.2038125630950001</v>
      </c>
      <c r="T173" s="674">
        <v>534.76316780000002</v>
      </c>
      <c r="U173" s="673">
        <v>1.7466227019160001</v>
      </c>
      <c r="V173" s="673">
        <v>1.839677464595</v>
      </c>
      <c r="W173" s="674">
        <v>528.78327409999997</v>
      </c>
      <c r="X173" s="673">
        <v>-1.417757361277</v>
      </c>
      <c r="Y173" s="673">
        <v>-0.70092119966300004</v>
      </c>
      <c r="Z173" s="674">
        <v>304.73473589999998</v>
      </c>
      <c r="AA173" s="673">
        <v>1.814161778993</v>
      </c>
      <c r="AB173" s="673">
        <v>2.4610934382699998</v>
      </c>
    </row>
    <row r="174" spans="1:28" x14ac:dyDescent="0.25">
      <c r="A174" s="675">
        <v>41275</v>
      </c>
      <c r="B174" s="674">
        <v>461.95818120000001</v>
      </c>
      <c r="C174" s="673">
        <v>1.0194652715220001</v>
      </c>
      <c r="D174" s="673">
        <v>1.1487824446099999</v>
      </c>
      <c r="E174" s="674">
        <v>455.44951730000002</v>
      </c>
      <c r="F174" s="673">
        <v>0.82076370297699996</v>
      </c>
      <c r="G174" s="673">
        <v>1.0721287108340001</v>
      </c>
      <c r="H174" s="674">
        <v>486.74977230000002</v>
      </c>
      <c r="I174" s="673">
        <v>1.8800264015379999</v>
      </c>
      <c r="J174" s="673">
        <v>1.9771433085279999</v>
      </c>
      <c r="K174" s="674">
        <v>448.86861979999998</v>
      </c>
      <c r="L174" s="673">
        <v>1.113924329379</v>
      </c>
      <c r="M174" s="673">
        <v>1.275096594264</v>
      </c>
      <c r="N174" s="674">
        <v>599.26328880000005</v>
      </c>
      <c r="O174" s="673">
        <v>8.4643894240999995E-2</v>
      </c>
      <c r="P174" s="673">
        <v>-0.202828729795</v>
      </c>
      <c r="Q174" s="674">
        <v>477.1614242</v>
      </c>
      <c r="R174" s="673">
        <v>1.999346266004</v>
      </c>
      <c r="S174" s="673">
        <v>2.0978302844319998</v>
      </c>
      <c r="T174" s="674">
        <v>534.41036150000002</v>
      </c>
      <c r="U174" s="673">
        <v>1.587536390171</v>
      </c>
      <c r="V174" s="673">
        <v>1.6404204871979999</v>
      </c>
      <c r="W174" s="674">
        <v>523.41065040000001</v>
      </c>
      <c r="X174" s="673">
        <v>-2.571890600383</v>
      </c>
      <c r="Y174" s="673">
        <v>-1.6472397811749999</v>
      </c>
      <c r="Z174" s="674">
        <v>303.92499170000002</v>
      </c>
      <c r="AA174" s="673">
        <v>0.94086815563600001</v>
      </c>
      <c r="AB174" s="673">
        <v>1.864834433185</v>
      </c>
    </row>
    <row r="175" spans="1:28" x14ac:dyDescent="0.25">
      <c r="A175" s="675">
        <v>41306</v>
      </c>
      <c r="B175" s="674">
        <v>462.02676989999998</v>
      </c>
      <c r="C175" s="673">
        <v>1.131269229443</v>
      </c>
      <c r="D175" s="673">
        <v>1.0482983610479999</v>
      </c>
      <c r="E175" s="674">
        <v>455.48278479999999</v>
      </c>
      <c r="F175" s="673">
        <v>1.25306202555</v>
      </c>
      <c r="G175" s="673">
        <v>1.0121024419</v>
      </c>
      <c r="H175" s="674">
        <v>484.78533060000001</v>
      </c>
      <c r="I175" s="673">
        <v>0.87986281130400001</v>
      </c>
      <c r="J175" s="673">
        <v>1.6522775245050001</v>
      </c>
      <c r="K175" s="674">
        <v>447.61571400000003</v>
      </c>
      <c r="L175" s="673">
        <v>1.0859584993710001</v>
      </c>
      <c r="M175" s="673">
        <v>1.1330405980580001</v>
      </c>
      <c r="N175" s="674">
        <v>599.62583770000003</v>
      </c>
      <c r="O175" s="673">
        <v>0.32527608398199997</v>
      </c>
      <c r="P175" s="673">
        <v>-5.9413204661000002E-2</v>
      </c>
      <c r="Q175" s="674">
        <v>474.87453249999999</v>
      </c>
      <c r="R175" s="673">
        <v>0.93059035352700004</v>
      </c>
      <c r="S175" s="673">
        <v>1.7281961224789999</v>
      </c>
      <c r="T175" s="674">
        <v>538.20652370000005</v>
      </c>
      <c r="U175" s="673">
        <v>1.971411436238</v>
      </c>
      <c r="V175" s="673">
        <v>1.7687539275069999</v>
      </c>
      <c r="W175" s="674">
        <v>532.24818679999998</v>
      </c>
      <c r="X175" s="673">
        <v>-0.64413280553600005</v>
      </c>
      <c r="Y175" s="673">
        <v>-1.5455151477239999</v>
      </c>
      <c r="Z175" s="674">
        <v>304.54760399999998</v>
      </c>
      <c r="AA175" s="673">
        <v>0.653740362987</v>
      </c>
      <c r="AB175" s="673">
        <v>1.134125467926</v>
      </c>
    </row>
    <row r="176" spans="1:28" x14ac:dyDescent="0.25">
      <c r="A176" s="675">
        <v>41334</v>
      </c>
      <c r="B176" s="674">
        <v>454.16124409999998</v>
      </c>
      <c r="C176" s="673">
        <v>-0.65864244255000004</v>
      </c>
      <c r="D176" s="673">
        <v>0.49726606020300002</v>
      </c>
      <c r="E176" s="674">
        <v>447.09396029999999</v>
      </c>
      <c r="F176" s="673">
        <v>-0.67854959027499995</v>
      </c>
      <c r="G176" s="673">
        <v>0.46533495061300001</v>
      </c>
      <c r="H176" s="674">
        <v>489.17807049999999</v>
      </c>
      <c r="I176" s="673">
        <v>1.1475334665200001</v>
      </c>
      <c r="J176" s="673">
        <v>1.301026940763</v>
      </c>
      <c r="K176" s="674">
        <v>439.6865014</v>
      </c>
      <c r="L176" s="673">
        <v>-0.90115717527700001</v>
      </c>
      <c r="M176" s="673">
        <v>0.43259994179700001</v>
      </c>
      <c r="N176" s="674">
        <v>586.84416280000005</v>
      </c>
      <c r="O176" s="673">
        <v>-2.4788382349920002</v>
      </c>
      <c r="P176" s="673">
        <v>-0.69323534372700002</v>
      </c>
      <c r="Q176" s="674">
        <v>476.23451399999999</v>
      </c>
      <c r="R176" s="673">
        <v>1.1480610058439999</v>
      </c>
      <c r="S176" s="673">
        <v>1.358061838035</v>
      </c>
      <c r="T176" s="674">
        <v>538.38467619999994</v>
      </c>
      <c r="U176" s="673">
        <v>2.9103274877019998</v>
      </c>
      <c r="V176" s="673">
        <v>2.1548343527979998</v>
      </c>
      <c r="W176" s="674">
        <v>525.80468259999998</v>
      </c>
      <c r="X176" s="673">
        <v>-4.946280609475</v>
      </c>
      <c r="Y176" s="673">
        <v>-2.7445338599719999</v>
      </c>
      <c r="Z176" s="674">
        <v>301.93698749999999</v>
      </c>
      <c r="AA176" s="673">
        <v>0.37022418880899999</v>
      </c>
      <c r="AB176" s="673">
        <v>0.65502689815100001</v>
      </c>
    </row>
    <row r="177" spans="1:28" x14ac:dyDescent="0.25">
      <c r="A177" s="675">
        <v>41365</v>
      </c>
      <c r="B177" s="674">
        <v>477.61381110000002</v>
      </c>
      <c r="C177" s="673">
        <v>3.8372349717560001</v>
      </c>
      <c r="D177" s="673">
        <v>1.441567665587</v>
      </c>
      <c r="E177" s="674">
        <v>472.21295709999998</v>
      </c>
      <c r="F177" s="673">
        <v>4.2541398253059999</v>
      </c>
      <c r="G177" s="673">
        <v>1.615095102677</v>
      </c>
      <c r="H177" s="674">
        <v>488.55659020000002</v>
      </c>
      <c r="I177" s="673">
        <v>1.3642541840169999</v>
      </c>
      <c r="J177" s="673">
        <v>1.130816351697</v>
      </c>
      <c r="K177" s="674">
        <v>462.65068630000002</v>
      </c>
      <c r="L177" s="673">
        <v>3.9832963035910001</v>
      </c>
      <c r="M177" s="673">
        <v>1.391987753013</v>
      </c>
      <c r="N177" s="674">
        <v>632.95784819999994</v>
      </c>
      <c r="O177" s="673">
        <v>5.3887169445070002</v>
      </c>
      <c r="P177" s="673">
        <v>1.077296429977</v>
      </c>
      <c r="Q177" s="674">
        <v>477.99225810000002</v>
      </c>
      <c r="R177" s="673">
        <v>1.4438872208660001</v>
      </c>
      <c r="S177" s="673">
        <v>1.17430563173</v>
      </c>
      <c r="T177" s="674">
        <v>548.77982510000004</v>
      </c>
      <c r="U177" s="673">
        <v>3.5182520813329998</v>
      </c>
      <c r="V177" s="673">
        <v>2.8007302401879999</v>
      </c>
      <c r="W177" s="674">
        <v>560.58440340000004</v>
      </c>
      <c r="X177" s="673">
        <v>3.4395367144389999</v>
      </c>
      <c r="Y177" s="673">
        <v>-0.74634022646599996</v>
      </c>
      <c r="Z177" s="674">
        <v>312.83934479999999</v>
      </c>
      <c r="AA177" s="673">
        <v>4.8752640835929997</v>
      </c>
      <c r="AB177" s="673">
        <v>1.9557162293220001</v>
      </c>
    </row>
    <row r="178" spans="1:28" x14ac:dyDescent="0.25">
      <c r="A178" s="675">
        <v>41395</v>
      </c>
      <c r="B178" s="674">
        <v>468.0544271</v>
      </c>
      <c r="C178" s="673">
        <v>1.7515971218099999</v>
      </c>
      <c r="D178" s="673">
        <v>1.6480655436539999</v>
      </c>
      <c r="E178" s="674">
        <v>462.05153760000002</v>
      </c>
      <c r="F178" s="673">
        <v>1.944127907688</v>
      </c>
      <c r="G178" s="673">
        <v>1.8451197677419999</v>
      </c>
      <c r="H178" s="674">
        <v>487.86894310000002</v>
      </c>
      <c r="I178" s="673">
        <v>1.561339556539</v>
      </c>
      <c r="J178" s="673">
        <v>1.357242590332</v>
      </c>
      <c r="K178" s="674">
        <v>453.27340029999999</v>
      </c>
      <c r="L178" s="673">
        <v>1.8159132294539999</v>
      </c>
      <c r="M178" s="673">
        <v>1.6350815269400001</v>
      </c>
      <c r="N178" s="674">
        <v>599.99748629999999</v>
      </c>
      <c r="O178" s="673">
        <v>2.9081350910850001</v>
      </c>
      <c r="P178" s="673">
        <v>1.926925393811</v>
      </c>
      <c r="Q178" s="674">
        <v>479.89781420000003</v>
      </c>
      <c r="R178" s="673">
        <v>1.563186181267</v>
      </c>
      <c r="S178" s="673">
        <v>1.3852716512080001</v>
      </c>
      <c r="T178" s="674">
        <v>542.86415850000003</v>
      </c>
      <c r="U178" s="673">
        <v>1.6950439836669999</v>
      </c>
      <c r="V178" s="673">
        <v>2.7046324528839998</v>
      </c>
      <c r="W178" s="674">
        <v>537.82340050000005</v>
      </c>
      <c r="X178" s="673">
        <v>-1.2377750333049999</v>
      </c>
      <c r="Y178" s="673">
        <v>-0.94294643519499999</v>
      </c>
      <c r="Z178" s="674">
        <v>309.98263800000001</v>
      </c>
      <c r="AA178" s="673">
        <v>2.7900513394100002</v>
      </c>
      <c r="AB178" s="673">
        <v>2.672443051953</v>
      </c>
    </row>
    <row r="179" spans="1:28" x14ac:dyDescent="0.25">
      <c r="A179" s="675">
        <v>41426</v>
      </c>
      <c r="B179" s="674">
        <v>466.35777849999999</v>
      </c>
      <c r="C179" s="673">
        <v>1.054355212813</v>
      </c>
      <c r="D179" s="673">
        <v>2.2131014588609998</v>
      </c>
      <c r="E179" s="674">
        <v>460.56254369999999</v>
      </c>
      <c r="F179" s="673">
        <v>1.320708113917</v>
      </c>
      <c r="G179" s="673">
        <v>2.5047958286709999</v>
      </c>
      <c r="H179" s="674">
        <v>503.43084440000001</v>
      </c>
      <c r="I179" s="673">
        <v>-0.223112681072</v>
      </c>
      <c r="J179" s="673">
        <v>0.88280376740499999</v>
      </c>
      <c r="K179" s="674">
        <v>452.46623369999998</v>
      </c>
      <c r="L179" s="673">
        <v>1.019593391348</v>
      </c>
      <c r="M179" s="673">
        <v>2.2700615353289999</v>
      </c>
      <c r="N179" s="674">
        <v>599.95614590000002</v>
      </c>
      <c r="O179" s="673">
        <v>0.49988490824800003</v>
      </c>
      <c r="P179" s="673">
        <v>2.9374305025980001</v>
      </c>
      <c r="Q179" s="674">
        <v>482.19123969999998</v>
      </c>
      <c r="R179" s="673">
        <v>0.879817428565</v>
      </c>
      <c r="S179" s="673">
        <v>1.2938912330400001</v>
      </c>
      <c r="T179" s="674">
        <v>544.74065670000005</v>
      </c>
      <c r="U179" s="673">
        <v>2.414491561418</v>
      </c>
      <c r="V179" s="673">
        <v>2.5404955724799998</v>
      </c>
      <c r="W179" s="674">
        <v>537.91253440000003</v>
      </c>
      <c r="X179" s="673">
        <v>-1.120936447786</v>
      </c>
      <c r="Y179" s="673">
        <v>0.35583013220300003</v>
      </c>
      <c r="Z179" s="674">
        <v>311.7806913</v>
      </c>
      <c r="AA179" s="673">
        <v>1.701984249688</v>
      </c>
      <c r="AB179" s="673">
        <v>3.1082791575690001</v>
      </c>
    </row>
    <row r="180" spans="1:28" x14ac:dyDescent="0.25">
      <c r="A180" s="675">
        <v>41456</v>
      </c>
      <c r="B180" s="674">
        <v>465.84549190000001</v>
      </c>
      <c r="C180" s="673">
        <v>0.71570441786799999</v>
      </c>
      <c r="D180" s="673">
        <v>1.1729162823599999</v>
      </c>
      <c r="E180" s="674">
        <v>460.14967339999998</v>
      </c>
      <c r="F180" s="673">
        <v>0.86935225404500005</v>
      </c>
      <c r="G180" s="673">
        <v>1.376909348836</v>
      </c>
      <c r="H180" s="674">
        <v>487.63640759999998</v>
      </c>
      <c r="I180" s="673">
        <v>0.25138320266399999</v>
      </c>
      <c r="J180" s="673">
        <v>0.51634735625499995</v>
      </c>
      <c r="K180" s="674">
        <v>452.00858410000001</v>
      </c>
      <c r="L180" s="673">
        <v>0.75423731317999998</v>
      </c>
      <c r="M180" s="673">
        <v>1.195091073151</v>
      </c>
      <c r="N180" s="674">
        <v>593.49690329999999</v>
      </c>
      <c r="O180" s="673">
        <v>-1.4115014565770001</v>
      </c>
      <c r="P180" s="673">
        <v>0.64212187118200004</v>
      </c>
      <c r="Q180" s="674">
        <v>480.34662120000002</v>
      </c>
      <c r="R180" s="673">
        <v>0.47375853316200001</v>
      </c>
      <c r="S180" s="673">
        <v>0.96995617919900001</v>
      </c>
      <c r="T180" s="674">
        <v>543.72502220000001</v>
      </c>
      <c r="U180" s="673">
        <v>2.0096354576420001</v>
      </c>
      <c r="V180" s="673">
        <v>2.0392892221459999</v>
      </c>
      <c r="W180" s="674">
        <v>530.91839389999996</v>
      </c>
      <c r="X180" s="673">
        <v>-1.502243087733</v>
      </c>
      <c r="Y180" s="673">
        <v>-1.2863075317149999</v>
      </c>
      <c r="Z180" s="674">
        <v>315.38187190000002</v>
      </c>
      <c r="AA180" s="673">
        <v>4.1666078081039997</v>
      </c>
      <c r="AB180" s="673">
        <v>2.8814055353770001</v>
      </c>
    </row>
    <row r="181" spans="1:28" x14ac:dyDescent="0.25">
      <c r="A181" s="675">
        <v>41487</v>
      </c>
      <c r="B181" s="674">
        <v>466.00481209999998</v>
      </c>
      <c r="C181" s="673">
        <v>0.49900395322699997</v>
      </c>
      <c r="D181" s="673">
        <v>0.75591617803599997</v>
      </c>
      <c r="E181" s="674">
        <v>460.46356029999998</v>
      </c>
      <c r="F181" s="673">
        <v>1.0080034033259999</v>
      </c>
      <c r="G181" s="673">
        <v>1.0657318662249999</v>
      </c>
      <c r="H181" s="674">
        <v>488.10635459999997</v>
      </c>
      <c r="I181" s="673">
        <v>-1.372581888369</v>
      </c>
      <c r="J181" s="673">
        <v>-0.45063615128899998</v>
      </c>
      <c r="K181" s="674">
        <v>451.62654079999999</v>
      </c>
      <c r="L181" s="673">
        <v>0.29835162786000002</v>
      </c>
      <c r="M181" s="673">
        <v>0.69006720898100005</v>
      </c>
      <c r="N181" s="674">
        <v>591.79025190000004</v>
      </c>
      <c r="O181" s="673">
        <v>-1.3116350011290001</v>
      </c>
      <c r="P181" s="673">
        <v>-0.74380705115900003</v>
      </c>
      <c r="Q181" s="674">
        <v>479.30969390000001</v>
      </c>
      <c r="R181" s="673">
        <v>-0.57161009410700003</v>
      </c>
      <c r="S181" s="673">
        <v>0.25830869536700002</v>
      </c>
      <c r="T181" s="674">
        <v>544.92262930000004</v>
      </c>
      <c r="U181" s="673">
        <v>1.6206967206109999</v>
      </c>
      <c r="V181" s="673">
        <v>2.0138704248570001</v>
      </c>
      <c r="W181" s="674">
        <v>539.42076850000001</v>
      </c>
      <c r="X181" s="673">
        <v>1.4428359378840001</v>
      </c>
      <c r="Y181" s="673">
        <v>-0.40396223625200001</v>
      </c>
      <c r="Z181" s="674">
        <v>317.87842080000001</v>
      </c>
      <c r="AA181" s="673">
        <v>4.0089962561660002</v>
      </c>
      <c r="AB181" s="673">
        <v>3.2881689311429998</v>
      </c>
    </row>
    <row r="182" spans="1:28" x14ac:dyDescent="0.25">
      <c r="A182" s="675">
        <v>41518</v>
      </c>
      <c r="B182" s="674">
        <v>466.14463180000001</v>
      </c>
      <c r="C182" s="673">
        <v>0.88094161130100002</v>
      </c>
      <c r="D182" s="673">
        <v>0.69832328110599995</v>
      </c>
      <c r="E182" s="674">
        <v>460.11754739999998</v>
      </c>
      <c r="F182" s="673">
        <v>1.1286464593100001</v>
      </c>
      <c r="G182" s="673">
        <v>1.0018880172839999</v>
      </c>
      <c r="H182" s="674">
        <v>488.28189839999999</v>
      </c>
      <c r="I182" s="673">
        <v>7.1196686502000006E-2</v>
      </c>
      <c r="J182" s="673">
        <v>-0.35547056883700001</v>
      </c>
      <c r="K182" s="674">
        <v>451.98488680000003</v>
      </c>
      <c r="L182" s="673">
        <v>0.741745688279</v>
      </c>
      <c r="M182" s="673">
        <v>0.59774610003100004</v>
      </c>
      <c r="N182" s="674">
        <v>592.73171690000004</v>
      </c>
      <c r="O182" s="673">
        <v>-0.50735534068300003</v>
      </c>
      <c r="P182" s="673">
        <v>-1.0785020600499999</v>
      </c>
      <c r="Q182" s="674">
        <v>480.54954709999998</v>
      </c>
      <c r="R182" s="673">
        <v>0.37768795547400003</v>
      </c>
      <c r="S182" s="673">
        <v>9.1568456364999995E-2</v>
      </c>
      <c r="T182" s="674">
        <v>543.22972609999999</v>
      </c>
      <c r="U182" s="673">
        <v>1.6886209607910001</v>
      </c>
      <c r="V182" s="673">
        <v>1.772615796735</v>
      </c>
      <c r="W182" s="674">
        <v>538.80042460000004</v>
      </c>
      <c r="X182" s="673">
        <v>1.874199595318</v>
      </c>
      <c r="Y182" s="673">
        <v>0.59308822725499999</v>
      </c>
      <c r="Z182" s="674">
        <v>313.9171283</v>
      </c>
      <c r="AA182" s="673">
        <v>3.0137272711260001</v>
      </c>
      <c r="AB182" s="673">
        <v>3.729109283204</v>
      </c>
    </row>
    <row r="183" spans="1:28" x14ac:dyDescent="0.25">
      <c r="A183" s="675">
        <v>41548</v>
      </c>
      <c r="B183" s="674">
        <v>466.0451018</v>
      </c>
      <c r="C183" s="673">
        <v>0.96205004946200001</v>
      </c>
      <c r="D183" s="673">
        <v>0.78027551447200005</v>
      </c>
      <c r="E183" s="674">
        <v>459.98255189999998</v>
      </c>
      <c r="F183" s="673">
        <v>1.260143642236</v>
      </c>
      <c r="G183" s="673">
        <v>1.1321160163890001</v>
      </c>
      <c r="H183" s="674">
        <v>489.53191279999999</v>
      </c>
      <c r="I183" s="673">
        <v>0.31473058674799997</v>
      </c>
      <c r="J183" s="673">
        <v>-0.33380011127100001</v>
      </c>
      <c r="K183" s="674">
        <v>451.64803389999997</v>
      </c>
      <c r="L183" s="673">
        <v>0.89728616381000004</v>
      </c>
      <c r="M183" s="673">
        <v>0.64518339515699996</v>
      </c>
      <c r="N183" s="674">
        <v>589.57922259999998</v>
      </c>
      <c r="O183" s="673">
        <v>-0.49416244153299999</v>
      </c>
      <c r="P183" s="673">
        <v>-0.77273335537200005</v>
      </c>
      <c r="Q183" s="674">
        <v>481.87069300000002</v>
      </c>
      <c r="R183" s="673">
        <v>0.59207031334600002</v>
      </c>
      <c r="S183" s="673">
        <v>0.13118364259900001</v>
      </c>
      <c r="T183" s="674">
        <v>546.83828589999996</v>
      </c>
      <c r="U183" s="673">
        <v>2.1221480843639999</v>
      </c>
      <c r="V183" s="673">
        <v>1.810495152673</v>
      </c>
      <c r="W183" s="674">
        <v>531.21205559999999</v>
      </c>
      <c r="X183" s="673">
        <v>-0.60905703800199995</v>
      </c>
      <c r="Y183" s="673">
        <v>0.89834060619900002</v>
      </c>
      <c r="Z183" s="674">
        <v>315.02766170000001</v>
      </c>
      <c r="AA183" s="673">
        <v>3.2186678929919998</v>
      </c>
      <c r="AB183" s="673">
        <v>3.4142770550380002</v>
      </c>
    </row>
    <row r="184" spans="1:28" x14ac:dyDescent="0.25">
      <c r="A184" s="675">
        <v>41579</v>
      </c>
      <c r="B184" s="674">
        <v>466.37962229999999</v>
      </c>
      <c r="C184" s="673">
        <v>0.676497392448</v>
      </c>
      <c r="D184" s="673">
        <v>0.839650293002</v>
      </c>
      <c r="E184" s="674">
        <v>460.50913780000002</v>
      </c>
      <c r="F184" s="673">
        <v>0.93369543916099995</v>
      </c>
      <c r="G184" s="673">
        <v>1.1072529934649999</v>
      </c>
      <c r="H184" s="674">
        <v>488.5952312</v>
      </c>
      <c r="I184" s="673">
        <v>0.14097615709</v>
      </c>
      <c r="J184" s="673">
        <v>0.175640965707</v>
      </c>
      <c r="K184" s="674">
        <v>451.82064120000001</v>
      </c>
      <c r="L184" s="673">
        <v>0.53837025946100003</v>
      </c>
      <c r="M184" s="673">
        <v>0.725566367331</v>
      </c>
      <c r="N184" s="674">
        <v>590.55909180000003</v>
      </c>
      <c r="O184" s="673">
        <v>-0.88545575080899996</v>
      </c>
      <c r="P184" s="673">
        <v>-0.62924816398899996</v>
      </c>
      <c r="Q184" s="674">
        <v>480.95599220000003</v>
      </c>
      <c r="R184" s="673">
        <v>0.617731155882</v>
      </c>
      <c r="S184" s="673">
        <v>0.52913044656399999</v>
      </c>
      <c r="T184" s="674">
        <v>549.99478329999999</v>
      </c>
      <c r="U184" s="673">
        <v>2.7152509725640002</v>
      </c>
      <c r="V184" s="673">
        <v>2.1757174567450002</v>
      </c>
      <c r="W184" s="674">
        <v>531.68556920000003</v>
      </c>
      <c r="X184" s="673">
        <v>-0.14288326060600001</v>
      </c>
      <c r="Y184" s="673">
        <v>0.369496410281</v>
      </c>
      <c r="Z184" s="674">
        <v>313.25055379999998</v>
      </c>
      <c r="AA184" s="673">
        <v>2.3383239188970002</v>
      </c>
      <c r="AB184" s="673">
        <v>2.8563224996060002</v>
      </c>
    </row>
    <row r="185" spans="1:28" x14ac:dyDescent="0.25">
      <c r="A185" s="675">
        <v>41609</v>
      </c>
      <c r="B185" s="674">
        <v>467.65691579999998</v>
      </c>
      <c r="C185" s="673">
        <v>1.3409770258880001</v>
      </c>
      <c r="D185" s="673">
        <v>0.99276584770599996</v>
      </c>
      <c r="E185" s="674">
        <v>462.11871730000001</v>
      </c>
      <c r="F185" s="673">
        <v>1.7956898301499999</v>
      </c>
      <c r="G185" s="673">
        <v>1.329165473282</v>
      </c>
      <c r="H185" s="674">
        <v>489.67247609999998</v>
      </c>
      <c r="I185" s="673">
        <v>0.28277765328900001</v>
      </c>
      <c r="J185" s="673">
        <v>0.24617522728499999</v>
      </c>
      <c r="K185" s="674">
        <v>452.9615119</v>
      </c>
      <c r="L185" s="673">
        <v>1.160308980403</v>
      </c>
      <c r="M185" s="673">
        <v>0.86492105906700001</v>
      </c>
      <c r="N185" s="674">
        <v>593.93145230000005</v>
      </c>
      <c r="O185" s="673">
        <v>0.39936670236499999</v>
      </c>
      <c r="P185" s="673">
        <v>-0.32817782846499999</v>
      </c>
      <c r="Q185" s="674">
        <v>482.2568875</v>
      </c>
      <c r="R185" s="673">
        <v>0.75347126899899997</v>
      </c>
      <c r="S185" s="673">
        <v>0.65442410548800001</v>
      </c>
      <c r="T185" s="674">
        <v>549.51607760000002</v>
      </c>
      <c r="U185" s="673">
        <v>2.7587744796810001</v>
      </c>
      <c r="V185" s="673">
        <v>2.5319552207920002</v>
      </c>
      <c r="W185" s="674">
        <v>535.06418029999998</v>
      </c>
      <c r="X185" s="673">
        <v>1.1878034929700001</v>
      </c>
      <c r="Y185" s="673">
        <v>0.14193917527399999</v>
      </c>
      <c r="Z185" s="674">
        <v>314.52301949999998</v>
      </c>
      <c r="AA185" s="673">
        <v>3.2120669050380002</v>
      </c>
      <c r="AB185" s="673">
        <v>2.9223040402640001</v>
      </c>
    </row>
    <row r="186" spans="1:28" x14ac:dyDescent="0.25">
      <c r="A186" s="675">
        <v>41640</v>
      </c>
      <c r="B186" s="674">
        <v>469.07697639999998</v>
      </c>
      <c r="C186" s="673">
        <v>1.5410042488060001</v>
      </c>
      <c r="D186" s="673">
        <v>1.185631662649</v>
      </c>
      <c r="E186" s="674">
        <v>463.80932949999999</v>
      </c>
      <c r="F186" s="673">
        <v>1.835507972334</v>
      </c>
      <c r="G186" s="673">
        <v>1.520989292209</v>
      </c>
      <c r="H186" s="674">
        <v>490.74835050000002</v>
      </c>
      <c r="I186" s="673">
        <v>0.821485376584</v>
      </c>
      <c r="J186" s="673">
        <v>0.41472338768</v>
      </c>
      <c r="K186" s="674">
        <v>453.75998609999999</v>
      </c>
      <c r="L186" s="673">
        <v>1.089710014075</v>
      </c>
      <c r="M186" s="673">
        <v>0.92911925033200005</v>
      </c>
      <c r="N186" s="674">
        <v>592.84503529999995</v>
      </c>
      <c r="O186" s="673">
        <v>-1.0710239755969999</v>
      </c>
      <c r="P186" s="673">
        <v>-0.52228972565599996</v>
      </c>
      <c r="Q186" s="674">
        <v>483.59422899999998</v>
      </c>
      <c r="R186" s="673">
        <v>1.3481401625839999</v>
      </c>
      <c r="S186" s="673">
        <v>0.906119162842</v>
      </c>
      <c r="T186" s="674">
        <v>554.79333550000001</v>
      </c>
      <c r="U186" s="673">
        <v>3.8141053146480002</v>
      </c>
      <c r="V186" s="673">
        <v>3.0957213392809999</v>
      </c>
      <c r="W186" s="674">
        <v>552.1298984</v>
      </c>
      <c r="X186" s="673">
        <v>5.4869437559309997</v>
      </c>
      <c r="Y186" s="673">
        <v>2.160703482018</v>
      </c>
      <c r="Z186" s="674">
        <v>318.94255149999998</v>
      </c>
      <c r="AA186" s="673">
        <v>4.941205958746</v>
      </c>
      <c r="AB186" s="673">
        <v>3.4941998038620001</v>
      </c>
    </row>
    <row r="187" spans="1:28" x14ac:dyDescent="0.25">
      <c r="A187" s="675">
        <v>41671</v>
      </c>
      <c r="B187" s="674">
        <v>471.79751809999999</v>
      </c>
      <c r="C187" s="673">
        <v>2.1147580262750001</v>
      </c>
      <c r="D187" s="673">
        <v>1.6657166802559999</v>
      </c>
      <c r="E187" s="674">
        <v>466.54170240000002</v>
      </c>
      <c r="F187" s="673">
        <v>2.4279551212579999</v>
      </c>
      <c r="G187" s="673">
        <v>2.0199709441940001</v>
      </c>
      <c r="H187" s="674">
        <v>490.96322090000001</v>
      </c>
      <c r="I187" s="673">
        <v>1.274355866411</v>
      </c>
      <c r="J187" s="673">
        <v>0.79168626759899996</v>
      </c>
      <c r="K187" s="674">
        <v>457.23902020000003</v>
      </c>
      <c r="L187" s="673">
        <v>2.1499035666120001</v>
      </c>
      <c r="M187" s="673">
        <v>1.4662552788109999</v>
      </c>
      <c r="N187" s="674">
        <v>609.35054860000002</v>
      </c>
      <c r="O187" s="673">
        <v>1.6217965085199999</v>
      </c>
      <c r="P187" s="673">
        <v>0.316622146025</v>
      </c>
      <c r="Q187" s="674">
        <v>483.095867</v>
      </c>
      <c r="R187" s="673">
        <v>1.731264563024</v>
      </c>
      <c r="S187" s="673">
        <v>1.2763547011709999</v>
      </c>
      <c r="T187" s="674">
        <v>554.2218292</v>
      </c>
      <c r="U187" s="673">
        <v>2.9756803001750001</v>
      </c>
      <c r="V187" s="673">
        <v>3.1822710008459998</v>
      </c>
      <c r="W187" s="674">
        <v>536.57554700000003</v>
      </c>
      <c r="X187" s="673">
        <v>0.81303427748900003</v>
      </c>
      <c r="Y187" s="673">
        <v>2.4821048443190001</v>
      </c>
      <c r="Z187" s="674">
        <v>308.98048390000002</v>
      </c>
      <c r="AA187" s="673">
        <v>1.4555622312500001</v>
      </c>
      <c r="AB187" s="673">
        <v>3.201761778322</v>
      </c>
    </row>
    <row r="188" spans="1:28" x14ac:dyDescent="0.25">
      <c r="A188" s="675">
        <v>41699</v>
      </c>
      <c r="B188" s="674">
        <v>461.42332060000001</v>
      </c>
      <c r="C188" s="673">
        <v>1.599008412616</v>
      </c>
      <c r="D188" s="673">
        <v>1.7524715435939999</v>
      </c>
      <c r="E188" s="674">
        <v>452.60193800000002</v>
      </c>
      <c r="F188" s="673">
        <v>1.2319508177439999</v>
      </c>
      <c r="G188" s="673">
        <v>1.8355099743029999</v>
      </c>
      <c r="H188" s="674">
        <v>497.48192799999998</v>
      </c>
      <c r="I188" s="673">
        <v>1.697512215033</v>
      </c>
      <c r="J188" s="673">
        <v>1.2651577555769999</v>
      </c>
      <c r="K188" s="674">
        <v>446.09229210000001</v>
      </c>
      <c r="L188" s="673">
        <v>1.456899559027</v>
      </c>
      <c r="M188" s="673">
        <v>1.5657027266929999</v>
      </c>
      <c r="N188" s="674">
        <v>582.33056590000001</v>
      </c>
      <c r="O188" s="673">
        <v>-0.76913040737500005</v>
      </c>
      <c r="P188" s="673">
        <v>-6.7599092609999994E-2</v>
      </c>
      <c r="Q188" s="674">
        <v>482.515648</v>
      </c>
      <c r="R188" s="673">
        <v>1.318916167424</v>
      </c>
      <c r="S188" s="673">
        <v>1.465777927183</v>
      </c>
      <c r="T188" s="674">
        <v>551.71392279999998</v>
      </c>
      <c r="U188" s="673">
        <v>2.4757849153659999</v>
      </c>
      <c r="V188" s="673">
        <v>3.0867459902890002</v>
      </c>
      <c r="W188" s="674">
        <v>531.49594190000005</v>
      </c>
      <c r="X188" s="673">
        <v>1.0823903796100001</v>
      </c>
      <c r="Y188" s="673">
        <v>2.4494948517620001</v>
      </c>
      <c r="Z188" s="674">
        <v>314.14259270000002</v>
      </c>
      <c r="AA188" s="673">
        <v>4.0424345824810004</v>
      </c>
      <c r="AB188" s="673">
        <v>3.4771212302849999</v>
      </c>
    </row>
    <row r="189" spans="1:28" x14ac:dyDescent="0.25">
      <c r="A189" s="675">
        <v>41730</v>
      </c>
      <c r="B189" s="674">
        <v>469.37179049999997</v>
      </c>
      <c r="C189" s="673">
        <v>-1.725666303706</v>
      </c>
      <c r="D189" s="673">
        <v>0.630706886854</v>
      </c>
      <c r="E189" s="674">
        <v>463.92267340000001</v>
      </c>
      <c r="F189" s="673">
        <v>-1.7556239352080001</v>
      </c>
      <c r="G189" s="673">
        <v>0.60202746549200004</v>
      </c>
      <c r="H189" s="674">
        <v>491.07285230000002</v>
      </c>
      <c r="I189" s="673">
        <v>0.51504004868099995</v>
      </c>
      <c r="J189" s="673">
        <v>1.1622412001969999</v>
      </c>
      <c r="K189" s="674">
        <v>454.62190609999999</v>
      </c>
      <c r="L189" s="673">
        <v>-1.7353870723089999</v>
      </c>
      <c r="M189" s="673">
        <v>0.59263672754300001</v>
      </c>
      <c r="N189" s="674">
        <v>595.40766989999997</v>
      </c>
      <c r="O189" s="673">
        <v>-5.9324927255080002</v>
      </c>
      <c r="P189" s="673">
        <v>-1.77743043359</v>
      </c>
      <c r="Q189" s="674">
        <v>484.53967770000003</v>
      </c>
      <c r="R189" s="673">
        <v>1.3697752398809999</v>
      </c>
      <c r="S189" s="673">
        <v>1.4729458319190001</v>
      </c>
      <c r="T189" s="674">
        <v>552.33758</v>
      </c>
      <c r="U189" s="673">
        <v>0.64830278688800003</v>
      </c>
      <c r="V189" s="673">
        <v>2.0242951605470001</v>
      </c>
      <c r="W189" s="674">
        <v>534.61044930000003</v>
      </c>
      <c r="X189" s="673">
        <v>-4.6333708077619997</v>
      </c>
      <c r="Y189" s="673">
        <v>-0.98572638034000004</v>
      </c>
      <c r="Z189" s="674">
        <v>314.48235210000001</v>
      </c>
      <c r="AA189" s="673">
        <v>0.52519202821199995</v>
      </c>
      <c r="AB189" s="673">
        <v>1.988580050855</v>
      </c>
    </row>
    <row r="190" spans="1:28" x14ac:dyDescent="0.25">
      <c r="A190" s="675">
        <v>41760</v>
      </c>
      <c r="B190" s="674">
        <v>469.34874509999997</v>
      </c>
      <c r="C190" s="673">
        <v>0.27653151536699999</v>
      </c>
      <c r="D190" s="673">
        <v>2.2458013921000001E-2</v>
      </c>
      <c r="E190" s="674">
        <v>464.38299339999998</v>
      </c>
      <c r="F190" s="673">
        <v>0.50458782414400005</v>
      </c>
      <c r="G190" s="673">
        <v>-3.2638175730000003E-2</v>
      </c>
      <c r="H190" s="674">
        <v>489.03395130000001</v>
      </c>
      <c r="I190" s="673">
        <v>0.23879531921</v>
      </c>
      <c r="J190" s="673">
        <v>0.81776053012700001</v>
      </c>
      <c r="K190" s="674">
        <v>454.39831459999999</v>
      </c>
      <c r="L190" s="673">
        <v>0.24817567041300001</v>
      </c>
      <c r="M190" s="673">
        <v>-3.6741760828E-2</v>
      </c>
      <c r="N190" s="674">
        <v>593.18646320000005</v>
      </c>
      <c r="O190" s="673">
        <v>-1.135175272483</v>
      </c>
      <c r="P190" s="673">
        <v>-2.6857243543870002</v>
      </c>
      <c r="Q190" s="674">
        <v>484.6582386</v>
      </c>
      <c r="R190" s="673">
        <v>0.99196626013699996</v>
      </c>
      <c r="S190" s="673">
        <v>1.226460948235</v>
      </c>
      <c r="T190" s="674">
        <v>552.87378609999996</v>
      </c>
      <c r="U190" s="673">
        <v>1.8438549392650001</v>
      </c>
      <c r="V190" s="673">
        <v>1.6500709320839999</v>
      </c>
      <c r="W190" s="674">
        <v>526.1247085</v>
      </c>
      <c r="X190" s="673">
        <v>-2.175192077757</v>
      </c>
      <c r="Y190" s="673">
        <v>-1.9690395847719999</v>
      </c>
      <c r="Z190" s="674">
        <v>314.4826496</v>
      </c>
      <c r="AA190" s="673">
        <v>1.4516979496119999</v>
      </c>
      <c r="AB190" s="673">
        <v>1.984152053594</v>
      </c>
    </row>
    <row r="191" spans="1:28" x14ac:dyDescent="0.25">
      <c r="A191" s="675">
        <v>41791</v>
      </c>
      <c r="B191" s="674">
        <v>469.73650020000002</v>
      </c>
      <c r="C191" s="673">
        <v>0.72449133600100002</v>
      </c>
      <c r="D191" s="673">
        <v>-0.25275602983200002</v>
      </c>
      <c r="E191" s="674">
        <v>467.65442969999998</v>
      </c>
      <c r="F191" s="673">
        <v>1.5398312557130001</v>
      </c>
      <c r="G191" s="673">
        <v>8.1232874671999994E-2</v>
      </c>
      <c r="H191" s="674">
        <v>490.93958500000002</v>
      </c>
      <c r="I191" s="673">
        <v>-2.4812264760790002</v>
      </c>
      <c r="J191" s="673">
        <v>-0.59532730559199998</v>
      </c>
      <c r="K191" s="674">
        <v>454.81597829999998</v>
      </c>
      <c r="L191" s="673">
        <v>0.51931932705499995</v>
      </c>
      <c r="M191" s="673">
        <v>-0.33280864622</v>
      </c>
      <c r="N191" s="674">
        <v>592.47367659999998</v>
      </c>
      <c r="O191" s="673">
        <v>-1.2471693724840001</v>
      </c>
      <c r="P191" s="673">
        <v>-2.8284874231180002</v>
      </c>
      <c r="Q191" s="674">
        <v>485.2853222</v>
      </c>
      <c r="R191" s="673">
        <v>0.64167123855800001</v>
      </c>
      <c r="S191" s="673">
        <v>1.0000773136900001</v>
      </c>
      <c r="T191" s="674">
        <v>555.505718</v>
      </c>
      <c r="U191" s="673">
        <v>1.97618098954</v>
      </c>
      <c r="V191" s="673">
        <v>1.48696359039</v>
      </c>
      <c r="W191" s="674">
        <v>540.52765969999996</v>
      </c>
      <c r="X191" s="673">
        <v>0.48616180749799998</v>
      </c>
      <c r="Y191" s="673">
        <v>-2.1424607382450001</v>
      </c>
      <c r="Z191" s="674">
        <v>314.54433110000002</v>
      </c>
      <c r="AA191" s="673">
        <v>0.88640505237099998</v>
      </c>
      <c r="AB191" s="673">
        <v>0.95298878837199996</v>
      </c>
    </row>
    <row r="192" spans="1:28" x14ac:dyDescent="0.25">
      <c r="A192" s="675">
        <v>41821</v>
      </c>
      <c r="B192" s="674">
        <v>467.7045943</v>
      </c>
      <c r="C192" s="673">
        <v>0.39908133325900003</v>
      </c>
      <c r="D192" s="673">
        <v>0.46649571087300001</v>
      </c>
      <c r="E192" s="674">
        <v>462.01276680000001</v>
      </c>
      <c r="F192" s="673">
        <v>0.404888562939</v>
      </c>
      <c r="G192" s="673">
        <v>0.81622295649800003</v>
      </c>
      <c r="H192" s="674">
        <v>492.84348670000003</v>
      </c>
      <c r="I192" s="673">
        <v>1.0678200025360001</v>
      </c>
      <c r="J192" s="673">
        <v>-0.41375497606099998</v>
      </c>
      <c r="K192" s="674">
        <v>452.3202215</v>
      </c>
      <c r="L192" s="673">
        <v>6.8945018073000006E-2</v>
      </c>
      <c r="M192" s="673">
        <v>0.27886586404800001</v>
      </c>
      <c r="N192" s="674">
        <v>588.33558660000006</v>
      </c>
      <c r="O192" s="673">
        <v>-0.86964509356399999</v>
      </c>
      <c r="P192" s="673">
        <v>-1.084769761692</v>
      </c>
      <c r="Q192" s="674">
        <v>488.25536499999998</v>
      </c>
      <c r="R192" s="673">
        <v>1.6464659999569999</v>
      </c>
      <c r="S192" s="673">
        <v>1.092821743951</v>
      </c>
      <c r="T192" s="674">
        <v>552.78370619999998</v>
      </c>
      <c r="U192" s="673">
        <v>1.6660414051479999</v>
      </c>
      <c r="V192" s="673">
        <v>1.8287762668250001</v>
      </c>
      <c r="W192" s="674">
        <v>547.4433123</v>
      </c>
      <c r="X192" s="673">
        <v>3.1125157067189999</v>
      </c>
      <c r="Y192" s="673">
        <v>0.46315822679500002</v>
      </c>
      <c r="Z192" s="674">
        <v>311.99746449999998</v>
      </c>
      <c r="AA192" s="673">
        <v>-1.073114120229</v>
      </c>
      <c r="AB192" s="673">
        <v>0.41394268412500002</v>
      </c>
    </row>
    <row r="193" spans="1:29" x14ac:dyDescent="0.25">
      <c r="A193" s="675">
        <v>41852</v>
      </c>
      <c r="B193" s="674">
        <v>469.4273273</v>
      </c>
      <c r="C193" s="673">
        <v>0.73443773779400001</v>
      </c>
      <c r="D193" s="673">
        <v>0.61938844499599999</v>
      </c>
      <c r="E193" s="674">
        <v>464.67297309999998</v>
      </c>
      <c r="F193" s="673">
        <v>0.91416849516999998</v>
      </c>
      <c r="G193" s="673">
        <v>0.95312938551399995</v>
      </c>
      <c r="H193" s="674">
        <v>491.34318990000003</v>
      </c>
      <c r="I193" s="673">
        <v>0.66314139725800003</v>
      </c>
      <c r="J193" s="673">
        <v>-0.27362204016800001</v>
      </c>
      <c r="K193" s="674">
        <v>454.6108906</v>
      </c>
      <c r="L193" s="673">
        <v>0.66080035834799999</v>
      </c>
      <c r="M193" s="673">
        <v>0.416320783413</v>
      </c>
      <c r="N193" s="674">
        <v>598.23364749999996</v>
      </c>
      <c r="O193" s="673">
        <v>1.0887971843590001</v>
      </c>
      <c r="P193" s="673">
        <v>-0.34731346680800002</v>
      </c>
      <c r="Q193" s="674">
        <v>484.64728710000003</v>
      </c>
      <c r="R193" s="673">
        <v>1.1136000936199999</v>
      </c>
      <c r="S193" s="673">
        <v>1.133297306335</v>
      </c>
      <c r="T193" s="674">
        <v>552.34218020000003</v>
      </c>
      <c r="U193" s="673">
        <v>1.3615787822080001</v>
      </c>
      <c r="V193" s="673">
        <v>1.667900771864</v>
      </c>
      <c r="W193" s="674">
        <v>542.72118999999998</v>
      </c>
      <c r="X193" s="673">
        <v>0.61184546326900002</v>
      </c>
      <c r="Y193" s="673">
        <v>1.3953329099330001</v>
      </c>
      <c r="Z193" s="674">
        <v>313.54465149999999</v>
      </c>
      <c r="AA193" s="673">
        <v>-1.3633417735919999</v>
      </c>
      <c r="AB193" s="673">
        <v>-0.52426688195399995</v>
      </c>
    </row>
    <row r="194" spans="1:29" x14ac:dyDescent="0.25">
      <c r="A194" s="675">
        <v>41883</v>
      </c>
      <c r="B194" s="674">
        <v>472.88514300000003</v>
      </c>
      <c r="C194" s="673">
        <v>1.446012833822</v>
      </c>
      <c r="D194" s="673">
        <v>0.85995510370899997</v>
      </c>
      <c r="E194" s="674">
        <v>468.41868360000001</v>
      </c>
      <c r="F194" s="673">
        <v>1.8041338016570001</v>
      </c>
      <c r="G194" s="673">
        <v>1.0410170177089999</v>
      </c>
      <c r="H194" s="674">
        <v>492.4552625</v>
      </c>
      <c r="I194" s="673">
        <v>0.85470383269899997</v>
      </c>
      <c r="J194" s="673">
        <v>0.86182144601499999</v>
      </c>
      <c r="K194" s="674">
        <v>458.05489230000001</v>
      </c>
      <c r="L194" s="673">
        <v>1.342966474604</v>
      </c>
      <c r="M194" s="673">
        <v>0.690901035627</v>
      </c>
      <c r="N194" s="674">
        <v>604.39323630000001</v>
      </c>
      <c r="O194" s="673">
        <v>1.9674195032099999</v>
      </c>
      <c r="P194" s="673">
        <v>0.72797867914100001</v>
      </c>
      <c r="Q194" s="674">
        <v>487.90730100000002</v>
      </c>
      <c r="R194" s="673">
        <v>1.5311124408300001</v>
      </c>
      <c r="S194" s="673">
        <v>1.430635122435</v>
      </c>
      <c r="T194" s="674">
        <v>555.5073711</v>
      </c>
      <c r="U194" s="673">
        <v>2.260120241973</v>
      </c>
      <c r="V194" s="673">
        <v>1.7621348451000001</v>
      </c>
      <c r="W194" s="674">
        <v>546.62676869999996</v>
      </c>
      <c r="X194" s="673">
        <v>1.452549727631</v>
      </c>
      <c r="Y194" s="673">
        <v>1.7184142521500001</v>
      </c>
      <c r="Z194" s="674">
        <v>317.13504669999998</v>
      </c>
      <c r="AA194" s="673">
        <v>1.0250853202650001</v>
      </c>
      <c r="AB194" s="673">
        <v>-0.47512305511300001</v>
      </c>
    </row>
    <row r="195" spans="1:29" x14ac:dyDescent="0.25">
      <c r="A195" s="675">
        <v>41913</v>
      </c>
      <c r="B195" s="674">
        <v>474.79118069999998</v>
      </c>
      <c r="C195" s="673">
        <v>1.8766593332320001</v>
      </c>
      <c r="D195" s="673">
        <v>1.3523944402550001</v>
      </c>
      <c r="E195" s="674">
        <v>470.58443299999999</v>
      </c>
      <c r="F195" s="673">
        <v>2.3048441851130002</v>
      </c>
      <c r="G195" s="673">
        <v>1.674129978671</v>
      </c>
      <c r="H195" s="674">
        <v>492.07711210000002</v>
      </c>
      <c r="I195" s="673">
        <v>0.51992510262299996</v>
      </c>
      <c r="J195" s="673">
        <v>0.67912284258400002</v>
      </c>
      <c r="K195" s="674">
        <v>460.5451693</v>
      </c>
      <c r="L195" s="673">
        <v>1.969926742108</v>
      </c>
      <c r="M195" s="673">
        <v>1.324579625523</v>
      </c>
      <c r="N195" s="674">
        <v>608.40222700000004</v>
      </c>
      <c r="O195" s="673">
        <v>3.1926166456459999</v>
      </c>
      <c r="P195" s="673">
        <v>2.0815001747930002</v>
      </c>
      <c r="Q195" s="674">
        <v>486.7170835</v>
      </c>
      <c r="R195" s="673">
        <v>1.00574502048</v>
      </c>
      <c r="S195" s="673">
        <v>1.21671453067</v>
      </c>
      <c r="T195" s="674">
        <v>555.08782020000001</v>
      </c>
      <c r="U195" s="673">
        <v>1.508587550051</v>
      </c>
      <c r="V195" s="673">
        <v>1.7092899184899999</v>
      </c>
      <c r="W195" s="674">
        <v>542.44922740000004</v>
      </c>
      <c r="X195" s="673">
        <v>2.1153834295620002</v>
      </c>
      <c r="Y195" s="673">
        <v>1.3895535846589999</v>
      </c>
      <c r="Z195" s="674">
        <v>317.57716829999998</v>
      </c>
      <c r="AA195" s="673">
        <v>0.80929610633000004</v>
      </c>
      <c r="AB195" s="673">
        <v>0.151417464596</v>
      </c>
    </row>
    <row r="196" spans="1:29" x14ac:dyDescent="0.25">
      <c r="A196" s="675">
        <v>41944</v>
      </c>
      <c r="B196" s="674">
        <v>474.85151519999999</v>
      </c>
      <c r="C196" s="673">
        <v>1.8165229557460001</v>
      </c>
      <c r="D196" s="673">
        <v>1.7130707818619999</v>
      </c>
      <c r="E196" s="674">
        <v>470.67569939999998</v>
      </c>
      <c r="F196" s="673">
        <v>2.2076785812700002</v>
      </c>
      <c r="G196" s="673">
        <v>2.1055616693579999</v>
      </c>
      <c r="H196" s="674">
        <v>491.85799600000001</v>
      </c>
      <c r="I196" s="673">
        <v>0.66778482302999997</v>
      </c>
      <c r="J196" s="673">
        <v>0.68066466527400005</v>
      </c>
      <c r="K196" s="674">
        <v>460.30317500000001</v>
      </c>
      <c r="L196" s="673">
        <v>1.8774117484920001</v>
      </c>
      <c r="M196" s="673">
        <v>1.73002420438</v>
      </c>
      <c r="N196" s="674">
        <v>605.47742349999999</v>
      </c>
      <c r="O196" s="673">
        <v>2.5261369957970001</v>
      </c>
      <c r="P196" s="673">
        <v>2.5609804835330001</v>
      </c>
      <c r="Q196" s="674">
        <v>486.40588179999997</v>
      </c>
      <c r="R196" s="673">
        <v>1.1331368541789999</v>
      </c>
      <c r="S196" s="673">
        <v>1.223106879893</v>
      </c>
      <c r="T196" s="674">
        <v>555.83998380000003</v>
      </c>
      <c r="U196" s="673">
        <v>1.062773807586</v>
      </c>
      <c r="V196" s="673">
        <v>1.608010368602</v>
      </c>
      <c r="W196" s="674">
        <v>545.35849410000003</v>
      </c>
      <c r="X196" s="673">
        <v>2.571618582873</v>
      </c>
      <c r="Y196" s="673">
        <v>2.0438584421239998</v>
      </c>
      <c r="Z196" s="674">
        <v>317.82764420000001</v>
      </c>
      <c r="AA196" s="673">
        <v>1.4611595556579999</v>
      </c>
      <c r="AB196" s="673">
        <v>1.097916208997</v>
      </c>
    </row>
    <row r="197" spans="1:29" x14ac:dyDescent="0.25">
      <c r="A197" s="675">
        <v>41974</v>
      </c>
      <c r="B197" s="674">
        <v>478.4519995</v>
      </c>
      <c r="C197" s="673">
        <v>2.3083340233579999</v>
      </c>
      <c r="D197" s="673">
        <v>2.0008158597099999</v>
      </c>
      <c r="E197" s="674">
        <v>474.60292859999998</v>
      </c>
      <c r="F197" s="673">
        <v>2.701516046124</v>
      </c>
      <c r="G197" s="673">
        <v>2.405063192903</v>
      </c>
      <c r="H197" s="674">
        <v>494.67147119999998</v>
      </c>
      <c r="I197" s="673">
        <v>1.0208854579319999</v>
      </c>
      <c r="J197" s="673">
        <v>0.73626938255100005</v>
      </c>
      <c r="K197" s="674">
        <v>463.81898539999997</v>
      </c>
      <c r="L197" s="673">
        <v>2.3969969224219998</v>
      </c>
      <c r="M197" s="673">
        <v>2.0817247338359999</v>
      </c>
      <c r="N197" s="674">
        <v>615.25627450000002</v>
      </c>
      <c r="O197" s="673">
        <v>3.5904517461430001</v>
      </c>
      <c r="P197" s="673">
        <v>3.1039454779970002</v>
      </c>
      <c r="Q197" s="674">
        <v>490.1274899</v>
      </c>
      <c r="R197" s="673">
        <v>1.632035250093</v>
      </c>
      <c r="S197" s="673">
        <v>1.257150994116</v>
      </c>
      <c r="T197" s="674">
        <v>560.63664949999998</v>
      </c>
      <c r="U197" s="673">
        <v>2.023702736518</v>
      </c>
      <c r="V197" s="673">
        <v>1.53158925912</v>
      </c>
      <c r="W197" s="674">
        <v>550.07825030000004</v>
      </c>
      <c r="X197" s="673">
        <v>2.8060316038319999</v>
      </c>
      <c r="Y197" s="673">
        <v>2.4984431150090001</v>
      </c>
      <c r="Z197" s="674">
        <v>319.30639960000002</v>
      </c>
      <c r="AA197" s="673">
        <v>1.520836251542</v>
      </c>
      <c r="AB197" s="673">
        <v>1.263254295589</v>
      </c>
    </row>
    <row r="198" spans="1:29" x14ac:dyDescent="0.25">
      <c r="A198" s="675">
        <v>42005</v>
      </c>
      <c r="B198" s="674">
        <v>475.61105839999999</v>
      </c>
      <c r="C198" s="673">
        <v>1.392965830501</v>
      </c>
      <c r="D198" s="673">
        <v>1.838843281985</v>
      </c>
      <c r="E198" s="674">
        <v>471.56499129999997</v>
      </c>
      <c r="F198" s="673">
        <v>1.672165975695</v>
      </c>
      <c r="G198" s="673">
        <v>2.1931346791430002</v>
      </c>
      <c r="H198" s="674">
        <v>493.87281239999999</v>
      </c>
      <c r="I198" s="673">
        <v>0.63667292958099997</v>
      </c>
      <c r="J198" s="673">
        <v>0.77509171799300003</v>
      </c>
      <c r="K198" s="674">
        <v>461.84746730000001</v>
      </c>
      <c r="L198" s="673">
        <v>1.782325777447</v>
      </c>
      <c r="M198" s="673">
        <v>2.0188912591369998</v>
      </c>
      <c r="N198" s="674">
        <v>597.64862689999995</v>
      </c>
      <c r="O198" s="673">
        <v>0.81026091372599995</v>
      </c>
      <c r="P198" s="673">
        <v>2.3094538800520001</v>
      </c>
      <c r="Q198" s="674">
        <v>488.55157809999997</v>
      </c>
      <c r="R198" s="673">
        <v>1.025105099011</v>
      </c>
      <c r="S198" s="673">
        <v>1.2633225942899999</v>
      </c>
      <c r="T198" s="674">
        <v>556.31907520000004</v>
      </c>
      <c r="U198" s="673">
        <v>0.275010459278</v>
      </c>
      <c r="V198" s="673">
        <v>1.1177818529529999</v>
      </c>
      <c r="W198" s="674">
        <v>540.13782079999999</v>
      </c>
      <c r="X198" s="673">
        <v>-2.1719667119550001</v>
      </c>
      <c r="Y198" s="673">
        <v>1.0312636471559999</v>
      </c>
      <c r="Z198" s="674">
        <v>325.72274529999999</v>
      </c>
      <c r="AA198" s="673">
        <v>2.1258354421860002</v>
      </c>
      <c r="AB198" s="673">
        <v>1.704910677782</v>
      </c>
    </row>
    <row r="199" spans="1:29" x14ac:dyDescent="0.25">
      <c r="A199" s="675">
        <v>42036</v>
      </c>
      <c r="B199" s="674">
        <v>478.46916670000002</v>
      </c>
      <c r="C199" s="673">
        <v>1.414091499859</v>
      </c>
      <c r="D199" s="673">
        <v>1.7039601761450001</v>
      </c>
      <c r="E199" s="674">
        <v>474.05183649999998</v>
      </c>
      <c r="F199" s="673">
        <v>1.6097455085720001</v>
      </c>
      <c r="G199" s="673">
        <v>1.99286248164</v>
      </c>
      <c r="H199" s="674">
        <v>495.30705940000001</v>
      </c>
      <c r="I199" s="673">
        <v>0.88475843303199997</v>
      </c>
      <c r="J199" s="673">
        <v>0.84731756614999998</v>
      </c>
      <c r="K199" s="674">
        <v>464.68464460000001</v>
      </c>
      <c r="L199" s="673">
        <v>1.6283877952370001</v>
      </c>
      <c r="M199" s="673">
        <v>1.934849194523</v>
      </c>
      <c r="N199" s="674">
        <v>611.88777210000001</v>
      </c>
      <c r="O199" s="673">
        <v>0.41638158951799997</v>
      </c>
      <c r="P199" s="673">
        <v>1.595969367548</v>
      </c>
      <c r="Q199" s="674">
        <v>490.24783489999999</v>
      </c>
      <c r="R199" s="673">
        <v>1.480444853402</v>
      </c>
      <c r="S199" s="673">
        <v>1.3789268777620001</v>
      </c>
      <c r="T199" s="674">
        <v>554.97322059999999</v>
      </c>
      <c r="U199" s="673">
        <v>0.13557593014399999</v>
      </c>
      <c r="V199" s="673">
        <v>0.80780528327099999</v>
      </c>
      <c r="W199" s="674">
        <v>542.81170310000005</v>
      </c>
      <c r="X199" s="673">
        <v>1.1622139948170001</v>
      </c>
      <c r="Y199" s="673">
        <v>0.57016391694199997</v>
      </c>
      <c r="Z199" s="674">
        <v>322.76225770000002</v>
      </c>
      <c r="AA199" s="673">
        <v>4.4604026849989999</v>
      </c>
      <c r="AB199" s="673">
        <v>2.6893154858280002</v>
      </c>
    </row>
    <row r="200" spans="1:29" s="26" customFormat="1" ht="13" x14ac:dyDescent="0.3">
      <c r="A200" s="672">
        <v>42064</v>
      </c>
      <c r="B200" s="672">
        <v>480.20819299999999</v>
      </c>
      <c r="C200" s="672">
        <v>4.0710713051029996</v>
      </c>
      <c r="D200" s="672">
        <v>2.281298783719</v>
      </c>
      <c r="E200" s="672">
        <v>476.2195744</v>
      </c>
      <c r="F200" s="672">
        <v>5.2181916198509999</v>
      </c>
      <c r="G200" s="672">
        <v>2.8116236160089998</v>
      </c>
      <c r="H200" s="672">
        <v>493.78265290000002</v>
      </c>
      <c r="I200" s="672">
        <v>-0.743599896155</v>
      </c>
      <c r="J200" s="672">
        <v>0.25480272199199999</v>
      </c>
      <c r="K200" s="672">
        <v>465.55905310000003</v>
      </c>
      <c r="L200" s="672">
        <v>4.3638415961770001</v>
      </c>
      <c r="M200" s="672">
        <v>2.57903551819</v>
      </c>
      <c r="N200" s="672">
        <v>615.98262620000003</v>
      </c>
      <c r="O200" s="672">
        <v>5.7788586535880002</v>
      </c>
      <c r="P200" s="672">
        <v>2.2971294315069999</v>
      </c>
      <c r="Q200" s="672">
        <v>489.52238210000002</v>
      </c>
      <c r="R200" s="672">
        <v>1.4521257764469999</v>
      </c>
      <c r="S200" s="672">
        <v>1.3190708896329999</v>
      </c>
      <c r="T200" s="672">
        <v>563.39316040000006</v>
      </c>
      <c r="U200" s="672">
        <v>2.1169010092630001</v>
      </c>
      <c r="V200" s="672">
        <v>0.84037600142299995</v>
      </c>
      <c r="W200" s="672">
        <v>560.21671849999996</v>
      </c>
      <c r="X200" s="672">
        <v>5.4037621618199996</v>
      </c>
      <c r="Y200" s="672">
        <v>1.417407445766</v>
      </c>
      <c r="Z200" s="672">
        <v>336.46196509999999</v>
      </c>
      <c r="AA200" s="672">
        <v>7.1048539480650001</v>
      </c>
      <c r="AB200" s="672">
        <v>4.5518421138539997</v>
      </c>
    </row>
    <row r="201" spans="1:29" s="26" customFormat="1" ht="13" x14ac:dyDescent="0.3">
      <c r="A201" s="672">
        <v>42095</v>
      </c>
      <c r="B201" s="672">
        <v>481.25968390000003</v>
      </c>
      <c r="C201" s="672">
        <v>2.5327243009929998</v>
      </c>
      <c r="D201" s="672">
        <v>2.6625274953360001</v>
      </c>
      <c r="E201" s="672">
        <v>477.6277637</v>
      </c>
      <c r="F201" s="672">
        <v>2.9541755740369999</v>
      </c>
      <c r="G201" s="672">
        <v>3.2415554014049999</v>
      </c>
      <c r="H201" s="672">
        <v>495.21269269999999</v>
      </c>
      <c r="I201" s="672">
        <v>0.84301960098399997</v>
      </c>
      <c r="J201" s="672">
        <v>0.32337584241099998</v>
      </c>
      <c r="K201" s="672">
        <v>467.07730229999999</v>
      </c>
      <c r="L201" s="672">
        <v>2.7397263600540001</v>
      </c>
      <c r="M201" s="672">
        <v>2.8990528588600002</v>
      </c>
      <c r="N201" s="672">
        <v>616.35632639999994</v>
      </c>
      <c r="O201" s="672">
        <v>3.5183719590839999</v>
      </c>
      <c r="P201" s="672">
        <v>3.1972636613679999</v>
      </c>
      <c r="Q201" s="672">
        <v>489.8844646</v>
      </c>
      <c r="R201" s="672">
        <v>1.1030648563950001</v>
      </c>
      <c r="S201" s="672">
        <v>1.344927963248</v>
      </c>
      <c r="T201" s="672">
        <v>561.39211880000005</v>
      </c>
      <c r="U201" s="672">
        <v>1.639312465395</v>
      </c>
      <c r="V201" s="672">
        <v>1.2956348863239999</v>
      </c>
      <c r="W201" s="672">
        <v>549.94515239999998</v>
      </c>
      <c r="X201" s="672">
        <v>2.8683882105329999</v>
      </c>
      <c r="Y201" s="672">
        <v>3.1379673409489999</v>
      </c>
      <c r="Z201" s="672">
        <v>324.98806789999998</v>
      </c>
      <c r="AA201" s="672">
        <v>3.34063763192</v>
      </c>
      <c r="AB201" s="672">
        <v>4.9708396062320004</v>
      </c>
    </row>
    <row r="202" spans="1:29" x14ac:dyDescent="0.25">
      <c r="A202" s="675">
        <v>42125</v>
      </c>
      <c r="B202" s="674">
        <v>481.72243500000002</v>
      </c>
      <c r="C202" s="673">
        <v>2.6363530379450002</v>
      </c>
      <c r="D202" s="673">
        <v>3.0744309243210002</v>
      </c>
      <c r="E202" s="674">
        <v>478.66338719999999</v>
      </c>
      <c r="F202" s="673">
        <v>3.07513281127</v>
      </c>
      <c r="G202" s="673">
        <v>3.7368988569999999</v>
      </c>
      <c r="H202" s="674">
        <v>495.43849239999997</v>
      </c>
      <c r="I202" s="673">
        <v>1.309631178566</v>
      </c>
      <c r="J202" s="673">
        <v>0.46326195196300002</v>
      </c>
      <c r="K202" s="674">
        <v>467.16381189999998</v>
      </c>
      <c r="L202" s="673">
        <v>2.8093188046340001</v>
      </c>
      <c r="M202" s="673">
        <v>3.2977080558180001</v>
      </c>
      <c r="N202" s="674">
        <v>614.97474369999998</v>
      </c>
      <c r="O202" s="673">
        <v>3.6730913214809999</v>
      </c>
      <c r="P202" s="673">
        <v>4.3135090579030004</v>
      </c>
      <c r="Q202" s="674">
        <v>490.30884300000002</v>
      </c>
      <c r="R202" s="673">
        <v>1.1658946346029999</v>
      </c>
      <c r="S202" s="673">
        <v>1.2400604253280001</v>
      </c>
      <c r="T202" s="674">
        <v>557.99593619999996</v>
      </c>
      <c r="U202" s="673">
        <v>0.92645920801100001</v>
      </c>
      <c r="V202" s="673">
        <v>1.5604763035010001</v>
      </c>
      <c r="W202" s="674">
        <v>555.48315030000003</v>
      </c>
      <c r="X202" s="673">
        <v>5.5801298296180004</v>
      </c>
      <c r="Y202" s="673">
        <v>4.6107579178569997</v>
      </c>
      <c r="Z202" s="674">
        <v>326.7185657</v>
      </c>
      <c r="AA202" s="673">
        <v>3.890808003419</v>
      </c>
      <c r="AB202" s="673">
        <v>4.7779282626460002</v>
      </c>
    </row>
    <row r="203" spans="1:29" x14ac:dyDescent="0.25">
      <c r="A203" s="675">
        <v>42156</v>
      </c>
      <c r="B203" s="674">
        <v>480.73663040000002</v>
      </c>
      <c r="C203" s="673">
        <v>2.3417661168160002</v>
      </c>
      <c r="D203" s="673">
        <v>2.503570403905</v>
      </c>
      <c r="E203" s="674">
        <v>479.14823239999998</v>
      </c>
      <c r="F203" s="673">
        <v>2.4577555498349999</v>
      </c>
      <c r="G203" s="673">
        <v>2.8281099795750002</v>
      </c>
      <c r="H203" s="674">
        <v>495.27877059999997</v>
      </c>
      <c r="I203" s="673">
        <v>0.88385327493999999</v>
      </c>
      <c r="J203" s="673">
        <v>1.011767352501</v>
      </c>
      <c r="K203" s="674">
        <v>465.80949709999999</v>
      </c>
      <c r="L203" s="673">
        <v>2.417135572301</v>
      </c>
      <c r="M203" s="673">
        <v>2.6553344402030001</v>
      </c>
      <c r="N203" s="674">
        <v>601.68820619999997</v>
      </c>
      <c r="O203" s="673">
        <v>1.555263965967</v>
      </c>
      <c r="P203" s="673">
        <v>2.9168719078000001</v>
      </c>
      <c r="Q203" s="674">
        <v>491.16813309999998</v>
      </c>
      <c r="R203" s="673">
        <v>1.2122375499289999</v>
      </c>
      <c r="S203" s="673">
        <v>1.160426036769</v>
      </c>
      <c r="T203" s="674">
        <v>564.61009860000001</v>
      </c>
      <c r="U203" s="673">
        <v>1.638935532973</v>
      </c>
      <c r="V203" s="673">
        <v>1.401868489395</v>
      </c>
      <c r="W203" s="674">
        <v>552.84833430000003</v>
      </c>
      <c r="X203" s="673">
        <v>2.27937911759</v>
      </c>
      <c r="Y203" s="673">
        <v>3.560553512946</v>
      </c>
      <c r="Z203" s="674">
        <v>326.62817710000002</v>
      </c>
      <c r="AA203" s="673">
        <v>3.8416988657019999</v>
      </c>
      <c r="AB203" s="673">
        <v>3.6910581262240001</v>
      </c>
    </row>
    <row r="204" spans="1:29" x14ac:dyDescent="0.25">
      <c r="A204" s="675">
        <v>42186</v>
      </c>
      <c r="B204" s="674">
        <v>483.89507320000001</v>
      </c>
      <c r="C204" s="673">
        <v>3.4616890869399999</v>
      </c>
      <c r="D204" s="673">
        <v>2.8123816284630001</v>
      </c>
      <c r="E204" s="674">
        <v>481.24067659999997</v>
      </c>
      <c r="F204" s="673">
        <v>4.1617702327100004</v>
      </c>
      <c r="G204" s="673">
        <v>3.228155386803</v>
      </c>
      <c r="H204" s="674">
        <v>497.02396570000002</v>
      </c>
      <c r="I204" s="673">
        <v>0.84823663349800005</v>
      </c>
      <c r="J204" s="673">
        <v>1.0133102392860001</v>
      </c>
      <c r="K204" s="674">
        <v>469.24056610000002</v>
      </c>
      <c r="L204" s="673">
        <v>3.7407888915259999</v>
      </c>
      <c r="M204" s="673">
        <v>2.9877583175279998</v>
      </c>
      <c r="N204" s="674">
        <v>617.75416080000002</v>
      </c>
      <c r="O204" s="673">
        <v>5.0003050758849996</v>
      </c>
      <c r="P204" s="673">
        <v>3.405948695413</v>
      </c>
      <c r="Q204" s="674">
        <v>492.27395439999998</v>
      </c>
      <c r="R204" s="673">
        <v>0.82305074108099996</v>
      </c>
      <c r="S204" s="673">
        <v>1.0665214755570001</v>
      </c>
      <c r="T204" s="674">
        <v>565.12514050000004</v>
      </c>
      <c r="U204" s="673">
        <v>2.2325973362779998</v>
      </c>
      <c r="V204" s="673">
        <v>1.5993591018190001</v>
      </c>
      <c r="W204" s="674">
        <v>563.52719750000006</v>
      </c>
      <c r="X204" s="673">
        <v>2.9380001250590002</v>
      </c>
      <c r="Y204" s="673">
        <v>3.5786603172190001</v>
      </c>
      <c r="Z204" s="674">
        <v>329.17256780000002</v>
      </c>
      <c r="AA204" s="673">
        <v>5.5048855372989998</v>
      </c>
      <c r="AB204" s="673">
        <v>4.4095417086830002</v>
      </c>
    </row>
    <row r="205" spans="1:29" x14ac:dyDescent="0.25">
      <c r="A205" s="675">
        <v>42217</v>
      </c>
      <c r="B205" s="674">
        <v>484.31150020000001</v>
      </c>
      <c r="C205" s="673">
        <v>3.17070865593</v>
      </c>
      <c r="D205" s="673">
        <v>2.9906693012679999</v>
      </c>
      <c r="E205" s="674">
        <v>481.70033569999998</v>
      </c>
      <c r="F205" s="673">
        <v>3.6643755040029999</v>
      </c>
      <c r="G205" s="673">
        <v>3.4244925407050002</v>
      </c>
      <c r="H205" s="674">
        <v>497.81751229999998</v>
      </c>
      <c r="I205" s="673">
        <v>1.317678260956</v>
      </c>
      <c r="J205" s="673">
        <v>1.016454481919</v>
      </c>
      <c r="K205" s="674">
        <v>469.73290989999998</v>
      </c>
      <c r="L205" s="673">
        <v>3.326365384701</v>
      </c>
      <c r="M205" s="673">
        <v>3.1603432827870002</v>
      </c>
      <c r="N205" s="674">
        <v>622.28042230000005</v>
      </c>
      <c r="O205" s="673">
        <v>4.0196292703510004</v>
      </c>
      <c r="P205" s="673">
        <v>3.5232359052729998</v>
      </c>
      <c r="Q205" s="674">
        <v>492.43889030000003</v>
      </c>
      <c r="R205" s="673">
        <v>1.6076853017420001</v>
      </c>
      <c r="S205" s="673">
        <v>1.213355466636</v>
      </c>
      <c r="T205" s="674">
        <v>564.8490994</v>
      </c>
      <c r="U205" s="673">
        <v>2.2643425847850001</v>
      </c>
      <c r="V205" s="673">
        <v>2.0445675013070002</v>
      </c>
      <c r="W205" s="674">
        <v>558.02340960000004</v>
      </c>
      <c r="X205" s="673">
        <v>2.8195360494399999</v>
      </c>
      <c r="Y205" s="673">
        <v>2.6802593658389999</v>
      </c>
      <c r="Z205" s="674">
        <v>327.21587269999998</v>
      </c>
      <c r="AA205" s="673">
        <v>4.3602150872600003</v>
      </c>
      <c r="AB205" s="673">
        <v>4.5666194457360003</v>
      </c>
    </row>
    <row r="206" spans="1:29" ht="13" x14ac:dyDescent="0.3">
      <c r="A206" s="675">
        <v>42248</v>
      </c>
      <c r="B206" s="674">
        <v>482.70897730000002</v>
      </c>
      <c r="C206" s="673">
        <v>2.0774250249600001</v>
      </c>
      <c r="D206" s="673">
        <v>2.9005667468</v>
      </c>
      <c r="E206" s="674">
        <v>478.87507859999999</v>
      </c>
      <c r="F206" s="673">
        <v>2.2322753908189998</v>
      </c>
      <c r="G206" s="673">
        <v>3.3482559880939999</v>
      </c>
      <c r="H206" s="674">
        <v>500.88279449999999</v>
      </c>
      <c r="I206" s="673">
        <v>1.7113294631510001</v>
      </c>
      <c r="J206" s="673">
        <v>1.2922789807549999</v>
      </c>
      <c r="K206" s="674">
        <v>468.20353080000001</v>
      </c>
      <c r="L206" s="673">
        <v>2.215594390673</v>
      </c>
      <c r="M206" s="673">
        <v>3.0909476188029998</v>
      </c>
      <c r="N206" s="674">
        <v>614.83630570000003</v>
      </c>
      <c r="O206" s="673">
        <v>1.7278600706939999</v>
      </c>
      <c r="P206" s="673">
        <v>3.568384008947</v>
      </c>
      <c r="Q206" s="674">
        <v>496.5255482</v>
      </c>
      <c r="R206" s="673">
        <v>1.766369796545</v>
      </c>
      <c r="S206" s="673">
        <v>1.3984324077650001</v>
      </c>
      <c r="T206" s="674">
        <v>564.72347019999995</v>
      </c>
      <c r="U206" s="673">
        <v>1.6590417300410001</v>
      </c>
      <c r="V206" s="673">
        <v>2.0512929297390001</v>
      </c>
      <c r="W206" s="674">
        <v>553.54139610000004</v>
      </c>
      <c r="X206" s="673">
        <v>1.2649631880350001</v>
      </c>
      <c r="Y206" s="673">
        <v>2.3399887865119999</v>
      </c>
      <c r="Z206" s="674">
        <v>325.54650889999999</v>
      </c>
      <c r="AA206" s="673">
        <v>2.652328176128</v>
      </c>
      <c r="AB206" s="673">
        <v>4.1644996031900003</v>
      </c>
      <c r="AC206" s="26"/>
    </row>
    <row r="207" spans="1:29" x14ac:dyDescent="0.25">
      <c r="A207" s="675">
        <v>42278</v>
      </c>
      <c r="B207" s="674">
        <v>483.52823660000001</v>
      </c>
      <c r="C207" s="673">
        <v>1.840189172663</v>
      </c>
      <c r="D207" s="673">
        <v>2.3600999881979998</v>
      </c>
      <c r="E207" s="674">
        <v>480.15440899999999</v>
      </c>
      <c r="F207" s="673">
        <v>2.0336363315270001</v>
      </c>
      <c r="G207" s="673">
        <v>2.63976382243</v>
      </c>
      <c r="H207" s="674">
        <v>498.27260799999999</v>
      </c>
      <c r="I207" s="673">
        <v>1.259049800866</v>
      </c>
      <c r="J207" s="673">
        <v>1.4294802900370001</v>
      </c>
      <c r="K207" s="674">
        <v>469.08191149999999</v>
      </c>
      <c r="L207" s="673">
        <v>1.85361670669</v>
      </c>
      <c r="M207" s="673">
        <v>2.4619232715730002</v>
      </c>
      <c r="N207" s="674">
        <v>619.52666220000003</v>
      </c>
      <c r="O207" s="673">
        <v>1.8284672057910001</v>
      </c>
      <c r="P207" s="673">
        <v>2.5186938811739998</v>
      </c>
      <c r="Q207" s="674">
        <v>493.4247287</v>
      </c>
      <c r="R207" s="673">
        <v>1.3781404901109999</v>
      </c>
      <c r="S207" s="673">
        <v>1.584180386004</v>
      </c>
      <c r="T207" s="674">
        <v>566.34060980000004</v>
      </c>
      <c r="U207" s="673">
        <v>2.0272088830819999</v>
      </c>
      <c r="V207" s="673">
        <v>1.9829855570720001</v>
      </c>
      <c r="W207" s="674">
        <v>557.30348019999997</v>
      </c>
      <c r="X207" s="673">
        <v>2.7383673991380002</v>
      </c>
      <c r="Y207" s="673">
        <v>2.271795791522</v>
      </c>
      <c r="Z207" s="674">
        <v>325.7088708</v>
      </c>
      <c r="AA207" s="673">
        <v>2.5605438021659999</v>
      </c>
      <c r="AB207" s="673">
        <v>3.186308158413</v>
      </c>
    </row>
    <row r="208" spans="1:29" x14ac:dyDescent="0.25">
      <c r="A208" s="675">
        <v>42309</v>
      </c>
      <c r="B208" s="674">
        <v>484.41124180000003</v>
      </c>
      <c r="C208" s="673">
        <v>2.0132033475709998</v>
      </c>
      <c r="D208" s="673">
        <v>1.976806079363</v>
      </c>
      <c r="E208" s="674">
        <v>480.92672920000001</v>
      </c>
      <c r="F208" s="673">
        <v>2.1779390380820001</v>
      </c>
      <c r="G208" s="673">
        <v>2.1478226427429998</v>
      </c>
      <c r="H208" s="674">
        <v>499.68915820000001</v>
      </c>
      <c r="I208" s="673">
        <v>1.592159172706</v>
      </c>
      <c r="J208" s="673">
        <v>1.520884350585</v>
      </c>
      <c r="K208" s="674">
        <v>469.5073337</v>
      </c>
      <c r="L208" s="673">
        <v>1.999586185779</v>
      </c>
      <c r="M208" s="673">
        <v>2.0225885805280002</v>
      </c>
      <c r="N208" s="674">
        <v>621.23807320000003</v>
      </c>
      <c r="O208" s="673">
        <v>2.603011951939</v>
      </c>
      <c r="P208" s="673">
        <v>2.0529456590919999</v>
      </c>
      <c r="Q208" s="674">
        <v>494.81695000000002</v>
      </c>
      <c r="R208" s="673">
        <v>1.729228308028</v>
      </c>
      <c r="S208" s="673">
        <v>1.6246727496010001</v>
      </c>
      <c r="T208" s="674">
        <v>566.9733536</v>
      </c>
      <c r="U208" s="673">
        <v>2.0029810960860002</v>
      </c>
      <c r="V208" s="673">
        <v>1.8963989102130001</v>
      </c>
      <c r="W208" s="674">
        <v>558.87558890000003</v>
      </c>
      <c r="X208" s="673">
        <v>2.4785705084340002</v>
      </c>
      <c r="Y208" s="673">
        <v>2.1589103271850001</v>
      </c>
      <c r="Z208" s="674">
        <v>327.27067069999998</v>
      </c>
      <c r="AA208" s="673">
        <v>2.9711155314290001</v>
      </c>
      <c r="AB208" s="673">
        <v>2.7280948874750002</v>
      </c>
    </row>
    <row r="209" spans="1:29" ht="13" x14ac:dyDescent="0.3">
      <c r="A209" s="675">
        <v>42339</v>
      </c>
      <c r="B209" s="674">
        <v>486.88139949999999</v>
      </c>
      <c r="C209" s="673">
        <v>1.761806828858</v>
      </c>
      <c r="D209" s="673">
        <v>1.8714573050429999</v>
      </c>
      <c r="E209" s="674">
        <v>484.07703570000001</v>
      </c>
      <c r="F209" s="673">
        <v>1.996217580862</v>
      </c>
      <c r="G209" s="673">
        <v>2.0690640010979999</v>
      </c>
      <c r="H209" s="674">
        <v>498.99445129999998</v>
      </c>
      <c r="I209" s="673">
        <v>0.873909321982</v>
      </c>
      <c r="J209" s="673">
        <v>1.241008829319</v>
      </c>
      <c r="K209" s="674">
        <v>472.32487930000002</v>
      </c>
      <c r="L209" s="673">
        <v>1.833882218656</v>
      </c>
      <c r="M209" s="673">
        <v>1.8955307341359999</v>
      </c>
      <c r="N209" s="674">
        <v>629.17553620000001</v>
      </c>
      <c r="O209" s="673">
        <v>2.2623518486359999</v>
      </c>
      <c r="P209" s="673">
        <v>2.2307990369819999</v>
      </c>
      <c r="Q209" s="674">
        <v>494.58504110000001</v>
      </c>
      <c r="R209" s="673">
        <v>0.90946769807000005</v>
      </c>
      <c r="S209" s="673">
        <v>1.337861507607</v>
      </c>
      <c r="T209" s="674">
        <v>570.86979029999998</v>
      </c>
      <c r="U209" s="673">
        <v>1.825271467559</v>
      </c>
      <c r="V209" s="673">
        <v>1.9514234184449999</v>
      </c>
      <c r="W209" s="674">
        <v>558.69695060000004</v>
      </c>
      <c r="X209" s="673">
        <v>1.566813502497</v>
      </c>
      <c r="Y209" s="673">
        <v>2.2584018995749999</v>
      </c>
      <c r="Z209" s="674">
        <v>331.2654316</v>
      </c>
      <c r="AA209" s="673">
        <v>3.7453154759760001</v>
      </c>
      <c r="AB209" s="673">
        <v>3.0934758726710001</v>
      </c>
      <c r="AC209" s="26"/>
    </row>
    <row r="210" spans="1:29" ht="13" x14ac:dyDescent="0.3">
      <c r="A210" s="675">
        <v>42370</v>
      </c>
      <c r="B210" s="674">
        <v>489.00623389999998</v>
      </c>
      <c r="C210" s="673">
        <v>2.816413803553</v>
      </c>
      <c r="D210" s="673">
        <v>2.1963735754970002</v>
      </c>
      <c r="E210" s="674">
        <v>486.3642858</v>
      </c>
      <c r="F210" s="673">
        <v>3.1383361303389998</v>
      </c>
      <c r="G210" s="673">
        <v>2.436714322577</v>
      </c>
      <c r="H210" s="674">
        <v>501.26905979999998</v>
      </c>
      <c r="I210" s="673">
        <v>1.49760165255</v>
      </c>
      <c r="J210" s="673">
        <v>1.3206133204070001</v>
      </c>
      <c r="K210" s="674">
        <v>474.0386373</v>
      </c>
      <c r="L210" s="673">
        <v>2.6396528861080002</v>
      </c>
      <c r="M210" s="673">
        <v>2.1574226449410001</v>
      </c>
      <c r="N210" s="674">
        <v>627.07620689999999</v>
      </c>
      <c r="O210" s="673">
        <v>4.9238931832970003</v>
      </c>
      <c r="P210" s="673">
        <v>3.2505535601950002</v>
      </c>
      <c r="Q210" s="674">
        <v>496.5955988</v>
      </c>
      <c r="R210" s="673">
        <v>1.6465038822069999</v>
      </c>
      <c r="S210" s="673">
        <v>1.427401196283</v>
      </c>
      <c r="T210" s="674">
        <v>570.17312460000005</v>
      </c>
      <c r="U210" s="673">
        <v>2.4903063758899999</v>
      </c>
      <c r="V210" s="673">
        <v>2.1054908152279999</v>
      </c>
      <c r="W210" s="674">
        <v>571.71490700000004</v>
      </c>
      <c r="X210" s="673">
        <v>5.8461164880530001</v>
      </c>
      <c r="Y210" s="673">
        <v>3.2840374534330001</v>
      </c>
      <c r="Z210" s="674">
        <v>330.58915889999997</v>
      </c>
      <c r="AA210" s="673">
        <v>1.49403554717</v>
      </c>
      <c r="AB210" s="673">
        <v>2.7281805972990001</v>
      </c>
      <c r="AC210" s="26"/>
    </row>
    <row r="211" spans="1:29" ht="13" x14ac:dyDescent="0.3">
      <c r="A211" s="675">
        <v>42401</v>
      </c>
      <c r="B211" s="674">
        <v>485.7958797</v>
      </c>
      <c r="C211" s="673">
        <v>1.5312821619270001</v>
      </c>
      <c r="D211" s="673">
        <v>2.034948184718</v>
      </c>
      <c r="E211" s="674">
        <v>481.79165740000002</v>
      </c>
      <c r="F211" s="673">
        <v>1.6326950565459999</v>
      </c>
      <c r="G211" s="673">
        <v>2.2541034481270001</v>
      </c>
      <c r="H211" s="674">
        <v>502.12151540000002</v>
      </c>
      <c r="I211" s="673">
        <v>1.3758043360529999</v>
      </c>
      <c r="J211" s="673">
        <v>1.24902562426</v>
      </c>
      <c r="K211" s="674">
        <v>470.25303719999999</v>
      </c>
      <c r="L211" s="673">
        <v>1.198316463586</v>
      </c>
      <c r="M211" s="673">
        <v>1.8891240170200001</v>
      </c>
      <c r="N211" s="674">
        <v>610.56632190000005</v>
      </c>
      <c r="O211" s="673">
        <v>-0.215962838327</v>
      </c>
      <c r="P211" s="673">
        <v>2.3030228096759999</v>
      </c>
      <c r="Q211" s="674">
        <v>497.42131869999997</v>
      </c>
      <c r="R211" s="673">
        <v>1.463236202045</v>
      </c>
      <c r="S211" s="673">
        <v>1.339416934985</v>
      </c>
      <c r="T211" s="674">
        <v>567.58878679999998</v>
      </c>
      <c r="U211" s="673">
        <v>2.2731846748139999</v>
      </c>
      <c r="V211" s="673">
        <v>2.19523422351</v>
      </c>
      <c r="W211" s="674">
        <v>571.34324509999999</v>
      </c>
      <c r="X211" s="673">
        <v>5.2562503418880002</v>
      </c>
      <c r="Y211" s="673">
        <v>4.2085829516080002</v>
      </c>
      <c r="Z211" s="674">
        <v>332.755651</v>
      </c>
      <c r="AA211" s="673">
        <v>3.0962087609659998</v>
      </c>
      <c r="AB211" s="673">
        <v>2.7711383701019998</v>
      </c>
      <c r="AC211" s="26"/>
    </row>
    <row r="212" spans="1:29" ht="13" x14ac:dyDescent="0.3">
      <c r="A212" s="675">
        <v>42430</v>
      </c>
      <c r="B212" s="674">
        <v>489.85161979999998</v>
      </c>
      <c r="C212" s="673">
        <v>2.0081762328449999</v>
      </c>
      <c r="D212" s="673">
        <v>2.1170996653679999</v>
      </c>
      <c r="E212" s="674">
        <v>488.2038005</v>
      </c>
      <c r="F212" s="673">
        <v>2.5165337050869998</v>
      </c>
      <c r="G212" s="673">
        <v>2.428081138349</v>
      </c>
      <c r="H212" s="674">
        <v>501.68945580000002</v>
      </c>
      <c r="I212" s="673">
        <v>1.6012719064880001</v>
      </c>
      <c r="J212" s="673">
        <v>1.4914406757830001</v>
      </c>
      <c r="K212" s="674">
        <v>474.59774540000001</v>
      </c>
      <c r="L212" s="673">
        <v>1.941470634029</v>
      </c>
      <c r="M212" s="673">
        <v>1.925035915302</v>
      </c>
      <c r="N212" s="674">
        <v>645.98532220000004</v>
      </c>
      <c r="O212" s="673">
        <v>4.8707049069039998</v>
      </c>
      <c r="P212" s="673">
        <v>3.1831399726790002</v>
      </c>
      <c r="Q212" s="674">
        <v>498.51977219999998</v>
      </c>
      <c r="R212" s="673">
        <v>1.8379936094860001</v>
      </c>
      <c r="S212" s="673">
        <v>1.6491544755930001</v>
      </c>
      <c r="T212" s="674">
        <v>574.8017658</v>
      </c>
      <c r="U212" s="673">
        <v>2.0249811680179999</v>
      </c>
      <c r="V212" s="673">
        <v>2.2618110678500001</v>
      </c>
      <c r="W212" s="674">
        <v>574.64061849999996</v>
      </c>
      <c r="X212" s="673">
        <v>2.5747000265579998</v>
      </c>
      <c r="Y212" s="673">
        <v>4.5359091658999997</v>
      </c>
      <c r="Z212" s="674">
        <v>332.59704840000001</v>
      </c>
      <c r="AA212" s="673">
        <v>-1.1486934931420001</v>
      </c>
      <c r="AB212" s="673">
        <v>1.1162926082419999</v>
      </c>
      <c r="AC212" s="26"/>
    </row>
    <row r="213" spans="1:29" ht="13" x14ac:dyDescent="0.3">
      <c r="A213" s="675">
        <v>42461</v>
      </c>
      <c r="B213" s="674">
        <v>495.29870210000001</v>
      </c>
      <c r="C213" s="673">
        <v>2.9171398871880001</v>
      </c>
      <c r="D213" s="673">
        <v>2.1535079007669999</v>
      </c>
      <c r="E213" s="674">
        <v>490.94099299999999</v>
      </c>
      <c r="F213" s="673">
        <v>2.787365038596</v>
      </c>
      <c r="G213" s="673">
        <v>2.3136981159230001</v>
      </c>
      <c r="H213" s="674">
        <v>504.24106130000001</v>
      </c>
      <c r="I213" s="673">
        <v>1.823129482158</v>
      </c>
      <c r="J213" s="673">
        <v>1.600053157631</v>
      </c>
      <c r="K213" s="674">
        <v>480.86214310000003</v>
      </c>
      <c r="L213" s="673">
        <v>2.9512975115939999</v>
      </c>
      <c r="M213" s="673">
        <v>2.031882845817</v>
      </c>
      <c r="N213" s="674">
        <v>637.1906927</v>
      </c>
      <c r="O213" s="673">
        <v>3.3802470109599998</v>
      </c>
      <c r="P213" s="673">
        <v>2.6848983065279999</v>
      </c>
      <c r="Q213" s="674">
        <v>500.76605919999997</v>
      </c>
      <c r="R213" s="673">
        <v>2.2212573343969999</v>
      </c>
      <c r="S213" s="673">
        <v>1.8407363878530001</v>
      </c>
      <c r="T213" s="674">
        <v>573.60439880000001</v>
      </c>
      <c r="U213" s="673">
        <v>2.1753565094759999</v>
      </c>
      <c r="V213" s="673">
        <v>2.157241746615</v>
      </c>
      <c r="W213" s="674">
        <v>580.36190390000002</v>
      </c>
      <c r="X213" s="673">
        <v>5.5308700089930003</v>
      </c>
      <c r="Y213" s="673">
        <v>4.4388001510789996</v>
      </c>
      <c r="Z213" s="674">
        <v>335.08761179999999</v>
      </c>
      <c r="AA213" s="673">
        <v>3.1076660645610001</v>
      </c>
      <c r="AB213" s="673">
        <v>1.64883335164</v>
      </c>
      <c r="AC213" s="26"/>
    </row>
    <row r="214" spans="1:29" ht="13" x14ac:dyDescent="0.3">
      <c r="A214" s="675">
        <v>42491</v>
      </c>
      <c r="B214" s="674">
        <v>493.11974709999998</v>
      </c>
      <c r="C214" s="673">
        <v>2.3659500309550001</v>
      </c>
      <c r="D214" s="673">
        <v>2.4307090208919999</v>
      </c>
      <c r="E214" s="674">
        <v>491.19007310000001</v>
      </c>
      <c r="F214" s="673">
        <v>2.6170135913829999</v>
      </c>
      <c r="G214" s="673">
        <v>2.6404089429819999</v>
      </c>
      <c r="H214" s="674">
        <v>502.81599640000002</v>
      </c>
      <c r="I214" s="673">
        <v>1.4890857519489999</v>
      </c>
      <c r="J214" s="673">
        <v>1.637841638854</v>
      </c>
      <c r="K214" s="674">
        <v>477.27350589999998</v>
      </c>
      <c r="L214" s="673">
        <v>2.164057605165</v>
      </c>
      <c r="M214" s="673">
        <v>2.352709184449</v>
      </c>
      <c r="N214" s="674">
        <v>633.34825960000001</v>
      </c>
      <c r="O214" s="673">
        <v>2.9876862567489999</v>
      </c>
      <c r="P214" s="673">
        <v>3.7465525394319998</v>
      </c>
      <c r="Q214" s="674">
        <v>497.75656479999998</v>
      </c>
      <c r="R214" s="673">
        <v>1.5189858201269999</v>
      </c>
      <c r="S214" s="673">
        <v>1.859319233748</v>
      </c>
      <c r="T214" s="674">
        <v>578.84739439999998</v>
      </c>
      <c r="U214" s="673">
        <v>3.7368476806480002</v>
      </c>
      <c r="V214" s="673">
        <v>2.6427882123359998</v>
      </c>
      <c r="W214" s="674">
        <v>585.63522160000002</v>
      </c>
      <c r="X214" s="673">
        <v>5.428080272771</v>
      </c>
      <c r="Y214" s="673">
        <v>4.5023232348729998</v>
      </c>
      <c r="Z214" s="674">
        <v>333.66989999999998</v>
      </c>
      <c r="AA214" s="673">
        <v>2.127621454602</v>
      </c>
      <c r="AB214" s="673">
        <v>1.3343837799889999</v>
      </c>
      <c r="AC214" s="26"/>
    </row>
    <row r="215" spans="1:29" ht="13" x14ac:dyDescent="0.3">
      <c r="A215" s="675">
        <v>42522</v>
      </c>
      <c r="B215" s="674">
        <v>493.07203920000001</v>
      </c>
      <c r="C215" s="673">
        <v>2.5659390235639998</v>
      </c>
      <c r="D215" s="673">
        <v>2.6162809839740002</v>
      </c>
      <c r="E215" s="674">
        <v>491.16833200000002</v>
      </c>
      <c r="F215" s="673">
        <v>2.5086390363570001</v>
      </c>
      <c r="G215" s="673">
        <v>2.6375209737500001</v>
      </c>
      <c r="H215" s="674">
        <v>505.67604119999999</v>
      </c>
      <c r="I215" s="673">
        <v>2.0992764514019999</v>
      </c>
      <c r="J215" s="673">
        <v>1.8037958718839999</v>
      </c>
      <c r="K215" s="674">
        <v>477.5992382</v>
      </c>
      <c r="L215" s="673">
        <v>2.5310220537360002</v>
      </c>
      <c r="M215" s="673">
        <v>2.5487847090660001</v>
      </c>
      <c r="N215" s="674">
        <v>627.07118019999996</v>
      </c>
      <c r="O215" s="673">
        <v>4.218625816236</v>
      </c>
      <c r="P215" s="673">
        <v>3.5237412413019999</v>
      </c>
      <c r="Q215" s="674">
        <v>501.31842940000001</v>
      </c>
      <c r="R215" s="673">
        <v>2.0665624693389999</v>
      </c>
      <c r="S215" s="673">
        <v>1.93559596658</v>
      </c>
      <c r="T215" s="674">
        <v>578.47897069999999</v>
      </c>
      <c r="U215" s="673">
        <v>2.456362742074</v>
      </c>
      <c r="V215" s="673">
        <v>2.7869751638190001</v>
      </c>
      <c r="W215" s="674">
        <v>575.77842450000003</v>
      </c>
      <c r="X215" s="673">
        <v>4.1476276181660001</v>
      </c>
      <c r="Y215" s="673">
        <v>5.0352824816409996</v>
      </c>
      <c r="Z215" s="674">
        <v>334.69009030000001</v>
      </c>
      <c r="AA215" s="673">
        <v>2.4682234311740001</v>
      </c>
      <c r="AB215" s="673">
        <v>2.566891326501</v>
      </c>
      <c r="AC215" s="26"/>
    </row>
    <row r="216" spans="1:29" ht="13" x14ac:dyDescent="0.3">
      <c r="A216" s="675">
        <v>42552</v>
      </c>
      <c r="B216" s="674">
        <v>495.84369090000001</v>
      </c>
      <c r="C216" s="673">
        <v>2.469257977971</v>
      </c>
      <c r="D216" s="673">
        <v>2.46698492767</v>
      </c>
      <c r="E216" s="674">
        <v>494.47112470000002</v>
      </c>
      <c r="F216" s="673">
        <v>2.7492372825740001</v>
      </c>
      <c r="G216" s="673">
        <v>2.6251466815870002</v>
      </c>
      <c r="H216" s="674">
        <v>503.50950949999998</v>
      </c>
      <c r="I216" s="673">
        <v>1.3048754683020001</v>
      </c>
      <c r="J216" s="673">
        <v>1.630681326295</v>
      </c>
      <c r="K216" s="674">
        <v>480.5158222</v>
      </c>
      <c r="L216" s="673">
        <v>2.4028732625810001</v>
      </c>
      <c r="M216" s="673">
        <v>2.3658795415670002</v>
      </c>
      <c r="N216" s="674">
        <v>639.25982929999998</v>
      </c>
      <c r="O216" s="673">
        <v>3.4812664753479998</v>
      </c>
      <c r="P216" s="673">
        <v>3.5576509845730002</v>
      </c>
      <c r="Q216" s="674">
        <v>498.433334</v>
      </c>
      <c r="R216" s="673">
        <v>1.2512097268089999</v>
      </c>
      <c r="S216" s="673">
        <v>1.6120361458870001</v>
      </c>
      <c r="T216" s="674">
        <v>577.10623499999997</v>
      </c>
      <c r="U216" s="673">
        <v>2.1200781280759999</v>
      </c>
      <c r="V216" s="673">
        <v>2.7671127655559999</v>
      </c>
      <c r="W216" s="674">
        <v>584.78355329999999</v>
      </c>
      <c r="X216" s="673">
        <v>3.7720195039919999</v>
      </c>
      <c r="Y216" s="673">
        <v>4.4464593865450004</v>
      </c>
      <c r="Z216" s="674">
        <v>338.01525529999998</v>
      </c>
      <c r="AA216" s="673">
        <v>2.6863379166430001</v>
      </c>
      <c r="AB216" s="673">
        <v>2.4280372652860001</v>
      </c>
      <c r="AC216" s="26"/>
    </row>
    <row r="217" spans="1:29" ht="13" x14ac:dyDescent="0.3">
      <c r="A217" s="675">
        <v>42583</v>
      </c>
      <c r="B217" s="674">
        <v>494.46936890000001</v>
      </c>
      <c r="C217" s="673">
        <v>2.0973833360979999</v>
      </c>
      <c r="D217" s="673">
        <v>2.3770355601020001</v>
      </c>
      <c r="E217" s="674">
        <v>492.02009570000001</v>
      </c>
      <c r="F217" s="673">
        <v>2.1423609732390001</v>
      </c>
      <c r="G217" s="673">
        <v>2.4665815815999999</v>
      </c>
      <c r="H217" s="674">
        <v>508.7674983</v>
      </c>
      <c r="I217" s="673">
        <v>2.199598392875</v>
      </c>
      <c r="J217" s="673">
        <v>1.8678224409169999</v>
      </c>
      <c r="K217" s="674">
        <v>479.0515608</v>
      </c>
      <c r="L217" s="673">
        <v>1.983819039203</v>
      </c>
      <c r="M217" s="673">
        <v>2.3052420708470001</v>
      </c>
      <c r="N217" s="674">
        <v>628.8088348</v>
      </c>
      <c r="O217" s="673">
        <v>1.0491110223060001</v>
      </c>
      <c r="P217" s="673">
        <v>2.9003851888210002</v>
      </c>
      <c r="Q217" s="674">
        <v>504.19303350000001</v>
      </c>
      <c r="R217" s="673">
        <v>2.3869242319259998</v>
      </c>
      <c r="S217" s="673">
        <v>1.901496090954</v>
      </c>
      <c r="T217" s="674">
        <v>578.6443683</v>
      </c>
      <c r="U217" s="673">
        <v>2.4422928025649999</v>
      </c>
      <c r="V217" s="673">
        <v>2.3395256641570001</v>
      </c>
      <c r="W217" s="674">
        <v>580.13662699999998</v>
      </c>
      <c r="X217" s="673">
        <v>3.9627759372770002</v>
      </c>
      <c r="Y217" s="673">
        <v>3.9596097298389998</v>
      </c>
      <c r="Z217" s="674">
        <v>336.6829578</v>
      </c>
      <c r="AA217" s="673">
        <v>2.8932230646039998</v>
      </c>
      <c r="AB217" s="673">
        <v>2.6827304165400001</v>
      </c>
      <c r="AC217" s="26"/>
    </row>
    <row r="218" spans="1:29" ht="13" x14ac:dyDescent="0.3">
      <c r="A218" s="675">
        <v>42614</v>
      </c>
      <c r="B218" s="674">
        <v>494.79714799999999</v>
      </c>
      <c r="C218" s="673">
        <v>2.5042357338399999</v>
      </c>
      <c r="D218" s="673">
        <v>2.356764119283</v>
      </c>
      <c r="E218" s="674">
        <v>492.5914113</v>
      </c>
      <c r="F218" s="673">
        <v>2.8642820044219999</v>
      </c>
      <c r="G218" s="673">
        <v>2.5846944721459999</v>
      </c>
      <c r="H218" s="674">
        <v>505.61051980000002</v>
      </c>
      <c r="I218" s="673">
        <v>0.94387855840000001</v>
      </c>
      <c r="J218" s="673">
        <v>1.4817741148879999</v>
      </c>
      <c r="K218" s="674">
        <v>479.15776779999999</v>
      </c>
      <c r="L218" s="673">
        <v>2.3396314379100001</v>
      </c>
      <c r="M218" s="673">
        <v>2.2419456719049999</v>
      </c>
      <c r="N218" s="674">
        <v>625.49059009999996</v>
      </c>
      <c r="O218" s="673">
        <v>1.7328652035059999</v>
      </c>
      <c r="P218" s="673">
        <v>2.0857713403989999</v>
      </c>
      <c r="Q218" s="674">
        <v>501.40323380000001</v>
      </c>
      <c r="R218" s="673">
        <v>0.982363469047</v>
      </c>
      <c r="S218" s="673">
        <v>1.5386590375489999</v>
      </c>
      <c r="T218" s="674">
        <v>579.32386729999996</v>
      </c>
      <c r="U218" s="673">
        <v>2.5854064635970002</v>
      </c>
      <c r="V218" s="673">
        <v>2.3825346703050001</v>
      </c>
      <c r="W218" s="674">
        <v>581.45674859999997</v>
      </c>
      <c r="X218" s="673">
        <v>5.0430469512630003</v>
      </c>
      <c r="Y218" s="673">
        <v>4.2555827121030001</v>
      </c>
      <c r="Z218" s="674">
        <v>338.5097576</v>
      </c>
      <c r="AA218" s="673">
        <v>3.9819959193550001</v>
      </c>
      <c r="AB218" s="673">
        <v>3.1848363599959999</v>
      </c>
      <c r="AC218" s="26"/>
    </row>
    <row r="219" spans="1:29" ht="13" x14ac:dyDescent="0.3">
      <c r="A219" s="675">
        <v>42644</v>
      </c>
      <c r="B219" s="674">
        <v>496.84473220000001</v>
      </c>
      <c r="C219" s="673">
        <v>2.754026464646</v>
      </c>
      <c r="D219" s="673">
        <v>2.4516608545660001</v>
      </c>
      <c r="E219" s="674">
        <v>494.97856990000002</v>
      </c>
      <c r="F219" s="673">
        <v>3.0873736910740002</v>
      </c>
      <c r="G219" s="673">
        <v>2.697261691369</v>
      </c>
      <c r="H219" s="674">
        <v>505.18808919999998</v>
      </c>
      <c r="I219" s="673">
        <v>1.3878911039799999</v>
      </c>
      <c r="J219" s="673">
        <v>1.5092586029199999</v>
      </c>
      <c r="K219" s="674">
        <v>480.77678559999998</v>
      </c>
      <c r="L219" s="673">
        <v>2.4931411366090002</v>
      </c>
      <c r="M219" s="673">
        <v>2.2720216797470001</v>
      </c>
      <c r="N219" s="674">
        <v>628.76742790000003</v>
      </c>
      <c r="O219" s="673">
        <v>1.4915848281949999</v>
      </c>
      <c r="P219" s="673">
        <v>1.4231845888920001</v>
      </c>
      <c r="Q219" s="674">
        <v>500.68095440000002</v>
      </c>
      <c r="R219" s="673">
        <v>1.470584119105</v>
      </c>
      <c r="S219" s="673">
        <v>1.6114563590019999</v>
      </c>
      <c r="T219" s="674">
        <v>576.3899093</v>
      </c>
      <c r="U219" s="673">
        <v>1.774426789481</v>
      </c>
      <c r="V219" s="673">
        <v>2.266918257785</v>
      </c>
      <c r="W219" s="674">
        <v>605.34460230000002</v>
      </c>
      <c r="X219" s="673">
        <v>8.6202802973269996</v>
      </c>
      <c r="Y219" s="673">
        <v>5.8764189378260001</v>
      </c>
      <c r="Z219" s="674">
        <v>339.78075209999997</v>
      </c>
      <c r="AA219" s="673">
        <v>4.3203862594949998</v>
      </c>
      <c r="AB219" s="673">
        <v>3.7305352620700001</v>
      </c>
      <c r="AC219" s="26"/>
    </row>
    <row r="220" spans="1:29" ht="13" x14ac:dyDescent="0.3">
      <c r="A220" s="675">
        <v>42675</v>
      </c>
      <c r="B220" s="674">
        <v>498.28106129999998</v>
      </c>
      <c r="C220" s="673">
        <v>2.8632323743070001</v>
      </c>
      <c r="D220" s="673">
        <v>2.7073744604129999</v>
      </c>
      <c r="E220" s="674">
        <v>496.3808118</v>
      </c>
      <c r="F220" s="673">
        <v>3.213396482601</v>
      </c>
      <c r="G220" s="673">
        <v>3.0552717983169999</v>
      </c>
      <c r="H220" s="674">
        <v>506.85589900000002</v>
      </c>
      <c r="I220" s="673">
        <v>1.434239803364</v>
      </c>
      <c r="J220" s="673">
        <v>1.2549631758490001</v>
      </c>
      <c r="K220" s="674">
        <v>482.82952820000003</v>
      </c>
      <c r="L220" s="673">
        <v>2.837483792854</v>
      </c>
      <c r="M220" s="673">
        <v>2.5569725842829998</v>
      </c>
      <c r="N220" s="674">
        <v>632.99270000000001</v>
      </c>
      <c r="O220" s="673">
        <v>1.8921291702959999</v>
      </c>
      <c r="P220" s="673">
        <v>1.7056293998000001</v>
      </c>
      <c r="Q220" s="674">
        <v>502.37703809999999</v>
      </c>
      <c r="R220" s="673">
        <v>1.527855523138</v>
      </c>
      <c r="S220" s="673">
        <v>1.3264031589059999</v>
      </c>
      <c r="T220" s="674">
        <v>577.40399820000005</v>
      </c>
      <c r="U220" s="673">
        <v>1.839706316667</v>
      </c>
      <c r="V220" s="673">
        <v>2.0659345021400002</v>
      </c>
      <c r="W220" s="674">
        <v>589.95779870000001</v>
      </c>
      <c r="X220" s="673">
        <v>5.5615615384410004</v>
      </c>
      <c r="Y220" s="673">
        <v>6.4105751010949996</v>
      </c>
      <c r="Z220" s="674">
        <v>341.03874330000002</v>
      </c>
      <c r="AA220" s="673">
        <v>4.2069375085010003</v>
      </c>
      <c r="AB220" s="673">
        <v>4.1698637029969996</v>
      </c>
      <c r="AC220" s="26"/>
    </row>
    <row r="221" spans="1:29" ht="13" x14ac:dyDescent="0.3">
      <c r="A221" s="675">
        <v>42705</v>
      </c>
      <c r="B221" s="674">
        <v>495.9874638</v>
      </c>
      <c r="C221" s="673">
        <v>1.870283873927</v>
      </c>
      <c r="D221" s="673">
        <v>2.494628716931</v>
      </c>
      <c r="E221" s="674">
        <v>493.47740420000002</v>
      </c>
      <c r="F221" s="673">
        <v>1.9419158123060001</v>
      </c>
      <c r="G221" s="673">
        <v>2.745624161881</v>
      </c>
      <c r="H221" s="674">
        <v>506.97555039999997</v>
      </c>
      <c r="I221" s="673">
        <v>1.5994364424709999</v>
      </c>
      <c r="J221" s="673">
        <v>1.4738788511030001</v>
      </c>
      <c r="K221" s="674">
        <v>480.2948045</v>
      </c>
      <c r="L221" s="673">
        <v>1.687382043438</v>
      </c>
      <c r="M221" s="673">
        <v>2.3379873535320002</v>
      </c>
      <c r="N221" s="674">
        <v>624.78926950000005</v>
      </c>
      <c r="O221" s="673">
        <v>-0.69714514434099994</v>
      </c>
      <c r="P221" s="673">
        <v>0.88821691538799996</v>
      </c>
      <c r="Q221" s="674">
        <v>502.45176839999999</v>
      </c>
      <c r="R221" s="673">
        <v>1.5905712155189999</v>
      </c>
      <c r="S221" s="673">
        <v>1.529716237043</v>
      </c>
      <c r="T221" s="674">
        <v>577.43325930000003</v>
      </c>
      <c r="U221" s="673">
        <v>1.1497313593259999</v>
      </c>
      <c r="V221" s="673">
        <v>1.5868836351290001</v>
      </c>
      <c r="W221" s="674">
        <v>587.37552479999999</v>
      </c>
      <c r="X221" s="673">
        <v>5.1331180829249998</v>
      </c>
      <c r="Y221" s="673">
        <v>6.4364111033910003</v>
      </c>
      <c r="Z221" s="674">
        <v>339.44615199999998</v>
      </c>
      <c r="AA221" s="673">
        <v>2.4695363957800001</v>
      </c>
      <c r="AB221" s="673">
        <v>3.6597265197660001</v>
      </c>
      <c r="AC221" s="26"/>
    </row>
    <row r="222" spans="1:29" ht="13" x14ac:dyDescent="0.3">
      <c r="A222" s="675">
        <v>42736</v>
      </c>
      <c r="B222" s="674">
        <v>497.35664250000002</v>
      </c>
      <c r="C222" s="673">
        <v>1.7076282511580001</v>
      </c>
      <c r="D222" s="673">
        <v>2.1451973244659999</v>
      </c>
      <c r="E222" s="674">
        <v>495.26098940000003</v>
      </c>
      <c r="F222" s="673">
        <v>1.829226335023</v>
      </c>
      <c r="G222" s="673">
        <v>2.3254717977100001</v>
      </c>
      <c r="H222" s="674">
        <v>506.87030140000002</v>
      </c>
      <c r="I222" s="673">
        <v>1.1174121942090001</v>
      </c>
      <c r="J222" s="673">
        <v>1.3833157488679999</v>
      </c>
      <c r="K222" s="674">
        <v>481.72488249999998</v>
      </c>
      <c r="L222" s="673">
        <v>1.621438548507</v>
      </c>
      <c r="M222" s="673">
        <v>2.0466813688449998</v>
      </c>
      <c r="N222" s="674">
        <v>629.81522129999996</v>
      </c>
      <c r="O222" s="673">
        <v>0.43679131337799998</v>
      </c>
      <c r="P222" s="673">
        <v>0.53834510377900002</v>
      </c>
      <c r="Q222" s="674">
        <v>502.46329730000002</v>
      </c>
      <c r="R222" s="673">
        <v>1.181584877953</v>
      </c>
      <c r="S222" s="673">
        <v>1.4330113349260001</v>
      </c>
      <c r="T222" s="674">
        <v>579.74805479999998</v>
      </c>
      <c r="U222" s="673">
        <v>1.679302265732</v>
      </c>
      <c r="V222" s="673">
        <v>1.555549808863</v>
      </c>
      <c r="W222" s="674">
        <v>579.79360050000003</v>
      </c>
      <c r="X222" s="673">
        <v>1.4130632944999999</v>
      </c>
      <c r="Y222" s="673">
        <v>4.015863471936</v>
      </c>
      <c r="Z222" s="674">
        <v>340.68903879999999</v>
      </c>
      <c r="AA222" s="673">
        <v>3.055115277708</v>
      </c>
      <c r="AB222" s="673">
        <v>3.2401025590149999</v>
      </c>
      <c r="AC222" s="26"/>
    </row>
    <row r="223" spans="1:29" ht="13" x14ac:dyDescent="0.3">
      <c r="A223" s="675">
        <v>42767</v>
      </c>
      <c r="B223" s="674">
        <v>499.25203859999999</v>
      </c>
      <c r="C223" s="673">
        <v>2.7699203435630002</v>
      </c>
      <c r="D223" s="673">
        <v>2.1148649158969999</v>
      </c>
      <c r="E223" s="674">
        <v>497.05244909999999</v>
      </c>
      <c r="F223" s="673">
        <v>3.1675084999099998</v>
      </c>
      <c r="G223" s="673">
        <v>2.310776871726</v>
      </c>
      <c r="H223" s="674">
        <v>507.29248439999998</v>
      </c>
      <c r="I223" s="673">
        <v>1.0298242240990001</v>
      </c>
      <c r="J223" s="673">
        <v>1.248235929487</v>
      </c>
      <c r="K223" s="674">
        <v>483.59937000000002</v>
      </c>
      <c r="L223" s="673">
        <v>2.8381172994580002</v>
      </c>
      <c r="M223" s="673">
        <v>2.047307941038</v>
      </c>
      <c r="N223" s="674">
        <v>627.21785850000003</v>
      </c>
      <c r="O223" s="673">
        <v>2.7272281491360002</v>
      </c>
      <c r="P223" s="673">
        <v>0.80373575664999997</v>
      </c>
      <c r="Q223" s="674">
        <v>503.1400744</v>
      </c>
      <c r="R223" s="673">
        <v>1.1496804590009999</v>
      </c>
      <c r="S223" s="673">
        <v>1.306808807258</v>
      </c>
      <c r="T223" s="674">
        <v>582.7349031</v>
      </c>
      <c r="U223" s="673">
        <v>2.668501678018</v>
      </c>
      <c r="V223" s="673">
        <v>1.830968924952</v>
      </c>
      <c r="W223" s="674">
        <v>586.1208378</v>
      </c>
      <c r="X223" s="673">
        <v>2.5864649362250001</v>
      </c>
      <c r="Y223" s="673">
        <v>3.0283358820689998</v>
      </c>
      <c r="Z223" s="674">
        <v>340.734036</v>
      </c>
      <c r="AA223" s="673">
        <v>2.3976707761460001</v>
      </c>
      <c r="AB223" s="673">
        <v>2.6401281833170001</v>
      </c>
      <c r="AC223" s="26"/>
    </row>
    <row r="224" spans="1:29" ht="13" x14ac:dyDescent="0.3">
      <c r="A224" s="675">
        <v>42795</v>
      </c>
      <c r="B224" s="674">
        <v>501.36792530000002</v>
      </c>
      <c r="C224" s="673">
        <v>2.3509783441569998</v>
      </c>
      <c r="D224" s="673">
        <v>2.2751365896319999</v>
      </c>
      <c r="E224" s="674">
        <v>498.45181339999999</v>
      </c>
      <c r="F224" s="673">
        <v>2.0991259980980002</v>
      </c>
      <c r="G224" s="673">
        <v>2.362431971141</v>
      </c>
      <c r="H224" s="674">
        <v>508.54420169999997</v>
      </c>
      <c r="I224" s="673">
        <v>1.36633246339</v>
      </c>
      <c r="J224" s="673">
        <v>1.1711640668229999</v>
      </c>
      <c r="K224" s="674">
        <v>487.90992679999999</v>
      </c>
      <c r="L224" s="673">
        <v>2.8049398736139999</v>
      </c>
      <c r="M224" s="673">
        <v>2.4205381278</v>
      </c>
      <c r="N224" s="674">
        <v>657.902108</v>
      </c>
      <c r="O224" s="673">
        <v>1.8447455987720001</v>
      </c>
      <c r="P224" s="673">
        <v>1.662076549961</v>
      </c>
      <c r="Q224" s="674">
        <v>504.36108230000002</v>
      </c>
      <c r="R224" s="673">
        <v>1.1717308772370001</v>
      </c>
      <c r="S224" s="673">
        <v>1.167660696067</v>
      </c>
      <c r="T224" s="674">
        <v>580.61408849999998</v>
      </c>
      <c r="U224" s="673">
        <v>1.0111873424590001</v>
      </c>
      <c r="V224" s="673">
        <v>1.7829041691409999</v>
      </c>
      <c r="W224" s="674">
        <v>582.05945099999997</v>
      </c>
      <c r="X224" s="673">
        <v>1.291038652883</v>
      </c>
      <c r="Y224" s="673">
        <v>1.76253946374</v>
      </c>
      <c r="Z224" s="674">
        <v>343.53592379999998</v>
      </c>
      <c r="AA224" s="673">
        <v>3.2889273830370001</v>
      </c>
      <c r="AB224" s="673">
        <v>2.9135375783409998</v>
      </c>
      <c r="AC224" s="26"/>
    </row>
    <row r="225" spans="1:29" ht="13" x14ac:dyDescent="0.3">
      <c r="A225" s="675">
        <v>42826</v>
      </c>
      <c r="B225" s="674">
        <v>502.07071930000001</v>
      </c>
      <c r="C225" s="673">
        <v>1.367259225855</v>
      </c>
      <c r="D225" s="673">
        <v>2.1580994305210002</v>
      </c>
      <c r="E225" s="674">
        <v>500.7051682</v>
      </c>
      <c r="F225" s="673">
        <v>1.9888694037000001</v>
      </c>
      <c r="G225" s="673">
        <v>2.4144089072639998</v>
      </c>
      <c r="H225" s="674">
        <v>508.22189479999997</v>
      </c>
      <c r="I225" s="673">
        <v>0.78947031599100004</v>
      </c>
      <c r="J225" s="673">
        <v>1.061405578524</v>
      </c>
      <c r="K225" s="674">
        <v>487.3840098</v>
      </c>
      <c r="L225" s="673">
        <v>1.3562861609270001</v>
      </c>
      <c r="M225" s="673">
        <v>2.3272834454879998</v>
      </c>
      <c r="N225" s="674">
        <v>643.10113980000006</v>
      </c>
      <c r="O225" s="673">
        <v>0.927579006993</v>
      </c>
      <c r="P225" s="673">
        <v>1.8206684631800001</v>
      </c>
      <c r="Q225" s="674">
        <v>504.79110700000001</v>
      </c>
      <c r="R225" s="673">
        <v>0.80377807681900004</v>
      </c>
      <c r="S225" s="673">
        <v>1.0412934553669999</v>
      </c>
      <c r="T225" s="674">
        <v>582.70436410000002</v>
      </c>
      <c r="U225" s="673">
        <v>1.586453193009</v>
      </c>
      <c r="V225" s="673">
        <v>1.751660415753</v>
      </c>
      <c r="W225" s="674">
        <v>578.54230099999995</v>
      </c>
      <c r="X225" s="673">
        <v>-0.31352900453499999</v>
      </c>
      <c r="Y225" s="673">
        <v>1.180344209347</v>
      </c>
      <c r="Z225" s="674">
        <v>343.35112709999999</v>
      </c>
      <c r="AA225" s="673">
        <v>2.4660760377300002</v>
      </c>
      <c r="AB225" s="673">
        <v>2.7168812967360001</v>
      </c>
      <c r="AC225" s="26"/>
    </row>
    <row r="226" spans="1:29" ht="13" x14ac:dyDescent="0.3">
      <c r="A226" s="675">
        <v>42856</v>
      </c>
      <c r="B226" s="674">
        <v>503.31439660000001</v>
      </c>
      <c r="C226" s="673">
        <v>2.0673780678939999</v>
      </c>
      <c r="D226" s="673">
        <v>1.926777305264</v>
      </c>
      <c r="E226" s="674">
        <v>501.4462489</v>
      </c>
      <c r="F226" s="673">
        <v>2.0880258705700001</v>
      </c>
      <c r="G226" s="673">
        <v>2.0586034234500001</v>
      </c>
      <c r="H226" s="674">
        <v>513.18537619999995</v>
      </c>
      <c r="I226" s="673">
        <v>2.062261319099</v>
      </c>
      <c r="J226" s="673">
        <v>1.405468646341</v>
      </c>
      <c r="K226" s="674">
        <v>488.63544660000002</v>
      </c>
      <c r="L226" s="673">
        <v>2.3805932153249998</v>
      </c>
      <c r="M226" s="673">
        <v>2.1773757017130002</v>
      </c>
      <c r="N226" s="674">
        <v>647.00779369999998</v>
      </c>
      <c r="O226" s="673">
        <v>2.156717713036</v>
      </c>
      <c r="P226" s="673">
        <v>1.6429098978259999</v>
      </c>
      <c r="Q226" s="674">
        <v>508.02982120000001</v>
      </c>
      <c r="R226" s="673">
        <v>2.0639117846950001</v>
      </c>
      <c r="S226" s="673">
        <v>1.3452935168119999</v>
      </c>
      <c r="T226" s="674">
        <v>583.45886629999995</v>
      </c>
      <c r="U226" s="673">
        <v>0.79666453448899999</v>
      </c>
      <c r="V226" s="673">
        <v>1.1303354853880001</v>
      </c>
      <c r="W226" s="674">
        <v>579.10216519999994</v>
      </c>
      <c r="X226" s="673">
        <v>-1.115550458552</v>
      </c>
      <c r="Y226" s="673">
        <v>-5.3648543657000003E-2</v>
      </c>
      <c r="Z226" s="674">
        <v>340.91027969999999</v>
      </c>
      <c r="AA226" s="673">
        <v>2.169922938809</v>
      </c>
      <c r="AB226" s="673">
        <v>2.640700052808</v>
      </c>
      <c r="AC226" s="26"/>
    </row>
    <row r="227" spans="1:29" ht="13" x14ac:dyDescent="0.3">
      <c r="A227" s="675">
        <v>42887</v>
      </c>
      <c r="B227" s="674">
        <v>508.05459760000002</v>
      </c>
      <c r="C227" s="673">
        <v>3.0386144840639999</v>
      </c>
      <c r="D227" s="673">
        <v>2.1565595830789999</v>
      </c>
      <c r="E227" s="674">
        <v>507.8811652</v>
      </c>
      <c r="F227" s="673">
        <v>3.4026691281070001</v>
      </c>
      <c r="G227" s="673">
        <v>2.4932599746780002</v>
      </c>
      <c r="H227" s="674">
        <v>510.92376719999999</v>
      </c>
      <c r="I227" s="673">
        <v>1.0377644128729999</v>
      </c>
      <c r="J227" s="673">
        <v>1.295531863106</v>
      </c>
      <c r="K227" s="674">
        <v>493.37883799999997</v>
      </c>
      <c r="L227" s="673">
        <v>3.303941576513</v>
      </c>
      <c r="M227" s="673">
        <v>2.3446812848329999</v>
      </c>
      <c r="N227" s="674">
        <v>655.04579490000003</v>
      </c>
      <c r="O227" s="673">
        <v>4.4611545839310001</v>
      </c>
      <c r="P227" s="673">
        <v>2.5054986314479999</v>
      </c>
      <c r="Q227" s="674">
        <v>506.17645479999999</v>
      </c>
      <c r="R227" s="673">
        <v>0.96904983242200005</v>
      </c>
      <c r="S227" s="673">
        <v>1.2772239802730001</v>
      </c>
      <c r="T227" s="674">
        <v>585.12747969999998</v>
      </c>
      <c r="U227" s="673">
        <v>1.1493086761569999</v>
      </c>
      <c r="V227" s="673">
        <v>1.176242668085</v>
      </c>
      <c r="W227" s="674">
        <v>586.20506169999999</v>
      </c>
      <c r="X227" s="673">
        <v>1.8108766769189999</v>
      </c>
      <c r="Y227" s="673">
        <v>0.11907262678</v>
      </c>
      <c r="Z227" s="674">
        <v>341.47423190000001</v>
      </c>
      <c r="AA227" s="673">
        <v>2.0269920731500002</v>
      </c>
      <c r="AB227" s="673">
        <v>2.2211460322750001</v>
      </c>
      <c r="AC227" s="26"/>
    </row>
    <row r="228" spans="1:29" ht="13" x14ac:dyDescent="0.3">
      <c r="A228" s="675">
        <v>42917</v>
      </c>
      <c r="B228" s="674">
        <v>503.967578</v>
      </c>
      <c r="C228" s="673">
        <v>1.63839678695</v>
      </c>
      <c r="D228" s="673">
        <v>2.246983659454</v>
      </c>
      <c r="E228" s="674">
        <v>502.59271990000002</v>
      </c>
      <c r="F228" s="673">
        <v>1.642481187335</v>
      </c>
      <c r="G228" s="673">
        <v>2.3760768248419999</v>
      </c>
      <c r="H228" s="674">
        <v>512.49471840000001</v>
      </c>
      <c r="I228" s="673">
        <v>1.784516226699</v>
      </c>
      <c r="J228" s="673">
        <v>1.6271355507</v>
      </c>
      <c r="K228" s="674">
        <v>488.43277819999997</v>
      </c>
      <c r="L228" s="673">
        <v>1.6475952787050001</v>
      </c>
      <c r="M228" s="673">
        <v>2.4424394427479998</v>
      </c>
      <c r="N228" s="674">
        <v>645.11919120000005</v>
      </c>
      <c r="O228" s="673">
        <v>0.91658534314899998</v>
      </c>
      <c r="P228" s="673">
        <v>2.5000804858230001</v>
      </c>
      <c r="Q228" s="674">
        <v>507.83552250000002</v>
      </c>
      <c r="R228" s="673">
        <v>1.8863482553519999</v>
      </c>
      <c r="S228" s="673">
        <v>1.638286067463</v>
      </c>
      <c r="T228" s="674">
        <v>588.53345449999995</v>
      </c>
      <c r="U228" s="673">
        <v>1.9800894197579999</v>
      </c>
      <c r="V228" s="673">
        <v>1.3080473924839999</v>
      </c>
      <c r="W228" s="674">
        <v>589.4368776</v>
      </c>
      <c r="X228" s="673">
        <v>0.79573446854700003</v>
      </c>
      <c r="Y228" s="673">
        <v>0.48945818392899998</v>
      </c>
      <c r="Z228" s="674">
        <v>339.8109986</v>
      </c>
      <c r="AA228" s="673">
        <v>0.53126102205199999</v>
      </c>
      <c r="AB228" s="673">
        <v>1.5720045449419999</v>
      </c>
      <c r="AC228" s="26"/>
    </row>
    <row r="229" spans="1:29" ht="13" x14ac:dyDescent="0.3">
      <c r="A229" s="675">
        <v>42948</v>
      </c>
      <c r="B229" s="674">
        <v>506.53599459999998</v>
      </c>
      <c r="C229" s="673">
        <v>2.4403181387849999</v>
      </c>
      <c r="D229" s="673">
        <v>2.371135534779</v>
      </c>
      <c r="E229" s="674">
        <v>505.0459783</v>
      </c>
      <c r="F229" s="673">
        <v>2.6474289797999999</v>
      </c>
      <c r="G229" s="673">
        <v>2.5621809122750001</v>
      </c>
      <c r="H229" s="674">
        <v>517.82150579999995</v>
      </c>
      <c r="I229" s="673">
        <v>1.77959628519</v>
      </c>
      <c r="J229" s="673">
        <v>1.5341016255640001</v>
      </c>
      <c r="K229" s="674">
        <v>491.08899339999999</v>
      </c>
      <c r="L229" s="673">
        <v>2.512763465356</v>
      </c>
      <c r="M229" s="673">
        <v>2.4864193109469999</v>
      </c>
      <c r="N229" s="674">
        <v>650.1252389</v>
      </c>
      <c r="O229" s="673">
        <v>3.3899657448010001</v>
      </c>
      <c r="P229" s="673">
        <v>2.9100955724130002</v>
      </c>
      <c r="Q229" s="674">
        <v>513.29355569999996</v>
      </c>
      <c r="R229" s="673">
        <v>1.804967858605</v>
      </c>
      <c r="S229" s="673">
        <v>1.553297444704</v>
      </c>
      <c r="T229" s="674">
        <v>589.24861420000002</v>
      </c>
      <c r="U229" s="673">
        <v>1.8326015910519999</v>
      </c>
      <c r="V229" s="673">
        <v>1.6537588119810001</v>
      </c>
      <c r="W229" s="674">
        <v>594.93189370000005</v>
      </c>
      <c r="X229" s="673">
        <v>2.5503072916649998</v>
      </c>
      <c r="Y229" s="673">
        <v>1.7162780574200001</v>
      </c>
      <c r="Z229" s="674">
        <v>341.97028490000002</v>
      </c>
      <c r="AA229" s="673">
        <v>1.5704172063090001</v>
      </c>
      <c r="AB229" s="673">
        <v>1.3738233297619999</v>
      </c>
      <c r="AC229" s="26"/>
    </row>
    <row r="230" spans="1:29" ht="13" x14ac:dyDescent="0.3">
      <c r="A230" s="675">
        <v>42979</v>
      </c>
      <c r="B230" s="674">
        <v>508.8440334</v>
      </c>
      <c r="C230" s="673">
        <v>2.8389180206029998</v>
      </c>
      <c r="D230" s="673">
        <v>2.305377609027</v>
      </c>
      <c r="E230" s="674">
        <v>507.93468439999998</v>
      </c>
      <c r="F230" s="673">
        <v>3.1148072719150002</v>
      </c>
      <c r="G230" s="673">
        <v>2.4671205055029999</v>
      </c>
      <c r="H230" s="674">
        <v>514.09762579999995</v>
      </c>
      <c r="I230" s="673">
        <v>1.678585723129</v>
      </c>
      <c r="J230" s="673">
        <v>1.7475815511799999</v>
      </c>
      <c r="K230" s="674">
        <v>492.94286529999999</v>
      </c>
      <c r="L230" s="673">
        <v>2.8769433423340001</v>
      </c>
      <c r="M230" s="673">
        <v>2.3450960095640001</v>
      </c>
      <c r="N230" s="674">
        <v>655.36692830000004</v>
      </c>
      <c r="O230" s="673">
        <v>4.7764648538080001</v>
      </c>
      <c r="P230" s="673">
        <v>3.0129558435239998</v>
      </c>
      <c r="Q230" s="674">
        <v>509.52863330000002</v>
      </c>
      <c r="R230" s="673">
        <v>1.620531929645</v>
      </c>
      <c r="S230" s="673">
        <v>1.7704512050150001</v>
      </c>
      <c r="T230" s="674">
        <v>591.07912369999997</v>
      </c>
      <c r="U230" s="673">
        <v>2.0291337995080001</v>
      </c>
      <c r="V230" s="673">
        <v>1.9472779049260001</v>
      </c>
      <c r="W230" s="674">
        <v>603.34687110000004</v>
      </c>
      <c r="X230" s="673">
        <v>3.7647034887299999</v>
      </c>
      <c r="Y230" s="673">
        <v>2.3671128961850001</v>
      </c>
      <c r="Z230" s="674">
        <v>345.30407550000001</v>
      </c>
      <c r="AA230" s="673">
        <v>2.0071261603120001</v>
      </c>
      <c r="AB230" s="673">
        <v>1.3696485520549999</v>
      </c>
      <c r="AC230" s="26"/>
    </row>
    <row r="231" spans="1:29" x14ac:dyDescent="0.25">
      <c r="A231" s="675">
        <v>43009</v>
      </c>
      <c r="B231" s="674">
        <v>508.6758155</v>
      </c>
      <c r="C231" s="673">
        <v>2.3812435823990001</v>
      </c>
      <c r="D231" s="673">
        <v>2.5532808814269998</v>
      </c>
      <c r="E231" s="674">
        <v>507.12624670000002</v>
      </c>
      <c r="F231" s="673">
        <v>2.4541823704520001</v>
      </c>
      <c r="G231" s="673">
        <v>2.7383822811849998</v>
      </c>
      <c r="H231" s="674">
        <v>516.73187580000001</v>
      </c>
      <c r="I231" s="673">
        <v>2.2850472619579998</v>
      </c>
      <c r="J231" s="673">
        <v>1.9140266395959999</v>
      </c>
      <c r="K231" s="674">
        <v>492.54263209999999</v>
      </c>
      <c r="L231" s="673">
        <v>2.447257615676</v>
      </c>
      <c r="M231" s="673">
        <v>2.6121431075029999</v>
      </c>
      <c r="N231" s="674">
        <v>645.30276219999996</v>
      </c>
      <c r="O231" s="673">
        <v>2.6298013488429999</v>
      </c>
      <c r="P231" s="673">
        <v>3.5966899687759999</v>
      </c>
      <c r="Q231" s="674">
        <v>512.46889280000005</v>
      </c>
      <c r="R231" s="673">
        <v>2.3543812274880001</v>
      </c>
      <c r="S231" s="673">
        <v>1.9261965647499999</v>
      </c>
      <c r="T231" s="674">
        <v>593.65583600000002</v>
      </c>
      <c r="U231" s="673">
        <v>2.9955289677030001</v>
      </c>
      <c r="V231" s="673">
        <v>2.284731623426</v>
      </c>
      <c r="W231" s="674">
        <v>605.24646170000005</v>
      </c>
      <c r="X231" s="673">
        <v>-1.6212352374E-2</v>
      </c>
      <c r="Y231" s="673">
        <v>2.0706583398860001</v>
      </c>
      <c r="Z231" s="674">
        <v>344.35787199999999</v>
      </c>
      <c r="AA231" s="673">
        <v>1.3470803957290001</v>
      </c>
      <c r="AB231" s="673">
        <v>1.6413005298579999</v>
      </c>
    </row>
    <row r="232" spans="1:29" x14ac:dyDescent="0.25">
      <c r="A232" s="675">
        <v>43040</v>
      </c>
      <c r="B232" s="674">
        <v>509.71803599999998</v>
      </c>
      <c r="C232" s="673">
        <v>2.2952858513550001</v>
      </c>
      <c r="D232" s="673">
        <v>2.504488142349</v>
      </c>
      <c r="E232" s="674">
        <v>508.42130420000001</v>
      </c>
      <c r="F232" s="673">
        <v>2.4256562932680001</v>
      </c>
      <c r="G232" s="673">
        <v>2.6639321523650001</v>
      </c>
      <c r="H232" s="674">
        <v>515.99405320000005</v>
      </c>
      <c r="I232" s="673">
        <v>1.8029097062949999</v>
      </c>
      <c r="J232" s="673">
        <v>1.921982022011</v>
      </c>
      <c r="K232" s="674">
        <v>493.65942089999999</v>
      </c>
      <c r="L232" s="673">
        <v>2.2430054641380002</v>
      </c>
      <c r="M232" s="673">
        <v>2.5216067660660002</v>
      </c>
      <c r="N232" s="674">
        <v>644.99126220000005</v>
      </c>
      <c r="O232" s="673">
        <v>1.8955293165310001</v>
      </c>
      <c r="P232" s="673">
        <v>3.0949907260809999</v>
      </c>
      <c r="Q232" s="674">
        <v>511.88543229999999</v>
      </c>
      <c r="R232" s="673">
        <v>1.892680890823</v>
      </c>
      <c r="S232" s="673">
        <v>1.9556324606890001</v>
      </c>
      <c r="T232" s="674">
        <v>595.10483969999996</v>
      </c>
      <c r="U232" s="673">
        <v>3.0655903934130002</v>
      </c>
      <c r="V232" s="673">
        <v>2.6958366753459999</v>
      </c>
      <c r="W232" s="674">
        <v>600.19699209999999</v>
      </c>
      <c r="X232" s="673">
        <v>1.73558065044</v>
      </c>
      <c r="Y232" s="673">
        <v>1.802786568298</v>
      </c>
      <c r="Z232" s="674">
        <v>348.93483379999998</v>
      </c>
      <c r="AA232" s="673">
        <v>2.31530600412</v>
      </c>
      <c r="AB232" s="673">
        <v>1.8902163597570001</v>
      </c>
    </row>
    <row r="233" spans="1:29" x14ac:dyDescent="0.25">
      <c r="A233" s="675">
        <v>43070</v>
      </c>
      <c r="B233" s="674">
        <v>511.76448390000002</v>
      </c>
      <c r="C233" s="673">
        <v>3.1809312233670002</v>
      </c>
      <c r="D233" s="673">
        <v>2.6185186074129998</v>
      </c>
      <c r="E233" s="674">
        <v>510.489757</v>
      </c>
      <c r="F233" s="673">
        <v>3.4474431159779999</v>
      </c>
      <c r="G233" s="673">
        <v>2.7747508945930002</v>
      </c>
      <c r="H233" s="674">
        <v>516.84561189999999</v>
      </c>
      <c r="I233" s="673">
        <v>1.946851577401</v>
      </c>
      <c r="J233" s="673">
        <v>2.011297519462</v>
      </c>
      <c r="K233" s="674">
        <v>495.83290929999998</v>
      </c>
      <c r="L233" s="673">
        <v>3.2351182345549998</v>
      </c>
      <c r="M233" s="673">
        <v>2.6410287738329998</v>
      </c>
      <c r="N233" s="674">
        <v>651.49946609999995</v>
      </c>
      <c r="O233" s="673">
        <v>4.2750728771919997</v>
      </c>
      <c r="P233" s="673">
        <v>2.9283141579079999</v>
      </c>
      <c r="Q233" s="674">
        <v>512.2419433</v>
      </c>
      <c r="R233" s="673">
        <v>1.9484805339969999</v>
      </c>
      <c r="S233" s="673">
        <v>2.0648492827720002</v>
      </c>
      <c r="T233" s="674">
        <v>595.80569739999999</v>
      </c>
      <c r="U233" s="673">
        <v>3.1817422713529999</v>
      </c>
      <c r="V233" s="673">
        <v>3.081005619765</v>
      </c>
      <c r="W233" s="674">
        <v>602.35155410000004</v>
      </c>
      <c r="X233" s="673">
        <v>2.5496515717269999</v>
      </c>
      <c r="Y233" s="673">
        <v>1.408952325964</v>
      </c>
      <c r="Z233" s="674">
        <v>348.14488840000001</v>
      </c>
      <c r="AA233" s="673">
        <v>2.5626263101669999</v>
      </c>
      <c r="AB233" s="673">
        <v>2.0751406120509999</v>
      </c>
    </row>
    <row r="234" spans="1:29" s="220" customFormat="1" x14ac:dyDescent="0.25">
      <c r="A234" s="675">
        <v>43101</v>
      </c>
      <c r="B234" s="674">
        <v>510.49689549999999</v>
      </c>
      <c r="C234" s="673">
        <v>2.642018197234</v>
      </c>
      <c r="D234" s="673">
        <v>2.7053879672019998</v>
      </c>
      <c r="E234" s="674">
        <v>508.62866889999998</v>
      </c>
      <c r="F234" s="673">
        <v>2.6991181995160001</v>
      </c>
      <c r="G234" s="673">
        <v>2.8563717003829998</v>
      </c>
      <c r="H234" s="674">
        <v>518.53635599999996</v>
      </c>
      <c r="I234" s="673">
        <v>2.3015857444750001</v>
      </c>
      <c r="J234" s="673">
        <v>2.0171128417430002</v>
      </c>
      <c r="K234" s="674">
        <v>493.4349388</v>
      </c>
      <c r="L234" s="673">
        <v>2.4308597553090001</v>
      </c>
      <c r="M234" s="673">
        <v>2.6354344383770001</v>
      </c>
      <c r="N234" s="674">
        <v>645.419083</v>
      </c>
      <c r="O234" s="673">
        <v>2.4775301028440002</v>
      </c>
      <c r="P234" s="673">
        <v>2.8773416682709998</v>
      </c>
      <c r="Q234" s="674">
        <v>514.2572801</v>
      </c>
      <c r="R234" s="673">
        <v>2.3472326960749998</v>
      </c>
      <c r="S234" s="673">
        <v>2.0628086501360001</v>
      </c>
      <c r="T234" s="674">
        <v>596.90024400000004</v>
      </c>
      <c r="U234" s="673">
        <v>2.9585591634139998</v>
      </c>
      <c r="V234" s="673">
        <v>3.0684837708799999</v>
      </c>
      <c r="W234" s="674">
        <v>606.1538319</v>
      </c>
      <c r="X234" s="673">
        <v>4.5464854005399999</v>
      </c>
      <c r="Y234" s="673">
        <v>2.9352150601960001</v>
      </c>
      <c r="Z234" s="674">
        <v>346.44442029999999</v>
      </c>
      <c r="AA234" s="673">
        <v>1.689335682848</v>
      </c>
      <c r="AB234" s="673">
        <v>2.188677917998</v>
      </c>
    </row>
    <row r="235" spans="1:29" s="220" customFormat="1" x14ac:dyDescent="0.25">
      <c r="A235" s="675">
        <v>43132</v>
      </c>
      <c r="B235" s="674">
        <v>512.87442529999998</v>
      </c>
      <c r="C235" s="673">
        <v>2.7285590537000002</v>
      </c>
      <c r="D235" s="673">
        <v>2.8500448661450002</v>
      </c>
      <c r="E235" s="674">
        <v>510.89580050000001</v>
      </c>
      <c r="F235" s="673">
        <v>2.7850886611800001</v>
      </c>
      <c r="G235" s="673">
        <v>2.976420531684</v>
      </c>
      <c r="H235" s="674">
        <v>519.78384759999994</v>
      </c>
      <c r="I235" s="673">
        <v>2.4623592077800001</v>
      </c>
      <c r="J235" s="673">
        <v>2.2369746715479999</v>
      </c>
      <c r="K235" s="674">
        <v>497.18116570000001</v>
      </c>
      <c r="L235" s="673">
        <v>2.8084808505850001</v>
      </c>
      <c r="M235" s="673">
        <v>2.8243925398109999</v>
      </c>
      <c r="N235" s="674">
        <v>651.49349119999999</v>
      </c>
      <c r="O235" s="673">
        <v>3.8703669500190001</v>
      </c>
      <c r="P235" s="673">
        <v>3.538574776985</v>
      </c>
      <c r="Q235" s="674">
        <v>515.8260454</v>
      </c>
      <c r="R235" s="673">
        <v>2.5213596859940002</v>
      </c>
      <c r="S235" s="673">
        <v>2.2724718605269998</v>
      </c>
      <c r="T235" s="674">
        <v>596.43460270000003</v>
      </c>
      <c r="U235" s="673">
        <v>2.3509317061880002</v>
      </c>
      <c r="V235" s="673">
        <v>2.8291205296780002</v>
      </c>
      <c r="W235" s="674">
        <v>603.90573749999999</v>
      </c>
      <c r="X235" s="673">
        <v>3.0343401143620001</v>
      </c>
      <c r="Y235" s="673">
        <v>3.3720127100639998</v>
      </c>
      <c r="Z235" s="674">
        <v>349.61774229999997</v>
      </c>
      <c r="AA235" s="673">
        <v>2.6072259772719999</v>
      </c>
      <c r="AB235" s="673">
        <v>2.2860738268260001</v>
      </c>
    </row>
    <row r="236" spans="1:29" s="220" customFormat="1" x14ac:dyDescent="0.25">
      <c r="A236" s="675">
        <v>43160</v>
      </c>
      <c r="B236" s="674">
        <v>513.31995989999996</v>
      </c>
      <c r="C236" s="673">
        <v>2.383884966883</v>
      </c>
      <c r="D236" s="673">
        <v>2.584464546015</v>
      </c>
      <c r="E236" s="674">
        <v>512.29319109999994</v>
      </c>
      <c r="F236" s="673">
        <v>2.7768737775450001</v>
      </c>
      <c r="G236" s="673">
        <v>2.7537808885519999</v>
      </c>
      <c r="H236" s="674">
        <v>519.46783949999997</v>
      </c>
      <c r="I236" s="673">
        <v>2.148021305421</v>
      </c>
      <c r="J236" s="673">
        <v>2.3038612082290002</v>
      </c>
      <c r="K236" s="674">
        <v>500.02524940000001</v>
      </c>
      <c r="L236" s="673">
        <v>2.4831063961869999</v>
      </c>
      <c r="M236" s="673">
        <v>2.5740637767010002</v>
      </c>
      <c r="N236" s="674">
        <v>671.199207</v>
      </c>
      <c r="O236" s="673">
        <v>2.0211364028640002</v>
      </c>
      <c r="P236" s="673">
        <v>2.776939592462</v>
      </c>
      <c r="Q236" s="674">
        <v>516.87136099999998</v>
      </c>
      <c r="R236" s="673">
        <v>2.4804210988980002</v>
      </c>
      <c r="S236" s="673">
        <v>2.4497419394220001</v>
      </c>
      <c r="T236" s="674">
        <v>598.59349450000002</v>
      </c>
      <c r="U236" s="673">
        <v>3.0966189687969998</v>
      </c>
      <c r="V236" s="673">
        <v>2.8014099903880001</v>
      </c>
      <c r="W236" s="674">
        <v>617.99054020000005</v>
      </c>
      <c r="X236" s="673">
        <v>6.1730960880829997</v>
      </c>
      <c r="Y236" s="673">
        <v>4.5810878978330001</v>
      </c>
      <c r="Z236" s="674">
        <v>352.99392310000002</v>
      </c>
      <c r="AA236" s="673">
        <v>2.753132538624</v>
      </c>
      <c r="AB236" s="673">
        <v>2.3510293712150001</v>
      </c>
    </row>
    <row r="237" spans="1:29" s="220" customFormat="1" x14ac:dyDescent="0.25">
      <c r="A237" s="675">
        <v>43191</v>
      </c>
      <c r="B237" s="674">
        <v>515.38469829999997</v>
      </c>
      <c r="C237" s="673">
        <v>2.6518134773050002</v>
      </c>
      <c r="D237" s="673">
        <v>2.58791784196</v>
      </c>
      <c r="E237" s="674">
        <v>512.66312100000005</v>
      </c>
      <c r="F237" s="673">
        <v>2.3882223630700001</v>
      </c>
      <c r="G237" s="673">
        <v>2.6495409724460002</v>
      </c>
      <c r="H237" s="674">
        <v>520.49396539999998</v>
      </c>
      <c r="I237" s="673">
        <v>2.414707183135</v>
      </c>
      <c r="J237" s="673">
        <v>2.3415813569930002</v>
      </c>
      <c r="K237" s="674">
        <v>499.57082630000002</v>
      </c>
      <c r="L237" s="673">
        <v>2.5004547246020001</v>
      </c>
      <c r="M237" s="673">
        <v>2.5967584215109998</v>
      </c>
      <c r="N237" s="674">
        <v>652.29512160000002</v>
      </c>
      <c r="O237" s="673">
        <v>1.4296323285729999</v>
      </c>
      <c r="P237" s="673">
        <v>2.4253812670760002</v>
      </c>
      <c r="Q237" s="674">
        <v>517.23882679999997</v>
      </c>
      <c r="R237" s="673">
        <v>2.465915034434</v>
      </c>
      <c r="S237" s="673">
        <v>2.4891993699619999</v>
      </c>
      <c r="T237" s="674">
        <v>599.92982940000002</v>
      </c>
      <c r="U237" s="673">
        <v>2.9561242992590002</v>
      </c>
      <c r="V237" s="673">
        <v>2.8008634868089999</v>
      </c>
      <c r="W237" s="674">
        <v>610.43256559999998</v>
      </c>
      <c r="X237" s="673">
        <v>5.512175089856</v>
      </c>
      <c r="Y237" s="673">
        <v>4.9009644691089997</v>
      </c>
      <c r="Z237" s="674">
        <v>351.92217140000002</v>
      </c>
      <c r="AA237" s="673">
        <v>2.4962912958499999</v>
      </c>
      <c r="AB237" s="673">
        <v>2.6189371007540001</v>
      </c>
    </row>
    <row r="238" spans="1:29" s="220" customFormat="1" x14ac:dyDescent="0.25">
      <c r="A238" s="675">
        <v>43221</v>
      </c>
      <c r="B238" s="674">
        <v>516.18448030000002</v>
      </c>
      <c r="C238" s="673">
        <v>2.5570664751379999</v>
      </c>
      <c r="D238" s="673">
        <v>2.5310118020160002</v>
      </c>
      <c r="E238" s="674">
        <v>515.09319989999995</v>
      </c>
      <c r="F238" s="673">
        <v>2.7215182145519998</v>
      </c>
      <c r="G238" s="673">
        <v>2.6286949606830001</v>
      </c>
      <c r="H238" s="674">
        <v>521.73918849999995</v>
      </c>
      <c r="I238" s="673">
        <v>1.666807492322</v>
      </c>
      <c r="J238" s="673">
        <v>2.0751978913400002</v>
      </c>
      <c r="K238" s="674">
        <v>500.3281437</v>
      </c>
      <c r="L238" s="673">
        <v>2.392928548545</v>
      </c>
      <c r="M238" s="673">
        <v>2.4587822755030002</v>
      </c>
      <c r="N238" s="674">
        <v>653.4920621</v>
      </c>
      <c r="O238" s="673">
        <v>1.002193244523</v>
      </c>
      <c r="P238" s="673">
        <v>1.487432493077</v>
      </c>
      <c r="Q238" s="674">
        <v>516.9674258</v>
      </c>
      <c r="R238" s="673">
        <v>1.7592677096960001</v>
      </c>
      <c r="S238" s="673">
        <v>2.234115805844</v>
      </c>
      <c r="T238" s="674">
        <v>597.94641479999996</v>
      </c>
      <c r="U238" s="673">
        <v>2.4830453930490002</v>
      </c>
      <c r="V238" s="673">
        <v>2.8448056465090001</v>
      </c>
      <c r="W238" s="674">
        <v>609.65762970000003</v>
      </c>
      <c r="X238" s="673">
        <v>5.2763512789569997</v>
      </c>
      <c r="Y238" s="673">
        <v>5.6548023676539998</v>
      </c>
      <c r="Z238" s="674">
        <v>357.12752010000003</v>
      </c>
      <c r="AA238" s="673">
        <v>4.7570405956290003</v>
      </c>
      <c r="AB238" s="673">
        <v>3.3320074863409999</v>
      </c>
    </row>
    <row r="239" spans="1:29" s="220" customFormat="1" x14ac:dyDescent="0.25">
      <c r="A239" s="675">
        <v>43252</v>
      </c>
      <c r="B239" s="674">
        <v>518.92501159999995</v>
      </c>
      <c r="C239" s="673">
        <v>2.1396153191709999</v>
      </c>
      <c r="D239" s="673">
        <v>2.4483615944179999</v>
      </c>
      <c r="E239" s="674">
        <v>518.22414939999999</v>
      </c>
      <c r="F239" s="673">
        <v>2.0364969029569999</v>
      </c>
      <c r="G239" s="673">
        <v>2.3806034665319999</v>
      </c>
      <c r="H239" s="674">
        <v>523.45817220000004</v>
      </c>
      <c r="I239" s="673">
        <v>2.4532828192139999</v>
      </c>
      <c r="J239" s="673">
        <v>2.1770940526790001</v>
      </c>
      <c r="K239" s="674">
        <v>503.0488575</v>
      </c>
      <c r="L239" s="673">
        <v>1.9599583028730001</v>
      </c>
      <c r="M239" s="673">
        <v>2.2832157372080002</v>
      </c>
      <c r="N239" s="674">
        <v>658.81718520000004</v>
      </c>
      <c r="O239" s="673">
        <v>0.57574452494200001</v>
      </c>
      <c r="P239" s="673">
        <v>0.999901972631</v>
      </c>
      <c r="Q239" s="674">
        <v>518.72420509999995</v>
      </c>
      <c r="R239" s="673">
        <v>2.4789280854550002</v>
      </c>
      <c r="S239" s="673">
        <v>2.2339126505259999</v>
      </c>
      <c r="T239" s="674">
        <v>598.07290469999998</v>
      </c>
      <c r="U239" s="673">
        <v>2.2124110470140002</v>
      </c>
      <c r="V239" s="673">
        <v>2.550030017429</v>
      </c>
      <c r="W239" s="674">
        <v>614.60367940000003</v>
      </c>
      <c r="X239" s="673">
        <v>4.8444852416739996</v>
      </c>
      <c r="Y239" s="673">
        <v>5.2094143070590002</v>
      </c>
      <c r="Z239" s="674">
        <v>348.76299870000003</v>
      </c>
      <c r="AA239" s="673">
        <v>2.1344998008910001</v>
      </c>
      <c r="AB239" s="673">
        <v>3.1272240419230002</v>
      </c>
    </row>
    <row r="240" spans="1:29" s="220" customFormat="1" x14ac:dyDescent="0.25">
      <c r="A240" s="675">
        <v>43282</v>
      </c>
      <c r="B240" s="674">
        <v>520.65352180000002</v>
      </c>
      <c r="C240" s="673">
        <v>3.3109161240530001</v>
      </c>
      <c r="D240" s="673">
        <v>2.6678192978149999</v>
      </c>
      <c r="E240" s="674">
        <v>519.60475210000004</v>
      </c>
      <c r="F240" s="673">
        <v>3.3848544808579999</v>
      </c>
      <c r="G240" s="673">
        <v>2.711913577837</v>
      </c>
      <c r="H240" s="674">
        <v>528.4566476</v>
      </c>
      <c r="I240" s="673">
        <v>3.1145548679670001</v>
      </c>
      <c r="J240" s="673">
        <v>2.4111709869450002</v>
      </c>
      <c r="K240" s="674">
        <v>504.82396890000001</v>
      </c>
      <c r="L240" s="673">
        <v>3.355874427676</v>
      </c>
      <c r="M240" s="673">
        <v>2.5675121706259998</v>
      </c>
      <c r="N240" s="674">
        <v>667.14059099999997</v>
      </c>
      <c r="O240" s="673">
        <v>3.4135397148919999</v>
      </c>
      <c r="P240" s="673">
        <v>1.657637105184</v>
      </c>
      <c r="Q240" s="674">
        <v>524.16185470000005</v>
      </c>
      <c r="R240" s="673">
        <v>3.2148858196500001</v>
      </c>
      <c r="S240" s="673">
        <v>2.4842738968970002</v>
      </c>
      <c r="T240" s="674">
        <v>601.64463820000003</v>
      </c>
      <c r="U240" s="673">
        <v>2.227772032286</v>
      </c>
      <c r="V240" s="673">
        <v>2.3074213373760002</v>
      </c>
      <c r="W240" s="674">
        <v>610.38081090000003</v>
      </c>
      <c r="X240" s="673">
        <v>3.5532105465270001</v>
      </c>
      <c r="Y240" s="673">
        <v>4.5532573835179999</v>
      </c>
      <c r="Z240" s="674">
        <v>353.52627660000002</v>
      </c>
      <c r="AA240" s="673">
        <v>4.0361489347040003</v>
      </c>
      <c r="AB240" s="673">
        <v>3.6413078348110002</v>
      </c>
    </row>
    <row r="241" spans="1:28" s="220" customFormat="1" x14ac:dyDescent="0.25">
      <c r="A241" s="675">
        <v>43313</v>
      </c>
      <c r="B241" s="674">
        <v>522.96209639999995</v>
      </c>
      <c r="C241" s="673">
        <v>3.2428301196980001</v>
      </c>
      <c r="D241" s="673">
        <v>2.896330246882</v>
      </c>
      <c r="E241" s="674">
        <v>522.19935329999998</v>
      </c>
      <c r="F241" s="673">
        <v>3.3963986918060001</v>
      </c>
      <c r="G241" s="673">
        <v>2.9368398577199999</v>
      </c>
      <c r="H241" s="674">
        <v>532.26249480000001</v>
      </c>
      <c r="I241" s="673">
        <v>2.788796687324</v>
      </c>
      <c r="J241" s="673">
        <v>2.7858946977489998</v>
      </c>
      <c r="K241" s="674">
        <v>507.89980789999998</v>
      </c>
      <c r="L241" s="673">
        <v>3.4231706932820001</v>
      </c>
      <c r="M241" s="673">
        <v>2.910720819896</v>
      </c>
      <c r="N241" s="674">
        <v>665.0270673</v>
      </c>
      <c r="O241" s="673">
        <v>2.2921473445970002</v>
      </c>
      <c r="P241" s="673">
        <v>2.0865929582349998</v>
      </c>
      <c r="Q241" s="674">
        <v>527.80600779999997</v>
      </c>
      <c r="R241" s="673">
        <v>2.8273201443580001</v>
      </c>
      <c r="S241" s="673">
        <v>2.8407239849889998</v>
      </c>
      <c r="T241" s="674">
        <v>600.50363089999996</v>
      </c>
      <c r="U241" s="673">
        <v>1.91006248106</v>
      </c>
      <c r="V241" s="673">
        <v>2.116479851951</v>
      </c>
      <c r="W241" s="674">
        <v>620.9961571</v>
      </c>
      <c r="X241" s="673">
        <v>4.3810499447089999</v>
      </c>
      <c r="Y241" s="673">
        <v>4.258891269856</v>
      </c>
      <c r="Z241" s="674">
        <v>356.00236749999999</v>
      </c>
      <c r="AA241" s="673">
        <v>4.103304649439</v>
      </c>
      <c r="AB241" s="673">
        <v>3.423986176738</v>
      </c>
    </row>
    <row r="242" spans="1:28" s="220" customFormat="1" x14ac:dyDescent="0.25">
      <c r="A242" s="675">
        <v>43344</v>
      </c>
      <c r="B242" s="674">
        <v>523.20717130000003</v>
      </c>
      <c r="C242" s="673">
        <v>2.822699482989</v>
      </c>
      <c r="D242" s="673">
        <v>3.1247084809639998</v>
      </c>
      <c r="E242" s="674">
        <v>522.31065869999998</v>
      </c>
      <c r="F242" s="673">
        <v>2.8302801012660002</v>
      </c>
      <c r="G242" s="673">
        <v>3.2028394043659998</v>
      </c>
      <c r="H242" s="674">
        <v>528.33603089999997</v>
      </c>
      <c r="I242" s="673">
        <v>2.769591685595</v>
      </c>
      <c r="J242" s="673">
        <v>2.890502652511</v>
      </c>
      <c r="K242" s="674">
        <v>507.40626420000001</v>
      </c>
      <c r="L242" s="673">
        <v>2.9340923498709999</v>
      </c>
      <c r="M242" s="673">
        <v>3.2371170692660001</v>
      </c>
      <c r="N242" s="674">
        <v>665.40264539999998</v>
      </c>
      <c r="O242" s="673">
        <v>1.5313127145480001</v>
      </c>
      <c r="P242" s="673">
        <v>2.4073962810570002</v>
      </c>
      <c r="Q242" s="674">
        <v>523.55772569999999</v>
      </c>
      <c r="R242" s="673">
        <v>2.7533472082110002</v>
      </c>
      <c r="S242" s="673">
        <v>2.9312808711509999</v>
      </c>
      <c r="T242" s="674">
        <v>603.92551800000001</v>
      </c>
      <c r="U242" s="673">
        <v>2.173379803974</v>
      </c>
      <c r="V242" s="673">
        <v>2.103760027066</v>
      </c>
      <c r="W242" s="674">
        <v>620.11170319999997</v>
      </c>
      <c r="X242" s="673">
        <v>2.778639105136</v>
      </c>
      <c r="Y242" s="673">
        <v>3.567291536051</v>
      </c>
      <c r="Z242" s="674">
        <v>353.32827350000002</v>
      </c>
      <c r="AA242" s="673">
        <v>2.3238063403629998</v>
      </c>
      <c r="AB242" s="673">
        <v>3.4828223658869999</v>
      </c>
    </row>
    <row r="243" spans="1:28" s="220" customFormat="1" x14ac:dyDescent="0.25">
      <c r="A243" s="675">
        <v>43374</v>
      </c>
      <c r="B243" s="674">
        <v>530.22574959999997</v>
      </c>
      <c r="C243" s="673">
        <v>4.23647703377</v>
      </c>
      <c r="D243" s="673">
        <v>3.4342031509690001</v>
      </c>
      <c r="E243" s="674">
        <v>530.35120549999999</v>
      </c>
      <c r="F243" s="673">
        <v>4.5797193403280003</v>
      </c>
      <c r="G243" s="673">
        <v>3.6020037644329999</v>
      </c>
      <c r="H243" s="674">
        <v>530.717986</v>
      </c>
      <c r="I243" s="673">
        <v>2.7066474616740002</v>
      </c>
      <c r="J243" s="673">
        <v>2.755010915702</v>
      </c>
      <c r="K243" s="674">
        <v>515.00044600000001</v>
      </c>
      <c r="L243" s="673">
        <v>4.5595675249980001</v>
      </c>
      <c r="M243" s="673">
        <v>3.638964890345</v>
      </c>
      <c r="N243" s="674">
        <v>673.87874810000005</v>
      </c>
      <c r="O243" s="673">
        <v>4.4283067691479996</v>
      </c>
      <c r="P243" s="673">
        <v>2.743165393425</v>
      </c>
      <c r="Q243" s="674">
        <v>526.87096229999997</v>
      </c>
      <c r="R243" s="673">
        <v>2.8103304809999998</v>
      </c>
      <c r="S243" s="673">
        <v>2.7970991630880002</v>
      </c>
      <c r="T243" s="674">
        <v>604.55748640000002</v>
      </c>
      <c r="U243" s="673">
        <v>1.8363586675829999</v>
      </c>
      <c r="V243" s="673">
        <v>1.973133343228</v>
      </c>
      <c r="W243" s="674">
        <v>624.59109890000002</v>
      </c>
      <c r="X243" s="673">
        <v>3.196158660005</v>
      </c>
      <c r="Y243" s="673">
        <v>3.4473447771319998</v>
      </c>
      <c r="Z243" s="674">
        <v>358.52123239999997</v>
      </c>
      <c r="AA243" s="673">
        <v>4.1129770949450002</v>
      </c>
      <c r="AB243" s="673">
        <v>3.5109062961070001</v>
      </c>
    </row>
    <row r="244" spans="1:28" s="220" customFormat="1" x14ac:dyDescent="0.25">
      <c r="A244" s="675">
        <v>43405</v>
      </c>
      <c r="B244" s="674">
        <v>525.7626937</v>
      </c>
      <c r="C244" s="673">
        <v>3.1477516130110001</v>
      </c>
      <c r="D244" s="673">
        <v>3.4020718195709998</v>
      </c>
      <c r="E244" s="674">
        <v>524.78414729999997</v>
      </c>
      <c r="F244" s="673">
        <v>3.2183629924289998</v>
      </c>
      <c r="G244" s="673">
        <v>3.542133603506</v>
      </c>
      <c r="H244" s="674">
        <v>530.88949590000004</v>
      </c>
      <c r="I244" s="673">
        <v>2.88674697075</v>
      </c>
      <c r="J244" s="673">
        <v>2.7876455505340001</v>
      </c>
      <c r="K244" s="674">
        <v>509.49352449999998</v>
      </c>
      <c r="L244" s="673">
        <v>3.2074954775769999</v>
      </c>
      <c r="M244" s="673">
        <v>3.5666090419750001</v>
      </c>
      <c r="N244" s="674">
        <v>671.05420059999994</v>
      </c>
      <c r="O244" s="673">
        <v>4.040820384311</v>
      </c>
      <c r="P244" s="673">
        <v>3.3240447833550002</v>
      </c>
      <c r="Q244" s="674">
        <v>526.98488310000005</v>
      </c>
      <c r="R244" s="673">
        <v>2.9497715401189999</v>
      </c>
      <c r="S244" s="673">
        <v>2.8379357408989998</v>
      </c>
      <c r="T244" s="674">
        <v>603.70078890000002</v>
      </c>
      <c r="U244" s="673">
        <v>1.4444428320110001</v>
      </c>
      <c r="V244" s="673">
        <v>1.817241861369</v>
      </c>
      <c r="W244" s="674">
        <v>625.93803879999996</v>
      </c>
      <c r="X244" s="673">
        <v>4.2887663615129998</v>
      </c>
      <c r="Y244" s="673">
        <v>3.4194408908849998</v>
      </c>
      <c r="Z244" s="674">
        <v>355.29852840000001</v>
      </c>
      <c r="AA244" s="673">
        <v>1.823748730013</v>
      </c>
      <c r="AB244" s="673">
        <v>2.7490219028279999</v>
      </c>
    </row>
    <row r="245" spans="1:28" s="220" customFormat="1" x14ac:dyDescent="0.25">
      <c r="A245" s="675">
        <v>43435</v>
      </c>
      <c r="B245" s="674">
        <v>528.03649380000002</v>
      </c>
      <c r="C245" s="673">
        <v>3.1795895205539999</v>
      </c>
      <c r="D245" s="673">
        <v>3.5203286126540001</v>
      </c>
      <c r="E245" s="674">
        <v>527.09951269999999</v>
      </c>
      <c r="F245" s="673">
        <v>3.253690298824</v>
      </c>
      <c r="G245" s="673">
        <v>3.6825808457679998</v>
      </c>
      <c r="H245" s="674">
        <v>531.47928479999996</v>
      </c>
      <c r="I245" s="673">
        <v>2.831343163813</v>
      </c>
      <c r="J245" s="673">
        <v>2.8082101827149999</v>
      </c>
      <c r="K245" s="674">
        <v>511.7206716</v>
      </c>
      <c r="L245" s="673">
        <v>3.2042573217719998</v>
      </c>
      <c r="M245" s="673">
        <v>3.6557625952300001</v>
      </c>
      <c r="N245" s="674">
        <v>670.41678920000004</v>
      </c>
      <c r="O245" s="673">
        <v>2.9036590334049999</v>
      </c>
      <c r="P245" s="673">
        <v>3.788057162611</v>
      </c>
      <c r="Q245" s="674">
        <v>527.00570140000002</v>
      </c>
      <c r="R245" s="673">
        <v>2.8821845405489999</v>
      </c>
      <c r="S245" s="673">
        <v>2.8807357736260002</v>
      </c>
      <c r="T245" s="674">
        <v>605.99123210000005</v>
      </c>
      <c r="U245" s="673">
        <v>1.709539661075</v>
      </c>
      <c r="V245" s="673">
        <v>1.663324757624</v>
      </c>
      <c r="W245" s="674">
        <v>635.9478676</v>
      </c>
      <c r="X245" s="673">
        <v>5.5775258271219998</v>
      </c>
      <c r="Y245" s="673">
        <v>4.3523738618680001</v>
      </c>
      <c r="Z245" s="674">
        <v>357.05872900000003</v>
      </c>
      <c r="AA245" s="673">
        <v>2.5603824433460001</v>
      </c>
      <c r="AB245" s="673">
        <v>2.8269476504369999</v>
      </c>
    </row>
    <row r="246" spans="1:28" s="220" customFormat="1" x14ac:dyDescent="0.25">
      <c r="A246" s="675">
        <v>43466</v>
      </c>
      <c r="B246" s="674">
        <v>529.89930040000002</v>
      </c>
      <c r="C246" s="673">
        <v>3.800690086665</v>
      </c>
      <c r="D246" s="673">
        <v>3.3759639313749998</v>
      </c>
      <c r="E246" s="674">
        <v>529.23964509999996</v>
      </c>
      <c r="F246" s="673">
        <v>4.0522639521229999</v>
      </c>
      <c r="G246" s="673">
        <v>3.5078351118560001</v>
      </c>
      <c r="H246" s="674">
        <v>532.44786399999998</v>
      </c>
      <c r="I246" s="673">
        <v>2.6828413936710001</v>
      </c>
      <c r="J246" s="673">
        <v>2.800135042</v>
      </c>
      <c r="K246" s="674">
        <v>513.19111820000001</v>
      </c>
      <c r="L246" s="673">
        <v>4.003806347407</v>
      </c>
      <c r="M246" s="673">
        <v>3.4713803148759999</v>
      </c>
      <c r="N246" s="674">
        <v>677.54508420000002</v>
      </c>
      <c r="O246" s="673">
        <v>4.9775412667800003</v>
      </c>
      <c r="P246" s="673">
        <v>3.970640770818</v>
      </c>
      <c r="Q246" s="674">
        <v>528.21880320000002</v>
      </c>
      <c r="R246" s="673">
        <v>2.7148907055399998</v>
      </c>
      <c r="S246" s="673">
        <v>2.8487499428460001</v>
      </c>
      <c r="T246" s="674">
        <v>610.20984320000002</v>
      </c>
      <c r="U246" s="673">
        <v>2.2297861885280001</v>
      </c>
      <c r="V246" s="673">
        <v>1.794993264346</v>
      </c>
      <c r="W246" s="674">
        <v>627.04214000000002</v>
      </c>
      <c r="X246" s="673">
        <v>3.44604075743</v>
      </c>
      <c r="Y246" s="673">
        <v>4.4355372819419996</v>
      </c>
      <c r="Z246" s="674">
        <v>355.7101424</v>
      </c>
      <c r="AA246" s="673">
        <v>2.6745190735</v>
      </c>
      <c r="AB246" s="673">
        <v>2.351958742536</v>
      </c>
    </row>
    <row r="247" spans="1:28" s="220" customFormat="1" x14ac:dyDescent="0.25">
      <c r="A247" s="675">
        <v>43497</v>
      </c>
      <c r="B247" s="674">
        <v>531.70339060000003</v>
      </c>
      <c r="C247" s="673">
        <v>3.671262276138</v>
      </c>
      <c r="D247" s="673">
        <v>3.5503946903679999</v>
      </c>
      <c r="E247" s="674">
        <v>530.9209998</v>
      </c>
      <c r="F247" s="673">
        <v>3.9196249568699999</v>
      </c>
      <c r="G247" s="673">
        <v>3.741529340854</v>
      </c>
      <c r="H247" s="674">
        <v>530.74255170000004</v>
      </c>
      <c r="I247" s="673">
        <v>2.1083194775290002</v>
      </c>
      <c r="J247" s="673">
        <v>2.5401718971879998</v>
      </c>
      <c r="K247" s="674">
        <v>515.46590920000006</v>
      </c>
      <c r="L247" s="673">
        <v>3.6776822537629998</v>
      </c>
      <c r="M247" s="673">
        <v>3.6280211900529999</v>
      </c>
      <c r="N247" s="674">
        <v>676.5538133</v>
      </c>
      <c r="O247" s="673">
        <v>3.846595927434</v>
      </c>
      <c r="P247" s="673">
        <v>3.9059318473659999</v>
      </c>
      <c r="Q247" s="674">
        <v>526.94303620000005</v>
      </c>
      <c r="R247" s="673">
        <v>2.1551821392380002</v>
      </c>
      <c r="S247" s="673">
        <v>2.5832600169350002</v>
      </c>
      <c r="T247" s="674">
        <v>608.60440670000003</v>
      </c>
      <c r="U247" s="673">
        <v>2.040425546222</v>
      </c>
      <c r="V247" s="673">
        <v>1.993411753907</v>
      </c>
      <c r="W247" s="674">
        <v>636.59079310000004</v>
      </c>
      <c r="X247" s="673">
        <v>5.4122777066680001</v>
      </c>
      <c r="Y247" s="673">
        <v>4.8095973407879997</v>
      </c>
      <c r="Z247" s="674">
        <v>358.98540780000002</v>
      </c>
      <c r="AA247" s="673">
        <v>2.6794022060699998</v>
      </c>
      <c r="AB247" s="673">
        <v>2.6381001903420001</v>
      </c>
    </row>
    <row r="248" spans="1:28" s="220" customFormat="1" x14ac:dyDescent="0.25">
      <c r="A248" s="675">
        <v>43525</v>
      </c>
      <c r="B248" s="674">
        <v>525.15570309999998</v>
      </c>
      <c r="C248" s="673">
        <v>2.3057243287999998</v>
      </c>
      <c r="D248" s="673">
        <v>3.2581113740159999</v>
      </c>
      <c r="E248" s="674">
        <v>521.62054409999996</v>
      </c>
      <c r="F248" s="673">
        <v>1.8207060257759999</v>
      </c>
      <c r="G248" s="673">
        <v>3.2617151367539998</v>
      </c>
      <c r="H248" s="674">
        <v>532.68106060000002</v>
      </c>
      <c r="I248" s="673">
        <v>2.5436071485620002</v>
      </c>
      <c r="J248" s="673">
        <v>2.444712126832</v>
      </c>
      <c r="K248" s="674">
        <v>515.02967560000002</v>
      </c>
      <c r="L248" s="673">
        <v>3.0007337065490001</v>
      </c>
      <c r="M248" s="673">
        <v>3.5585588016340002</v>
      </c>
      <c r="N248" s="674">
        <v>680.7273232</v>
      </c>
      <c r="O248" s="673">
        <v>1.4195660693030001</v>
      </c>
      <c r="P248" s="673">
        <v>3.389768819905</v>
      </c>
      <c r="Q248" s="674">
        <v>528.54967529999999</v>
      </c>
      <c r="R248" s="673">
        <v>2.2594237524410001</v>
      </c>
      <c r="S248" s="673">
        <v>2.3760765923379998</v>
      </c>
      <c r="T248" s="674">
        <v>603.51149759999998</v>
      </c>
      <c r="U248" s="673">
        <v>0.82159314212199996</v>
      </c>
      <c r="V248" s="673">
        <v>1.696351667704</v>
      </c>
      <c r="W248" s="674">
        <v>638.28117740000005</v>
      </c>
      <c r="X248" s="673">
        <v>3.2833248860789999</v>
      </c>
      <c r="Y248" s="673">
        <v>4.0405895063869997</v>
      </c>
      <c r="Z248" s="674">
        <v>352.59615539999999</v>
      </c>
      <c r="AA248" s="673">
        <v>-0.112684007845</v>
      </c>
      <c r="AB248" s="673">
        <v>1.7382883669019999</v>
      </c>
    </row>
    <row r="249" spans="1:28" s="221" customFormat="1" x14ac:dyDescent="0.25">
      <c r="A249" s="697">
        <v>43556</v>
      </c>
      <c r="B249" s="697">
        <v>534.39016960000004</v>
      </c>
      <c r="C249" s="697">
        <v>3.687628166434</v>
      </c>
      <c r="D249" s="697">
        <v>3.2220325464739998</v>
      </c>
      <c r="E249" s="697">
        <v>533.03497990000005</v>
      </c>
      <c r="F249" s="697">
        <v>3.9737320797060001</v>
      </c>
      <c r="G249" s="697">
        <v>3.2375780709659998</v>
      </c>
      <c r="H249" s="697">
        <v>544.07432229999995</v>
      </c>
      <c r="I249" s="697">
        <v>4.5303804592389998</v>
      </c>
      <c r="J249" s="697">
        <v>3.06154288832</v>
      </c>
      <c r="K249" s="697">
        <v>517.27474519999998</v>
      </c>
      <c r="L249" s="697">
        <v>3.5438256135009998</v>
      </c>
      <c r="M249" s="697">
        <v>3.4068588958700001</v>
      </c>
      <c r="N249" s="697">
        <v>686.87855490000004</v>
      </c>
      <c r="O249" s="697">
        <v>5.3018077484879997</v>
      </c>
      <c r="P249" s="697">
        <v>3.5023948455039999</v>
      </c>
      <c r="Q249" s="697">
        <v>540.86228610000001</v>
      </c>
      <c r="R249" s="697">
        <v>4.5672246699169996</v>
      </c>
      <c r="S249" s="697">
        <v>2.994882202616</v>
      </c>
      <c r="T249" s="697">
        <v>614.44036219999998</v>
      </c>
      <c r="U249" s="697">
        <v>2.4187050033020001</v>
      </c>
      <c r="V249" s="697">
        <v>1.7603944600450001</v>
      </c>
      <c r="W249" s="697">
        <v>649.88132440000004</v>
      </c>
      <c r="X249" s="697">
        <v>6.4624269776999999</v>
      </c>
      <c r="Y249" s="697">
        <v>5.044097403037</v>
      </c>
      <c r="Z249" s="697">
        <v>357.5162545</v>
      </c>
      <c r="AA249" s="697">
        <v>1.5895796157840001</v>
      </c>
      <c r="AB249" s="697">
        <v>1.381082369457</v>
      </c>
    </row>
    <row r="250" spans="1:28" s="221" customFormat="1" x14ac:dyDescent="0.25">
      <c r="A250" s="697">
        <v>43586</v>
      </c>
      <c r="B250" s="697">
        <v>537.29822139999999</v>
      </c>
      <c r="C250" s="697">
        <v>4.0903479096720003</v>
      </c>
      <c r="D250" s="697">
        <v>3.3630216114050002</v>
      </c>
      <c r="E250" s="697">
        <v>536.21866739999996</v>
      </c>
      <c r="F250" s="697">
        <v>4.1012903109770003</v>
      </c>
      <c r="G250" s="697">
        <v>3.3001977536420002</v>
      </c>
      <c r="H250" s="697">
        <v>541.55864399999996</v>
      </c>
      <c r="I250" s="697">
        <v>3.7987285480669999</v>
      </c>
      <c r="J250" s="697">
        <v>3.6250878842529999</v>
      </c>
      <c r="K250" s="697">
        <v>521.01577689999999</v>
      </c>
      <c r="L250" s="697">
        <v>4.1348130143170003</v>
      </c>
      <c r="M250" s="697">
        <v>3.5599117348310001</v>
      </c>
      <c r="N250" s="697">
        <v>690.33664090000002</v>
      </c>
      <c r="O250" s="697">
        <v>5.6381065565819997</v>
      </c>
      <c r="P250" s="697">
        <v>4.0949259277059999</v>
      </c>
      <c r="Q250" s="697">
        <v>537.1441883</v>
      </c>
      <c r="R250" s="697">
        <v>3.902907899618</v>
      </c>
      <c r="S250" s="697">
        <v>3.5767736967869999</v>
      </c>
      <c r="T250" s="697">
        <v>612.4376595</v>
      </c>
      <c r="U250" s="697">
        <v>2.4235022305210001</v>
      </c>
      <c r="V250" s="697">
        <v>1.888135372909</v>
      </c>
      <c r="W250" s="697">
        <v>646.70075510000004</v>
      </c>
      <c r="X250" s="697">
        <v>6.0760537710699998</v>
      </c>
      <c r="Y250" s="697">
        <v>5.2654118794010003</v>
      </c>
      <c r="Z250" s="697">
        <v>362.72630149999998</v>
      </c>
      <c r="AA250" s="697">
        <v>1.5677261159910001</v>
      </c>
      <c r="AB250" s="697">
        <v>1.016445713867</v>
      </c>
    </row>
    <row r="251" spans="1:28" s="221" customFormat="1" x14ac:dyDescent="0.25">
      <c r="A251" s="697">
        <v>43617</v>
      </c>
      <c r="B251" s="697">
        <v>539.56452030000003</v>
      </c>
      <c r="C251" s="697">
        <v>3.9773586238140002</v>
      </c>
      <c r="D251" s="697">
        <v>3.918668092021</v>
      </c>
      <c r="E251" s="697">
        <v>539.0577227</v>
      </c>
      <c r="F251" s="697">
        <v>4.0201857293070002</v>
      </c>
      <c r="G251" s="697">
        <v>4.0318038227160002</v>
      </c>
      <c r="H251" s="697">
        <v>543.19435859999999</v>
      </c>
      <c r="I251" s="697">
        <v>3.7703464093519998</v>
      </c>
      <c r="J251" s="697">
        <v>4.0324678145380002</v>
      </c>
      <c r="K251" s="697">
        <v>523.55021629999999</v>
      </c>
      <c r="L251" s="697">
        <v>4.075421004211</v>
      </c>
      <c r="M251" s="697">
        <v>3.9184933649999998</v>
      </c>
      <c r="N251" s="697">
        <v>692.59895700000004</v>
      </c>
      <c r="O251" s="697">
        <v>5.1276397396559998</v>
      </c>
      <c r="P251" s="697">
        <v>5.3552656995719996</v>
      </c>
      <c r="Q251" s="697">
        <v>536.58069460000002</v>
      </c>
      <c r="R251" s="697">
        <v>3.4423860163910001</v>
      </c>
      <c r="S251" s="697">
        <v>3.9703459349569998</v>
      </c>
      <c r="T251" s="697">
        <v>614.84236150000004</v>
      </c>
      <c r="U251" s="697">
        <v>2.8039151528540001</v>
      </c>
      <c r="V251" s="697">
        <v>2.5485818642489999</v>
      </c>
      <c r="W251" s="697">
        <v>647.26779869999996</v>
      </c>
      <c r="X251" s="697">
        <v>5.314663806095</v>
      </c>
      <c r="Y251" s="697">
        <v>5.9495485871099998</v>
      </c>
      <c r="Z251" s="697">
        <v>361.61193200000002</v>
      </c>
      <c r="AA251" s="697">
        <v>3.684144633431</v>
      </c>
      <c r="AB251" s="697">
        <v>2.2727840214750001</v>
      </c>
    </row>
    <row r="252" spans="1:28" s="221" customFormat="1" x14ac:dyDescent="0.25">
      <c r="A252" s="697">
        <v>43647</v>
      </c>
      <c r="B252" s="697">
        <v>541.64487350000002</v>
      </c>
      <c r="C252" s="697">
        <v>4.0317314338769998</v>
      </c>
      <c r="D252" s="697">
        <v>4.0330436543020003</v>
      </c>
      <c r="E252" s="697">
        <v>540.93387659999996</v>
      </c>
      <c r="F252" s="697">
        <v>4.1048747945040001</v>
      </c>
      <c r="G252" s="697">
        <v>4.0754243398909997</v>
      </c>
      <c r="H252" s="697">
        <v>548.79521590000002</v>
      </c>
      <c r="I252" s="697">
        <v>3.8486729975620002</v>
      </c>
      <c r="J252" s="697">
        <v>3.8060596474250001</v>
      </c>
      <c r="K252" s="697">
        <v>524.73997680000002</v>
      </c>
      <c r="L252" s="697">
        <v>3.945139123128</v>
      </c>
      <c r="M252" s="697">
        <v>4.0515157536300004</v>
      </c>
      <c r="N252" s="697">
        <v>694.2760677</v>
      </c>
      <c r="O252" s="697">
        <v>4.0674300239059997</v>
      </c>
      <c r="P252" s="697">
        <v>4.9388383281269999</v>
      </c>
      <c r="Q252" s="697">
        <v>544.46595549999995</v>
      </c>
      <c r="R252" s="697">
        <v>3.8736318978459998</v>
      </c>
      <c r="S252" s="697">
        <v>3.7399251492880001</v>
      </c>
      <c r="T252" s="697">
        <v>614.65106130000004</v>
      </c>
      <c r="U252" s="697">
        <v>2.1618115203210002</v>
      </c>
      <c r="V252" s="697">
        <v>2.4624805103530001</v>
      </c>
      <c r="W252" s="697">
        <v>655.59545400000002</v>
      </c>
      <c r="X252" s="697">
        <v>7.4076121484439996</v>
      </c>
      <c r="Y252" s="697">
        <v>6.2639948438550004</v>
      </c>
      <c r="Z252" s="697">
        <v>363.51123910000001</v>
      </c>
      <c r="AA252" s="697">
        <v>2.8243904798330002</v>
      </c>
      <c r="AB252" s="697">
        <v>2.6838046483169999</v>
      </c>
    </row>
    <row r="253" spans="1:28" s="221" customFormat="1" x14ac:dyDescent="0.25">
      <c r="A253" s="697">
        <v>43678</v>
      </c>
      <c r="B253" s="697">
        <v>540.64490039999998</v>
      </c>
      <c r="C253" s="697">
        <v>3.3812783224110001</v>
      </c>
      <c r="D253" s="697">
        <v>3.795975814568</v>
      </c>
      <c r="E253" s="697">
        <v>540.75308140000004</v>
      </c>
      <c r="F253" s="697">
        <v>3.5529971423269999</v>
      </c>
      <c r="G253" s="697">
        <v>3.8920080910829999</v>
      </c>
      <c r="H253" s="697">
        <v>546.58112870000002</v>
      </c>
      <c r="I253" s="697">
        <v>2.6901451896170001</v>
      </c>
      <c r="J253" s="697">
        <v>3.4335416937679999</v>
      </c>
      <c r="K253" s="697">
        <v>525.02761659999999</v>
      </c>
      <c r="L253" s="697">
        <v>3.3722809958950002</v>
      </c>
      <c r="M253" s="697">
        <v>3.7964252749940002</v>
      </c>
      <c r="N253" s="697">
        <v>694.25258180000003</v>
      </c>
      <c r="O253" s="697">
        <v>4.3946353369729998</v>
      </c>
      <c r="P253" s="697">
        <v>4.527546419768</v>
      </c>
      <c r="Q253" s="697">
        <v>542.3053946</v>
      </c>
      <c r="R253" s="697">
        <v>2.747105297349</v>
      </c>
      <c r="S253" s="697">
        <v>3.3526607911420001</v>
      </c>
      <c r="T253" s="697">
        <v>620.08426080000004</v>
      </c>
      <c r="U253" s="697">
        <v>3.2607013334210002</v>
      </c>
      <c r="V253" s="697">
        <v>2.7416914387140001</v>
      </c>
      <c r="W253" s="697">
        <v>650.20780560000003</v>
      </c>
      <c r="X253" s="697">
        <v>4.7039982721340001</v>
      </c>
      <c r="Y253" s="697">
        <v>5.8012748427689997</v>
      </c>
      <c r="Z253" s="697">
        <v>365.52904430000001</v>
      </c>
      <c r="AA253" s="697">
        <v>2.6760150127369999</v>
      </c>
      <c r="AB253" s="697">
        <v>3.057812354483</v>
      </c>
    </row>
    <row r="254" spans="1:28" s="221" customFormat="1" x14ac:dyDescent="0.25">
      <c r="A254" s="697">
        <v>43709</v>
      </c>
      <c r="B254" s="697">
        <v>543.94905559999995</v>
      </c>
      <c r="C254" s="697">
        <v>3.9643730892420002</v>
      </c>
      <c r="D254" s="697">
        <v>3.792135294315</v>
      </c>
      <c r="E254" s="697">
        <v>543.54891599999996</v>
      </c>
      <c r="F254" s="697">
        <v>4.0662117355329999</v>
      </c>
      <c r="G254" s="697">
        <v>3.9077126118150001</v>
      </c>
      <c r="H254" s="697">
        <v>547.18993090000004</v>
      </c>
      <c r="I254" s="697">
        <v>3.568543293911</v>
      </c>
      <c r="J254" s="697">
        <v>3.3674791850600001</v>
      </c>
      <c r="K254" s="697">
        <v>527.38168459999997</v>
      </c>
      <c r="L254" s="697">
        <v>3.9367705543590001</v>
      </c>
      <c r="M254" s="697">
        <v>3.7509446864489999</v>
      </c>
      <c r="N254" s="697">
        <v>700.17874329999995</v>
      </c>
      <c r="O254" s="697">
        <v>5.2263239619519997</v>
      </c>
      <c r="P254" s="697">
        <v>4.5623970746460003</v>
      </c>
      <c r="Q254" s="697">
        <v>542.36356230000001</v>
      </c>
      <c r="R254" s="697">
        <v>3.5919318304119998</v>
      </c>
      <c r="S254" s="697">
        <v>3.4026311347470002</v>
      </c>
      <c r="T254" s="697">
        <v>618.86072349999995</v>
      </c>
      <c r="U254" s="697">
        <v>2.4730211019169999</v>
      </c>
      <c r="V254" s="697">
        <v>2.631246787337</v>
      </c>
      <c r="W254" s="697">
        <v>659.24260300000003</v>
      </c>
      <c r="X254" s="697">
        <v>6.310298547515</v>
      </c>
      <c r="Y254" s="697">
        <v>6.1332911816519999</v>
      </c>
      <c r="Z254" s="697">
        <v>366.21621640000001</v>
      </c>
      <c r="AA254" s="697">
        <v>3.647583243858</v>
      </c>
      <c r="AB254" s="697">
        <v>3.048348433688</v>
      </c>
    </row>
    <row r="255" spans="1:28" s="221" customFormat="1" x14ac:dyDescent="0.25">
      <c r="A255" s="697">
        <v>43739</v>
      </c>
      <c r="B255" s="697">
        <v>543.01062039999999</v>
      </c>
      <c r="C255" s="697">
        <v>2.4112127352630002</v>
      </c>
      <c r="D255" s="697">
        <v>3.24852327862</v>
      </c>
      <c r="E255" s="697">
        <v>542.14074119999998</v>
      </c>
      <c r="F255" s="697">
        <v>2.2229676444090001</v>
      </c>
      <c r="G255" s="697">
        <v>3.2753058191300002</v>
      </c>
      <c r="H255" s="697">
        <v>548.0052306</v>
      </c>
      <c r="I255" s="697">
        <v>3.2573315877789999</v>
      </c>
      <c r="J255" s="697">
        <v>3.1709454485639998</v>
      </c>
      <c r="K255" s="697">
        <v>526.22445730000004</v>
      </c>
      <c r="L255" s="697">
        <v>2.1794177824849998</v>
      </c>
      <c r="M255" s="697">
        <v>3.1580104919109999</v>
      </c>
      <c r="N255" s="697">
        <v>696.05147450000004</v>
      </c>
      <c r="O255" s="697">
        <v>3.290313941865</v>
      </c>
      <c r="P255" s="697">
        <v>4.2994549234999999</v>
      </c>
      <c r="Q255" s="697">
        <v>544.31375649999995</v>
      </c>
      <c r="R255" s="697">
        <v>3.3106387423319998</v>
      </c>
      <c r="S255" s="697">
        <v>3.2154924571770001</v>
      </c>
      <c r="T255" s="697">
        <v>621.42165120000004</v>
      </c>
      <c r="U255" s="697">
        <v>2.789505577116</v>
      </c>
      <c r="V255" s="697">
        <v>2.840264222929</v>
      </c>
      <c r="W255" s="697">
        <v>650.35131699999999</v>
      </c>
      <c r="X255" s="697">
        <v>4.1243332070159999</v>
      </c>
      <c r="Y255" s="697">
        <v>5.0438344265549997</v>
      </c>
      <c r="Z255" s="697">
        <v>360.03563919999999</v>
      </c>
      <c r="AA255" s="697">
        <v>0.422403657898</v>
      </c>
      <c r="AB255" s="697">
        <v>2.2408563487189999</v>
      </c>
    </row>
    <row r="256" spans="1:28" s="221" customFormat="1" x14ac:dyDescent="0.25">
      <c r="A256" s="697">
        <v>43770</v>
      </c>
      <c r="B256" s="697">
        <v>542.73279490000004</v>
      </c>
      <c r="C256" s="697">
        <v>3.2277111714740001</v>
      </c>
      <c r="D256" s="697">
        <v>3.1976314924599998</v>
      </c>
      <c r="E256" s="697">
        <v>541.90497359999995</v>
      </c>
      <c r="F256" s="697">
        <v>3.262451121682</v>
      </c>
      <c r="G256" s="697">
        <v>3.179102101397</v>
      </c>
      <c r="H256" s="697">
        <v>548.5501491</v>
      </c>
      <c r="I256" s="697">
        <v>3.3266156773470001</v>
      </c>
      <c r="J256" s="697">
        <v>3.383881085514</v>
      </c>
      <c r="K256" s="697">
        <v>526.05577919999996</v>
      </c>
      <c r="L256" s="697">
        <v>3.2507291856660001</v>
      </c>
      <c r="M256" s="697">
        <v>3.1178065854499999</v>
      </c>
      <c r="N256" s="697">
        <v>696.38690940000004</v>
      </c>
      <c r="O256" s="697">
        <v>3.7750615043239999</v>
      </c>
      <c r="P256" s="697">
        <v>4.0929252479780001</v>
      </c>
      <c r="Q256" s="697">
        <v>544.95010330000002</v>
      </c>
      <c r="R256" s="697">
        <v>3.4090579779670001</v>
      </c>
      <c r="S256" s="697">
        <v>3.43688250141</v>
      </c>
      <c r="T256" s="697">
        <v>621.7823085</v>
      </c>
      <c r="U256" s="697">
        <v>2.9951127996609999</v>
      </c>
      <c r="V256" s="697">
        <v>2.75252930108</v>
      </c>
      <c r="W256" s="697">
        <v>647.25971319999996</v>
      </c>
      <c r="X256" s="697">
        <v>3.4063554342979998</v>
      </c>
      <c r="Y256" s="697">
        <v>4.608730356733</v>
      </c>
      <c r="Z256" s="697">
        <v>360.53995470000001</v>
      </c>
      <c r="AA256" s="697">
        <v>1.475217565241</v>
      </c>
      <c r="AB256" s="697">
        <v>1.8407732918599999</v>
      </c>
    </row>
    <row r="257" spans="1:29" s="221" customFormat="1" x14ac:dyDescent="0.25">
      <c r="A257" s="697">
        <v>43800</v>
      </c>
      <c r="B257" s="697">
        <v>541.61683100000005</v>
      </c>
      <c r="C257" s="697">
        <v>2.5718558015320001</v>
      </c>
      <c r="D257" s="697">
        <v>2.7357719051660001</v>
      </c>
      <c r="E257" s="697">
        <v>539.81709620000004</v>
      </c>
      <c r="F257" s="697">
        <v>2.4127481042159999</v>
      </c>
      <c r="G257" s="697">
        <v>2.6309586779859999</v>
      </c>
      <c r="H257" s="697">
        <v>549.03821749999997</v>
      </c>
      <c r="I257" s="697">
        <v>3.3037849643769999</v>
      </c>
      <c r="J257" s="697">
        <v>3.295917811731</v>
      </c>
      <c r="K257" s="697">
        <v>525.41426230000002</v>
      </c>
      <c r="L257" s="697">
        <v>2.6759893551270002</v>
      </c>
      <c r="M257" s="697">
        <v>2.7001341845889999</v>
      </c>
      <c r="N257" s="697">
        <v>693.10007840000003</v>
      </c>
      <c r="O257" s="697">
        <v>3.3834607911700001</v>
      </c>
      <c r="P257" s="697">
        <v>3.4827069009440002</v>
      </c>
      <c r="Q257" s="697">
        <v>545.02997849999997</v>
      </c>
      <c r="R257" s="697">
        <v>3.4201294316399999</v>
      </c>
      <c r="S257" s="697">
        <v>3.37994757404</v>
      </c>
      <c r="T257" s="697">
        <v>619.63597670000001</v>
      </c>
      <c r="U257" s="697">
        <v>2.2516405976230001</v>
      </c>
      <c r="V257" s="697">
        <v>2.678266071001</v>
      </c>
      <c r="W257" s="697">
        <v>648.09949400000005</v>
      </c>
      <c r="X257" s="697">
        <v>1.9107897076310001</v>
      </c>
      <c r="Y257" s="697">
        <v>3.1399014530040001</v>
      </c>
      <c r="Z257" s="697">
        <v>360.6457345</v>
      </c>
      <c r="AA257" s="697">
        <v>1.004598181942</v>
      </c>
      <c r="AB257" s="697">
        <v>0.96582746768299998</v>
      </c>
    </row>
    <row r="258" spans="1:29" s="220" customFormat="1" x14ac:dyDescent="0.25">
      <c r="A258" s="675">
        <v>43831</v>
      </c>
      <c r="B258" s="674">
        <v>546.36191050000002</v>
      </c>
      <c r="C258" s="673">
        <v>3.1067431279059998</v>
      </c>
      <c r="D258" s="673">
        <v>2.9685605473010002</v>
      </c>
      <c r="E258" s="674">
        <v>545.97695199999998</v>
      </c>
      <c r="F258" s="673">
        <v>3.1625194852580001</v>
      </c>
      <c r="G258" s="673">
        <v>2.945735892309</v>
      </c>
      <c r="H258" s="674">
        <v>548.02568780000001</v>
      </c>
      <c r="I258" s="673">
        <v>2.9256993695069999</v>
      </c>
      <c r="J258" s="673">
        <v>3.185156730638</v>
      </c>
      <c r="K258" s="674">
        <v>529.96876050000003</v>
      </c>
      <c r="L258" s="673">
        <v>3.2692776053579999</v>
      </c>
      <c r="M258" s="673">
        <v>3.0652583943540002</v>
      </c>
      <c r="N258" s="674">
        <v>700.08915260000003</v>
      </c>
      <c r="O258" s="673">
        <v>3.3273163551349998</v>
      </c>
      <c r="P258" s="673">
        <v>3.494774871218</v>
      </c>
      <c r="Q258" s="674">
        <v>543.90846260000001</v>
      </c>
      <c r="R258" s="673">
        <v>2.9702955110549998</v>
      </c>
      <c r="S258" s="673">
        <v>3.2662653313619998</v>
      </c>
      <c r="T258" s="674">
        <v>619.7091676</v>
      </c>
      <c r="U258" s="673">
        <v>1.5567307715300001</v>
      </c>
      <c r="V258" s="673">
        <v>2.2652643755669999</v>
      </c>
      <c r="W258" s="674">
        <v>649.64538560000005</v>
      </c>
      <c r="X258" s="673">
        <v>3.6047410784860001</v>
      </c>
      <c r="Y258" s="673">
        <v>2.9686967964119999</v>
      </c>
      <c r="Z258" s="674">
        <v>368.47210990000002</v>
      </c>
      <c r="AA258" s="673">
        <v>3.5877434964020001</v>
      </c>
      <c r="AB258" s="673">
        <v>2.0214453979260001</v>
      </c>
    </row>
    <row r="259" spans="1:29" s="220" customFormat="1" x14ac:dyDescent="0.25">
      <c r="A259" s="675">
        <v>43862</v>
      </c>
      <c r="B259" s="674">
        <v>546.82711489999997</v>
      </c>
      <c r="C259" s="673">
        <v>2.8443911713509999</v>
      </c>
      <c r="D259" s="673">
        <v>2.8413159433840001</v>
      </c>
      <c r="E259" s="674">
        <v>545.0957737</v>
      </c>
      <c r="F259" s="673">
        <v>2.6698461551419999</v>
      </c>
      <c r="G259" s="673">
        <v>2.7487405949869999</v>
      </c>
      <c r="H259" s="674">
        <v>548.79247529999998</v>
      </c>
      <c r="I259" s="673">
        <v>3.4008811884750001</v>
      </c>
      <c r="J259" s="673">
        <v>3.2098609564070002</v>
      </c>
      <c r="K259" s="674">
        <v>530.22854859999995</v>
      </c>
      <c r="L259" s="673">
        <v>2.8639409777670002</v>
      </c>
      <c r="M259" s="673">
        <v>2.9365442273909999</v>
      </c>
      <c r="N259" s="674">
        <v>698.26819030000001</v>
      </c>
      <c r="O259" s="673">
        <v>3.2095565161450001</v>
      </c>
      <c r="P259" s="673">
        <v>3.3065554907660002</v>
      </c>
      <c r="Q259" s="674">
        <v>545.4099023</v>
      </c>
      <c r="R259" s="673">
        <v>3.5045279719739999</v>
      </c>
      <c r="S259" s="673">
        <v>3.2980579650630002</v>
      </c>
      <c r="T259" s="674">
        <v>623.10362650000002</v>
      </c>
      <c r="U259" s="673">
        <v>2.382371806773</v>
      </c>
      <c r="V259" s="673">
        <v>2.0628658326220002</v>
      </c>
      <c r="W259" s="674">
        <v>653.57894829999998</v>
      </c>
      <c r="X259" s="673">
        <v>2.6686146554639998</v>
      </c>
      <c r="Y259" s="673">
        <v>2.723918202423</v>
      </c>
      <c r="Z259" s="674">
        <v>365.21547229999999</v>
      </c>
      <c r="AA259" s="673">
        <v>1.735464552217</v>
      </c>
      <c r="AB259" s="673">
        <v>2.106736398277</v>
      </c>
    </row>
    <row r="260" spans="1:29" s="220" customFormat="1" ht="13" x14ac:dyDescent="0.3">
      <c r="A260" s="675">
        <v>43891</v>
      </c>
      <c r="B260" s="674">
        <v>528.98932179999997</v>
      </c>
      <c r="C260" s="673">
        <v>0.72999658527400002</v>
      </c>
      <c r="D260" s="673">
        <v>2.2322209374600002</v>
      </c>
      <c r="E260" s="674">
        <v>523.08615480000003</v>
      </c>
      <c r="F260" s="673">
        <v>0.280972579891</v>
      </c>
      <c r="G260" s="673">
        <v>2.0469134242560001</v>
      </c>
      <c r="H260" s="674">
        <v>550.13244169999996</v>
      </c>
      <c r="I260" s="673">
        <v>3.2761407136090002</v>
      </c>
      <c r="J260" s="673">
        <v>3.2007043962230002</v>
      </c>
      <c r="K260" s="674">
        <v>521.45392000000004</v>
      </c>
      <c r="L260" s="673">
        <v>1.247354221388</v>
      </c>
      <c r="M260" s="673">
        <v>2.4593413952600001</v>
      </c>
      <c r="N260" s="674">
        <v>674.4593883</v>
      </c>
      <c r="O260" s="673">
        <v>-0.92077028295800001</v>
      </c>
      <c r="P260" s="673">
        <v>1.867014987006</v>
      </c>
      <c r="Q260" s="674">
        <v>547.11095250000005</v>
      </c>
      <c r="R260" s="673">
        <v>3.5117375087720002</v>
      </c>
      <c r="S260" s="673">
        <v>3.3287503570360002</v>
      </c>
      <c r="T260" s="674">
        <v>612.30636960000004</v>
      </c>
      <c r="U260" s="673">
        <v>1.457283255576</v>
      </c>
      <c r="V260" s="673">
        <v>1.7995364574629999</v>
      </c>
      <c r="W260" s="674">
        <v>640.38203309999994</v>
      </c>
      <c r="X260" s="673">
        <v>0.32914266852700003</v>
      </c>
      <c r="Y260" s="673">
        <v>2.192120888626</v>
      </c>
      <c r="Z260" s="674">
        <v>356.33492639999997</v>
      </c>
      <c r="AA260" s="673">
        <v>1.060355010326</v>
      </c>
      <c r="AB260" s="673">
        <v>2.1297647944540001</v>
      </c>
      <c r="AC260" s="225"/>
    </row>
    <row r="261" spans="1:29" s="220" customFormat="1" ht="13" x14ac:dyDescent="0.3">
      <c r="A261" s="675">
        <v>43922</v>
      </c>
      <c r="B261" s="674">
        <v>529.3566581</v>
      </c>
      <c r="C261" s="673">
        <v>-0.94191693379499997</v>
      </c>
      <c r="D261" s="673">
        <v>0.87502516551800003</v>
      </c>
      <c r="E261" s="674">
        <v>523.15106930000002</v>
      </c>
      <c r="F261" s="673">
        <v>-1.854270539966</v>
      </c>
      <c r="G261" s="673">
        <v>0.363052423746</v>
      </c>
      <c r="H261" s="674">
        <v>560.60585660000004</v>
      </c>
      <c r="I261" s="673">
        <v>3.038469860168</v>
      </c>
      <c r="J261" s="673">
        <v>3.236883723459</v>
      </c>
      <c r="K261" s="674">
        <v>517.30232820000003</v>
      </c>
      <c r="L261" s="673">
        <v>5.3323693560000003E-3</v>
      </c>
      <c r="M261" s="673">
        <v>1.3706469486340001</v>
      </c>
      <c r="N261" s="674">
        <v>687.0516083</v>
      </c>
      <c r="O261" s="673">
        <v>2.5194177161E-2</v>
      </c>
      <c r="P261" s="673">
        <v>0.76410348788899995</v>
      </c>
      <c r="Q261" s="674">
        <v>557.40198120000002</v>
      </c>
      <c r="R261" s="673">
        <v>3.058023368437</v>
      </c>
      <c r="S261" s="673">
        <v>3.3556344597869998</v>
      </c>
      <c r="T261" s="674">
        <v>590.8756022</v>
      </c>
      <c r="U261" s="673">
        <v>-3.8351582105749999</v>
      </c>
      <c r="V261" s="673">
        <v>-1.4818497791E-2</v>
      </c>
      <c r="W261" s="674">
        <v>577.92493860000002</v>
      </c>
      <c r="X261" s="673">
        <v>-11.072234744772</v>
      </c>
      <c r="Y261" s="673">
        <v>-2.7467091517690001</v>
      </c>
      <c r="Z261" s="674">
        <v>340.24917060000001</v>
      </c>
      <c r="AA261" s="673">
        <v>-4.8297339443069998</v>
      </c>
      <c r="AB261" s="673">
        <v>-0.68265487770800004</v>
      </c>
      <c r="AC261" s="225"/>
    </row>
    <row r="262" spans="1:29" s="220" customFormat="1" x14ac:dyDescent="0.25">
      <c r="A262" s="675">
        <v>43952</v>
      </c>
      <c r="B262" s="674">
        <v>531.91256420000002</v>
      </c>
      <c r="C262" s="673">
        <v>-1.002359022512</v>
      </c>
      <c r="D262" s="673">
        <v>-0.41241033012099998</v>
      </c>
      <c r="E262" s="674">
        <v>523.30589569999995</v>
      </c>
      <c r="F262" s="673">
        <v>-2.4081167786659998</v>
      </c>
      <c r="G262" s="673">
        <v>-1.3408396286340001</v>
      </c>
      <c r="H262" s="674">
        <v>567.07976670000005</v>
      </c>
      <c r="I262" s="673">
        <v>4.7125316865959999</v>
      </c>
      <c r="J262" s="673">
        <v>3.6769154262339998</v>
      </c>
      <c r="K262" s="674">
        <v>520.35035949999997</v>
      </c>
      <c r="L262" s="673">
        <v>-0.127715403161</v>
      </c>
      <c r="M262" s="673">
        <v>0.37251881540999998</v>
      </c>
      <c r="N262" s="674">
        <v>690.96590149999997</v>
      </c>
      <c r="O262" s="673">
        <v>9.1152716329999994E-2</v>
      </c>
      <c r="P262" s="673">
        <v>-0.26558666481400001</v>
      </c>
      <c r="Q262" s="674">
        <v>562.90091989999996</v>
      </c>
      <c r="R262" s="673">
        <v>4.7951243187639996</v>
      </c>
      <c r="S262" s="673">
        <v>3.7880844632390001</v>
      </c>
      <c r="T262" s="674">
        <v>594.06968229999995</v>
      </c>
      <c r="U262" s="673">
        <v>-2.9991586760020001</v>
      </c>
      <c r="V262" s="673">
        <v>-1.8104269528750001</v>
      </c>
      <c r="W262" s="674">
        <v>575.88412989999995</v>
      </c>
      <c r="X262" s="673">
        <v>-10.950447272796</v>
      </c>
      <c r="Y262" s="673">
        <v>-7.2703926129319996</v>
      </c>
      <c r="Z262" s="674">
        <v>337.6803534</v>
      </c>
      <c r="AA262" s="673">
        <v>-6.9049164608210001</v>
      </c>
      <c r="AB262" s="673">
        <v>-3.5955321699440002</v>
      </c>
    </row>
    <row r="263" spans="1:29" s="221" customFormat="1" x14ac:dyDescent="0.25">
      <c r="A263" s="697">
        <v>43983</v>
      </c>
      <c r="B263" s="697">
        <v>531.53221169999995</v>
      </c>
      <c r="C263" s="697">
        <v>-1.4886650804120001</v>
      </c>
      <c r="D263" s="697">
        <v>-1.145163317974</v>
      </c>
      <c r="E263" s="697">
        <v>523.95752289999996</v>
      </c>
      <c r="F263" s="697">
        <v>-2.801221309727</v>
      </c>
      <c r="G263" s="697">
        <v>-2.3563150026100002</v>
      </c>
      <c r="H263" s="697">
        <v>568.1563486</v>
      </c>
      <c r="I263" s="697">
        <v>4.5954067093660003</v>
      </c>
      <c r="J263" s="697">
        <v>4.1142879896190001</v>
      </c>
      <c r="K263" s="697">
        <v>519.41168589999995</v>
      </c>
      <c r="L263" s="697">
        <v>-0.79047439407999998</v>
      </c>
      <c r="M263" s="697">
        <v>-0.30581637951700003</v>
      </c>
      <c r="N263" s="697">
        <v>671.33400830000005</v>
      </c>
      <c r="O263" s="697">
        <v>-3.0703119727630002</v>
      </c>
      <c r="P263" s="697">
        <v>-0.98862183700499995</v>
      </c>
      <c r="Q263" s="697">
        <v>562.5347726</v>
      </c>
      <c r="R263" s="697">
        <v>4.8369384626010001</v>
      </c>
      <c r="S263" s="697">
        <v>4.2271179909269998</v>
      </c>
      <c r="T263" s="697">
        <v>592.94330930000001</v>
      </c>
      <c r="U263" s="697">
        <v>-3.5617344495549998</v>
      </c>
      <c r="V263" s="697">
        <v>-3.465878424449</v>
      </c>
      <c r="W263" s="697">
        <v>590.07792589999997</v>
      </c>
      <c r="X263" s="697">
        <v>-8.8355813335469993</v>
      </c>
      <c r="Y263" s="697">
        <v>-10.286950964812</v>
      </c>
      <c r="Z263" s="697">
        <v>345.35497149999998</v>
      </c>
      <c r="AA263" s="697">
        <v>-4.4956924983329998</v>
      </c>
      <c r="AB263" s="697">
        <v>-5.4138512295009997</v>
      </c>
    </row>
    <row r="264" spans="1:29" s="222" customFormat="1" ht="13" x14ac:dyDescent="0.3">
      <c r="A264" s="695">
        <v>44013</v>
      </c>
      <c r="B264" s="695">
        <v>540.98957840000003</v>
      </c>
      <c r="C264" s="695">
        <v>-0.120982424474</v>
      </c>
      <c r="D264" s="695">
        <v>-0.86952083313299999</v>
      </c>
      <c r="E264" s="695">
        <v>536.23839559999999</v>
      </c>
      <c r="F264" s="695">
        <v>-0.86803234242100002</v>
      </c>
      <c r="G264" s="695">
        <v>-2.023774577722</v>
      </c>
      <c r="H264" s="695">
        <v>565.82329779999998</v>
      </c>
      <c r="I264" s="695">
        <v>3.102811651168</v>
      </c>
      <c r="J264" s="695">
        <v>4.1327947247249996</v>
      </c>
      <c r="K264" s="695">
        <v>525.74185090000003</v>
      </c>
      <c r="L264" s="695">
        <v>0.19092772502499999</v>
      </c>
      <c r="M264" s="695">
        <v>-0.242277399862</v>
      </c>
      <c r="N264" s="695">
        <v>693.17459280000003</v>
      </c>
      <c r="O264" s="695">
        <v>-0.15865085248399999</v>
      </c>
      <c r="P264" s="695">
        <v>-1.0464587388940001</v>
      </c>
      <c r="Q264" s="695">
        <v>560.88078429999996</v>
      </c>
      <c r="R264" s="695">
        <v>3.014849438093</v>
      </c>
      <c r="S264" s="695">
        <v>4.2099878940949997</v>
      </c>
      <c r="T264" s="695">
        <v>605.51347569999996</v>
      </c>
      <c r="U264" s="695">
        <v>-1.4866297604159999</v>
      </c>
      <c r="V264" s="695">
        <v>-2.6822184323160001</v>
      </c>
      <c r="W264" s="695">
        <v>621.4158453</v>
      </c>
      <c r="X264" s="695">
        <v>-5.2135213097440003</v>
      </c>
      <c r="Y264" s="695">
        <v>-8.3190962723520006</v>
      </c>
      <c r="Z264" s="695">
        <v>356.34959700000002</v>
      </c>
      <c r="AA264" s="695">
        <v>-1.9701294842299999</v>
      </c>
      <c r="AB264" s="695">
        <v>-4.455078751306</v>
      </c>
    </row>
    <row r="265" spans="1:29" s="220" customFormat="1" ht="13" x14ac:dyDescent="0.3">
      <c r="A265" s="675">
        <v>44044</v>
      </c>
      <c r="B265" s="674">
        <v>551.68296269999996</v>
      </c>
      <c r="C265" s="673">
        <v>2.041647353343</v>
      </c>
      <c r="D265" s="673">
        <v>0.14492415307600001</v>
      </c>
      <c r="E265" s="674">
        <v>549.69933560000004</v>
      </c>
      <c r="F265" s="673">
        <v>1.6544065133829999</v>
      </c>
      <c r="G265" s="673">
        <v>-0.66940997735200003</v>
      </c>
      <c r="H265" s="674">
        <v>566.85805549999998</v>
      </c>
      <c r="I265" s="673">
        <v>3.7097744022420001</v>
      </c>
      <c r="J265" s="673">
        <v>3.8000800684640001</v>
      </c>
      <c r="K265" s="674">
        <v>539.31476989999999</v>
      </c>
      <c r="L265" s="673">
        <v>2.7212193888999998</v>
      </c>
      <c r="M265" s="673">
        <v>0.70872502245000002</v>
      </c>
      <c r="N265" s="674">
        <v>721.58798890000003</v>
      </c>
      <c r="O265" s="673">
        <v>3.937386452223</v>
      </c>
      <c r="P265" s="673">
        <v>0.238763999117</v>
      </c>
      <c r="Q265" s="674">
        <v>562.2589117</v>
      </c>
      <c r="R265" s="673">
        <v>3.679387536743</v>
      </c>
      <c r="S265" s="673">
        <v>3.8391194382929998</v>
      </c>
      <c r="T265" s="674">
        <v>618.91577470000004</v>
      </c>
      <c r="U265" s="673">
        <v>-0.188439890168</v>
      </c>
      <c r="V265" s="673">
        <v>-1.7412149911599999</v>
      </c>
      <c r="W265" s="674">
        <v>633.29971190000003</v>
      </c>
      <c r="X265" s="673">
        <v>-2.6004138299139998</v>
      </c>
      <c r="Y265" s="673">
        <v>-5.5439649642979996</v>
      </c>
      <c r="Z265" s="674">
        <v>365.31519689999999</v>
      </c>
      <c r="AA265" s="673">
        <v>-5.8503531616999997E-2</v>
      </c>
      <c r="AB265" s="673">
        <v>-2.1668181356359999</v>
      </c>
      <c r="AC265" s="225"/>
    </row>
    <row r="266" spans="1:29" s="220" customFormat="1" x14ac:dyDescent="0.25">
      <c r="A266" s="675">
        <v>44075</v>
      </c>
      <c r="B266" s="674">
        <v>557.98209870000005</v>
      </c>
      <c r="C266" s="673">
        <v>2.579845107833</v>
      </c>
      <c r="D266" s="673">
        <v>1.5013668261449999</v>
      </c>
      <c r="E266" s="674">
        <v>555.36509669999998</v>
      </c>
      <c r="F266" s="673">
        <v>2.1738946306720002</v>
      </c>
      <c r="G266" s="673">
        <v>0.98859212727400003</v>
      </c>
      <c r="H266" s="674">
        <v>571.61499300000003</v>
      </c>
      <c r="I266" s="673">
        <v>4.4637265272460001</v>
      </c>
      <c r="J266" s="673">
        <v>3.7581479493850001</v>
      </c>
      <c r="K266" s="674">
        <v>545.12158369999997</v>
      </c>
      <c r="L266" s="673">
        <v>3.3637685224989999</v>
      </c>
      <c r="M266" s="673">
        <v>2.094216886171</v>
      </c>
      <c r="N266" s="674">
        <v>728.52122199999997</v>
      </c>
      <c r="O266" s="673">
        <v>4.0478919092029999</v>
      </c>
      <c r="P266" s="673">
        <v>2.612927549743</v>
      </c>
      <c r="Q266" s="674">
        <v>566.89389879999999</v>
      </c>
      <c r="R266" s="673">
        <v>4.5228585039849998</v>
      </c>
      <c r="S266" s="673">
        <v>3.7380994008830002</v>
      </c>
      <c r="T266" s="674">
        <v>621.72106269999995</v>
      </c>
      <c r="U266" s="673">
        <v>0.462194334102</v>
      </c>
      <c r="V266" s="673">
        <v>-0.40169121625400001</v>
      </c>
      <c r="W266" s="674">
        <v>635.41194849999999</v>
      </c>
      <c r="X266" s="673">
        <v>-3.6148535291189998</v>
      </c>
      <c r="Y266" s="673">
        <v>-3.8125500440420002</v>
      </c>
      <c r="Z266" s="674">
        <v>369.2539898</v>
      </c>
      <c r="AA266" s="673">
        <v>0.82950269921499997</v>
      </c>
      <c r="AB266" s="673">
        <v>-0.39604568434800003</v>
      </c>
    </row>
    <row r="267" spans="1:29" s="220" customFormat="1" x14ac:dyDescent="0.25">
      <c r="A267" s="675">
        <v>44105</v>
      </c>
      <c r="B267" s="674">
        <v>563.27056730000004</v>
      </c>
      <c r="C267" s="673">
        <v>3.7310406350940002</v>
      </c>
      <c r="D267" s="673">
        <v>2.7851391521809998</v>
      </c>
      <c r="E267" s="674">
        <v>561.70524520000004</v>
      </c>
      <c r="F267" s="673">
        <v>3.6087500003590001</v>
      </c>
      <c r="G267" s="673">
        <v>2.47945642001</v>
      </c>
      <c r="H267" s="674">
        <v>570.42197209999995</v>
      </c>
      <c r="I267" s="673">
        <v>4.090607214726</v>
      </c>
      <c r="J267" s="673">
        <v>4.08817759159</v>
      </c>
      <c r="K267" s="674">
        <v>549.57082509999998</v>
      </c>
      <c r="L267" s="673">
        <v>4.4365797667000004</v>
      </c>
      <c r="M267" s="673">
        <v>3.5076799733850001</v>
      </c>
      <c r="N267" s="674">
        <v>737.78869410000004</v>
      </c>
      <c r="O267" s="673">
        <v>5.9962834831979999</v>
      </c>
      <c r="P267" s="673">
        <v>4.6599333617400003</v>
      </c>
      <c r="Q267" s="674">
        <v>566.45934190000003</v>
      </c>
      <c r="R267" s="673">
        <v>4.0685331089919998</v>
      </c>
      <c r="S267" s="673">
        <v>4.0902483772179998</v>
      </c>
      <c r="T267" s="674">
        <v>625.51297369999997</v>
      </c>
      <c r="U267" s="673">
        <v>0.65838106736400004</v>
      </c>
      <c r="V267" s="673">
        <v>0.310862143496</v>
      </c>
      <c r="W267" s="674">
        <v>649.65554759999998</v>
      </c>
      <c r="X267" s="673">
        <v>-0.106983622822</v>
      </c>
      <c r="Y267" s="673">
        <v>-2.114219875346</v>
      </c>
      <c r="Z267" s="674">
        <v>373.9780897</v>
      </c>
      <c r="AA267" s="673">
        <v>3.8725195458370001</v>
      </c>
      <c r="AB267" s="673">
        <v>1.5356905860450001</v>
      </c>
    </row>
    <row r="268" spans="1:29" s="220" customFormat="1" x14ac:dyDescent="0.25">
      <c r="A268" s="675">
        <v>44136</v>
      </c>
      <c r="B268" s="674">
        <v>568.47437149999996</v>
      </c>
      <c r="C268" s="673">
        <v>4.7429558047520004</v>
      </c>
      <c r="D268" s="673">
        <v>3.6837972606479998</v>
      </c>
      <c r="E268" s="674">
        <v>567.83927270000004</v>
      </c>
      <c r="F268" s="673">
        <v>4.7857650996840002</v>
      </c>
      <c r="G268" s="673">
        <v>3.5214532362909998</v>
      </c>
      <c r="H268" s="674">
        <v>573.51023120000002</v>
      </c>
      <c r="I268" s="673">
        <v>4.550191471272</v>
      </c>
      <c r="J268" s="673">
        <v>4.3681880177529999</v>
      </c>
      <c r="K268" s="674">
        <v>554.26565310000001</v>
      </c>
      <c r="L268" s="673">
        <v>5.3625252331419997</v>
      </c>
      <c r="M268" s="673">
        <v>4.3867703509459997</v>
      </c>
      <c r="N268" s="674">
        <v>747.65394319999996</v>
      </c>
      <c r="O268" s="673">
        <v>7.361860642121</v>
      </c>
      <c r="P268" s="673">
        <v>5.7988023954659997</v>
      </c>
      <c r="Q268" s="674">
        <v>570.03677110000001</v>
      </c>
      <c r="R268" s="673">
        <v>4.6034797769709996</v>
      </c>
      <c r="S268" s="673">
        <v>4.398221599367</v>
      </c>
      <c r="T268" s="674">
        <v>638.44978990000004</v>
      </c>
      <c r="U268" s="673">
        <v>2.6805975615820001</v>
      </c>
      <c r="V268" s="673">
        <v>1.2684383798850001</v>
      </c>
      <c r="W268" s="674">
        <v>656.81359910000003</v>
      </c>
      <c r="X268" s="673">
        <v>1.4760513755389999</v>
      </c>
      <c r="Y268" s="673">
        <v>-0.765133260147</v>
      </c>
      <c r="Z268" s="674">
        <v>374.20203839999999</v>
      </c>
      <c r="AA268" s="673">
        <v>3.7893397172490002</v>
      </c>
      <c r="AB268" s="673">
        <v>2.819519553753</v>
      </c>
    </row>
    <row r="269" spans="1:29" s="220" customFormat="1" x14ac:dyDescent="0.25">
      <c r="A269" s="675">
        <v>44166</v>
      </c>
      <c r="B269" s="674">
        <v>570.25622420000002</v>
      </c>
      <c r="C269" s="673">
        <v>5.2877590873829998</v>
      </c>
      <c r="D269" s="673">
        <v>4.5866252951490001</v>
      </c>
      <c r="E269" s="674">
        <v>569.45052090000001</v>
      </c>
      <c r="F269" s="673">
        <v>5.4895306037180003</v>
      </c>
      <c r="G269" s="673">
        <v>4.6267595569689997</v>
      </c>
      <c r="H269" s="674">
        <v>573.63562730000001</v>
      </c>
      <c r="I269" s="673">
        <v>4.4800906414129997</v>
      </c>
      <c r="J269" s="673">
        <v>4.3737550706609998</v>
      </c>
      <c r="K269" s="674">
        <v>556.11367370000005</v>
      </c>
      <c r="L269" s="673">
        <v>5.8428964728919999</v>
      </c>
      <c r="M269" s="673">
        <v>5.2136616539240004</v>
      </c>
      <c r="N269" s="674">
        <v>745.53887659999998</v>
      </c>
      <c r="O269" s="673">
        <v>7.5658335403820001</v>
      </c>
      <c r="P269" s="673">
        <v>6.973884885326</v>
      </c>
      <c r="Q269" s="674">
        <v>569.85438429999999</v>
      </c>
      <c r="R269" s="673">
        <v>4.5546863070399999</v>
      </c>
      <c r="S269" s="673">
        <v>4.4090393851669996</v>
      </c>
      <c r="T269" s="674">
        <v>630.74460260000001</v>
      </c>
      <c r="U269" s="673">
        <v>1.7927664496110001</v>
      </c>
      <c r="V269" s="673">
        <v>1.7106907135339999</v>
      </c>
      <c r="W269" s="674">
        <v>680.04483619999996</v>
      </c>
      <c r="X269" s="673">
        <v>4.9290799477159997</v>
      </c>
      <c r="Y269" s="673">
        <v>2.097098113645</v>
      </c>
      <c r="Z269" s="674">
        <v>374.58143480000001</v>
      </c>
      <c r="AA269" s="673">
        <v>3.8640968038399999</v>
      </c>
      <c r="AB269" s="673">
        <v>3.8419732767819998</v>
      </c>
    </row>
    <row r="270" spans="1:29" s="220" customFormat="1" x14ac:dyDescent="0.25">
      <c r="A270" s="675">
        <v>44197</v>
      </c>
      <c r="B270" s="674">
        <v>570.21698839999999</v>
      </c>
      <c r="C270" s="673">
        <v>4.3661678168910001</v>
      </c>
      <c r="D270" s="673">
        <v>4.7976632257549996</v>
      </c>
      <c r="E270" s="674">
        <v>568.93024749999995</v>
      </c>
      <c r="F270" s="673">
        <v>4.2040777391640001</v>
      </c>
      <c r="G270" s="673">
        <v>4.8240502849949998</v>
      </c>
      <c r="H270" s="674">
        <v>576.52384459999996</v>
      </c>
      <c r="I270" s="673">
        <v>5.200149816773</v>
      </c>
      <c r="J270" s="673">
        <v>4.7432536499850002</v>
      </c>
      <c r="K270" s="674">
        <v>556.21785499999999</v>
      </c>
      <c r="L270" s="673">
        <v>4.9529512787199996</v>
      </c>
      <c r="M270" s="673">
        <v>5.3848672292790001</v>
      </c>
      <c r="N270" s="674">
        <v>758.3238662</v>
      </c>
      <c r="O270" s="673">
        <v>8.3181853887789998</v>
      </c>
      <c r="P270" s="673">
        <v>7.749923176717</v>
      </c>
      <c r="Q270" s="674">
        <v>572.5613664</v>
      </c>
      <c r="R270" s="673">
        <v>5.2679643304379997</v>
      </c>
      <c r="S270" s="673">
        <v>4.8084049349190003</v>
      </c>
      <c r="T270" s="674">
        <v>631.66538270000001</v>
      </c>
      <c r="U270" s="673">
        <v>1.9293268076550001</v>
      </c>
      <c r="V270" s="673">
        <v>2.1348523090249998</v>
      </c>
      <c r="W270" s="674">
        <v>660.73314770000002</v>
      </c>
      <c r="X270" s="673">
        <v>1.7067406843440001</v>
      </c>
      <c r="Y270" s="673">
        <v>2.703694911296</v>
      </c>
      <c r="Z270" s="674">
        <v>371.71393</v>
      </c>
      <c r="AA270" s="673">
        <v>0.87980067226199998</v>
      </c>
      <c r="AB270" s="673">
        <v>2.8302100095529998</v>
      </c>
    </row>
    <row r="271" spans="1:29" s="220" customFormat="1" x14ac:dyDescent="0.25">
      <c r="A271" s="675">
        <v>44228</v>
      </c>
      <c r="B271" s="674">
        <v>568.50208399999997</v>
      </c>
      <c r="C271" s="673">
        <v>3.963769994098</v>
      </c>
      <c r="D271" s="673">
        <v>4.5368959200649996</v>
      </c>
      <c r="E271" s="674">
        <v>564.18499250000002</v>
      </c>
      <c r="F271" s="673">
        <v>3.5019935433409999</v>
      </c>
      <c r="G271" s="673">
        <v>4.3948976833089999</v>
      </c>
      <c r="H271" s="674">
        <v>580.57294339999999</v>
      </c>
      <c r="I271" s="673">
        <v>5.7909810229499996</v>
      </c>
      <c r="J271" s="673">
        <v>5.1569526782799997</v>
      </c>
      <c r="K271" s="674">
        <v>554.01990290000003</v>
      </c>
      <c r="L271" s="673">
        <v>4.486999872568</v>
      </c>
      <c r="M271" s="673">
        <v>5.0920327308609998</v>
      </c>
      <c r="N271" s="674">
        <v>726.38211409999997</v>
      </c>
      <c r="O271" s="673">
        <v>4.0262357917119997</v>
      </c>
      <c r="P271" s="673">
        <v>6.6359197269110002</v>
      </c>
      <c r="Q271" s="674">
        <v>577.6533025</v>
      </c>
      <c r="R271" s="673">
        <v>5.9117738904320003</v>
      </c>
      <c r="S271" s="673">
        <v>5.2449473299960001</v>
      </c>
      <c r="T271" s="674">
        <v>636.07474539999998</v>
      </c>
      <c r="U271" s="673">
        <v>2.0816952988800002</v>
      </c>
      <c r="V271" s="673">
        <v>1.934869858703</v>
      </c>
      <c r="W271" s="674">
        <v>652.74527599999999</v>
      </c>
      <c r="X271" s="673">
        <v>-0.127554949891</v>
      </c>
      <c r="Y271" s="673">
        <v>2.1626052732319998</v>
      </c>
      <c r="Z271" s="674">
        <v>373.5260629</v>
      </c>
      <c r="AA271" s="673">
        <v>2.2755308113489998</v>
      </c>
      <c r="AB271" s="673">
        <v>2.3290994262020002</v>
      </c>
    </row>
    <row r="272" spans="1:29" s="220" customFormat="1" x14ac:dyDescent="0.25">
      <c r="A272" s="675">
        <v>44256</v>
      </c>
      <c r="B272" s="674">
        <v>551.31019130000004</v>
      </c>
      <c r="C272" s="673">
        <v>4.2195312041550004</v>
      </c>
      <c r="D272" s="673">
        <v>4.1827038695910002</v>
      </c>
      <c r="E272" s="674">
        <v>544.28752010000005</v>
      </c>
      <c r="F272" s="673">
        <v>4.0531306564799996</v>
      </c>
      <c r="G272" s="673">
        <v>3.9180702943200001</v>
      </c>
      <c r="H272" s="674">
        <v>580.82445159999997</v>
      </c>
      <c r="I272" s="673">
        <v>5.5790219906239997</v>
      </c>
      <c r="J272" s="673">
        <v>5.5235800354220004</v>
      </c>
      <c r="K272" s="674">
        <v>546.63927200000001</v>
      </c>
      <c r="L272" s="673">
        <v>4.8298327108169996</v>
      </c>
      <c r="M272" s="673">
        <v>4.7561560612070002</v>
      </c>
      <c r="N272" s="674">
        <v>713.16770169999995</v>
      </c>
      <c r="O272" s="673">
        <v>5.7391614782860003</v>
      </c>
      <c r="P272" s="673">
        <v>6.0331889895349997</v>
      </c>
      <c r="Q272" s="674">
        <v>577.81655220000005</v>
      </c>
      <c r="R272" s="673">
        <v>5.6123167631159996</v>
      </c>
      <c r="S272" s="673">
        <v>5.5976694334430004</v>
      </c>
      <c r="T272" s="674">
        <v>624.33873740000001</v>
      </c>
      <c r="U272" s="673">
        <v>1.965089438456</v>
      </c>
      <c r="V272" s="673">
        <v>1.992308770413</v>
      </c>
      <c r="W272" s="674">
        <v>651.54049989999999</v>
      </c>
      <c r="X272" s="673">
        <v>1.7424703104149999</v>
      </c>
      <c r="Y272" s="673">
        <v>1.1016920382419999</v>
      </c>
      <c r="Z272" s="674">
        <v>369.13394599999998</v>
      </c>
      <c r="AA272" s="673">
        <v>3.5918509951600002</v>
      </c>
      <c r="AB272" s="673">
        <v>2.2340300413869998</v>
      </c>
    </row>
    <row r="273" spans="1:28" s="220" customFormat="1" x14ac:dyDescent="0.25">
      <c r="A273" s="675">
        <v>44287</v>
      </c>
      <c r="B273" s="674">
        <v>575.95258100000001</v>
      </c>
      <c r="C273" s="673">
        <v>8.8023683441039999</v>
      </c>
      <c r="D273" s="673">
        <v>5.6437378494240003</v>
      </c>
      <c r="E273" s="674">
        <v>575.30256540000005</v>
      </c>
      <c r="F273" s="673">
        <v>9.9687258920800002</v>
      </c>
      <c r="G273" s="673">
        <v>5.8090971737409998</v>
      </c>
      <c r="H273" s="674">
        <v>580.97060629999999</v>
      </c>
      <c r="I273" s="673">
        <v>3.6326323494919999</v>
      </c>
      <c r="J273" s="673">
        <v>4.9916053994169998</v>
      </c>
      <c r="K273" s="674">
        <v>562.52065879999998</v>
      </c>
      <c r="L273" s="673">
        <v>8.74118056985</v>
      </c>
      <c r="M273" s="673">
        <v>6.0035659422650003</v>
      </c>
      <c r="N273" s="674">
        <v>768.93095940000001</v>
      </c>
      <c r="O273" s="673">
        <v>11.917496460360001</v>
      </c>
      <c r="P273" s="673">
        <v>7.2192975463450004</v>
      </c>
      <c r="Q273" s="674">
        <v>578.27272660000006</v>
      </c>
      <c r="R273" s="673">
        <v>3.7442897772029999</v>
      </c>
      <c r="S273" s="673">
        <v>5.0802221456129999</v>
      </c>
      <c r="T273" s="674">
        <v>631.49235369999997</v>
      </c>
      <c r="U273" s="673">
        <v>6.8739936712179999</v>
      </c>
      <c r="V273" s="673">
        <v>3.5930983774429999</v>
      </c>
      <c r="W273" s="674">
        <v>658.73549549999996</v>
      </c>
      <c r="X273" s="673">
        <v>13.982881080675</v>
      </c>
      <c r="Y273" s="673">
        <v>4.8686381165789996</v>
      </c>
      <c r="Z273" s="674">
        <v>375.3060954</v>
      </c>
      <c r="AA273" s="673">
        <v>10.303309406508999</v>
      </c>
      <c r="AB273" s="673">
        <v>5.2897492732110001</v>
      </c>
    </row>
    <row r="274" spans="1:28" s="220" customFormat="1" x14ac:dyDescent="0.25">
      <c r="A274" s="675">
        <v>44317</v>
      </c>
      <c r="B274" s="674">
        <v>581.58334249999996</v>
      </c>
      <c r="C274" s="673">
        <v>9.3381472149849998</v>
      </c>
      <c r="D274" s="673">
        <v>7.4571252039470002</v>
      </c>
      <c r="E274" s="674">
        <v>579.3514778</v>
      </c>
      <c r="F274" s="673">
        <v>10.709908403579</v>
      </c>
      <c r="G274" s="673">
        <v>8.2443382324210006</v>
      </c>
      <c r="H274" s="674">
        <v>582.17058499999996</v>
      </c>
      <c r="I274" s="673">
        <v>2.6611456070489998</v>
      </c>
      <c r="J274" s="673">
        <v>3.9424762004809999</v>
      </c>
      <c r="K274" s="674">
        <v>569.61527590000003</v>
      </c>
      <c r="L274" s="673">
        <v>9.4676433869170005</v>
      </c>
      <c r="M274" s="673">
        <v>7.6754596772910002</v>
      </c>
      <c r="N274" s="674">
        <v>779.43567110000004</v>
      </c>
      <c r="O274" s="673">
        <v>12.803782271736001</v>
      </c>
      <c r="P274" s="673">
        <v>10.185616914544999</v>
      </c>
      <c r="Q274" s="674">
        <v>578.40555540000003</v>
      </c>
      <c r="R274" s="673">
        <v>2.7544164437949998</v>
      </c>
      <c r="S274" s="673">
        <v>4.0230552514099998</v>
      </c>
      <c r="T274" s="674">
        <v>632.58576100000005</v>
      </c>
      <c r="U274" s="673">
        <v>6.4834277606760002</v>
      </c>
      <c r="V274" s="673">
        <v>5.072478180339</v>
      </c>
      <c r="W274" s="674">
        <v>660.93017950000001</v>
      </c>
      <c r="X274" s="673">
        <v>14.767909929167001</v>
      </c>
      <c r="Y274" s="673">
        <v>9.8660099886880008</v>
      </c>
      <c r="Z274" s="674">
        <v>381.59850849999998</v>
      </c>
      <c r="AA274" s="673">
        <v>13.005836631537001</v>
      </c>
      <c r="AB274" s="673">
        <v>8.8733688433850002</v>
      </c>
    </row>
    <row r="275" spans="1:28" s="220" customFormat="1" x14ac:dyDescent="0.25">
      <c r="A275" s="675">
        <v>44348</v>
      </c>
      <c r="B275" s="674">
        <v>577.46493910000004</v>
      </c>
      <c r="C275" s="673">
        <v>8.6415698595370003</v>
      </c>
      <c r="D275" s="673">
        <v>8.9276306239190006</v>
      </c>
      <c r="E275" s="674">
        <v>578.36975140000004</v>
      </c>
      <c r="F275" s="673">
        <v>10.384854901756</v>
      </c>
      <c r="G275" s="673">
        <v>10.354547029011</v>
      </c>
      <c r="H275" s="674">
        <v>579.59372059999998</v>
      </c>
      <c r="I275" s="673">
        <v>2.0130677107069999</v>
      </c>
      <c r="J275" s="673">
        <v>2.7651715653350002</v>
      </c>
      <c r="K275" s="674">
        <v>563.53623849999997</v>
      </c>
      <c r="L275" s="673">
        <v>8.4951020159560002</v>
      </c>
      <c r="M275" s="673">
        <v>8.9018669972859996</v>
      </c>
      <c r="N275" s="674">
        <v>754.30849609999996</v>
      </c>
      <c r="O275" s="673">
        <v>12.359643154399</v>
      </c>
      <c r="P275" s="673">
        <v>12.361159433247</v>
      </c>
      <c r="Q275" s="674">
        <v>577.20798009999999</v>
      </c>
      <c r="R275" s="673">
        <v>2.6084089757119999</v>
      </c>
      <c r="S275" s="673">
        <v>3.0334826227040002</v>
      </c>
      <c r="T275" s="674">
        <v>636.71100769999998</v>
      </c>
      <c r="U275" s="673">
        <v>7.3814305201739998</v>
      </c>
      <c r="V275" s="673">
        <v>6.9127238359360001</v>
      </c>
      <c r="W275" s="674">
        <v>673.6264989</v>
      </c>
      <c r="X275" s="673">
        <v>14.15890500777</v>
      </c>
      <c r="Y275" s="673">
        <v>14.301682408373001</v>
      </c>
      <c r="Z275" s="674">
        <v>381.77260890000002</v>
      </c>
      <c r="AA275" s="673">
        <v>10.544987159683</v>
      </c>
      <c r="AB275" s="673">
        <v>11.276699471892</v>
      </c>
    </row>
    <row r="276" spans="1:28" s="220" customFormat="1" x14ac:dyDescent="0.25">
      <c r="A276" s="675">
        <v>44378</v>
      </c>
      <c r="B276" s="674">
        <v>580.39846539999996</v>
      </c>
      <c r="C276" s="673">
        <v>7.2845926379119996</v>
      </c>
      <c r="D276" s="673">
        <v>8.4149527425760002</v>
      </c>
      <c r="E276" s="674">
        <v>581.01888889999998</v>
      </c>
      <c r="F276" s="673">
        <v>8.3508554529920005</v>
      </c>
      <c r="G276" s="673">
        <v>9.8034812785120007</v>
      </c>
      <c r="H276" s="674">
        <v>581.4783893</v>
      </c>
      <c r="I276" s="673">
        <v>2.7667810005120002</v>
      </c>
      <c r="J276" s="673">
        <v>2.4798241304889999</v>
      </c>
      <c r="K276" s="674">
        <v>566.19704449999995</v>
      </c>
      <c r="L276" s="673">
        <v>7.6948779197899997</v>
      </c>
      <c r="M276" s="673">
        <v>8.5496218129090007</v>
      </c>
      <c r="N276" s="674">
        <v>777.80919549999999</v>
      </c>
      <c r="O276" s="673">
        <v>12.209709296777</v>
      </c>
      <c r="P276" s="673">
        <v>12.458381739889001</v>
      </c>
      <c r="Q276" s="674">
        <v>577.36145190000002</v>
      </c>
      <c r="R276" s="673">
        <v>2.9383548271439999</v>
      </c>
      <c r="S276" s="673">
        <v>2.7668893260499998</v>
      </c>
      <c r="T276" s="674">
        <v>641.56267530000002</v>
      </c>
      <c r="U276" s="673">
        <v>5.9534925392579998</v>
      </c>
      <c r="V276" s="673">
        <v>6.6014632898689998</v>
      </c>
      <c r="W276" s="674">
        <v>669.26013399999999</v>
      </c>
      <c r="X276" s="673">
        <v>7.6992386116100002</v>
      </c>
      <c r="Y276" s="673">
        <v>12.109297712968001</v>
      </c>
      <c r="Z276" s="674">
        <v>383.6046541</v>
      </c>
      <c r="AA276" s="673">
        <v>7.648404075507</v>
      </c>
      <c r="AB276" s="673">
        <v>10.351396035583001</v>
      </c>
    </row>
    <row r="277" spans="1:28" s="220" customFormat="1" x14ac:dyDescent="0.25">
      <c r="A277" s="675">
        <v>44409</v>
      </c>
      <c r="B277" s="674">
        <v>583.7505152</v>
      </c>
      <c r="C277" s="673">
        <v>5.8126776913790001</v>
      </c>
      <c r="D277" s="673">
        <v>7.2287171120259996</v>
      </c>
      <c r="E277" s="674">
        <v>584.83197099999995</v>
      </c>
      <c r="F277" s="673">
        <v>6.3912457455769998</v>
      </c>
      <c r="G277" s="673">
        <v>8.3437327278219993</v>
      </c>
      <c r="H277" s="674">
        <v>582.58927730000005</v>
      </c>
      <c r="I277" s="673">
        <v>2.7751606680659999</v>
      </c>
      <c r="J277" s="673">
        <v>2.5177996261579998</v>
      </c>
      <c r="K277" s="674">
        <v>571.83668560000001</v>
      </c>
      <c r="L277" s="673">
        <v>6.0302290081969998</v>
      </c>
      <c r="M277" s="673">
        <v>7.390596669232</v>
      </c>
      <c r="N277" s="674">
        <v>783.50600499999996</v>
      </c>
      <c r="O277" s="673">
        <v>8.5807991613589998</v>
      </c>
      <c r="P277" s="673">
        <v>11.002707530431</v>
      </c>
      <c r="Q277" s="674">
        <v>578.40338580000002</v>
      </c>
      <c r="R277" s="673">
        <v>2.87135939761</v>
      </c>
      <c r="S277" s="673">
        <v>2.8059005508510002</v>
      </c>
      <c r="T277" s="674">
        <v>638.25751339999999</v>
      </c>
      <c r="U277" s="673">
        <v>3.1251002948459998</v>
      </c>
      <c r="V277" s="673">
        <v>5.4561535096779998</v>
      </c>
      <c r="W277" s="674">
        <v>678.7609807</v>
      </c>
      <c r="X277" s="673">
        <v>7.1784761536700001</v>
      </c>
      <c r="Y277" s="673">
        <v>9.5866627956000006</v>
      </c>
      <c r="Z277" s="674">
        <v>385.39733000000001</v>
      </c>
      <c r="AA277" s="673">
        <v>5.4972071434240002</v>
      </c>
      <c r="AB277" s="673">
        <v>7.8494166946010004</v>
      </c>
    </row>
    <row r="278" spans="1:28" s="220" customFormat="1" x14ac:dyDescent="0.25">
      <c r="A278" s="675">
        <v>44440</v>
      </c>
      <c r="B278" s="674">
        <v>584.55157540000005</v>
      </c>
      <c r="C278" s="673">
        <v>4.7617077253740003</v>
      </c>
      <c r="D278" s="673">
        <v>5.9398201074869998</v>
      </c>
      <c r="E278" s="674">
        <v>585.52357900000004</v>
      </c>
      <c r="F278" s="673">
        <v>5.4303884920390004</v>
      </c>
      <c r="G278" s="673">
        <v>6.706356019677</v>
      </c>
      <c r="H278" s="674">
        <v>585.30995580000001</v>
      </c>
      <c r="I278" s="673">
        <v>2.3958368775680001</v>
      </c>
      <c r="J278" s="673">
        <v>2.6451547700529998</v>
      </c>
      <c r="K278" s="674">
        <v>572.78380349999998</v>
      </c>
      <c r="L278" s="673">
        <v>5.0745045925800003</v>
      </c>
      <c r="M278" s="673">
        <v>6.2501981966180002</v>
      </c>
      <c r="N278" s="674">
        <v>784.18665439999995</v>
      </c>
      <c r="O278" s="673">
        <v>7.6408800071989997</v>
      </c>
      <c r="P278" s="673">
        <v>9.4349638088479999</v>
      </c>
      <c r="Q278" s="674">
        <v>581.00669100000005</v>
      </c>
      <c r="R278" s="673">
        <v>2.4894944591699999</v>
      </c>
      <c r="S278" s="673">
        <v>2.7655032446579999</v>
      </c>
      <c r="T278" s="674">
        <v>639.07894980000003</v>
      </c>
      <c r="U278" s="673">
        <v>2.7919091279649999</v>
      </c>
      <c r="V278" s="673">
        <v>3.9405689170480001</v>
      </c>
      <c r="W278" s="674">
        <v>676.72049010000001</v>
      </c>
      <c r="X278" s="673">
        <v>6.5010646553809996</v>
      </c>
      <c r="Y278" s="673">
        <v>7.1219586347510004</v>
      </c>
      <c r="Z278" s="674">
        <v>389.37706259999999</v>
      </c>
      <c r="AA278" s="673">
        <v>5.4496561596799999</v>
      </c>
      <c r="AB278" s="673">
        <v>6.1838024982209996</v>
      </c>
    </row>
    <row r="279" spans="1:28" s="220" customFormat="1" x14ac:dyDescent="0.25">
      <c r="A279" s="675">
        <v>44470</v>
      </c>
      <c r="B279" s="674">
        <v>589.45726000000002</v>
      </c>
      <c r="C279" s="673">
        <v>4.649043323091</v>
      </c>
      <c r="D279" s="673">
        <v>5.070351808211</v>
      </c>
      <c r="E279" s="674">
        <v>589.68847979999998</v>
      </c>
      <c r="F279" s="673">
        <v>4.9818360855849999</v>
      </c>
      <c r="G279" s="673">
        <v>5.5961152617019998</v>
      </c>
      <c r="H279" s="674">
        <v>587.59039859999996</v>
      </c>
      <c r="I279" s="673">
        <v>3.0097765057669998</v>
      </c>
      <c r="J279" s="673">
        <v>2.726592946806</v>
      </c>
      <c r="K279" s="674">
        <v>577.46699939999996</v>
      </c>
      <c r="L279" s="673">
        <v>5.075992579287</v>
      </c>
      <c r="M279" s="673">
        <v>5.3904481539719997</v>
      </c>
      <c r="N279" s="674">
        <v>791.38378060000002</v>
      </c>
      <c r="O279" s="673">
        <v>7.2642867705340004</v>
      </c>
      <c r="P279" s="673">
        <v>7.8238812976060004</v>
      </c>
      <c r="Q279" s="674">
        <v>583.4757985</v>
      </c>
      <c r="R279" s="673">
        <v>3.0040031722179998</v>
      </c>
      <c r="S279" s="673">
        <v>2.7880033080139999</v>
      </c>
      <c r="T279" s="674">
        <v>642.01247249999994</v>
      </c>
      <c r="U279" s="673">
        <v>2.6377548498159999</v>
      </c>
      <c r="V279" s="673">
        <v>2.8507424368379999</v>
      </c>
      <c r="W279" s="674">
        <v>674.02948130000004</v>
      </c>
      <c r="X279" s="673">
        <v>3.7518241458950001</v>
      </c>
      <c r="Y279" s="673">
        <v>5.7936636758860001</v>
      </c>
      <c r="Z279" s="674">
        <v>392.28570930000001</v>
      </c>
      <c r="AA279" s="673">
        <v>4.8953722435150002</v>
      </c>
      <c r="AB279" s="673">
        <v>5.2783337928550003</v>
      </c>
    </row>
    <row r="280" spans="1:28" s="220" customFormat="1" x14ac:dyDescent="0.25">
      <c r="A280" s="675">
        <v>44501</v>
      </c>
      <c r="B280" s="674">
        <v>590.01588319999996</v>
      </c>
      <c r="C280" s="673">
        <v>3.789354943682</v>
      </c>
      <c r="D280" s="673">
        <v>4.397022681837</v>
      </c>
      <c r="E280" s="674">
        <v>591.33306540000001</v>
      </c>
      <c r="F280" s="673">
        <v>4.1374018722389998</v>
      </c>
      <c r="G280" s="673">
        <v>4.8450972617529997</v>
      </c>
      <c r="H280" s="674">
        <v>587.34438179999995</v>
      </c>
      <c r="I280" s="673">
        <v>2.412188980666</v>
      </c>
      <c r="J280" s="673">
        <v>2.6054392438980001</v>
      </c>
      <c r="K280" s="674">
        <v>576.62328679999996</v>
      </c>
      <c r="L280" s="673">
        <v>4.0337397013420002</v>
      </c>
      <c r="M280" s="673">
        <v>4.725167340534</v>
      </c>
      <c r="N280" s="674">
        <v>790.6250589</v>
      </c>
      <c r="O280" s="673">
        <v>5.7474605853189997</v>
      </c>
      <c r="P280" s="673">
        <v>6.8759764962079997</v>
      </c>
      <c r="Q280" s="674">
        <v>583.84857680000005</v>
      </c>
      <c r="R280" s="673">
        <v>2.4229674996839998</v>
      </c>
      <c r="S280" s="673">
        <v>2.638330281889</v>
      </c>
      <c r="T280" s="674">
        <v>647.38937420000002</v>
      </c>
      <c r="U280" s="673">
        <v>1.4002016198330001</v>
      </c>
      <c r="V280" s="673">
        <v>2.269572958261</v>
      </c>
      <c r="W280" s="674">
        <v>682.4727365</v>
      </c>
      <c r="X280" s="673">
        <v>3.9066087296549998</v>
      </c>
      <c r="Y280" s="673">
        <v>4.7037696039050001</v>
      </c>
      <c r="Z280" s="674">
        <v>396.29960629999999</v>
      </c>
      <c r="AA280" s="673">
        <v>5.905250541789</v>
      </c>
      <c r="AB280" s="673">
        <v>5.4167184740829999</v>
      </c>
    </row>
    <row r="281" spans="1:28" s="220" customFormat="1" x14ac:dyDescent="0.25">
      <c r="A281" s="675">
        <v>44531</v>
      </c>
      <c r="B281" s="674">
        <v>605.74018990000002</v>
      </c>
      <c r="C281" s="673">
        <v>6.2224600441279998</v>
      </c>
      <c r="D281" s="673">
        <v>4.8890783337260002</v>
      </c>
      <c r="E281" s="674">
        <v>609.71841410000002</v>
      </c>
      <c r="F281" s="673">
        <v>7.0713594460070004</v>
      </c>
      <c r="G281" s="673">
        <v>5.399952230867</v>
      </c>
      <c r="H281" s="674">
        <v>588.20560499999999</v>
      </c>
      <c r="I281" s="673">
        <v>2.5399359814140001</v>
      </c>
      <c r="J281" s="673">
        <v>2.653319070612</v>
      </c>
      <c r="K281" s="674">
        <v>595.226135</v>
      </c>
      <c r="L281" s="673">
        <v>7.0331774149289998</v>
      </c>
      <c r="M281" s="673">
        <v>5.383671864948</v>
      </c>
      <c r="N281" s="674">
        <v>851.26485960000002</v>
      </c>
      <c r="O281" s="673">
        <v>14.181149544093</v>
      </c>
      <c r="P281" s="673">
        <v>9.0674075038109994</v>
      </c>
      <c r="Q281" s="674">
        <v>584.73941009999999</v>
      </c>
      <c r="R281" s="673">
        <v>2.6120753318909999</v>
      </c>
      <c r="S281" s="673">
        <v>2.679009275781</v>
      </c>
      <c r="T281" s="674">
        <v>657.13948459999995</v>
      </c>
      <c r="U281" s="673">
        <v>4.184717854294</v>
      </c>
      <c r="V281" s="673">
        <v>2.7357240503029998</v>
      </c>
      <c r="W281" s="674">
        <v>681.72090100000003</v>
      </c>
      <c r="X281" s="673">
        <v>0.24646386690700001</v>
      </c>
      <c r="Y281" s="673">
        <v>2.603008906311</v>
      </c>
      <c r="Z281" s="674">
        <v>396.31579010000002</v>
      </c>
      <c r="AA281" s="673">
        <v>5.8023044606049998</v>
      </c>
      <c r="AB281" s="673">
        <v>5.5345270851180004</v>
      </c>
    </row>
    <row r="282" spans="1:28" s="220" customFormat="1" x14ac:dyDescent="0.25">
      <c r="A282" s="675">
        <v>44562</v>
      </c>
      <c r="B282" s="674">
        <v>601.74458779999998</v>
      </c>
      <c r="C282" s="673">
        <v>5.529052981824</v>
      </c>
      <c r="D282" s="673">
        <v>5.181731588721</v>
      </c>
      <c r="E282" s="674">
        <v>605.17418599999996</v>
      </c>
      <c r="F282" s="673">
        <v>6.3705416717189998</v>
      </c>
      <c r="G282" s="673">
        <v>5.861238409527</v>
      </c>
      <c r="H282" s="674">
        <v>586.92106879999994</v>
      </c>
      <c r="I282" s="673">
        <v>1.803433508845</v>
      </c>
      <c r="J282" s="673">
        <v>2.2510897784080002</v>
      </c>
      <c r="K282" s="674">
        <v>589.11491460000002</v>
      </c>
      <c r="L282" s="673">
        <v>5.9144199173540004</v>
      </c>
      <c r="M282" s="673">
        <v>5.6622653410510004</v>
      </c>
      <c r="N282" s="674">
        <v>809.50687930000004</v>
      </c>
      <c r="O282" s="673">
        <v>6.7494925824349998</v>
      </c>
      <c r="P282" s="673">
        <v>8.8775763041359994</v>
      </c>
      <c r="Q282" s="674">
        <v>583.47558200000003</v>
      </c>
      <c r="R282" s="673">
        <v>1.9062088782940001</v>
      </c>
      <c r="S282" s="673">
        <v>2.313117975286</v>
      </c>
      <c r="T282" s="674">
        <v>653.58808529999999</v>
      </c>
      <c r="U282" s="673">
        <v>3.4706196034190002</v>
      </c>
      <c r="V282" s="673">
        <v>3.0121721574109999</v>
      </c>
      <c r="W282" s="674">
        <v>695.31238199999996</v>
      </c>
      <c r="X282" s="673">
        <v>5.2334644357359998</v>
      </c>
      <c r="Y282" s="673">
        <v>3.0994542141100001</v>
      </c>
      <c r="Z282" s="674">
        <v>407.3616796</v>
      </c>
      <c r="AA282" s="673">
        <v>9.5901032280390002</v>
      </c>
      <c r="AB282" s="673">
        <v>7.0932491742519996</v>
      </c>
    </row>
    <row r="283" spans="1:28" s="220" customFormat="1" x14ac:dyDescent="0.25">
      <c r="A283" s="675">
        <v>44593</v>
      </c>
      <c r="B283" s="674">
        <v>602.75144839999996</v>
      </c>
      <c r="C283" s="673">
        <v>6.024492321826</v>
      </c>
      <c r="D283" s="673">
        <v>5.9252424362980003</v>
      </c>
      <c r="E283" s="674">
        <v>604.79070239999999</v>
      </c>
      <c r="F283" s="673">
        <v>7.1972332550129998</v>
      </c>
      <c r="G283" s="673">
        <v>6.8788850504130004</v>
      </c>
      <c r="H283" s="674">
        <v>588.38817870000003</v>
      </c>
      <c r="I283" s="673">
        <v>1.3461246151490001</v>
      </c>
      <c r="J283" s="673">
        <v>1.89413666204</v>
      </c>
      <c r="K283" s="674">
        <v>590.06266189999997</v>
      </c>
      <c r="L283" s="673">
        <v>6.5056794550759998</v>
      </c>
      <c r="M283" s="673">
        <v>6.4843632532089996</v>
      </c>
      <c r="N283" s="674">
        <v>803.14014699999996</v>
      </c>
      <c r="O283" s="673">
        <v>10.56717000736</v>
      </c>
      <c r="P283" s="673">
        <v>10.47719169835</v>
      </c>
      <c r="Q283" s="674">
        <v>585.69894060000001</v>
      </c>
      <c r="R283" s="673">
        <v>1.39281435165</v>
      </c>
      <c r="S283" s="673">
        <v>1.9676465568070001</v>
      </c>
      <c r="T283" s="674">
        <v>648.6414767</v>
      </c>
      <c r="U283" s="673">
        <v>1.9756689588580001</v>
      </c>
      <c r="V283" s="673">
        <v>3.2069952902679999</v>
      </c>
      <c r="W283" s="674">
        <v>693.15113989999998</v>
      </c>
      <c r="X283" s="673">
        <v>6.1901426767279997</v>
      </c>
      <c r="Y283" s="673">
        <v>3.8455113387459998</v>
      </c>
      <c r="Z283" s="674">
        <v>404.8417154</v>
      </c>
      <c r="AA283" s="673">
        <v>8.383793156726</v>
      </c>
      <c r="AB283" s="673">
        <v>7.9207054987490002</v>
      </c>
    </row>
    <row r="284" spans="1:28" s="220" customFormat="1" x14ac:dyDescent="0.25">
      <c r="A284" s="675">
        <v>44621</v>
      </c>
      <c r="B284" s="674">
        <v>608.2002923</v>
      </c>
      <c r="C284" s="673">
        <v>10.319072982462</v>
      </c>
      <c r="D284" s="673">
        <v>7.2582805182580001</v>
      </c>
      <c r="E284" s="674">
        <v>610.02562009999997</v>
      </c>
      <c r="F284" s="673">
        <v>12.077826070295</v>
      </c>
      <c r="G284" s="673">
        <v>8.5005075579760003</v>
      </c>
      <c r="H284" s="674">
        <v>589.80573000000004</v>
      </c>
      <c r="I284" s="673">
        <v>1.5462982619379999</v>
      </c>
      <c r="J284" s="673">
        <v>1.5647278645530001</v>
      </c>
      <c r="K284" s="674">
        <v>603.73666060000005</v>
      </c>
      <c r="L284" s="673">
        <v>10.445167686379</v>
      </c>
      <c r="M284" s="673">
        <v>7.6069137857270004</v>
      </c>
      <c r="N284" s="674">
        <v>814.61403040000005</v>
      </c>
      <c r="O284" s="673">
        <v>14.224750848669</v>
      </c>
      <c r="P284" s="673">
        <v>10.436786089147001</v>
      </c>
      <c r="Q284" s="674">
        <v>586.87792560000003</v>
      </c>
      <c r="R284" s="673">
        <v>1.5682093850550001</v>
      </c>
      <c r="S284" s="673">
        <v>1.621569492371</v>
      </c>
      <c r="T284" s="674">
        <v>671.51324060000002</v>
      </c>
      <c r="U284" s="673">
        <v>7.555914822209</v>
      </c>
      <c r="V284" s="673">
        <v>4.3160958345370002</v>
      </c>
      <c r="W284" s="674">
        <v>719.98200650000001</v>
      </c>
      <c r="X284" s="673">
        <v>10.504566732307</v>
      </c>
      <c r="Y284" s="673">
        <v>7.2989935657840004</v>
      </c>
      <c r="Z284" s="674">
        <v>416.78440289999998</v>
      </c>
      <c r="AA284" s="673">
        <v>12.908717124596</v>
      </c>
      <c r="AB284" s="673">
        <v>10.285044812977</v>
      </c>
    </row>
    <row r="285" spans="1:28" s="220" customFormat="1" x14ac:dyDescent="0.25">
      <c r="A285" s="675">
        <v>44652</v>
      </c>
      <c r="B285" s="674">
        <v>605.55424219999998</v>
      </c>
      <c r="C285" s="673">
        <v>5.1396004074860002</v>
      </c>
      <c r="D285" s="673">
        <v>7.1201573821649999</v>
      </c>
      <c r="E285" s="674">
        <v>609.58513749999997</v>
      </c>
      <c r="F285" s="673">
        <v>5.9590507954999996</v>
      </c>
      <c r="G285" s="673">
        <v>8.3518507808680003</v>
      </c>
      <c r="H285" s="674">
        <v>589.88262980000002</v>
      </c>
      <c r="I285" s="673">
        <v>1.5339887084399999</v>
      </c>
      <c r="J285" s="673">
        <v>1.475494108066</v>
      </c>
      <c r="K285" s="674">
        <v>592.85104420000005</v>
      </c>
      <c r="L285" s="673">
        <v>5.3918704896460001</v>
      </c>
      <c r="M285" s="673">
        <v>7.4237632334269996</v>
      </c>
      <c r="N285" s="674">
        <v>816.69174109999994</v>
      </c>
      <c r="O285" s="673">
        <v>6.2113225012119999</v>
      </c>
      <c r="P285" s="673">
        <v>10.231700716503999</v>
      </c>
      <c r="Q285" s="674">
        <v>586.83859080000002</v>
      </c>
      <c r="R285" s="673">
        <v>1.481284488439</v>
      </c>
      <c r="S285" s="673">
        <v>1.4807778257799999</v>
      </c>
      <c r="T285" s="674">
        <v>654.16158989999997</v>
      </c>
      <c r="U285" s="673">
        <v>3.5897879154319998</v>
      </c>
      <c r="V285" s="673">
        <v>4.3559499162210003</v>
      </c>
      <c r="W285" s="674">
        <v>694.30792159999999</v>
      </c>
      <c r="X285" s="673">
        <v>5.4001076825230001</v>
      </c>
      <c r="Y285" s="673">
        <v>7.3570163861240001</v>
      </c>
      <c r="Z285" s="674">
        <v>413.33483910000001</v>
      </c>
      <c r="AA285" s="673">
        <v>10.132727436646</v>
      </c>
      <c r="AB285" s="673">
        <v>10.464973191047999</v>
      </c>
    </row>
    <row r="286" spans="1:28" s="220" customFormat="1" x14ac:dyDescent="0.25">
      <c r="A286" s="675">
        <v>44682</v>
      </c>
      <c r="B286" s="674">
        <v>606.77143699999999</v>
      </c>
      <c r="C286" s="673">
        <v>4.3309518446190003</v>
      </c>
      <c r="D286" s="673">
        <v>6.5353957698569998</v>
      </c>
      <c r="E286" s="674">
        <v>608.01129730000002</v>
      </c>
      <c r="F286" s="673">
        <v>4.9468795020309999</v>
      </c>
      <c r="G286" s="673">
        <v>7.574156426549</v>
      </c>
      <c r="H286" s="674">
        <v>590.00508349999996</v>
      </c>
      <c r="I286" s="673">
        <v>1.3457393248409999</v>
      </c>
      <c r="J286" s="673">
        <v>1.475246975463</v>
      </c>
      <c r="K286" s="674">
        <v>592.95662870000001</v>
      </c>
      <c r="L286" s="673">
        <v>4.0977399637190004</v>
      </c>
      <c r="M286" s="673">
        <v>6.5982107883129997</v>
      </c>
      <c r="N286" s="674">
        <v>810.15779629999997</v>
      </c>
      <c r="O286" s="673">
        <v>3.9415857317179999</v>
      </c>
      <c r="P286" s="673">
        <v>7.9560691623449999</v>
      </c>
      <c r="Q286" s="674">
        <v>586.52344240000002</v>
      </c>
      <c r="R286" s="673">
        <v>1.4034939540619999</v>
      </c>
      <c r="S286" s="673">
        <v>1.4843010248499999</v>
      </c>
      <c r="T286" s="674">
        <v>658.33803409999996</v>
      </c>
      <c r="U286" s="673">
        <v>4.0709536457619997</v>
      </c>
      <c r="V286" s="673">
        <v>5.0622304282919997</v>
      </c>
      <c r="W286" s="674">
        <v>716.0696074</v>
      </c>
      <c r="X286" s="673">
        <v>8.3427008797980005</v>
      </c>
      <c r="Y286" s="673">
        <v>8.0739073683180003</v>
      </c>
      <c r="Z286" s="674">
        <v>401.78721009999998</v>
      </c>
      <c r="AA286" s="673">
        <v>5.2905609299569996</v>
      </c>
      <c r="AB286" s="673">
        <v>9.4018008716839994</v>
      </c>
    </row>
    <row r="287" spans="1:28" s="220" customFormat="1" x14ac:dyDescent="0.25">
      <c r="A287" s="675">
        <v>44713</v>
      </c>
      <c r="B287" s="674">
        <v>613.58612819999996</v>
      </c>
      <c r="C287" s="673">
        <v>6.255131117795</v>
      </c>
      <c r="D287" s="673">
        <v>5.2398213026690001</v>
      </c>
      <c r="E287" s="674">
        <v>620.66774780000003</v>
      </c>
      <c r="F287" s="673">
        <v>7.3133140690039999</v>
      </c>
      <c r="G287" s="673">
        <v>6.072645299385</v>
      </c>
      <c r="H287" s="674">
        <v>592.84776269999998</v>
      </c>
      <c r="I287" s="673">
        <v>2.2867815210760001</v>
      </c>
      <c r="J287" s="673">
        <v>1.721464572446</v>
      </c>
      <c r="K287" s="674">
        <v>601.53563780000002</v>
      </c>
      <c r="L287" s="673">
        <v>6.7430267485810003</v>
      </c>
      <c r="M287" s="673">
        <v>5.4061828075529998</v>
      </c>
      <c r="N287" s="674">
        <v>822.51541180000004</v>
      </c>
      <c r="O287" s="673">
        <v>9.0423104144589992</v>
      </c>
      <c r="P287" s="673">
        <v>6.3704089606679997</v>
      </c>
      <c r="Q287" s="674">
        <v>587.95709480000005</v>
      </c>
      <c r="R287" s="673">
        <v>1.8622602373129999</v>
      </c>
      <c r="S287" s="673">
        <v>1.58216063531</v>
      </c>
      <c r="T287" s="674">
        <v>663.3410533</v>
      </c>
      <c r="U287" s="673">
        <v>4.1824383869529997</v>
      </c>
      <c r="V287" s="673">
        <v>3.948441940011</v>
      </c>
      <c r="W287" s="674">
        <v>703.26371979999999</v>
      </c>
      <c r="X287" s="673">
        <v>4.3996518765810002</v>
      </c>
      <c r="Y287" s="673">
        <v>6.0377036781579996</v>
      </c>
      <c r="Z287" s="674">
        <v>421.43802679999999</v>
      </c>
      <c r="AA287" s="673">
        <v>10.389801933220999</v>
      </c>
      <c r="AB287" s="673">
        <v>8.5961905709259998</v>
      </c>
    </row>
    <row r="288" spans="1:28" s="220" customFormat="1" x14ac:dyDescent="0.25">
      <c r="A288" s="675">
        <v>44743</v>
      </c>
      <c r="B288" s="674">
        <v>614.43392370000004</v>
      </c>
      <c r="C288" s="673">
        <v>5.8641537373019998</v>
      </c>
      <c r="D288" s="673">
        <v>5.4813257183320001</v>
      </c>
      <c r="E288" s="674">
        <v>620.03356889999998</v>
      </c>
      <c r="F288" s="673">
        <v>6.7148729146940003</v>
      </c>
      <c r="G288" s="673">
        <v>6.3248380108799998</v>
      </c>
      <c r="H288" s="674">
        <v>594.47984959999997</v>
      </c>
      <c r="I288" s="673">
        <v>2.2359318143619999</v>
      </c>
      <c r="J288" s="673">
        <v>1.9555510543500001</v>
      </c>
      <c r="K288" s="674">
        <v>601.40614300000004</v>
      </c>
      <c r="L288" s="673">
        <v>6.218523894114</v>
      </c>
      <c r="M288" s="673">
        <v>5.6815801616649999</v>
      </c>
      <c r="N288" s="674">
        <v>823.17544269999996</v>
      </c>
      <c r="O288" s="673">
        <v>5.8325676094430001</v>
      </c>
      <c r="P288" s="673">
        <v>6.2423515904239997</v>
      </c>
      <c r="Q288" s="674">
        <v>589.93406379999999</v>
      </c>
      <c r="R288" s="673">
        <v>2.1775980815180001</v>
      </c>
      <c r="S288" s="673">
        <v>1.814198925466</v>
      </c>
      <c r="T288" s="674">
        <v>667.63644690000001</v>
      </c>
      <c r="U288" s="673">
        <v>4.0641035714570002</v>
      </c>
      <c r="V288" s="673">
        <v>4.1058012166379996</v>
      </c>
      <c r="W288" s="674">
        <v>707.41423559999998</v>
      </c>
      <c r="X288" s="673">
        <v>5.7009374474410004</v>
      </c>
      <c r="Y288" s="673">
        <v>6.1348297728260004</v>
      </c>
      <c r="Z288" s="674">
        <v>413.67806589999998</v>
      </c>
      <c r="AA288" s="673">
        <v>7.8396889815000002</v>
      </c>
      <c r="AB288" s="673">
        <v>7.840403741257</v>
      </c>
    </row>
    <row r="289" spans="1:28" s="220" customFormat="1" x14ac:dyDescent="0.25">
      <c r="A289" s="675">
        <v>44774</v>
      </c>
      <c r="B289" s="674">
        <v>619.81324440000003</v>
      </c>
      <c r="C289" s="673">
        <v>6.1777640037959998</v>
      </c>
      <c r="D289" s="673">
        <v>6.0989048949660001</v>
      </c>
      <c r="E289" s="674">
        <v>625.09538810000004</v>
      </c>
      <c r="F289" s="673">
        <v>6.884612862589</v>
      </c>
      <c r="G289" s="673">
        <v>6.9702245640470002</v>
      </c>
      <c r="H289" s="674">
        <v>598.30137279999997</v>
      </c>
      <c r="I289" s="673">
        <v>2.6969421017870001</v>
      </c>
      <c r="J289" s="673">
        <v>2.4068662762209998</v>
      </c>
      <c r="K289" s="674">
        <v>608.08125410000002</v>
      </c>
      <c r="L289" s="673">
        <v>6.3382726944090004</v>
      </c>
      <c r="M289" s="673">
        <v>6.4324752034769999</v>
      </c>
      <c r="N289" s="674">
        <v>831.75794759999997</v>
      </c>
      <c r="O289" s="673">
        <v>6.1584649373560003</v>
      </c>
      <c r="P289" s="673">
        <v>6.988402551658</v>
      </c>
      <c r="Q289" s="674">
        <v>593.83761900000002</v>
      </c>
      <c r="R289" s="673">
        <v>2.6684202718929999</v>
      </c>
      <c r="S289" s="673">
        <v>2.2363859029939999</v>
      </c>
      <c r="T289" s="674">
        <v>670.91301659999999</v>
      </c>
      <c r="U289" s="673">
        <v>5.1163523365429997</v>
      </c>
      <c r="V289" s="673">
        <v>4.4538445583530004</v>
      </c>
      <c r="W289" s="674">
        <v>710.46830390000002</v>
      </c>
      <c r="X289" s="673">
        <v>4.6713532600679999</v>
      </c>
      <c r="Y289" s="673">
        <v>4.921661175303</v>
      </c>
      <c r="Z289" s="674">
        <v>415.81936510000003</v>
      </c>
      <c r="AA289" s="673">
        <v>7.8936808150689997</v>
      </c>
      <c r="AB289" s="673">
        <v>8.7037779083120004</v>
      </c>
    </row>
    <row r="290" spans="1:28" s="220" customFormat="1" x14ac:dyDescent="0.25">
      <c r="A290" s="675">
        <v>44805</v>
      </c>
      <c r="B290" s="674">
        <v>619.00088019999998</v>
      </c>
      <c r="C290" s="673">
        <v>5.8932874787699996</v>
      </c>
      <c r="D290" s="673">
        <v>5.9785817498189999</v>
      </c>
      <c r="E290" s="674">
        <v>625.80913529999998</v>
      </c>
      <c r="F290" s="673">
        <v>6.8802619988079998</v>
      </c>
      <c r="G290" s="673">
        <v>6.8268470033800002</v>
      </c>
      <c r="H290" s="674">
        <v>597.89015400000005</v>
      </c>
      <c r="I290" s="673">
        <v>2.1493224359740002</v>
      </c>
      <c r="J290" s="673">
        <v>2.3604825779900001</v>
      </c>
      <c r="K290" s="674">
        <v>607.75643179999997</v>
      </c>
      <c r="L290" s="673">
        <v>6.1057292622970003</v>
      </c>
      <c r="M290" s="673">
        <v>6.220785864642</v>
      </c>
      <c r="N290" s="674">
        <v>834.99607630000003</v>
      </c>
      <c r="O290" s="673">
        <v>6.4792510322529999</v>
      </c>
      <c r="P290" s="673">
        <v>6.1576421863949999</v>
      </c>
      <c r="Q290" s="674">
        <v>593.48882060000005</v>
      </c>
      <c r="R290" s="673">
        <v>2.1483624531959999</v>
      </c>
      <c r="S290" s="673">
        <v>2.3312781232840001</v>
      </c>
      <c r="T290" s="674">
        <v>677.24473190000003</v>
      </c>
      <c r="U290" s="673">
        <v>5.9719979999249997</v>
      </c>
      <c r="V290" s="673">
        <v>5.0495127626010001</v>
      </c>
      <c r="W290" s="674">
        <v>712.72383409999998</v>
      </c>
      <c r="X290" s="673">
        <v>5.3202680466609999</v>
      </c>
      <c r="Y290" s="673">
        <v>5.2285569945830002</v>
      </c>
      <c r="Z290" s="674">
        <v>413.01148599999999</v>
      </c>
      <c r="AA290" s="673">
        <v>6.0698037121609998</v>
      </c>
      <c r="AB290" s="673">
        <v>7.2627237638380002</v>
      </c>
    </row>
    <row r="291" spans="1:28" s="220" customFormat="1" x14ac:dyDescent="0.25">
      <c r="A291" s="675">
        <v>44835</v>
      </c>
      <c r="B291" s="674">
        <v>627.75905090000003</v>
      </c>
      <c r="C291" s="673">
        <v>6.4978062870919997</v>
      </c>
      <c r="D291" s="673">
        <v>6.1904847704470001</v>
      </c>
      <c r="E291" s="674">
        <v>630.83811760000003</v>
      </c>
      <c r="F291" s="673">
        <v>6.9781993729899998</v>
      </c>
      <c r="G291" s="673">
        <v>6.9145208380850001</v>
      </c>
      <c r="H291" s="674">
        <v>611.50224860000003</v>
      </c>
      <c r="I291" s="673">
        <v>4.0694759575669996</v>
      </c>
      <c r="J291" s="673">
        <v>2.9737654246040002</v>
      </c>
      <c r="K291" s="674">
        <v>615.78096689999995</v>
      </c>
      <c r="L291" s="673">
        <v>6.634832386926</v>
      </c>
      <c r="M291" s="673">
        <v>6.3603716438009998</v>
      </c>
      <c r="N291" s="674">
        <v>839.3875875</v>
      </c>
      <c r="O291" s="673">
        <v>6.0658062594619997</v>
      </c>
      <c r="P291" s="673">
        <v>6.2340146722840002</v>
      </c>
      <c r="Q291" s="674">
        <v>606.77127089999999</v>
      </c>
      <c r="R291" s="673">
        <v>3.9925344735610002</v>
      </c>
      <c r="S291" s="673">
        <v>2.9383355459909999</v>
      </c>
      <c r="T291" s="674">
        <v>681.81300420000002</v>
      </c>
      <c r="U291" s="673">
        <v>6.1993393282560003</v>
      </c>
      <c r="V291" s="673">
        <v>5.7635073509790002</v>
      </c>
      <c r="W291" s="674">
        <v>717.1061062</v>
      </c>
      <c r="X291" s="673">
        <v>6.3909110944109999</v>
      </c>
      <c r="Y291" s="673">
        <v>5.4588171591470003</v>
      </c>
      <c r="Z291" s="674">
        <v>415.74826430000002</v>
      </c>
      <c r="AA291" s="673">
        <v>5.9809864197870004</v>
      </c>
      <c r="AB291" s="673">
        <v>6.642246905176</v>
      </c>
    </row>
    <row r="292" spans="1:28" s="220" customFormat="1" x14ac:dyDescent="0.25">
      <c r="A292" s="675">
        <v>44866</v>
      </c>
      <c r="B292" s="674">
        <v>633.04871860000003</v>
      </c>
      <c r="C292" s="673">
        <v>7.2935045691670002</v>
      </c>
      <c r="D292" s="673">
        <v>6.5636229401530004</v>
      </c>
      <c r="E292" s="674">
        <v>637.99600680000003</v>
      </c>
      <c r="F292" s="673">
        <v>7.8911436093020004</v>
      </c>
      <c r="G292" s="673">
        <v>7.2513367332190004</v>
      </c>
      <c r="H292" s="674">
        <v>613.48235599999998</v>
      </c>
      <c r="I292" s="673">
        <v>4.4501956620229999</v>
      </c>
      <c r="J292" s="673">
        <v>3.5580292394569999</v>
      </c>
      <c r="K292" s="674">
        <v>621.02604050000002</v>
      </c>
      <c r="L292" s="673">
        <v>7.7004787556209999</v>
      </c>
      <c r="M292" s="673">
        <v>6.8151667919490002</v>
      </c>
      <c r="N292" s="674">
        <v>858.14841469999999</v>
      </c>
      <c r="O292" s="673">
        <v>8.5405028641449992</v>
      </c>
      <c r="P292" s="673">
        <v>7.0297059152049997</v>
      </c>
      <c r="Q292" s="674">
        <v>609.31517099999996</v>
      </c>
      <c r="R292" s="673">
        <v>4.3618491526650001</v>
      </c>
      <c r="S292" s="673">
        <v>3.5030090913850001</v>
      </c>
      <c r="T292" s="674">
        <v>686.31394390000003</v>
      </c>
      <c r="U292" s="673">
        <v>6.0125438030399998</v>
      </c>
      <c r="V292" s="673">
        <v>6.0612936209760004</v>
      </c>
      <c r="W292" s="674">
        <v>717.54013410000005</v>
      </c>
      <c r="X292" s="673">
        <v>5.1382854910570002</v>
      </c>
      <c r="Y292" s="673">
        <v>5.6141103508479997</v>
      </c>
      <c r="Z292" s="674">
        <v>417.4851223</v>
      </c>
      <c r="AA292" s="673">
        <v>5.3458332189110003</v>
      </c>
      <c r="AB292" s="673">
        <v>5.7966617324690004</v>
      </c>
    </row>
    <row r="293" spans="1:28" s="220" customFormat="1" x14ac:dyDescent="0.25">
      <c r="A293" s="675">
        <v>44896</v>
      </c>
      <c r="B293" s="674">
        <v>635.28698380000003</v>
      </c>
      <c r="C293" s="673">
        <v>4.87779982122</v>
      </c>
      <c r="D293" s="673">
        <v>6.2111019531459997</v>
      </c>
      <c r="E293" s="674">
        <v>639.8175665</v>
      </c>
      <c r="F293" s="673">
        <v>4.936566077708</v>
      </c>
      <c r="G293" s="673">
        <v>6.5845256307389999</v>
      </c>
      <c r="H293" s="674">
        <v>615.59385669999995</v>
      </c>
      <c r="I293" s="673">
        <v>4.6562377963059998</v>
      </c>
      <c r="J293" s="673">
        <v>4.3920538909570004</v>
      </c>
      <c r="K293" s="674">
        <v>623.63094809999996</v>
      </c>
      <c r="L293" s="673">
        <v>4.7721044876500001</v>
      </c>
      <c r="M293" s="673">
        <v>6.3522832663840001</v>
      </c>
      <c r="N293" s="674">
        <v>852.1242115</v>
      </c>
      <c r="O293" s="673">
        <v>0.10095000284699999</v>
      </c>
      <c r="P293" s="673">
        <v>4.7831246704000003</v>
      </c>
      <c r="Q293" s="674">
        <v>612.09355349999998</v>
      </c>
      <c r="R293" s="673">
        <v>4.678005779587</v>
      </c>
      <c r="S293" s="673">
        <v>4.3443743677760001</v>
      </c>
      <c r="T293" s="674">
        <v>694.00303010000005</v>
      </c>
      <c r="U293" s="673">
        <v>5.6096987570970001</v>
      </c>
      <c r="V293" s="673">
        <v>5.9381552829809996</v>
      </c>
      <c r="W293" s="674">
        <v>720.94679910000002</v>
      </c>
      <c r="X293" s="673">
        <v>5.7539526868640003</v>
      </c>
      <c r="Y293" s="673">
        <v>5.7584432007180002</v>
      </c>
      <c r="Z293" s="674">
        <v>425.25024539999998</v>
      </c>
      <c r="AA293" s="673">
        <v>7.3008585634949998</v>
      </c>
      <c r="AB293" s="673">
        <v>6.210014147681</v>
      </c>
    </row>
    <row r="294" spans="1:28" s="220" customFormat="1" x14ac:dyDescent="0.25">
      <c r="A294" s="675">
        <v>44927</v>
      </c>
      <c r="B294" s="674">
        <v>639.23366840000006</v>
      </c>
      <c r="C294" s="673">
        <v>6.2300652735510003</v>
      </c>
      <c r="D294" s="673">
        <v>6.1234308445199996</v>
      </c>
      <c r="E294" s="674">
        <v>643.56720289999998</v>
      </c>
      <c r="F294" s="673">
        <v>6.3441266643849996</v>
      </c>
      <c r="G294" s="673">
        <v>6.375455343124</v>
      </c>
      <c r="H294" s="674">
        <v>621.16481899999997</v>
      </c>
      <c r="I294" s="673">
        <v>5.8344728142089997</v>
      </c>
      <c r="J294" s="673">
        <v>4.9799385823169997</v>
      </c>
      <c r="K294" s="674">
        <v>626.89703020000002</v>
      </c>
      <c r="L294" s="673">
        <v>6.4133693891709997</v>
      </c>
      <c r="M294" s="673">
        <v>6.2800637192959998</v>
      </c>
      <c r="N294" s="674">
        <v>866.43499399999996</v>
      </c>
      <c r="O294" s="673">
        <v>7.0324435969249999</v>
      </c>
      <c r="P294" s="673">
        <v>5.1118130900910002</v>
      </c>
      <c r="Q294" s="674">
        <v>616.633061</v>
      </c>
      <c r="R294" s="673">
        <v>5.6827534901019998</v>
      </c>
      <c r="S294" s="673">
        <v>4.9072544013900004</v>
      </c>
      <c r="T294" s="674">
        <v>697.41775159999997</v>
      </c>
      <c r="U294" s="673">
        <v>6.7060075429439996</v>
      </c>
      <c r="V294" s="673">
        <v>6.1088170377370004</v>
      </c>
      <c r="W294" s="674">
        <v>723.46738760000005</v>
      </c>
      <c r="X294" s="673">
        <v>4.049259919551</v>
      </c>
      <c r="Y294" s="673">
        <v>4.9744113554410001</v>
      </c>
      <c r="Z294" s="674">
        <v>421.94067530000001</v>
      </c>
      <c r="AA294" s="673">
        <v>3.5788824600079998</v>
      </c>
      <c r="AB294" s="673">
        <v>5.391683582462</v>
      </c>
    </row>
    <row r="295" spans="1:28" s="220" customFormat="1" x14ac:dyDescent="0.25">
      <c r="A295" s="675">
        <v>44958</v>
      </c>
      <c r="B295" s="674">
        <v>643.38343559999998</v>
      </c>
      <c r="C295" s="673">
        <v>6.7410849543140001</v>
      </c>
      <c r="D295" s="673">
        <v>5.9477243990390001</v>
      </c>
      <c r="E295" s="674">
        <v>647.84676100000001</v>
      </c>
      <c r="F295" s="673">
        <v>7.1191667512650003</v>
      </c>
      <c r="G295" s="673">
        <v>6.130090205628</v>
      </c>
      <c r="H295" s="674">
        <v>620.0007114</v>
      </c>
      <c r="I295" s="673">
        <v>5.3727341650279996</v>
      </c>
      <c r="J295" s="673">
        <v>5.287425533605</v>
      </c>
      <c r="K295" s="674">
        <v>631.56184459999997</v>
      </c>
      <c r="L295" s="673">
        <v>7.0330128272090002</v>
      </c>
      <c r="M295" s="673">
        <v>6.0688619338469998</v>
      </c>
      <c r="N295" s="674">
        <v>874.47098489999996</v>
      </c>
      <c r="O295" s="673">
        <v>8.8814932445409998</v>
      </c>
      <c r="P295" s="673">
        <v>5.240378328417</v>
      </c>
      <c r="Q295" s="674">
        <v>617.21253569999999</v>
      </c>
      <c r="R295" s="673">
        <v>5.3805108589949997</v>
      </c>
      <c r="S295" s="673">
        <v>5.2468491061210001</v>
      </c>
      <c r="T295" s="674">
        <v>694.26887820000002</v>
      </c>
      <c r="U295" s="673">
        <v>7.0343021744670002</v>
      </c>
      <c r="V295" s="673">
        <v>6.4470046374979999</v>
      </c>
      <c r="W295" s="674">
        <v>730.557863</v>
      </c>
      <c r="X295" s="673">
        <v>5.3966185650930001</v>
      </c>
      <c r="Y295" s="673">
        <v>5.0617532255029998</v>
      </c>
      <c r="Z295" s="674">
        <v>423.74820829999999</v>
      </c>
      <c r="AA295" s="673">
        <v>4.6700950472259999</v>
      </c>
      <c r="AB295" s="673">
        <v>5.1649940414340003</v>
      </c>
    </row>
    <row r="296" spans="1:28" s="220" customFormat="1" x14ac:dyDescent="0.25">
      <c r="A296" s="675">
        <v>44986</v>
      </c>
      <c r="B296" s="674">
        <v>644.16415099999995</v>
      </c>
      <c r="C296" s="673">
        <v>5.9131603774799997</v>
      </c>
      <c r="D296" s="673">
        <v>6.2936590484739998</v>
      </c>
      <c r="E296" s="674">
        <v>645.59084189999999</v>
      </c>
      <c r="F296" s="673">
        <v>5.8301193635389996</v>
      </c>
      <c r="G296" s="673">
        <v>6.4293905244839999</v>
      </c>
      <c r="H296" s="674">
        <v>622.88911540000004</v>
      </c>
      <c r="I296" s="673">
        <v>5.6092004057000002</v>
      </c>
      <c r="J296" s="673">
        <v>5.6052817839740001</v>
      </c>
      <c r="K296" s="674">
        <v>636.46720779999998</v>
      </c>
      <c r="L296" s="673">
        <v>5.4213284261170003</v>
      </c>
      <c r="M296" s="673">
        <v>6.2825145017740001</v>
      </c>
      <c r="N296" s="674">
        <v>868.3134331</v>
      </c>
      <c r="O296" s="673">
        <v>6.5920056242629999</v>
      </c>
      <c r="P296" s="673">
        <v>7.4964476852519999</v>
      </c>
      <c r="Q296" s="674">
        <v>619.09495700000002</v>
      </c>
      <c r="R296" s="673">
        <v>5.4895626491770004</v>
      </c>
      <c r="S296" s="673">
        <v>5.5173810781850001</v>
      </c>
      <c r="T296" s="674">
        <v>711.45087960000001</v>
      </c>
      <c r="U296" s="673">
        <v>5.9474090137550002</v>
      </c>
      <c r="V296" s="673">
        <v>6.5558038580079998</v>
      </c>
      <c r="W296" s="674">
        <v>739.24234990000002</v>
      </c>
      <c r="X296" s="673">
        <v>2.6751145481580001</v>
      </c>
      <c r="Y296" s="673">
        <v>4.0229672029690002</v>
      </c>
      <c r="Z296" s="674">
        <v>430.93615840000001</v>
      </c>
      <c r="AA296" s="673">
        <v>3.39546187466</v>
      </c>
      <c r="AB296" s="673">
        <v>3.8761364581</v>
      </c>
    </row>
    <row r="297" spans="1:28" s="220" customFormat="1" x14ac:dyDescent="0.25">
      <c r="A297" s="675">
        <v>45017</v>
      </c>
      <c r="B297" s="674">
        <v>652.00205430000005</v>
      </c>
      <c r="C297" s="673">
        <v>7.670297532927</v>
      </c>
      <c r="D297" s="673">
        <v>6.7736445218619998</v>
      </c>
      <c r="E297" s="674">
        <v>658.40549510000005</v>
      </c>
      <c r="F297" s="673">
        <v>8.0087841052390001</v>
      </c>
      <c r="G297" s="673">
        <v>6.9853944317719998</v>
      </c>
      <c r="H297" s="674">
        <v>626.49998649999998</v>
      </c>
      <c r="I297" s="673">
        <v>6.2075665310600003</v>
      </c>
      <c r="J297" s="673">
        <v>5.7301407825900004</v>
      </c>
      <c r="K297" s="674">
        <v>639.13045269999998</v>
      </c>
      <c r="L297" s="673">
        <v>7.8062455911589996</v>
      </c>
      <c r="M297" s="673">
        <v>6.7449759978830004</v>
      </c>
      <c r="N297" s="674">
        <v>883.34625860000006</v>
      </c>
      <c r="O297" s="673">
        <v>8.1615270665310007</v>
      </c>
      <c r="P297" s="673">
        <v>7.8738556746460002</v>
      </c>
      <c r="Q297" s="674">
        <v>622.73494949999997</v>
      </c>
      <c r="R297" s="673">
        <v>6.1169049313989996</v>
      </c>
      <c r="S297" s="673">
        <v>5.6625048281590002</v>
      </c>
      <c r="T297" s="674">
        <v>710.28849330000003</v>
      </c>
      <c r="U297" s="673">
        <v>8.5799753862930004</v>
      </c>
      <c r="V297" s="673">
        <v>7.1767600451489999</v>
      </c>
      <c r="W297" s="674">
        <v>739.89161779999995</v>
      </c>
      <c r="X297" s="673">
        <v>6.5653429525840004</v>
      </c>
      <c r="Y297" s="673">
        <v>4.85189191065</v>
      </c>
      <c r="Z297" s="674">
        <v>429.12022350000001</v>
      </c>
      <c r="AA297" s="673">
        <v>3.819030700236</v>
      </c>
      <c r="AB297" s="673">
        <v>3.9550750578249998</v>
      </c>
    </row>
    <row r="298" spans="1:28" s="220" customFormat="1" x14ac:dyDescent="0.25">
      <c r="A298" s="675">
        <v>45047</v>
      </c>
      <c r="B298" s="674">
        <v>655.18829659999994</v>
      </c>
      <c r="C298" s="673">
        <v>7.9794229997680004</v>
      </c>
      <c r="D298" s="673">
        <v>7.1863039829200002</v>
      </c>
      <c r="E298" s="674">
        <v>659.55805380000004</v>
      </c>
      <c r="F298" s="673">
        <v>8.4779274215630007</v>
      </c>
      <c r="G298" s="673">
        <v>7.4376611693620003</v>
      </c>
      <c r="H298" s="674">
        <v>626.40435249999996</v>
      </c>
      <c r="I298" s="673">
        <v>6.1693144716779997</v>
      </c>
      <c r="J298" s="673">
        <v>5.9953892863020002</v>
      </c>
      <c r="K298" s="674">
        <v>641.44281650000005</v>
      </c>
      <c r="L298" s="673">
        <v>8.1770209578909991</v>
      </c>
      <c r="M298" s="673">
        <v>7.1245032108619997</v>
      </c>
      <c r="N298" s="674">
        <v>888.82274370000005</v>
      </c>
      <c r="O298" s="673">
        <v>9.7098303267909998</v>
      </c>
      <c r="P298" s="673">
        <v>8.1516214382560008</v>
      </c>
      <c r="Q298" s="674">
        <v>622.69090510000001</v>
      </c>
      <c r="R298" s="673">
        <v>6.1664138353969999</v>
      </c>
      <c r="S298" s="673">
        <v>5.9242407422159999</v>
      </c>
      <c r="T298" s="674">
        <v>714.65319269999998</v>
      </c>
      <c r="U298" s="673">
        <v>8.5541402263029997</v>
      </c>
      <c r="V298" s="673">
        <v>7.6803786769159998</v>
      </c>
      <c r="W298" s="674">
        <v>745.72816780000005</v>
      </c>
      <c r="X298" s="673">
        <v>4.1418543802869996</v>
      </c>
      <c r="Y298" s="673">
        <v>4.4359930061200004</v>
      </c>
      <c r="Z298" s="674">
        <v>426.15349739999999</v>
      </c>
      <c r="AA298" s="673">
        <v>6.0644755949139997</v>
      </c>
      <c r="AB298" s="673">
        <v>4.4080804274889998</v>
      </c>
    </row>
    <row r="299" spans="1:28" s="220" customFormat="1" x14ac:dyDescent="0.25">
      <c r="A299" s="675">
        <v>45078</v>
      </c>
      <c r="B299" s="674">
        <v>669.6651402</v>
      </c>
      <c r="C299" s="673">
        <v>9.1395501662520005</v>
      </c>
      <c r="D299" s="673">
        <v>8.2667565371039995</v>
      </c>
      <c r="E299" s="674">
        <v>663.17270040000005</v>
      </c>
      <c r="F299" s="673">
        <v>6.8482618519590002</v>
      </c>
      <c r="G299" s="673">
        <v>7.7721182870419998</v>
      </c>
      <c r="H299" s="674">
        <v>709.83367569999996</v>
      </c>
      <c r="I299" s="673">
        <v>19.732875851165002</v>
      </c>
      <c r="J299" s="673">
        <v>10.718042329063</v>
      </c>
      <c r="K299" s="674">
        <v>659.95369600000004</v>
      </c>
      <c r="L299" s="673">
        <v>9.711487487866</v>
      </c>
      <c r="M299" s="673">
        <v>8.5704662099869999</v>
      </c>
      <c r="N299" s="674">
        <v>889.04368750000003</v>
      </c>
      <c r="O299" s="673">
        <v>8.0883925997699997</v>
      </c>
      <c r="P299" s="673">
        <v>8.6490884369520007</v>
      </c>
      <c r="Q299" s="674">
        <v>704.67215060000001</v>
      </c>
      <c r="R299" s="673">
        <v>19.850947770211</v>
      </c>
      <c r="S299" s="673">
        <v>10.718039348971001</v>
      </c>
      <c r="T299" s="674">
        <v>711.46913419999998</v>
      </c>
      <c r="U299" s="673">
        <v>7.2554051434889999</v>
      </c>
      <c r="V299" s="673">
        <v>8.1266746223399995</v>
      </c>
      <c r="W299" s="674">
        <v>741.97546550000004</v>
      </c>
      <c r="X299" s="673">
        <v>5.5045844979760004</v>
      </c>
      <c r="Y299" s="673">
        <v>5.3913596909930002</v>
      </c>
      <c r="Z299" s="674">
        <v>437.21700249999998</v>
      </c>
      <c r="AA299" s="673">
        <v>3.7440797214739998</v>
      </c>
      <c r="AB299" s="673">
        <v>4.5230837130800001</v>
      </c>
    </row>
    <row r="300" spans="1:28" s="225" customFormat="1" ht="13" x14ac:dyDescent="0.3">
      <c r="A300" s="672">
        <v>45108</v>
      </c>
      <c r="B300" s="672">
        <v>664.50450269999999</v>
      </c>
      <c r="C300" s="672">
        <v>8.1490583557760008</v>
      </c>
      <c r="D300" s="672">
        <v>8.4241970564550002</v>
      </c>
      <c r="E300" s="672">
        <v>667.83070989999999</v>
      </c>
      <c r="F300" s="672">
        <v>7.7087989098390004</v>
      </c>
      <c r="G300" s="672">
        <v>7.6728448232459998</v>
      </c>
      <c r="H300" s="672">
        <v>655.60937999999999</v>
      </c>
      <c r="I300" s="672">
        <v>10.282859955831</v>
      </c>
      <c r="J300" s="672">
        <v>12.069474269332</v>
      </c>
      <c r="K300" s="672">
        <v>652.78788129999998</v>
      </c>
      <c r="L300" s="672">
        <v>8.5436005099140004</v>
      </c>
      <c r="M300" s="672">
        <v>8.8137493447680004</v>
      </c>
      <c r="N300" s="672">
        <v>903.88027910000005</v>
      </c>
      <c r="O300" s="672">
        <v>9.8040869799629995</v>
      </c>
      <c r="P300" s="672">
        <v>9.1983705684149992</v>
      </c>
      <c r="Q300" s="672">
        <v>651.3428887</v>
      </c>
      <c r="R300" s="672">
        <v>10.409438726836999</v>
      </c>
      <c r="S300" s="672">
        <v>12.145180802661001</v>
      </c>
      <c r="T300" s="672">
        <v>718.71390540000004</v>
      </c>
      <c r="U300" s="672">
        <v>7.6504898342749996</v>
      </c>
      <c r="V300" s="672">
        <v>7.8177994047950001</v>
      </c>
      <c r="W300" s="672">
        <v>745.24210819999996</v>
      </c>
      <c r="X300" s="672">
        <v>5.3473439883370002</v>
      </c>
      <c r="Y300" s="672">
        <v>4.9934548207580001</v>
      </c>
      <c r="Z300" s="672">
        <v>436.47680980000001</v>
      </c>
      <c r="AA300" s="672">
        <v>5.5112286048810004</v>
      </c>
      <c r="AB300" s="672">
        <v>5.0888381296669998</v>
      </c>
    </row>
    <row r="301" spans="1:28" s="220" customFormat="1" x14ac:dyDescent="0.25">
      <c r="A301" s="675">
        <v>45139</v>
      </c>
      <c r="B301" s="674">
        <v>664.59184049999999</v>
      </c>
      <c r="C301" s="673">
        <v>7.2245303733949999</v>
      </c>
      <c r="D301" s="673">
        <v>8.1678464936320001</v>
      </c>
      <c r="E301" s="674">
        <v>669.38307450000002</v>
      </c>
      <c r="F301" s="673">
        <v>7.0849485123560001</v>
      </c>
      <c r="G301" s="673">
        <v>7.2135286579590003</v>
      </c>
      <c r="H301" s="674">
        <v>643.52558490000001</v>
      </c>
      <c r="I301" s="673">
        <v>7.5587678979159998</v>
      </c>
      <c r="J301" s="673">
        <v>12.507618176208</v>
      </c>
      <c r="K301" s="674">
        <v>652.44170929999996</v>
      </c>
      <c r="L301" s="673">
        <v>7.2951525640529997</v>
      </c>
      <c r="M301" s="673">
        <v>8.5123297014560002</v>
      </c>
      <c r="N301" s="674">
        <v>908.88419539999995</v>
      </c>
      <c r="O301" s="673">
        <v>9.2726793921889996</v>
      </c>
      <c r="P301" s="673">
        <v>9.0560644365209999</v>
      </c>
      <c r="Q301" s="674">
        <v>638.81191899999999</v>
      </c>
      <c r="R301" s="673">
        <v>7.5735013345460001</v>
      </c>
      <c r="S301" s="673">
        <v>12.592118134594999</v>
      </c>
      <c r="T301" s="674">
        <v>723.62208899999996</v>
      </c>
      <c r="U301" s="673">
        <v>7.8563198351869996</v>
      </c>
      <c r="V301" s="673">
        <v>7.5885574423340003</v>
      </c>
      <c r="W301" s="674">
        <v>743.67384970000001</v>
      </c>
      <c r="X301" s="673">
        <v>4.6737547076660002</v>
      </c>
      <c r="Y301" s="673">
        <v>5.1738612374719999</v>
      </c>
      <c r="Z301" s="674">
        <v>439.15060870000002</v>
      </c>
      <c r="AA301" s="673">
        <v>5.6109083795050001</v>
      </c>
      <c r="AB301" s="673">
        <v>4.9490133814639998</v>
      </c>
    </row>
    <row r="302" spans="1:28" s="220" customFormat="1" x14ac:dyDescent="0.25">
      <c r="A302" s="675">
        <v>45170</v>
      </c>
      <c r="B302" s="674">
        <v>669.52072999999996</v>
      </c>
      <c r="C302" s="673">
        <v>8.1615150181490002</v>
      </c>
      <c r="D302" s="673">
        <v>7.8440133814440003</v>
      </c>
      <c r="E302" s="674">
        <v>676.98909309999999</v>
      </c>
      <c r="F302" s="673">
        <v>8.1782056082429992</v>
      </c>
      <c r="G302" s="673">
        <v>7.6573771088209996</v>
      </c>
      <c r="H302" s="674">
        <v>647.48178589999998</v>
      </c>
      <c r="I302" s="673">
        <v>8.2944386302769999</v>
      </c>
      <c r="J302" s="673">
        <v>8.7087656872870003</v>
      </c>
      <c r="K302" s="674">
        <v>660.39601589999995</v>
      </c>
      <c r="L302" s="673">
        <v>8.6612960958879999</v>
      </c>
      <c r="M302" s="673">
        <v>8.1652101517830005</v>
      </c>
      <c r="N302" s="674">
        <v>905.67540289999999</v>
      </c>
      <c r="O302" s="673">
        <v>8.4646297876260004</v>
      </c>
      <c r="P302" s="673">
        <v>9.1773848964500004</v>
      </c>
      <c r="Q302" s="674">
        <v>642.55559330000006</v>
      </c>
      <c r="R302" s="673">
        <v>8.2675142305789997</v>
      </c>
      <c r="S302" s="673">
        <v>8.7466017110390002</v>
      </c>
      <c r="T302" s="674">
        <v>723.5780211</v>
      </c>
      <c r="U302" s="673">
        <v>6.8414395886130004</v>
      </c>
      <c r="V302" s="673">
        <v>7.4471798977579997</v>
      </c>
      <c r="W302" s="674">
        <v>741.39790140000002</v>
      </c>
      <c r="X302" s="673">
        <v>4.0231666078919996</v>
      </c>
      <c r="Y302" s="673">
        <v>4.6797703665709998</v>
      </c>
      <c r="Z302" s="674">
        <v>439.67685499999999</v>
      </c>
      <c r="AA302" s="673">
        <v>6.4563262533580001</v>
      </c>
      <c r="AB302" s="673">
        <v>5.8587391610650004</v>
      </c>
    </row>
    <row r="303" spans="1:28" s="220" customFormat="1" x14ac:dyDescent="0.25">
      <c r="A303" s="675">
        <v>45200</v>
      </c>
      <c r="B303" s="674">
        <v>665.02681359999997</v>
      </c>
      <c r="C303" s="673">
        <v>5.9366348675609997</v>
      </c>
      <c r="D303" s="673">
        <v>7.102116881353</v>
      </c>
      <c r="E303" s="674">
        <v>667.40351669999995</v>
      </c>
      <c r="F303" s="673">
        <v>5.7963204948860003</v>
      </c>
      <c r="G303" s="673">
        <v>7.0165303385930002</v>
      </c>
      <c r="H303" s="674">
        <v>647.58429599999999</v>
      </c>
      <c r="I303" s="673">
        <v>5.9005584170140004</v>
      </c>
      <c r="J303" s="673">
        <v>7.2411540705249999</v>
      </c>
      <c r="K303" s="674">
        <v>653.07853079999995</v>
      </c>
      <c r="L303" s="673">
        <v>6.0569530246710004</v>
      </c>
      <c r="M303" s="673">
        <v>7.3321814557140002</v>
      </c>
      <c r="N303" s="674">
        <v>890.09358440000005</v>
      </c>
      <c r="O303" s="673">
        <v>6.0408323467139997</v>
      </c>
      <c r="P303" s="673">
        <v>7.9210037611999997</v>
      </c>
      <c r="Q303" s="674">
        <v>642.13548479999997</v>
      </c>
      <c r="R303" s="673">
        <v>5.8282610921159996</v>
      </c>
      <c r="S303" s="673">
        <v>7.2128338296540004</v>
      </c>
      <c r="T303" s="674">
        <v>726.91835230000004</v>
      </c>
      <c r="U303" s="673">
        <v>6.6155012917249998</v>
      </c>
      <c r="V303" s="673">
        <v>7.1009747065699997</v>
      </c>
      <c r="W303" s="674">
        <v>740.60195659999999</v>
      </c>
      <c r="X303" s="673">
        <v>3.276481708475</v>
      </c>
      <c r="Y303" s="673">
        <v>3.988951714153</v>
      </c>
      <c r="Z303" s="674">
        <v>443.26215139999999</v>
      </c>
      <c r="AA303" s="673">
        <v>6.6179198959079999</v>
      </c>
      <c r="AB303" s="673">
        <v>6.2278483336989998</v>
      </c>
    </row>
    <row r="304" spans="1:28" s="225" customFormat="1" ht="13" x14ac:dyDescent="0.3">
      <c r="A304" s="672">
        <v>45231</v>
      </c>
      <c r="B304" s="672">
        <v>669.76147300000002</v>
      </c>
      <c r="C304" s="672">
        <v>5.7993568774910003</v>
      </c>
      <c r="D304" s="672">
        <v>6.6230340476340004</v>
      </c>
      <c r="E304" s="672">
        <v>674.5180216</v>
      </c>
      <c r="F304" s="672">
        <v>5.7244895596110004</v>
      </c>
      <c r="G304" s="672">
        <v>6.5588796763610002</v>
      </c>
      <c r="H304" s="672">
        <v>650.56876399999999</v>
      </c>
      <c r="I304" s="672">
        <v>6.0452281369280003</v>
      </c>
      <c r="J304" s="672">
        <v>6.7344224676350004</v>
      </c>
      <c r="K304" s="672">
        <v>658.3472438</v>
      </c>
      <c r="L304" s="672">
        <v>6.0096036021210004</v>
      </c>
      <c r="M304" s="672">
        <v>6.8991040695889998</v>
      </c>
      <c r="N304" s="672">
        <v>907.80437940000002</v>
      </c>
      <c r="O304" s="672">
        <v>5.786407554847</v>
      </c>
      <c r="P304" s="672">
        <v>6.7537659108870001</v>
      </c>
      <c r="Q304" s="672">
        <v>645.85991999999999</v>
      </c>
      <c r="R304" s="672">
        <v>5.9976758727380002</v>
      </c>
      <c r="S304" s="672">
        <v>6.6853110841529997</v>
      </c>
      <c r="T304" s="672">
        <v>728.68954799999995</v>
      </c>
      <c r="U304" s="672">
        <v>6.1743760966299996</v>
      </c>
      <c r="V304" s="672">
        <v>6.5422946209950004</v>
      </c>
      <c r="W304" s="672">
        <v>743.45928860000004</v>
      </c>
      <c r="X304" s="672">
        <v>3.612223660842</v>
      </c>
      <c r="Y304" s="672">
        <v>3.6364981113849999</v>
      </c>
      <c r="Z304" s="672">
        <v>444.47444849999999</v>
      </c>
      <c r="AA304" s="672">
        <v>6.4647396418129999</v>
      </c>
      <c r="AB304" s="672">
        <v>6.5130524573919999</v>
      </c>
    </row>
    <row r="305" spans="1:28" s="225" customFormat="1" ht="13" x14ac:dyDescent="0.3">
      <c r="A305" s="672">
        <v>45261</v>
      </c>
      <c r="B305" s="672">
        <v>671.73216649999995</v>
      </c>
      <c r="C305" s="672">
        <v>5.7368061410609998</v>
      </c>
      <c r="D305" s="672">
        <v>5.8238492357940004</v>
      </c>
      <c r="E305" s="672">
        <v>676.16402140000002</v>
      </c>
      <c r="F305" s="672">
        <v>5.680752890051</v>
      </c>
      <c r="G305" s="672">
        <v>5.7335693736969997</v>
      </c>
      <c r="H305" s="672">
        <v>653.00496209999994</v>
      </c>
      <c r="I305" s="672">
        <v>6.077238262342</v>
      </c>
      <c r="J305" s="672">
        <v>6.0078699781099996</v>
      </c>
      <c r="K305" s="672">
        <v>658.94364499999995</v>
      </c>
      <c r="L305" s="672">
        <v>5.6624349717709999</v>
      </c>
      <c r="M305" s="672">
        <v>5.9089024589620003</v>
      </c>
      <c r="N305" s="672">
        <v>908.07217590000005</v>
      </c>
      <c r="O305" s="672">
        <v>6.5657052862649996</v>
      </c>
      <c r="P305" s="672">
        <v>6.1306179215609999</v>
      </c>
      <c r="Q305" s="672">
        <v>649.21721490000004</v>
      </c>
      <c r="R305" s="672">
        <v>6.0650306130039997</v>
      </c>
      <c r="S305" s="672">
        <v>5.9639983248009996</v>
      </c>
      <c r="T305" s="672">
        <v>732.63012609999998</v>
      </c>
      <c r="U305" s="672">
        <v>5.5658396757190003</v>
      </c>
      <c r="V305" s="672">
        <v>6.1154267448299997</v>
      </c>
      <c r="W305" s="672">
        <v>767.06068879999998</v>
      </c>
      <c r="X305" s="672">
        <v>6.3962957818200001</v>
      </c>
      <c r="Y305" s="672">
        <v>4.4316757780299998</v>
      </c>
      <c r="Z305" s="672">
        <v>445.7457144</v>
      </c>
      <c r="AA305" s="672">
        <v>4.8196254374230003</v>
      </c>
      <c r="AB305" s="672">
        <v>5.9594483704809997</v>
      </c>
    </row>
    <row r="306" spans="1:28" s="225" customFormat="1" ht="13" x14ac:dyDescent="0.3">
      <c r="A306" s="672">
        <v>45292</v>
      </c>
      <c r="B306" s="672">
        <v>675.63769479999996</v>
      </c>
      <c r="C306" s="672">
        <v>5.6949482168419996</v>
      </c>
      <c r="D306" s="672">
        <v>5.743537570749</v>
      </c>
      <c r="E306" s="672">
        <v>680.72051080000006</v>
      </c>
      <c r="F306" s="672">
        <v>5.7730269243960004</v>
      </c>
      <c r="G306" s="672">
        <v>5.7261829077730004</v>
      </c>
      <c r="H306" s="672">
        <v>656.60613950000004</v>
      </c>
      <c r="I306" s="672">
        <v>5.7056226328230002</v>
      </c>
      <c r="J306" s="672">
        <v>5.9418655200280002</v>
      </c>
      <c r="K306" s="672">
        <v>664.1291483</v>
      </c>
      <c r="L306" s="672">
        <v>5.9391122156250002</v>
      </c>
      <c r="M306" s="672">
        <v>5.8703097637779997</v>
      </c>
      <c r="N306" s="672">
        <v>912.65168600000004</v>
      </c>
      <c r="O306" s="672">
        <v>5.3341211193050002</v>
      </c>
      <c r="P306" s="672">
        <v>5.8920391242610002</v>
      </c>
      <c r="Q306" s="672">
        <v>653.61300449999999</v>
      </c>
      <c r="R306" s="672">
        <v>5.9970744092170003</v>
      </c>
      <c r="S306" s="672">
        <v>6.0199041595729996</v>
      </c>
      <c r="T306" s="672">
        <v>735.82339000000002</v>
      </c>
      <c r="U306" s="672">
        <v>5.506834076404</v>
      </c>
      <c r="V306" s="672">
        <v>5.7470444628350004</v>
      </c>
      <c r="W306" s="672">
        <v>747.44757560000005</v>
      </c>
      <c r="X306" s="672">
        <v>3.314619070744</v>
      </c>
      <c r="Y306" s="672">
        <v>4.441038891352</v>
      </c>
      <c r="Z306" s="672">
        <v>447.23269540000001</v>
      </c>
      <c r="AA306" s="672">
        <v>5.9942123574639998</v>
      </c>
      <c r="AB306" s="672">
        <v>5.7545816339940004</v>
      </c>
    </row>
    <row r="307" spans="1:28" s="225" customFormat="1" ht="13" x14ac:dyDescent="0.3">
      <c r="A307" s="672">
        <v>45323</v>
      </c>
      <c r="B307" s="672">
        <v>679.58779178846305</v>
      </c>
      <c r="C307" s="672">
        <v>5.6271818926610004</v>
      </c>
      <c r="D307" s="672">
        <v>5.6860802363460001</v>
      </c>
      <c r="E307" s="672">
        <v>684.28663249265196</v>
      </c>
      <c r="F307" s="672">
        <v>5.62476710332</v>
      </c>
      <c r="G307" s="672">
        <v>5.6927215904499997</v>
      </c>
      <c r="H307" s="672">
        <v>658.09920942125495</v>
      </c>
      <c r="I307" s="672">
        <v>6.1449119848949998</v>
      </c>
      <c r="J307" s="672">
        <v>5.975514366164</v>
      </c>
      <c r="K307" s="672">
        <v>667.83780796283497</v>
      </c>
      <c r="L307" s="672">
        <v>5.7438497390240002</v>
      </c>
      <c r="M307" s="672">
        <v>5.7819120553529997</v>
      </c>
      <c r="N307" s="672">
        <v>925.71508092853696</v>
      </c>
      <c r="O307" s="672">
        <v>5.8600110139039998</v>
      </c>
      <c r="P307" s="672">
        <v>5.9161961552350002</v>
      </c>
      <c r="Q307" s="672">
        <v>654.86884965881097</v>
      </c>
      <c r="R307" s="672">
        <v>6.1010287025530001</v>
      </c>
      <c r="S307" s="672">
        <v>6.05436635583</v>
      </c>
      <c r="T307" s="672">
        <v>740.07366832007096</v>
      </c>
      <c r="U307" s="672">
        <v>6.5975577414369999</v>
      </c>
      <c r="V307" s="672">
        <v>5.8895398908940004</v>
      </c>
      <c r="W307" s="672">
        <v>755.87250697290096</v>
      </c>
      <c r="X307" s="672">
        <v>3.465111424432</v>
      </c>
      <c r="Y307" s="672">
        <v>4.3866642647690002</v>
      </c>
      <c r="Z307" s="672">
        <v>441.398349493544</v>
      </c>
      <c r="AA307" s="672">
        <v>4.1652426719050002</v>
      </c>
      <c r="AB307" s="672">
        <v>4.9913980021570001</v>
      </c>
    </row>
    <row r="308" spans="1:28" s="225" customFormat="1" ht="13" x14ac:dyDescent="0.3">
      <c r="A308" s="672">
        <v>45352</v>
      </c>
      <c r="B308" s="672">
        <v>684.44232166994698</v>
      </c>
      <c r="C308" s="672">
        <v>6.2527805385350002</v>
      </c>
      <c r="D308" s="672">
        <v>5.8588152114029999</v>
      </c>
      <c r="E308" s="672">
        <v>687.38806047052901</v>
      </c>
      <c r="F308" s="672">
        <v>6.4742582852500004</v>
      </c>
      <c r="G308" s="672">
        <v>5.9571559976339996</v>
      </c>
      <c r="H308" s="672">
        <v>664.76843750898297</v>
      </c>
      <c r="I308" s="672">
        <v>6.7233992493330001</v>
      </c>
      <c r="J308" s="672">
        <v>6.1918324599709997</v>
      </c>
      <c r="K308" s="672">
        <v>673.30853033938399</v>
      </c>
      <c r="L308" s="672">
        <v>5.7884085916580004</v>
      </c>
      <c r="M308" s="672">
        <v>5.8234146975699996</v>
      </c>
      <c r="N308" s="672">
        <v>953.35776111600603</v>
      </c>
      <c r="O308" s="672">
        <v>9.7941969770509996</v>
      </c>
      <c r="P308" s="672">
        <v>6.9946251053159996</v>
      </c>
      <c r="Q308" s="672">
        <v>660.55276293832696</v>
      </c>
      <c r="R308" s="672">
        <v>6.6965181139940002</v>
      </c>
      <c r="S308" s="672">
        <v>6.2653960034129996</v>
      </c>
      <c r="T308" s="672">
        <v>753.62362907816396</v>
      </c>
      <c r="U308" s="672">
        <v>5.9277106385579996</v>
      </c>
      <c r="V308" s="672">
        <v>6.0092684112840002</v>
      </c>
      <c r="W308" s="672">
        <v>739.31462541250903</v>
      </c>
      <c r="X308" s="672">
        <v>9.7769713159999994E-3</v>
      </c>
      <c r="Y308" s="672">
        <v>2.250847433034</v>
      </c>
      <c r="Z308" s="672">
        <v>446.81468884478602</v>
      </c>
      <c r="AA308" s="672">
        <v>3.6846595801430002</v>
      </c>
      <c r="AB308" s="672">
        <v>4.6075151123609999</v>
      </c>
    </row>
    <row r="309" spans="1:28" s="225" customFormat="1" ht="13" x14ac:dyDescent="0.3">
      <c r="A309" s="672">
        <v>45383</v>
      </c>
      <c r="B309" s="672">
        <v>688.19719646957697</v>
      </c>
      <c r="C309" s="672">
        <v>5.551384682129</v>
      </c>
      <c r="D309" s="672">
        <v>5.809475903679</v>
      </c>
      <c r="E309" s="672">
        <v>692.22093323926094</v>
      </c>
      <c r="F309" s="672">
        <v>5.1359592820720001</v>
      </c>
      <c r="G309" s="672">
        <v>5.740857362831</v>
      </c>
      <c r="H309" s="672">
        <v>662.47210843760399</v>
      </c>
      <c r="I309" s="672">
        <v>5.7417594114510004</v>
      </c>
      <c r="J309" s="672">
        <v>6.202555574172</v>
      </c>
      <c r="K309" s="672">
        <v>675.73552460863198</v>
      </c>
      <c r="L309" s="672">
        <v>5.7273240156209999</v>
      </c>
      <c r="M309" s="672">
        <v>5.7531820237079998</v>
      </c>
      <c r="N309" s="672">
        <v>930.20869136089402</v>
      </c>
      <c r="O309" s="672">
        <v>5.3051034409959996</v>
      </c>
      <c r="P309" s="672">
        <v>6.9741714849680001</v>
      </c>
      <c r="Q309" s="672">
        <v>659.10814034073996</v>
      </c>
      <c r="R309" s="672">
        <v>5.8408783495999996</v>
      </c>
      <c r="S309" s="672">
        <v>6.2121933376199996</v>
      </c>
      <c r="T309" s="672">
        <v>758.57278000196504</v>
      </c>
      <c r="U309" s="672">
        <v>6.7978416034359999</v>
      </c>
      <c r="V309" s="672">
        <v>6.4395697053339997</v>
      </c>
      <c r="W309" s="672">
        <v>763.44158609697899</v>
      </c>
      <c r="X309" s="672">
        <v>3.1828943226850002</v>
      </c>
      <c r="Y309" s="672">
        <v>2.2146476310629999</v>
      </c>
      <c r="Z309" s="672">
        <v>452.01333747409001</v>
      </c>
      <c r="AA309" s="672">
        <v>5.33489514602</v>
      </c>
      <c r="AB309" s="672">
        <v>4.3948889140230003</v>
      </c>
    </row>
    <row r="310" spans="1:28" s="225" customFormat="1" ht="13" x14ac:dyDescent="0.3">
      <c r="A310" s="672">
        <v>45413</v>
      </c>
      <c r="B310" s="672">
        <v>690.95634680000001</v>
      </c>
      <c r="C310" s="672">
        <v>5.4592016349519996</v>
      </c>
      <c r="D310" s="672">
        <v>5.7519719215669998</v>
      </c>
      <c r="E310" s="672">
        <v>696.08051069999999</v>
      </c>
      <c r="F310" s="672">
        <v>5.5374135285859998</v>
      </c>
      <c r="G310" s="672">
        <v>5.7108228901210003</v>
      </c>
      <c r="H310" s="672">
        <v>666.86369439999999</v>
      </c>
      <c r="I310" s="672">
        <v>6.4589816048569997</v>
      </c>
      <c r="J310" s="672">
        <v>6.3072395134479997</v>
      </c>
      <c r="K310" s="672">
        <v>678.25507110000001</v>
      </c>
      <c r="L310" s="672">
        <v>5.7389768274069999</v>
      </c>
      <c r="M310" s="672">
        <v>5.7515034435040002</v>
      </c>
      <c r="N310" s="672">
        <v>942.18255999999997</v>
      </c>
      <c r="O310" s="672">
        <v>6.0034260687199996</v>
      </c>
      <c r="P310" s="672">
        <v>7.016391194014</v>
      </c>
      <c r="Q310" s="672">
        <v>662.40225029999999</v>
      </c>
      <c r="R310" s="672">
        <v>6.3773767811209998</v>
      </c>
      <c r="S310" s="672">
        <v>6.3041582184429998</v>
      </c>
      <c r="T310" s="672">
        <v>759.24751939999999</v>
      </c>
      <c r="U310" s="672">
        <v>6.2399954489139997</v>
      </c>
      <c r="V310" s="672">
        <v>6.3214675549199999</v>
      </c>
      <c r="W310" s="672">
        <v>765.76901869999995</v>
      </c>
      <c r="X310" s="672">
        <v>2.687420398659</v>
      </c>
      <c r="Y310" s="672">
        <v>1.962507879153</v>
      </c>
      <c r="Z310" s="672">
        <v>454.46085870000002</v>
      </c>
      <c r="AA310" s="672">
        <v>6.6425270407739996</v>
      </c>
      <c r="AB310" s="672">
        <v>5.2152457229909999</v>
      </c>
    </row>
    <row r="311" spans="1:28" s="225" customFormat="1" ht="13" x14ac:dyDescent="0.3">
      <c r="A311" s="672">
        <v>45444</v>
      </c>
      <c r="B311" s="672">
        <v>691.63434870000003</v>
      </c>
      <c r="C311" s="672">
        <v>3.280625969785</v>
      </c>
      <c r="D311" s="672">
        <v>4.7516068469580004</v>
      </c>
      <c r="E311" s="672">
        <v>699.24216479999995</v>
      </c>
      <c r="F311" s="672">
        <v>5.438924789613</v>
      </c>
      <c r="G311" s="672">
        <v>5.3710268275019999</v>
      </c>
      <c r="H311" s="672">
        <v>670.00683149999998</v>
      </c>
      <c r="I311" s="672">
        <v>-5.6107290430710002</v>
      </c>
      <c r="J311" s="672">
        <v>1.8649773613930001</v>
      </c>
      <c r="K311" s="672">
        <v>679.00700159999997</v>
      </c>
      <c r="L311" s="672">
        <v>2.8870670344730001</v>
      </c>
      <c r="M311" s="672">
        <v>4.7652330406600001</v>
      </c>
      <c r="N311" s="672">
        <v>947.66753430000006</v>
      </c>
      <c r="O311" s="672">
        <v>6.594034424208</v>
      </c>
      <c r="P311" s="672">
        <v>5.9689365104009999</v>
      </c>
      <c r="Q311" s="672">
        <v>663.19497160000003</v>
      </c>
      <c r="R311" s="672">
        <v>-5.8860250067609998</v>
      </c>
      <c r="S311" s="672">
        <v>1.7746470663759999</v>
      </c>
      <c r="T311" s="672">
        <v>762.32427029999997</v>
      </c>
      <c r="U311" s="672">
        <v>7.1479047586769999</v>
      </c>
      <c r="V311" s="672">
        <v>6.7278141517980004</v>
      </c>
      <c r="W311" s="672">
        <v>775.20391059999997</v>
      </c>
      <c r="X311" s="672">
        <v>4.4783751815309998</v>
      </c>
      <c r="Y311" s="672">
        <v>3.4485288231350002</v>
      </c>
      <c r="Z311" s="672">
        <v>455.80837559999998</v>
      </c>
      <c r="AA311" s="672">
        <v>4.252207254909</v>
      </c>
      <c r="AB311" s="672">
        <v>5.3997949161680001</v>
      </c>
    </row>
    <row r="312" spans="1:28" s="225" customFormat="1" ht="13" x14ac:dyDescent="0.3">
      <c r="A312" s="672">
        <v>45474</v>
      </c>
      <c r="B312" s="672">
        <v>693.39317144383904</v>
      </c>
      <c r="C312" s="672">
        <v>4.3473999990159999</v>
      </c>
      <c r="D312" s="672">
        <v>4.3544666208039997</v>
      </c>
      <c r="E312" s="672">
        <v>699.50700703757798</v>
      </c>
      <c r="F312" s="672">
        <v>4.7431627009669999</v>
      </c>
      <c r="G312" s="672">
        <v>5.2381310659359999</v>
      </c>
      <c r="H312" s="672">
        <v>673.12527302845297</v>
      </c>
      <c r="I312" s="672">
        <v>2.671696525827</v>
      </c>
      <c r="J312" s="672">
        <v>0.91113358652599996</v>
      </c>
      <c r="K312" s="672">
        <v>680.67949538028495</v>
      </c>
      <c r="L312" s="672">
        <v>4.2726917700650002</v>
      </c>
      <c r="M312" s="672">
        <v>4.2860425324250002</v>
      </c>
      <c r="N312" s="672">
        <v>934.76566686461695</v>
      </c>
      <c r="O312" s="672">
        <v>3.4169777213599999</v>
      </c>
      <c r="P312" s="672">
        <v>5.3274625197040004</v>
      </c>
      <c r="Q312" s="672">
        <v>666.84532273411105</v>
      </c>
      <c r="R312" s="672">
        <v>2.3800726626570001</v>
      </c>
      <c r="S312" s="672">
        <v>0.694221406318</v>
      </c>
      <c r="T312" s="672">
        <v>761.24028394261802</v>
      </c>
      <c r="U312" s="672">
        <v>5.9170106802019999</v>
      </c>
      <c r="V312" s="672">
        <v>6.4329313009910001</v>
      </c>
      <c r="W312" s="672">
        <v>778.60559820204696</v>
      </c>
      <c r="X312" s="672">
        <v>4.4768659251729996</v>
      </c>
      <c r="Y312" s="672">
        <v>3.879753295924</v>
      </c>
      <c r="Z312" s="672">
        <v>462.633467176468</v>
      </c>
      <c r="AA312" s="672">
        <v>5.9926797459080001</v>
      </c>
      <c r="AB312" s="672">
        <v>5.6203056490790004</v>
      </c>
    </row>
    <row r="313" spans="1:28" s="225" customFormat="1" ht="13" x14ac:dyDescent="0.3">
      <c r="A313" s="672">
        <v>45505</v>
      </c>
      <c r="B313" s="672">
        <v>696.65669969999999</v>
      </c>
      <c r="C313" s="672">
        <v>4.8247446396390004</v>
      </c>
      <c r="D313" s="672">
        <v>4.1487059427809996</v>
      </c>
      <c r="E313" s="672">
        <v>702.8251358</v>
      </c>
      <c r="F313" s="672">
        <v>4.9959526277209996</v>
      </c>
      <c r="G313" s="672">
        <v>5.0584136418870003</v>
      </c>
      <c r="H313" s="672">
        <v>668.6600353</v>
      </c>
      <c r="I313" s="672">
        <v>3.9057422097529999</v>
      </c>
      <c r="J313" s="672">
        <v>0.140544713909</v>
      </c>
      <c r="K313" s="672">
        <v>683.43488079999997</v>
      </c>
      <c r="L313" s="672">
        <v>4.7503357094160004</v>
      </c>
      <c r="M313" s="672">
        <v>3.9659451467819999</v>
      </c>
      <c r="N313" s="672">
        <v>941.9645908</v>
      </c>
      <c r="O313" s="672">
        <v>3.639671100832</v>
      </c>
      <c r="P313" s="672">
        <v>4.5373180704980003</v>
      </c>
      <c r="Q313" s="672">
        <v>664.98484410000003</v>
      </c>
      <c r="R313" s="672">
        <v>4.0971253543559998</v>
      </c>
      <c r="S313" s="672">
        <v>9.9347030220000004E-3</v>
      </c>
      <c r="T313" s="672">
        <v>764.43851859999995</v>
      </c>
      <c r="U313" s="672">
        <v>5.6405726442660002</v>
      </c>
      <c r="V313" s="672">
        <v>6.2307375194079997</v>
      </c>
      <c r="W313" s="672">
        <v>782.11874639999996</v>
      </c>
      <c r="X313" s="672">
        <v>5.169591039877</v>
      </c>
      <c r="Y313" s="672">
        <v>4.7082897311950003</v>
      </c>
      <c r="Z313" s="672">
        <v>464.37513849999999</v>
      </c>
      <c r="AA313" s="672">
        <v>5.7439359755580002</v>
      </c>
      <c r="AB313" s="672">
        <v>5.3298440513739997</v>
      </c>
    </row>
    <row r="314" spans="1:28" s="225" customFormat="1" ht="13" x14ac:dyDescent="0.3">
      <c r="A314" s="672">
        <v>45536</v>
      </c>
      <c r="B314" s="672">
        <v>703.32125719999999</v>
      </c>
      <c r="C314" s="672">
        <v>5.0484661169490002</v>
      </c>
      <c r="D314" s="672">
        <v>4.7409809720140004</v>
      </c>
      <c r="E314" s="672">
        <v>711.51324980000004</v>
      </c>
      <c r="F314" s="672">
        <v>5.0996621735680003</v>
      </c>
      <c r="G314" s="672">
        <v>4.9469949750669997</v>
      </c>
      <c r="H314" s="672">
        <v>671.85450230000004</v>
      </c>
      <c r="I314" s="672">
        <v>3.7642319723509998</v>
      </c>
      <c r="J314" s="672">
        <v>3.4430536879389999</v>
      </c>
      <c r="K314" s="672">
        <v>691.20161250000001</v>
      </c>
      <c r="L314" s="672">
        <v>4.6647156945699999</v>
      </c>
      <c r="M314" s="672">
        <v>4.5629433135030002</v>
      </c>
      <c r="N314" s="672">
        <v>953.53532470000005</v>
      </c>
      <c r="O314" s="672">
        <v>5.2844453594249998</v>
      </c>
      <c r="P314" s="672">
        <v>4.1135986083149998</v>
      </c>
      <c r="Q314" s="672">
        <v>664.65319309999995</v>
      </c>
      <c r="R314" s="672">
        <v>3.4390175776869998</v>
      </c>
      <c r="S314" s="672">
        <v>3.2996644971290001</v>
      </c>
      <c r="T314" s="672">
        <v>770.61515699999995</v>
      </c>
      <c r="U314" s="672">
        <v>6.5006308274110003</v>
      </c>
      <c r="V314" s="672">
        <v>6.0196269616229996</v>
      </c>
      <c r="W314" s="672">
        <v>795.01327330000004</v>
      </c>
      <c r="X314" s="672">
        <v>7.2316595176160003</v>
      </c>
      <c r="Y314" s="672">
        <v>5.6235923064840003</v>
      </c>
      <c r="Z314" s="672">
        <v>469.02632169999998</v>
      </c>
      <c r="AA314" s="672">
        <v>6.6752357705980003</v>
      </c>
      <c r="AB314" s="672">
        <v>6.1377930189220002</v>
      </c>
    </row>
    <row r="315" spans="1:28" s="220" customFormat="1" ht="13" x14ac:dyDescent="0.3">
      <c r="A315" s="672">
        <v>45566</v>
      </c>
      <c r="B315" s="672">
        <v>706.32957020000003</v>
      </c>
      <c r="C315" s="672">
        <v>6.2106904195960002</v>
      </c>
      <c r="D315" s="672">
        <v>5.3607139078120003</v>
      </c>
      <c r="E315" s="672">
        <v>713.81546830000002</v>
      </c>
      <c r="F315" s="672">
        <v>6.9541065395470003</v>
      </c>
      <c r="G315" s="672">
        <v>5.6797870036729998</v>
      </c>
      <c r="H315" s="672">
        <v>675.69170770000005</v>
      </c>
      <c r="I315" s="672">
        <v>4.3403479475360003</v>
      </c>
      <c r="J315" s="672">
        <v>4.0036579043030001</v>
      </c>
      <c r="K315" s="672">
        <v>694.98640469999998</v>
      </c>
      <c r="L315" s="672">
        <v>6.4169731393039999</v>
      </c>
      <c r="M315" s="672">
        <v>5.2752319272749997</v>
      </c>
      <c r="N315" s="672">
        <v>957.19053880000001</v>
      </c>
      <c r="O315" s="672">
        <v>7.538190992044</v>
      </c>
      <c r="P315" s="672">
        <v>5.4734289981020003</v>
      </c>
      <c r="Q315" s="672">
        <v>672.62745310000003</v>
      </c>
      <c r="R315" s="672">
        <v>4.7485256650309999</v>
      </c>
      <c r="S315" s="672">
        <v>4.0947424214439998</v>
      </c>
      <c r="T315" s="672">
        <v>772.66573080000001</v>
      </c>
      <c r="U315" s="672">
        <v>6.2933310674099996</v>
      </c>
      <c r="V315" s="672">
        <v>6.1450627604039996</v>
      </c>
      <c r="W315" s="672">
        <v>797.27272479999999</v>
      </c>
      <c r="X315" s="672">
        <v>7.6519873725650003</v>
      </c>
      <c r="Y315" s="672">
        <v>6.6825175804269996</v>
      </c>
      <c r="Z315" s="672">
        <v>468.20155999999997</v>
      </c>
      <c r="AA315" s="672">
        <v>5.6263338796760003</v>
      </c>
      <c r="AB315" s="672">
        <v>6.0142220460590003</v>
      </c>
    </row>
    <row r="316" spans="1:28" s="225" customFormat="1" ht="13" x14ac:dyDescent="0.3">
      <c r="A316" s="672">
        <v>45597</v>
      </c>
      <c r="B316" s="672">
        <v>706.36348139999996</v>
      </c>
      <c r="C316" s="672">
        <v>5.464931901211</v>
      </c>
      <c r="D316" s="672">
        <v>5.5732569815749997</v>
      </c>
      <c r="E316" s="672">
        <v>713.54172610000001</v>
      </c>
      <c r="F316" s="672">
        <v>5.7854205892730004</v>
      </c>
      <c r="G316" s="672">
        <v>5.9418089604500004</v>
      </c>
      <c r="H316" s="672">
        <v>677.70304290000001</v>
      </c>
      <c r="I316" s="672">
        <v>4.1708548583190002</v>
      </c>
      <c r="J316" s="672">
        <v>4.0919500988469997</v>
      </c>
      <c r="K316" s="672">
        <v>694.69932340000003</v>
      </c>
      <c r="L316" s="672">
        <v>5.521718203022</v>
      </c>
      <c r="M316" s="672">
        <v>5.5312072635299998</v>
      </c>
      <c r="N316" s="672">
        <v>950.70077760000004</v>
      </c>
      <c r="O316" s="672">
        <v>4.7252909518179997</v>
      </c>
      <c r="P316" s="672">
        <v>5.8386902439670001</v>
      </c>
      <c r="Q316" s="672">
        <v>675.14574249999998</v>
      </c>
      <c r="R316" s="672">
        <v>4.5343923029009998</v>
      </c>
      <c r="S316" s="672">
        <v>4.2410374385639997</v>
      </c>
      <c r="T316" s="672">
        <v>773.70545249999998</v>
      </c>
      <c r="U316" s="672">
        <v>6.1776520088089999</v>
      </c>
      <c r="V316" s="672">
        <v>6.32348151421</v>
      </c>
      <c r="W316" s="672">
        <v>796.68100900000002</v>
      </c>
      <c r="X316" s="672">
        <v>7.1586596893849999</v>
      </c>
      <c r="Y316" s="672">
        <v>7.3471517439360001</v>
      </c>
      <c r="Z316" s="672">
        <v>470.79195820000001</v>
      </c>
      <c r="AA316" s="672">
        <v>5.921039958273</v>
      </c>
      <c r="AB316" s="672">
        <v>6.0724399547439996</v>
      </c>
    </row>
    <row r="317" spans="1:28" s="225" customFormat="1" ht="13" x14ac:dyDescent="0.3">
      <c r="A317" s="672">
        <v>45627</v>
      </c>
      <c r="B317" s="672">
        <v>713.32942400000002</v>
      </c>
      <c r="C317" s="672">
        <v>6.1925361884539996</v>
      </c>
      <c r="D317" s="672">
        <v>5.9556842451009997</v>
      </c>
      <c r="E317" s="672">
        <v>718.32465720000005</v>
      </c>
      <c r="F317" s="672">
        <v>6.2352675483539999</v>
      </c>
      <c r="G317" s="672">
        <v>6.3226403502419997</v>
      </c>
      <c r="H317" s="672">
        <v>691.69654000000003</v>
      </c>
      <c r="I317" s="672">
        <v>5.9251583289000003</v>
      </c>
      <c r="J317" s="672">
        <v>4.8142317247530002</v>
      </c>
      <c r="K317" s="672">
        <v>700.84577449999995</v>
      </c>
      <c r="L317" s="672">
        <v>6.3589852968380001</v>
      </c>
      <c r="M317" s="672">
        <v>6.0984545235379999</v>
      </c>
      <c r="N317" s="672">
        <v>964.99578810000003</v>
      </c>
      <c r="O317" s="672">
        <v>6.268622000623</v>
      </c>
      <c r="P317" s="672">
        <v>6.1684703149939999</v>
      </c>
      <c r="Q317" s="672">
        <v>690.34322459999999</v>
      </c>
      <c r="R317" s="672">
        <v>6.3347072067910002</v>
      </c>
      <c r="S317" s="672">
        <v>5.2087106739799998</v>
      </c>
      <c r="T317" s="672">
        <v>769.79987919999996</v>
      </c>
      <c r="U317" s="672">
        <v>5.0734677398360004</v>
      </c>
      <c r="V317" s="672">
        <v>5.8463948874189997</v>
      </c>
      <c r="W317" s="672">
        <v>803.89938940000002</v>
      </c>
      <c r="X317" s="672">
        <v>4.802579657371</v>
      </c>
      <c r="Y317" s="672">
        <v>6.5181360007129996</v>
      </c>
      <c r="Z317" s="672">
        <v>470.0742601</v>
      </c>
      <c r="AA317" s="672">
        <v>5.4579427045640001</v>
      </c>
      <c r="AB317" s="672">
        <v>5.6682764510209998</v>
      </c>
    </row>
    <row r="318" spans="1:28" s="225" customFormat="1" ht="13" x14ac:dyDescent="0.3">
      <c r="A318" s="675">
        <v>45658</v>
      </c>
      <c r="B318" s="674">
        <v>711.43557109999995</v>
      </c>
      <c r="C318" s="673">
        <v>5.2983835235240004</v>
      </c>
      <c r="D318" s="673">
        <v>5.6514486816770004</v>
      </c>
      <c r="E318" s="674">
        <v>717.35649599999999</v>
      </c>
      <c r="F318" s="673">
        <v>5.3819423124099997</v>
      </c>
      <c r="G318" s="673">
        <v>5.7999496593920004</v>
      </c>
      <c r="H318" s="674">
        <v>692.92677349999997</v>
      </c>
      <c r="I318" s="673">
        <v>5.531570878648</v>
      </c>
      <c r="J318" s="673">
        <v>5.2110774420560002</v>
      </c>
      <c r="K318" s="674">
        <v>700.28936959999999</v>
      </c>
      <c r="L318" s="673">
        <v>5.4447574530590002</v>
      </c>
      <c r="M318" s="673">
        <v>5.7743652662090001</v>
      </c>
      <c r="N318" s="674">
        <v>954.13010840000004</v>
      </c>
      <c r="O318" s="673">
        <v>4.5448250451160002</v>
      </c>
      <c r="P318" s="673">
        <v>5.1785585599320001</v>
      </c>
      <c r="Q318" s="674">
        <v>692.62880570000004</v>
      </c>
      <c r="R318" s="673">
        <v>5.9692510600900004</v>
      </c>
      <c r="S318" s="673">
        <v>5.6154455337720002</v>
      </c>
      <c r="T318" s="674">
        <v>778.66429919999996</v>
      </c>
      <c r="U318" s="673">
        <v>5.8221727906750003</v>
      </c>
      <c r="V318" s="673">
        <v>5.6904153781730002</v>
      </c>
      <c r="W318" s="674">
        <v>791.78116309999996</v>
      </c>
      <c r="X318" s="673">
        <v>5.9313306975959996</v>
      </c>
      <c r="Y318" s="673">
        <v>5.9519902454510003</v>
      </c>
      <c r="Z318" s="674">
        <v>464.30620049999999</v>
      </c>
      <c r="AA318" s="673">
        <v>3.817588757622</v>
      </c>
      <c r="AB318" s="673">
        <v>5.0633231728309998</v>
      </c>
    </row>
    <row r="319" spans="1:28" s="225" customFormat="1" ht="13" x14ac:dyDescent="0.3">
      <c r="A319" s="675">
        <v>45689</v>
      </c>
      <c r="B319" s="674">
        <v>717.91463689034504</v>
      </c>
      <c r="C319" s="673">
        <v>5.6397194836329998</v>
      </c>
      <c r="D319" s="673">
        <v>5.7091463517039998</v>
      </c>
      <c r="E319" s="674">
        <v>722.59887227940396</v>
      </c>
      <c r="F319" s="673">
        <v>5.5988584267960002</v>
      </c>
      <c r="G319" s="673">
        <v>5.737336623819</v>
      </c>
      <c r="H319" s="674">
        <v>696.24807528612405</v>
      </c>
      <c r="I319" s="673">
        <v>5.7968259676859999</v>
      </c>
      <c r="J319" s="673">
        <v>5.7509012953300003</v>
      </c>
      <c r="K319" s="674">
        <v>704.60768071455402</v>
      </c>
      <c r="L319" s="673">
        <v>5.5058087926889998</v>
      </c>
      <c r="M319" s="673">
        <v>5.7678242046069998</v>
      </c>
      <c r="N319" s="674">
        <v>956.87416193119998</v>
      </c>
      <c r="O319" s="673">
        <v>3.36594721687</v>
      </c>
      <c r="P319" s="673">
        <v>4.7174220253819996</v>
      </c>
      <c r="Q319" s="674">
        <v>695.17867509856796</v>
      </c>
      <c r="R319" s="673">
        <v>6.1554043165680001</v>
      </c>
      <c r="S319" s="673">
        <v>6.152714594571</v>
      </c>
      <c r="T319" s="674">
        <v>787.57429919062201</v>
      </c>
      <c r="U319" s="673">
        <v>6.4183652119900003</v>
      </c>
      <c r="V319" s="673">
        <v>5.7735894794540004</v>
      </c>
      <c r="W319" s="674">
        <v>816.39490458975604</v>
      </c>
      <c r="X319" s="673">
        <v>8.006958456425</v>
      </c>
      <c r="Y319" s="673">
        <v>6.2410097682060002</v>
      </c>
      <c r="Z319" s="674">
        <v>481.32870089459902</v>
      </c>
      <c r="AA319" s="673">
        <v>9.046330020688</v>
      </c>
      <c r="AB319" s="673">
        <v>6.0951602787289998</v>
      </c>
    </row>
    <row r="320" spans="1:28" s="225" customFormat="1" ht="13" x14ac:dyDescent="0.3">
      <c r="A320" s="675">
        <v>45717</v>
      </c>
      <c r="B320" s="674">
        <v>725.01047894173303</v>
      </c>
      <c r="C320" s="673">
        <v>5.9271842180660004</v>
      </c>
      <c r="D320" s="673">
        <v>5.6231155980049996</v>
      </c>
      <c r="E320" s="674">
        <v>725.59559065210397</v>
      </c>
      <c r="F320" s="673">
        <v>5.5583639546230001</v>
      </c>
      <c r="G320" s="673">
        <v>5.5133511791909999</v>
      </c>
      <c r="H320" s="674">
        <v>697.32213343497006</v>
      </c>
      <c r="I320" s="673">
        <v>4.896997824983</v>
      </c>
      <c r="J320" s="673">
        <v>5.4066488035619997</v>
      </c>
      <c r="K320" s="674">
        <v>708.94778281787103</v>
      </c>
      <c r="L320" s="673">
        <v>5.2931532681639997</v>
      </c>
      <c r="M320" s="673">
        <v>5.4141860934109998</v>
      </c>
      <c r="N320" s="674">
        <v>990.12047117879297</v>
      </c>
      <c r="O320" s="673">
        <v>3.856129520544</v>
      </c>
      <c r="P320" s="673">
        <v>3.918732395208</v>
      </c>
      <c r="Q320" s="674">
        <v>697.48432359807703</v>
      </c>
      <c r="R320" s="673">
        <v>5.5910084298899996</v>
      </c>
      <c r="S320" s="673">
        <v>5.9042734084030002</v>
      </c>
      <c r="T320" s="674">
        <v>794.54133840111399</v>
      </c>
      <c r="U320" s="673">
        <v>5.4294621007310004</v>
      </c>
      <c r="V320" s="673">
        <v>5.8873304085229998</v>
      </c>
      <c r="W320" s="674">
        <v>809.09401394025997</v>
      </c>
      <c r="X320" s="673">
        <v>9.4383887629459995</v>
      </c>
      <c r="Y320" s="673">
        <v>7.7870628249339999</v>
      </c>
      <c r="Z320" s="674">
        <v>479.23256282115801</v>
      </c>
      <c r="AA320" s="673">
        <v>7.2553286151330001</v>
      </c>
      <c r="AB320" s="673">
        <v>6.6960212772640002</v>
      </c>
    </row>
    <row r="321" spans="1:28" s="225" customFormat="1" ht="13" x14ac:dyDescent="0.3">
      <c r="A321" s="675">
        <v>45748</v>
      </c>
      <c r="B321" s="674">
        <v>719.76378814824102</v>
      </c>
      <c r="C321" s="673">
        <v>4.5868526987029998</v>
      </c>
      <c r="D321" s="673">
        <v>5.3825223705949998</v>
      </c>
      <c r="E321" s="674">
        <v>725.84769351514694</v>
      </c>
      <c r="F321" s="673">
        <v>4.8578074804140003</v>
      </c>
      <c r="G321" s="673">
        <v>5.336826574262</v>
      </c>
      <c r="H321" s="674">
        <v>700.53893618021903</v>
      </c>
      <c r="I321" s="673">
        <v>5.746178179847</v>
      </c>
      <c r="J321" s="673">
        <v>5.4786284936560001</v>
      </c>
      <c r="K321" s="674">
        <v>707.858285810452</v>
      </c>
      <c r="L321" s="673">
        <v>4.7537475879229998</v>
      </c>
      <c r="M321" s="673">
        <v>5.1828462714799999</v>
      </c>
      <c r="N321" s="674">
        <v>970.63391839451299</v>
      </c>
      <c r="O321" s="673">
        <v>4.3458234059800001</v>
      </c>
      <c r="P321" s="673">
        <v>3.8567518709219999</v>
      </c>
      <c r="Q321" s="674">
        <v>699.76738544233501</v>
      </c>
      <c r="R321" s="673">
        <v>6.1688276343509996</v>
      </c>
      <c r="S321" s="673">
        <v>5.9710739240919999</v>
      </c>
      <c r="T321" s="674">
        <v>788.23092529145094</v>
      </c>
      <c r="U321" s="673">
        <v>3.9097297017970001</v>
      </c>
      <c r="V321" s="673">
        <v>5.2425544639510004</v>
      </c>
      <c r="W321" s="674">
        <v>805.72860164057795</v>
      </c>
      <c r="X321" s="673">
        <v>5.5389981779469997</v>
      </c>
      <c r="Y321" s="673">
        <v>7.6413090950229998</v>
      </c>
      <c r="Z321" s="674">
        <v>482.32118845547899</v>
      </c>
      <c r="AA321" s="673">
        <v>6.7050789144309997</v>
      </c>
      <c r="AB321" s="673">
        <v>7.6596072284119998</v>
      </c>
    </row>
    <row r="322" spans="1:28" s="225" customFormat="1" ht="13" x14ac:dyDescent="0.3">
      <c r="A322" s="675">
        <v>45778</v>
      </c>
      <c r="B322" s="674">
        <v>722.56936329999996</v>
      </c>
      <c r="C322" s="673">
        <v>4.5752552453430004</v>
      </c>
      <c r="D322" s="673">
        <v>5.027523422252</v>
      </c>
      <c r="E322" s="674">
        <v>727.81233859999998</v>
      </c>
      <c r="F322" s="673">
        <v>4.5586433483229998</v>
      </c>
      <c r="G322" s="673">
        <v>4.9894802732989998</v>
      </c>
      <c r="H322" s="674">
        <v>701.96354740000004</v>
      </c>
      <c r="I322" s="673">
        <v>5.2634223897250001</v>
      </c>
      <c r="J322" s="673">
        <v>5.3016474530049997</v>
      </c>
      <c r="K322" s="674">
        <v>709.6364446</v>
      </c>
      <c r="L322" s="673">
        <v>4.6267805191790004</v>
      </c>
      <c r="M322" s="673">
        <v>4.8904172998669999</v>
      </c>
      <c r="N322" s="674">
        <v>960.91441540000005</v>
      </c>
      <c r="O322" s="673">
        <v>1.988134380242</v>
      </c>
      <c r="P322" s="673">
        <v>3.3944908791569999</v>
      </c>
      <c r="Q322" s="674">
        <v>700.70540930000004</v>
      </c>
      <c r="R322" s="673">
        <v>5.7824620889579998</v>
      </c>
      <c r="S322" s="673">
        <v>5.8471378448299998</v>
      </c>
      <c r="T322" s="674">
        <v>792.35794320000002</v>
      </c>
      <c r="U322" s="673">
        <v>4.360952516008</v>
      </c>
      <c r="V322" s="673">
        <v>4.5647738476999997</v>
      </c>
      <c r="W322" s="674">
        <v>801.93451689999995</v>
      </c>
      <c r="X322" s="673">
        <v>4.7227685263890002</v>
      </c>
      <c r="Y322" s="673">
        <v>6.5342849309049997</v>
      </c>
      <c r="Z322" s="674">
        <v>486.49824740000003</v>
      </c>
      <c r="AA322" s="673">
        <v>7.0495375094880002</v>
      </c>
      <c r="AB322" s="673">
        <v>7.0024305014839996</v>
      </c>
    </row>
    <row r="323" spans="1:28" customFormat="1" ht="14.5" x14ac:dyDescent="0.35">
      <c r="A323" s="675">
        <v>45809</v>
      </c>
      <c r="B323" s="674">
        <v>724.73840949999999</v>
      </c>
      <c r="C323" s="673">
        <v>4.7863529135330003</v>
      </c>
      <c r="D323" s="673">
        <v>4.6496152190210003</v>
      </c>
      <c r="E323" s="674">
        <v>731.62357840000004</v>
      </c>
      <c r="F323" s="673">
        <v>4.6309297737020003</v>
      </c>
      <c r="G323" s="673">
        <v>4.6820579635659998</v>
      </c>
      <c r="H323" s="674">
        <v>702.7668559</v>
      </c>
      <c r="I323" s="673">
        <v>4.8895060258800003</v>
      </c>
      <c r="J323" s="673">
        <v>5.2980766439620002</v>
      </c>
      <c r="K323" s="674">
        <v>711.7441096</v>
      </c>
      <c r="L323" s="673">
        <v>4.8213211237670004</v>
      </c>
      <c r="M323" s="673">
        <v>4.73395752308</v>
      </c>
      <c r="N323" s="674">
        <v>969.32540659999995</v>
      </c>
      <c r="O323" s="673">
        <v>2.2853871759989999</v>
      </c>
      <c r="P323" s="673">
        <v>2.865718797939</v>
      </c>
      <c r="Q323" s="674">
        <v>706.13559659999999</v>
      </c>
      <c r="R323" s="673">
        <v>6.4748116072719997</v>
      </c>
      <c r="S323" s="673">
        <v>6.1421222223110004</v>
      </c>
      <c r="T323" s="674">
        <v>803.74525389999997</v>
      </c>
      <c r="U323" s="673">
        <v>5.433512379673</v>
      </c>
      <c r="V323" s="673">
        <v>4.5694274860429998</v>
      </c>
      <c r="W323" s="674">
        <v>812.91129839999996</v>
      </c>
      <c r="X323" s="673">
        <v>4.8641895744330004</v>
      </c>
      <c r="Y323" s="673">
        <v>5.040755505031</v>
      </c>
      <c r="Z323" s="674">
        <v>481.03471300000001</v>
      </c>
      <c r="AA323" s="673">
        <v>5.534417257426</v>
      </c>
      <c r="AB323" s="673">
        <v>6.4282975423630004</v>
      </c>
    </row>
    <row r="324" spans="1:28" s="56" customFormat="1" ht="14.5" x14ac:dyDescent="0.35">
      <c r="A324" s="675">
        <v>45839</v>
      </c>
      <c r="B324" s="674">
        <v>728.18932424508102</v>
      </c>
      <c r="C324" s="673">
        <v>5.0182427855159997</v>
      </c>
      <c r="D324" s="673">
        <v>4.793545445406</v>
      </c>
      <c r="E324" s="674">
        <v>733.87142680649595</v>
      </c>
      <c r="F324" s="673">
        <v>4.9126626928950001</v>
      </c>
      <c r="G324" s="673">
        <v>4.7009865331689999</v>
      </c>
      <c r="H324" s="674">
        <v>708.60231281208996</v>
      </c>
      <c r="I324" s="673">
        <v>5.2704958802129998</v>
      </c>
      <c r="J324" s="673">
        <v>5.1411509038340002</v>
      </c>
      <c r="K324" s="674">
        <v>715.45541383266004</v>
      </c>
      <c r="L324" s="673">
        <v>5.1090004456419997</v>
      </c>
      <c r="M324" s="673">
        <v>4.8526612097879998</v>
      </c>
      <c r="N324" s="674">
        <v>972.60060307622302</v>
      </c>
      <c r="O324" s="673">
        <v>4.0475316491360003</v>
      </c>
      <c r="P324" s="673">
        <v>2.7693913270300001</v>
      </c>
      <c r="Q324" s="674">
        <v>704.89849626230603</v>
      </c>
      <c r="R324" s="673">
        <v>5.706446792215</v>
      </c>
      <c r="S324" s="673">
        <v>5.9874729060309999</v>
      </c>
      <c r="T324" s="674">
        <v>796.99439520877399</v>
      </c>
      <c r="U324" s="673">
        <v>4.6968233316530004</v>
      </c>
      <c r="V324" s="673">
        <v>4.8311256077319999</v>
      </c>
      <c r="W324" s="674">
        <v>814.05954004735997</v>
      </c>
      <c r="X324" s="673">
        <v>4.5535174582850004</v>
      </c>
      <c r="Y324" s="673">
        <v>4.7132195159199997</v>
      </c>
      <c r="Z324" s="674">
        <v>489.074164116639</v>
      </c>
      <c r="AA324" s="673">
        <v>5.7152581505919997</v>
      </c>
      <c r="AB324" s="673">
        <v>6.0968940442869997</v>
      </c>
    </row>
    <row r="325" spans="1:28" customFormat="1" ht="14.5" x14ac:dyDescent="0.35">
      <c r="A325" s="675">
        <v>45870</v>
      </c>
      <c r="B325" s="674">
        <v>733.36298739999995</v>
      </c>
      <c r="C325" s="673">
        <v>5.2689205050070003</v>
      </c>
      <c r="D325" s="673">
        <v>5.0250897952760001</v>
      </c>
      <c r="E325" s="674">
        <v>736.35191199999997</v>
      </c>
      <c r="F325" s="673">
        <v>4.7702870162490001</v>
      </c>
      <c r="G325" s="673">
        <v>4.7713092610860004</v>
      </c>
      <c r="H325" s="674">
        <v>717.63181699999996</v>
      </c>
      <c r="I325" s="673">
        <v>7.3238685003850001</v>
      </c>
      <c r="J325" s="673">
        <v>5.8260912528290003</v>
      </c>
      <c r="K325" s="674">
        <v>720.3918754</v>
      </c>
      <c r="L325" s="673">
        <v>5.4075370804520002</v>
      </c>
      <c r="M325" s="673">
        <v>5.1132557364690001</v>
      </c>
      <c r="N325" s="674">
        <v>975.26946559999999</v>
      </c>
      <c r="O325" s="673">
        <v>3.5356822459449999</v>
      </c>
      <c r="P325" s="673">
        <v>3.2855741346210001</v>
      </c>
      <c r="Q325" s="674">
        <v>716.88960469999995</v>
      </c>
      <c r="R325" s="673">
        <v>7.8054050495310001</v>
      </c>
      <c r="S325" s="673">
        <v>6.6614979715249998</v>
      </c>
      <c r="T325" s="674">
        <v>801.9726197</v>
      </c>
      <c r="U325" s="673">
        <v>4.9100222171879997</v>
      </c>
      <c r="V325" s="673">
        <v>5.0135070764409999</v>
      </c>
      <c r="W325" s="674">
        <v>811.89295059999995</v>
      </c>
      <c r="X325" s="673">
        <v>3.8068649213489998</v>
      </c>
      <c r="Y325" s="673">
        <v>4.4066222331990001</v>
      </c>
      <c r="Z325" s="674">
        <v>493.13211389999998</v>
      </c>
      <c r="AA325" s="673">
        <v>6.1926173508959996</v>
      </c>
      <c r="AB325" s="673">
        <v>5.8159547379819996</v>
      </c>
    </row>
    <row r="326" spans="1:28" x14ac:dyDescent="0.25">
      <c r="A326" s="675">
        <v>45901</v>
      </c>
      <c r="B326" s="674">
        <v>733.80164549999995</v>
      </c>
      <c r="C326" s="673">
        <v>4.333778907998</v>
      </c>
      <c r="D326" s="673">
        <v>4.8717032264569999</v>
      </c>
      <c r="E326" s="674">
        <v>736.70931199999995</v>
      </c>
      <c r="F326" s="673">
        <v>3.5411936751819999</v>
      </c>
      <c r="G326" s="673">
        <v>4.4036928383290004</v>
      </c>
      <c r="H326" s="674">
        <v>724.60868800000003</v>
      </c>
      <c r="I326" s="673">
        <v>7.8520253298</v>
      </c>
      <c r="J326" s="673">
        <v>6.8136816951789996</v>
      </c>
      <c r="K326" s="674">
        <v>722.30127200000004</v>
      </c>
      <c r="L326" s="673">
        <v>4.4993615375860001</v>
      </c>
      <c r="M326" s="673">
        <v>5.0032488006089997</v>
      </c>
      <c r="N326" s="674">
        <v>974.79576399999996</v>
      </c>
      <c r="O326" s="673">
        <v>2.2296435957090002</v>
      </c>
      <c r="P326" s="673">
        <v>3.2647201339460001</v>
      </c>
      <c r="Q326" s="674">
        <v>722.36202639999999</v>
      </c>
      <c r="R326" s="673">
        <v>8.6825481166860001</v>
      </c>
      <c r="S326" s="673">
        <v>7.3963435103749999</v>
      </c>
      <c r="T326" s="674">
        <v>802.19596230000002</v>
      </c>
      <c r="U326" s="673">
        <v>4.0981292689520004</v>
      </c>
      <c r="V326" s="673">
        <v>4.566881223127</v>
      </c>
      <c r="W326" s="674">
        <v>812.52810380000005</v>
      </c>
      <c r="X326" s="673">
        <v>2.2030865506559998</v>
      </c>
      <c r="Y326" s="673">
        <v>3.5124020568560002</v>
      </c>
      <c r="Z326" s="674">
        <v>495.69682849999998</v>
      </c>
      <c r="AA326" s="673">
        <v>5.6863560883600002</v>
      </c>
      <c r="AB326" s="673">
        <v>5.8643360230269996</v>
      </c>
    </row>
    <row r="327" spans="1:28" ht="13" x14ac:dyDescent="0.3">
      <c r="A327" s="671">
        <v>45931</v>
      </c>
      <c r="B327" s="670">
        <v>738.54075839999996</v>
      </c>
      <c r="C327" s="669">
        <v>4.5603624085680003</v>
      </c>
      <c r="D327" s="669">
        <v>4.7190575412719999</v>
      </c>
      <c r="E327" s="670">
        <v>740.31586159999995</v>
      </c>
      <c r="F327" s="669">
        <v>3.7124991649610002</v>
      </c>
      <c r="G327" s="669">
        <v>4.0045615848600002</v>
      </c>
      <c r="H327" s="670">
        <v>729.85251549999998</v>
      </c>
      <c r="I327" s="669">
        <v>8.0156093648619997</v>
      </c>
      <c r="J327" s="669">
        <v>7.7316879442959996</v>
      </c>
      <c r="K327" s="670">
        <v>726.93426890000001</v>
      </c>
      <c r="L327" s="669">
        <v>4.5969049155419999</v>
      </c>
      <c r="M327" s="669">
        <v>4.8320164217670003</v>
      </c>
      <c r="N327" s="670">
        <v>981.67066360000001</v>
      </c>
      <c r="O327" s="669">
        <v>2.5574975731260001</v>
      </c>
      <c r="P327" s="669">
        <v>2.7709083816239999</v>
      </c>
      <c r="Q327" s="670">
        <v>726.84531230000005</v>
      </c>
      <c r="R327" s="669">
        <v>8.0606075398979993</v>
      </c>
      <c r="S327" s="669">
        <v>8.1823041896129993</v>
      </c>
      <c r="T327" s="670">
        <v>804.41453279999996</v>
      </c>
      <c r="U327" s="669">
        <v>4.1089957447870002</v>
      </c>
      <c r="V327" s="669">
        <v>4.3707093730839999</v>
      </c>
      <c r="W327" s="670">
        <v>826.06383449999998</v>
      </c>
      <c r="X327" s="669">
        <v>3.6111996314970001</v>
      </c>
      <c r="Y327" s="669">
        <v>3.2041775765580001</v>
      </c>
      <c r="Z327" s="670">
        <v>493.61991760000001</v>
      </c>
      <c r="AA327" s="669">
        <v>5.428934837381</v>
      </c>
      <c r="AB327" s="669">
        <v>5.7680982870930002</v>
      </c>
    </row>
    <row r="328" spans="1:28" ht="14.5" x14ac:dyDescent="0.35">
      <c r="A328" s="60" t="s">
        <v>956</v>
      </c>
      <c r="B328" s="61"/>
      <c r="C328" s="59"/>
      <c r="D328" s="59"/>
      <c r="E328" s="59"/>
      <c r="F328" s="59"/>
      <c r="G328" s="56"/>
      <c r="H328"/>
      <c r="I328" s="56"/>
      <c r="J328" s="56"/>
      <c r="K328"/>
      <c r="L328" s="56"/>
      <c r="M328" s="56"/>
      <c r="N328"/>
      <c r="O328" s="56"/>
      <c r="P328" s="56"/>
      <c r="Q328"/>
      <c r="R328" s="56"/>
      <c r="S328" s="56"/>
      <c r="T328"/>
      <c r="U328" s="56"/>
      <c r="V328" s="56"/>
      <c r="W328"/>
      <c r="X328" s="56"/>
      <c r="Y328" s="56"/>
      <c r="Z328"/>
      <c r="AA328" s="56"/>
      <c r="AB328" s="56"/>
    </row>
    <row r="329" spans="1:28" ht="14.5" x14ac:dyDescent="0.35">
      <c r="A329" s="60" t="s">
        <v>957</v>
      </c>
      <c r="B329" s="58"/>
      <c r="C329" s="60"/>
      <c r="D329" s="60"/>
      <c r="E329" s="60"/>
      <c r="F329" s="60"/>
      <c r="G329" s="56"/>
      <c r="H329"/>
      <c r="I329" s="56"/>
      <c r="J329" s="56"/>
      <c r="K329"/>
      <c r="L329" s="56"/>
      <c r="M329" s="56"/>
      <c r="N329"/>
      <c r="O329" s="56"/>
      <c r="P329" s="56"/>
      <c r="Q329"/>
      <c r="R329" s="56"/>
      <c r="S329" s="56"/>
      <c r="T329"/>
      <c r="U329" s="56"/>
      <c r="V329" s="56"/>
      <c r="W329"/>
      <c r="X329" s="56"/>
      <c r="Y329" s="56"/>
      <c r="Z329"/>
      <c r="AA329" s="56"/>
      <c r="AB329" s="56"/>
    </row>
    <row r="330" spans="1:28" ht="14.5" x14ac:dyDescent="0.35">
      <c r="A330" s="60" t="s">
        <v>958</v>
      </c>
      <c r="B330" s="58"/>
      <c r="C330" s="61"/>
      <c r="D330" s="61"/>
      <c r="E330" s="61"/>
      <c r="F330" s="61"/>
      <c r="G330" s="56"/>
      <c r="H330"/>
      <c r="I330" s="56"/>
      <c r="J330" s="56"/>
      <c r="K330"/>
      <c r="L330" s="56"/>
      <c r="M330" s="56"/>
      <c r="N330"/>
      <c r="O330" s="56"/>
      <c r="P330" s="56"/>
      <c r="Q330"/>
      <c r="R330" s="56"/>
      <c r="S330" s="56"/>
      <c r="T330"/>
      <c r="U330" s="56"/>
      <c r="V330" s="56"/>
      <c r="W330"/>
      <c r="X330" s="56"/>
      <c r="Y330" s="56"/>
      <c r="Z330"/>
      <c r="AA330" s="56"/>
      <c r="AB330" s="56"/>
    </row>
    <row r="331" spans="1:28" ht="14.5" x14ac:dyDescent="0.35">
      <c r="A331"/>
      <c r="B331" s="59"/>
      <c r="C331" s="56"/>
      <c r="D331" s="62"/>
      <c r="E331" s="62"/>
      <c r="F331" s="56"/>
      <c r="G331" s="56"/>
      <c r="H331"/>
      <c r="I331" s="56"/>
      <c r="J331" s="56"/>
      <c r="K331"/>
      <c r="L331" s="56"/>
      <c r="M331" s="56"/>
      <c r="N331"/>
      <c r="O331" s="56"/>
      <c r="P331" s="56"/>
      <c r="Q331"/>
      <c r="R331" s="56"/>
      <c r="S331" s="56"/>
      <c r="T331"/>
      <c r="U331" s="56"/>
      <c r="V331" s="56"/>
      <c r="W331"/>
      <c r="X331" s="56"/>
      <c r="Y331" s="56"/>
      <c r="Z331"/>
      <c r="AA331" s="56"/>
      <c r="AB331" s="56"/>
    </row>
    <row r="332" spans="1:28" ht="14.5" x14ac:dyDescent="0.35">
      <c r="A332"/>
      <c r="B332" s="60"/>
      <c r="C332" s="56"/>
      <c r="D332" s="58"/>
      <c r="E332" s="58"/>
      <c r="F332" s="56"/>
      <c r="G332" s="56"/>
      <c r="H332"/>
      <c r="I332" s="56"/>
      <c r="J332" s="56"/>
      <c r="K332"/>
      <c r="L332" s="56"/>
      <c r="M332" s="56"/>
      <c r="N332"/>
      <c r="O332" s="56"/>
      <c r="P332" s="56"/>
      <c r="Q332"/>
      <c r="R332" s="56"/>
      <c r="S332" s="56"/>
      <c r="T332"/>
      <c r="U332" s="56"/>
      <c r="V332" s="56"/>
      <c r="W332"/>
      <c r="X332" s="56"/>
      <c r="Y332" s="56"/>
      <c r="Z332"/>
      <c r="AA332" s="56"/>
      <c r="AB332" s="56"/>
    </row>
    <row r="333" spans="1:28" ht="14.5" x14ac:dyDescent="0.35">
      <c r="A333"/>
      <c r="B333" s="61"/>
      <c r="C333" s="56"/>
      <c r="D333" s="56"/>
      <c r="E333"/>
      <c r="F333" s="56"/>
      <c r="G333" s="56"/>
      <c r="H333"/>
      <c r="I333" s="56"/>
      <c r="J333" s="56"/>
      <c r="K333"/>
      <c r="L333" s="56"/>
      <c r="M333" s="56"/>
      <c r="N333"/>
      <c r="O333" s="56"/>
      <c r="P333" s="56"/>
      <c r="Q333"/>
      <c r="R333" s="56"/>
      <c r="S333" s="56"/>
      <c r="T333"/>
      <c r="U333" s="56"/>
      <c r="V333" s="56"/>
      <c r="W333"/>
      <c r="X333" s="56"/>
      <c r="Y333" s="56"/>
      <c r="Z333"/>
      <c r="AA333" s="56"/>
      <c r="AB333" s="56"/>
    </row>
    <row r="334" spans="1:28" ht="14.5" x14ac:dyDescent="0.35">
      <c r="A334"/>
      <c r="B334"/>
      <c r="C334" s="56"/>
      <c r="D334" s="56"/>
      <c r="E334"/>
      <c r="F334" s="56"/>
      <c r="G334" s="56"/>
      <c r="H334"/>
      <c r="I334" s="56"/>
      <c r="J334" s="56"/>
      <c r="K334"/>
      <c r="L334" s="56"/>
      <c r="M334" s="56"/>
      <c r="N334"/>
      <c r="O334" s="56"/>
      <c r="P334" s="56"/>
      <c r="Q334"/>
      <c r="R334" s="56"/>
      <c r="S334" s="56"/>
      <c r="T334"/>
      <c r="U334" s="56"/>
      <c r="V334" s="56"/>
      <c r="W334"/>
      <c r="X334" s="56"/>
      <c r="Y334" s="56"/>
      <c r="Z334"/>
      <c r="AA334" s="56"/>
      <c r="AB334" s="56"/>
    </row>
    <row r="335" spans="1:28" ht="14.5" x14ac:dyDescent="0.35">
      <c r="A335"/>
      <c r="B335"/>
      <c r="C335" s="56"/>
      <c r="D335" s="56"/>
      <c r="E335"/>
      <c r="F335" s="56"/>
      <c r="G335" s="56"/>
      <c r="H335"/>
      <c r="I335" s="56"/>
      <c r="J335" s="56"/>
      <c r="K335"/>
      <c r="L335" s="56"/>
      <c r="M335" s="56"/>
      <c r="N335"/>
      <c r="O335" s="56"/>
      <c r="P335" s="56"/>
      <c r="Q335"/>
      <c r="R335" s="56"/>
      <c r="S335" s="56"/>
      <c r="T335"/>
      <c r="U335" s="56"/>
      <c r="V335" s="56"/>
      <c r="W335"/>
      <c r="X335" s="56"/>
      <c r="Y335" s="56"/>
      <c r="Z335"/>
      <c r="AA335" s="56"/>
      <c r="AB335" s="56"/>
    </row>
    <row r="336" spans="1:28" ht="14.5" x14ac:dyDescent="0.35">
      <c r="A336"/>
      <c r="B336"/>
      <c r="C336" s="56"/>
      <c r="D336" s="56"/>
      <c r="E336"/>
      <c r="F336" s="56"/>
      <c r="G336" s="56"/>
      <c r="H336"/>
      <c r="I336" s="56"/>
      <c r="J336" s="56"/>
      <c r="K336"/>
      <c r="L336" s="56"/>
      <c r="M336" s="56"/>
      <c r="N336"/>
      <c r="O336" s="56"/>
      <c r="P336" s="56"/>
      <c r="Q336"/>
      <c r="R336" s="56"/>
      <c r="S336" s="56"/>
      <c r="T336"/>
      <c r="U336" s="56"/>
      <c r="V336" s="56"/>
      <c r="W336"/>
      <c r="X336" s="56"/>
      <c r="Y336" s="56"/>
      <c r="Z336"/>
      <c r="AA336" s="56"/>
      <c r="AB336" s="56"/>
    </row>
    <row r="337" spans="1:28" ht="14.5" x14ac:dyDescent="0.35">
      <c r="A337"/>
      <c r="B337"/>
      <c r="C337" s="56"/>
      <c r="D337" s="56"/>
      <c r="E337"/>
      <c r="F337" s="56"/>
      <c r="G337" s="56"/>
      <c r="H337"/>
      <c r="I337" s="56"/>
      <c r="J337" s="56"/>
      <c r="K337"/>
      <c r="L337" s="56"/>
      <c r="M337" s="56"/>
      <c r="N337"/>
      <c r="O337" s="56"/>
      <c r="P337" s="56"/>
      <c r="Q337"/>
      <c r="R337" s="56"/>
      <c r="S337" s="56"/>
      <c r="T337"/>
      <c r="U337" s="56"/>
      <c r="V337" s="56"/>
      <c r="W337"/>
      <c r="X337" s="56"/>
      <c r="Y337" s="56"/>
      <c r="Z337"/>
      <c r="AA337" s="56"/>
      <c r="AB337" s="56"/>
    </row>
    <row r="338" spans="1:28" ht="14.5" x14ac:dyDescent="0.35">
      <c r="A338"/>
      <c r="B338"/>
      <c r="C338" s="56"/>
      <c r="D338" s="56"/>
      <c r="E338"/>
      <c r="F338" s="56"/>
      <c r="G338" s="56"/>
      <c r="H338"/>
      <c r="I338" s="56"/>
      <c r="J338" s="56"/>
      <c r="K338"/>
      <c r="L338" s="56"/>
      <c r="M338" s="56"/>
      <c r="N338"/>
      <c r="O338" s="56"/>
      <c r="P338" s="56"/>
      <c r="Q338"/>
      <c r="R338" s="56"/>
      <c r="S338" s="56"/>
      <c r="T338"/>
      <c r="U338" s="56"/>
      <c r="V338" s="56"/>
      <c r="W338"/>
      <c r="X338" s="56"/>
      <c r="Y338" s="56"/>
      <c r="Z338"/>
      <c r="AA338" s="56"/>
      <c r="AB338" s="56"/>
    </row>
    <row r="339" spans="1:28" ht="14.5" x14ac:dyDescent="0.35">
      <c r="A339"/>
      <c r="B339"/>
      <c r="C339" s="56"/>
      <c r="D339" s="56"/>
      <c r="E339"/>
      <c r="F339" s="56"/>
      <c r="G339" s="56"/>
      <c r="H339"/>
      <c r="I339" s="56"/>
      <c r="J339" s="56"/>
      <c r="K339"/>
      <c r="L339" s="56"/>
      <c r="M339" s="56"/>
      <c r="N339"/>
      <c r="O339" s="56"/>
      <c r="P339" s="56"/>
      <c r="Q339"/>
      <c r="R339" s="56"/>
      <c r="S339" s="56"/>
      <c r="T339"/>
      <c r="U339" s="56"/>
      <c r="V339" s="56"/>
      <c r="W339"/>
      <c r="X339" s="56"/>
      <c r="Y339" s="56"/>
      <c r="Z339"/>
      <c r="AA339" s="56"/>
      <c r="AB339" s="56"/>
    </row>
    <row r="340" spans="1:28" ht="14.5" x14ac:dyDescent="0.35">
      <c r="A340"/>
      <c r="B340"/>
      <c r="C340" s="56"/>
      <c r="D340" s="56"/>
      <c r="E340"/>
      <c r="F340" s="56"/>
      <c r="G340" s="56"/>
      <c r="H340"/>
      <c r="I340" s="56"/>
      <c r="J340" s="56"/>
      <c r="K340"/>
      <c r="L340" s="56"/>
      <c r="M340" s="56"/>
      <c r="N340"/>
      <c r="O340" s="56"/>
      <c r="P340" s="56"/>
      <c r="Q340"/>
      <c r="R340" s="56"/>
      <c r="S340" s="56"/>
      <c r="T340"/>
      <c r="U340" s="56"/>
      <c r="V340" s="56"/>
      <c r="W340"/>
      <c r="X340" s="56"/>
      <c r="Y340" s="56"/>
      <c r="Z340"/>
      <c r="AA340" s="56"/>
      <c r="AB340" s="56"/>
    </row>
    <row r="341" spans="1:28" ht="14.5" x14ac:dyDescent="0.35">
      <c r="A341"/>
      <c r="B341"/>
      <c r="C341" s="56"/>
      <c r="D341" s="56"/>
      <c r="E341"/>
      <c r="F341" s="56"/>
      <c r="G341" s="56"/>
      <c r="H341"/>
      <c r="I341" s="56"/>
      <c r="J341" s="56"/>
      <c r="K341"/>
      <c r="L341" s="56"/>
      <c r="M341" s="56"/>
      <c r="N341"/>
      <c r="O341" s="56"/>
      <c r="P341" s="56"/>
      <c r="Q341"/>
      <c r="R341" s="56"/>
      <c r="S341" s="56"/>
      <c r="T341"/>
      <c r="U341" s="56"/>
      <c r="V341" s="56"/>
      <c r="W341"/>
      <c r="X341" s="56"/>
      <c r="Y341" s="56"/>
      <c r="Z341"/>
      <c r="AA341" s="56"/>
      <c r="AB341" s="56"/>
    </row>
    <row r="342" spans="1:28" ht="14.5" x14ac:dyDescent="0.35">
      <c r="A342"/>
      <c r="B342"/>
      <c r="C342" s="56"/>
      <c r="D342" s="56"/>
      <c r="E342"/>
      <c r="F342" s="56"/>
      <c r="G342" s="56"/>
      <c r="H342"/>
      <c r="I342" s="56"/>
      <c r="J342" s="56"/>
      <c r="K342"/>
      <c r="L342" s="56"/>
      <c r="M342" s="56"/>
      <c r="N342"/>
      <c r="O342" s="56"/>
      <c r="P342" s="56"/>
      <c r="Q342"/>
      <c r="R342" s="56"/>
      <c r="S342" s="56"/>
      <c r="T342"/>
      <c r="U342" s="56"/>
      <c r="V342" s="56"/>
      <c r="W342"/>
      <c r="X342" s="56"/>
      <c r="Y342" s="56"/>
      <c r="Z342"/>
      <c r="AA342" s="56"/>
      <c r="AB342" s="56"/>
    </row>
    <row r="343" spans="1:28" ht="14.5" x14ac:dyDescent="0.35">
      <c r="A343"/>
      <c r="B343"/>
      <c r="C343" s="56"/>
      <c r="D343" s="56"/>
      <c r="E343"/>
      <c r="F343" s="56"/>
      <c r="G343" s="56"/>
      <c r="H343"/>
      <c r="I343" s="56"/>
      <c r="J343" s="56"/>
      <c r="K343"/>
      <c r="L343" s="56"/>
      <c r="M343" s="56"/>
      <c r="N343"/>
      <c r="O343" s="56"/>
      <c r="P343" s="56"/>
      <c r="Q343"/>
      <c r="R343" s="56"/>
      <c r="S343" s="56"/>
      <c r="T343"/>
      <c r="U343" s="56"/>
      <c r="V343" s="56"/>
      <c r="W343"/>
      <c r="X343" s="56"/>
      <c r="Y343" s="56"/>
      <c r="Z343"/>
      <c r="AA343" s="56"/>
      <c r="AB343" s="56"/>
    </row>
    <row r="344" spans="1:28" ht="14.5" x14ac:dyDescent="0.35">
      <c r="A344"/>
      <c r="B344"/>
      <c r="C344" s="56"/>
      <c r="D344" s="56"/>
      <c r="E344"/>
      <c r="F344" s="56"/>
      <c r="G344" s="56"/>
      <c r="H344"/>
      <c r="I344" s="56"/>
      <c r="J344" s="56"/>
      <c r="K344"/>
      <c r="L344" s="56"/>
      <c r="M344" s="56"/>
      <c r="N344"/>
      <c r="O344" s="56"/>
      <c r="P344" s="56"/>
      <c r="Q344"/>
      <c r="R344" s="56"/>
      <c r="S344" s="56"/>
      <c r="T344"/>
      <c r="U344" s="56"/>
      <c r="V344" s="56"/>
      <c r="W344"/>
      <c r="X344" s="56"/>
      <c r="Y344" s="56"/>
      <c r="Z344"/>
      <c r="AA344" s="56"/>
      <c r="AB344" s="56"/>
    </row>
    <row r="345" spans="1:28" ht="14.5" x14ac:dyDescent="0.35">
      <c r="A345"/>
      <c r="B345"/>
      <c r="C345" s="56"/>
      <c r="D345" s="56"/>
      <c r="E345"/>
      <c r="F345" s="56"/>
      <c r="G345" s="56"/>
      <c r="H345"/>
      <c r="I345" s="56"/>
      <c r="J345" s="56"/>
      <c r="K345"/>
      <c r="L345" s="56"/>
      <c r="M345" s="56"/>
      <c r="N345"/>
      <c r="O345" s="56"/>
      <c r="P345" s="56"/>
      <c r="Q345"/>
      <c r="R345" s="56"/>
      <c r="S345" s="56"/>
      <c r="T345"/>
      <c r="U345" s="56"/>
      <c r="V345" s="56"/>
      <c r="W345"/>
      <c r="X345" s="56"/>
      <c r="Y345" s="56"/>
      <c r="Z345"/>
      <c r="AA345" s="56"/>
      <c r="AB345" s="56"/>
    </row>
    <row r="346" spans="1:28" ht="14.5" x14ac:dyDescent="0.35">
      <c r="A346"/>
      <c r="B346"/>
      <c r="C346" s="56"/>
      <c r="D346" s="56"/>
      <c r="E346"/>
      <c r="F346" s="56"/>
      <c r="G346" s="56"/>
      <c r="H346"/>
      <c r="I346" s="56"/>
      <c r="J346" s="56"/>
      <c r="K346"/>
      <c r="L346" s="56"/>
      <c r="M346" s="56"/>
      <c r="N346"/>
      <c r="O346" s="56"/>
      <c r="P346" s="56"/>
      <c r="Q346"/>
      <c r="R346" s="56"/>
      <c r="S346" s="56"/>
      <c r="T346"/>
      <c r="U346" s="56"/>
      <c r="V346" s="56"/>
      <c r="W346"/>
      <c r="X346" s="56"/>
      <c r="Y346" s="56"/>
      <c r="Z346"/>
      <c r="AA346" s="56"/>
      <c r="AB346" s="56"/>
    </row>
    <row r="347" spans="1:28" ht="14.5" x14ac:dyDescent="0.35">
      <c r="A347"/>
      <c r="B347"/>
      <c r="C347" s="56"/>
      <c r="D347" s="56"/>
      <c r="E347"/>
      <c r="F347" s="56"/>
      <c r="G347" s="56"/>
      <c r="H347"/>
      <c r="I347" s="56"/>
      <c r="J347" s="56"/>
      <c r="K347"/>
      <c r="L347" s="56"/>
      <c r="M347" s="56"/>
      <c r="N347"/>
      <c r="O347" s="56"/>
      <c r="P347" s="56"/>
      <c r="Q347"/>
      <c r="R347" s="56"/>
      <c r="S347" s="56"/>
      <c r="T347"/>
      <c r="U347" s="56"/>
      <c r="V347" s="56"/>
      <c r="W347"/>
      <c r="X347" s="56"/>
      <c r="Y347" s="56"/>
      <c r="Z347"/>
      <c r="AA347" s="56"/>
      <c r="AB347" s="56"/>
    </row>
    <row r="348" spans="1:28" ht="14.5" x14ac:dyDescent="0.35">
      <c r="A348"/>
      <c r="B348"/>
      <c r="C348" s="56"/>
      <c r="D348" s="56"/>
      <c r="E348"/>
      <c r="F348" s="56"/>
      <c r="G348" s="56"/>
      <c r="H348"/>
      <c r="I348" s="56"/>
      <c r="J348" s="56"/>
      <c r="K348"/>
      <c r="L348" s="56"/>
      <c r="M348" s="56"/>
      <c r="N348"/>
      <c r="O348" s="56"/>
      <c r="P348" s="56"/>
      <c r="Q348"/>
      <c r="R348" s="56"/>
      <c r="S348" s="56"/>
      <c r="T348"/>
      <c r="U348" s="56"/>
      <c r="V348" s="56"/>
      <c r="W348"/>
      <c r="X348" s="56"/>
      <c r="Y348" s="56"/>
      <c r="Z348"/>
      <c r="AA348" s="56"/>
      <c r="AB348" s="56"/>
    </row>
    <row r="349" spans="1:28" ht="14.5" x14ac:dyDescent="0.35">
      <c r="A349"/>
      <c r="B349"/>
      <c r="C349" s="56"/>
      <c r="D349" s="56"/>
      <c r="E349"/>
      <c r="F349" s="56"/>
      <c r="G349" s="56"/>
      <c r="H349"/>
      <c r="I349" s="56"/>
      <c r="J349" s="56"/>
      <c r="K349"/>
      <c r="L349" s="56"/>
      <c r="M349" s="56"/>
      <c r="N349"/>
      <c r="O349" s="56"/>
      <c r="P349" s="56"/>
      <c r="Q349"/>
      <c r="R349" s="56"/>
      <c r="S349" s="56"/>
      <c r="T349"/>
      <c r="U349" s="56"/>
      <c r="V349" s="56"/>
      <c r="W349"/>
      <c r="X349" s="56"/>
      <c r="Y349" s="56"/>
      <c r="Z349"/>
      <c r="AA349" s="56"/>
      <c r="AB349" s="56"/>
    </row>
    <row r="350" spans="1:28" ht="14.5" x14ac:dyDescent="0.35">
      <c r="A350"/>
      <c r="B350"/>
      <c r="C350" s="56"/>
      <c r="D350" s="56"/>
      <c r="E350"/>
      <c r="F350" s="56"/>
      <c r="G350" s="56"/>
      <c r="H350"/>
      <c r="I350" s="56"/>
      <c r="J350" s="56"/>
      <c r="K350"/>
      <c r="L350" s="56"/>
      <c r="M350" s="56"/>
      <c r="N350"/>
      <c r="O350" s="56"/>
      <c r="P350" s="56"/>
      <c r="Q350"/>
      <c r="R350" s="56"/>
      <c r="S350" s="56"/>
      <c r="T350"/>
      <c r="U350" s="56"/>
      <c r="V350" s="56"/>
      <c r="W350"/>
      <c r="X350" s="56"/>
      <c r="Y350" s="56"/>
      <c r="Z350"/>
      <c r="AA350" s="56"/>
      <c r="AB350" s="56"/>
    </row>
    <row r="351" spans="1:28" ht="14.5" x14ac:dyDescent="0.35">
      <c r="A351"/>
      <c r="B351"/>
      <c r="C351" s="56"/>
      <c r="D351" s="56"/>
      <c r="E351"/>
      <c r="F351" s="56"/>
      <c r="G351" s="56"/>
      <c r="H351"/>
      <c r="I351" s="56"/>
      <c r="J351" s="56"/>
      <c r="K351"/>
      <c r="L351" s="56"/>
      <c r="M351" s="56"/>
      <c r="N351"/>
      <c r="O351" s="56"/>
      <c r="P351" s="56"/>
      <c r="Q351"/>
      <c r="R351" s="56"/>
      <c r="S351" s="56"/>
      <c r="T351"/>
      <c r="U351" s="56"/>
      <c r="V351" s="56"/>
      <c r="W351"/>
      <c r="X351" s="56"/>
      <c r="Y351" s="56"/>
      <c r="Z351"/>
      <c r="AA351" s="56"/>
      <c r="AB351" s="56"/>
    </row>
    <row r="352" spans="1:28" ht="14.5" x14ac:dyDescent="0.35">
      <c r="A352"/>
      <c r="B352"/>
      <c r="C352" s="56"/>
      <c r="D352" s="56"/>
      <c r="E352"/>
      <c r="F352" s="56"/>
      <c r="G352" s="56"/>
      <c r="H352"/>
      <c r="I352" s="56"/>
      <c r="J352" s="56"/>
      <c r="K352"/>
      <c r="L352" s="56"/>
      <c r="M352" s="56"/>
      <c r="N352"/>
      <c r="O352" s="56"/>
      <c r="P352" s="56"/>
      <c r="Q352"/>
      <c r="R352" s="56"/>
      <c r="S352" s="56"/>
      <c r="T352"/>
      <c r="U352" s="56"/>
      <c r="V352" s="56"/>
      <c r="W352"/>
      <c r="X352" s="56"/>
      <c r="Y352" s="56"/>
      <c r="Z352"/>
      <c r="AA352" s="56"/>
      <c r="AB352" s="56"/>
    </row>
    <row r="353" spans="1:28" ht="14.5" x14ac:dyDescent="0.35">
      <c r="A353"/>
      <c r="B353"/>
      <c r="C353" s="56"/>
      <c r="D353" s="56"/>
      <c r="E353"/>
      <c r="F353" s="56"/>
      <c r="G353" s="56"/>
      <c r="H353"/>
      <c r="I353" s="56"/>
      <c r="J353" s="56"/>
      <c r="K353"/>
      <c r="L353" s="56"/>
      <c r="M353" s="56"/>
      <c r="N353"/>
      <c r="O353" s="56"/>
      <c r="P353" s="56"/>
      <c r="Q353"/>
      <c r="R353" s="56"/>
      <c r="S353" s="56"/>
      <c r="T353"/>
      <c r="U353" s="56"/>
      <c r="V353" s="56"/>
      <c r="W353"/>
      <c r="X353" s="56"/>
      <c r="Y353" s="56"/>
      <c r="Z353"/>
      <c r="AA353" s="56"/>
      <c r="AB353" s="56"/>
    </row>
    <row r="354" spans="1:28" ht="14.5" x14ac:dyDescent="0.35">
      <c r="A354"/>
      <c r="B354"/>
      <c r="C354" s="56"/>
      <c r="D354" s="56"/>
      <c r="E354"/>
      <c r="F354" s="56"/>
      <c r="G354" s="56"/>
      <c r="H354"/>
      <c r="I354" s="56"/>
      <c r="J354" s="56"/>
      <c r="K354"/>
      <c r="L354" s="56"/>
      <c r="M354" s="56"/>
      <c r="N354"/>
      <c r="O354" s="56"/>
      <c r="P354" s="56"/>
      <c r="Q354"/>
      <c r="R354" s="56"/>
      <c r="S354" s="56"/>
      <c r="T354"/>
      <c r="U354" s="56"/>
      <c r="V354" s="56"/>
      <c r="W354"/>
      <c r="X354" s="56"/>
      <c r="Y354" s="56"/>
      <c r="Z354"/>
      <c r="AA354" s="56"/>
      <c r="AB354" s="56"/>
    </row>
    <row r="355" spans="1:28" ht="14.5" x14ac:dyDescent="0.35">
      <c r="A355"/>
      <c r="B355"/>
      <c r="C355" s="56"/>
      <c r="D355" s="56"/>
      <c r="E355"/>
      <c r="F355" s="56"/>
      <c r="G355" s="56"/>
      <c r="H355"/>
      <c r="I355" s="56"/>
      <c r="J355" s="56"/>
      <c r="K355"/>
      <c r="L355" s="56"/>
      <c r="M355" s="56"/>
      <c r="N355"/>
      <c r="O355" s="56"/>
      <c r="P355" s="56"/>
      <c r="Q355"/>
      <c r="R355" s="56"/>
      <c r="S355" s="56"/>
      <c r="T355"/>
      <c r="U355" s="56"/>
      <c r="V355" s="56"/>
      <c r="W355"/>
      <c r="X355" s="56"/>
      <c r="Y355" s="56"/>
      <c r="Z355"/>
      <c r="AA355" s="56"/>
      <c r="AB355" s="56"/>
    </row>
    <row r="356" spans="1:28" ht="14.5" x14ac:dyDescent="0.35">
      <c r="A356"/>
      <c r="B356"/>
      <c r="C356" s="56"/>
      <c r="D356" s="56"/>
      <c r="E356"/>
      <c r="F356" s="56"/>
      <c r="G356" s="56"/>
      <c r="H356"/>
      <c r="I356" s="56"/>
      <c r="J356" s="56"/>
      <c r="K356"/>
      <c r="L356" s="56"/>
      <c r="M356" s="56"/>
      <c r="N356"/>
      <c r="O356" s="56"/>
      <c r="P356" s="56"/>
      <c r="Q356"/>
      <c r="R356" s="56"/>
      <c r="S356" s="56"/>
      <c r="T356"/>
      <c r="U356" s="56"/>
      <c r="V356" s="56"/>
      <c r="W356"/>
      <c r="X356" s="56"/>
      <c r="Y356" s="56"/>
      <c r="Z356"/>
      <c r="AA356" s="56"/>
      <c r="AB356" s="56"/>
    </row>
    <row r="357" spans="1:28" ht="14.5" x14ac:dyDescent="0.35">
      <c r="A357"/>
      <c r="B357"/>
      <c r="C357" s="56"/>
      <c r="D357" s="56"/>
      <c r="E357"/>
      <c r="F357" s="56"/>
      <c r="G357" s="56"/>
      <c r="H357"/>
      <c r="I357" s="56"/>
      <c r="J357" s="56"/>
      <c r="K357"/>
      <c r="L357" s="56"/>
      <c r="M357" s="56"/>
      <c r="N357"/>
      <c r="O357" s="56"/>
      <c r="P357" s="56"/>
      <c r="Q357"/>
      <c r="R357" s="56"/>
      <c r="S357" s="56"/>
      <c r="T357"/>
      <c r="U357" s="56"/>
      <c r="V357" s="56"/>
      <c r="W357"/>
      <c r="X357" s="56"/>
      <c r="Y357" s="56"/>
      <c r="Z357"/>
      <c r="AA357" s="56"/>
      <c r="AB357" s="56"/>
    </row>
    <row r="358" spans="1:28" ht="14.5" x14ac:dyDescent="0.35">
      <c r="A358"/>
      <c r="B358"/>
      <c r="C358" s="56"/>
      <c r="D358" s="56"/>
      <c r="E358"/>
      <c r="F358" s="56"/>
      <c r="G358" s="56"/>
      <c r="H358"/>
      <c r="I358" s="56"/>
      <c r="J358" s="56"/>
      <c r="K358"/>
      <c r="L358" s="56"/>
      <c r="M358" s="56"/>
      <c r="N358"/>
      <c r="O358" s="56"/>
      <c r="P358" s="56"/>
      <c r="Q358"/>
      <c r="R358" s="56"/>
      <c r="S358" s="56"/>
      <c r="T358"/>
      <c r="U358" s="56"/>
      <c r="V358" s="56"/>
      <c r="W358"/>
      <c r="X358" s="56"/>
      <c r="Y358" s="56"/>
      <c r="Z358"/>
      <c r="AA358" s="56"/>
      <c r="AB358" s="56"/>
    </row>
    <row r="359" spans="1:28" ht="14.5" x14ac:dyDescent="0.35">
      <c r="A359"/>
      <c r="B359"/>
      <c r="C359" s="56"/>
      <c r="D359" s="56"/>
      <c r="E359"/>
      <c r="F359" s="56"/>
      <c r="G359" s="56"/>
      <c r="H359"/>
      <c r="I359" s="56"/>
      <c r="J359" s="56"/>
      <c r="K359"/>
      <c r="L359" s="56"/>
      <c r="M359" s="56"/>
      <c r="N359"/>
      <c r="O359" s="56"/>
      <c r="P359" s="56"/>
      <c r="Q359"/>
      <c r="R359" s="56"/>
      <c r="S359" s="56"/>
      <c r="T359"/>
      <c r="U359" s="56"/>
      <c r="V359" s="56"/>
      <c r="W359"/>
      <c r="X359" s="56"/>
      <c r="Y359" s="56"/>
      <c r="Z359"/>
      <c r="AA359" s="56"/>
      <c r="AB359" s="56"/>
    </row>
    <row r="360" spans="1:28" ht="14.5" x14ac:dyDescent="0.35">
      <c r="A360"/>
      <c r="B360"/>
      <c r="C360" s="56"/>
      <c r="D360" s="56"/>
      <c r="E360"/>
      <c r="F360" s="56"/>
      <c r="G360" s="56"/>
      <c r="H360"/>
      <c r="I360" s="56"/>
      <c r="J360" s="56"/>
      <c r="K360"/>
      <c r="L360" s="56"/>
      <c r="M360" s="56"/>
      <c r="N360"/>
      <c r="O360" s="56"/>
      <c r="P360" s="56"/>
      <c r="Q360"/>
      <c r="R360" s="56"/>
      <c r="S360" s="56"/>
      <c r="T360"/>
      <c r="U360" s="56"/>
      <c r="V360" s="56"/>
      <c r="W360"/>
      <c r="X360" s="56"/>
      <c r="Y360" s="56"/>
      <c r="Z360"/>
      <c r="AA360" s="56"/>
      <c r="AB360" s="56"/>
    </row>
    <row r="361" spans="1:28" ht="14.5" x14ac:dyDescent="0.35">
      <c r="A361"/>
      <c r="B361"/>
      <c r="C361" s="56"/>
      <c r="D361" s="56"/>
      <c r="E361"/>
      <c r="F361" s="56"/>
      <c r="G361" s="56"/>
      <c r="H361"/>
      <c r="I361" s="56"/>
      <c r="J361" s="56"/>
      <c r="K361"/>
      <c r="L361" s="56"/>
      <c r="M361" s="56"/>
      <c r="N361"/>
      <c r="O361" s="56"/>
      <c r="P361" s="56"/>
      <c r="Q361"/>
      <c r="R361" s="56"/>
      <c r="S361" s="56"/>
      <c r="T361"/>
      <c r="U361" s="56"/>
      <c r="V361" s="56"/>
      <c r="W361"/>
      <c r="X361" s="56"/>
      <c r="Y361" s="56"/>
      <c r="Z361"/>
      <c r="AA361" s="56"/>
      <c r="AB361" s="56"/>
    </row>
    <row r="362" spans="1:28" ht="14.5" x14ac:dyDescent="0.35">
      <c r="A362"/>
      <c r="B362"/>
      <c r="C362" s="56"/>
      <c r="D362" s="56"/>
      <c r="E362"/>
      <c r="F362" s="56"/>
      <c r="G362" s="56"/>
      <c r="H362"/>
      <c r="I362" s="56"/>
      <c r="J362" s="56"/>
      <c r="K362"/>
      <c r="L362" s="56"/>
      <c r="M362" s="56"/>
      <c r="N362"/>
      <c r="O362" s="56"/>
      <c r="P362" s="56"/>
      <c r="Q362"/>
      <c r="R362" s="56"/>
      <c r="S362" s="56"/>
      <c r="T362"/>
      <c r="U362" s="56"/>
      <c r="V362" s="56"/>
      <c r="W362"/>
      <c r="X362" s="56"/>
      <c r="Y362" s="56"/>
      <c r="Z362"/>
      <c r="AA362" s="56"/>
      <c r="AB362" s="56"/>
    </row>
    <row r="363" spans="1:28" ht="14.5" x14ac:dyDescent="0.35">
      <c r="A363"/>
      <c r="B363"/>
      <c r="C363" s="56"/>
      <c r="D363" s="56"/>
      <c r="E363"/>
      <c r="F363" s="56"/>
      <c r="G363" s="56"/>
      <c r="H363"/>
      <c r="I363" s="56"/>
      <c r="J363" s="56"/>
      <c r="K363"/>
      <c r="L363" s="56"/>
      <c r="M363" s="56"/>
      <c r="N363"/>
      <c r="O363" s="56"/>
      <c r="P363" s="56"/>
      <c r="Q363"/>
      <c r="R363" s="56"/>
      <c r="S363" s="56"/>
      <c r="T363"/>
      <c r="U363" s="56"/>
      <c r="V363" s="56"/>
      <c r="W363"/>
      <c r="X363" s="56"/>
      <c r="Y363" s="56"/>
      <c r="Z363"/>
      <c r="AA363" s="56"/>
      <c r="AB363" s="56"/>
    </row>
    <row r="364" spans="1:28" ht="14.5" x14ac:dyDescent="0.35">
      <c r="A364"/>
      <c r="B364"/>
      <c r="C364" s="56"/>
      <c r="D364" s="56"/>
      <c r="E364"/>
      <c r="F364" s="56"/>
      <c r="G364" s="56"/>
      <c r="H364"/>
      <c r="I364" s="56"/>
      <c r="J364" s="56"/>
      <c r="K364"/>
      <c r="L364" s="56"/>
      <c r="M364" s="56"/>
      <c r="N364"/>
      <c r="O364" s="56"/>
      <c r="P364" s="56"/>
      <c r="Q364"/>
      <c r="R364" s="56"/>
      <c r="S364" s="56"/>
      <c r="T364"/>
      <c r="U364" s="56"/>
      <c r="V364" s="56"/>
      <c r="W364"/>
      <c r="X364" s="56"/>
      <c r="Y364" s="56"/>
      <c r="Z364"/>
      <c r="AA364" s="56"/>
      <c r="AB364" s="56"/>
    </row>
    <row r="365" spans="1:28" ht="14.5" x14ac:dyDescent="0.35">
      <c r="A365"/>
      <c r="B365"/>
      <c r="C365" s="56"/>
      <c r="D365" s="56"/>
      <c r="E365"/>
      <c r="F365" s="56"/>
      <c r="G365" s="56"/>
      <c r="H365"/>
      <c r="I365" s="56"/>
      <c r="J365" s="56"/>
      <c r="K365"/>
      <c r="L365" s="56"/>
      <c r="M365" s="56"/>
      <c r="N365"/>
      <c r="O365" s="56"/>
      <c r="P365" s="56"/>
      <c r="Q365"/>
      <c r="R365" s="56"/>
      <c r="S365" s="56"/>
      <c r="T365"/>
      <c r="U365" s="56"/>
      <c r="V365" s="56"/>
      <c r="W365"/>
      <c r="X365" s="56"/>
      <c r="Y365" s="56"/>
      <c r="Z365"/>
      <c r="AA365" s="56"/>
      <c r="AB365" s="56"/>
    </row>
    <row r="366" spans="1:28" ht="14.5" x14ac:dyDescent="0.35">
      <c r="A366"/>
      <c r="B366"/>
      <c r="C366" s="56"/>
      <c r="D366" s="56"/>
      <c r="E366"/>
      <c r="F366" s="56"/>
      <c r="G366" s="56"/>
      <c r="H366"/>
      <c r="I366" s="56"/>
      <c r="J366" s="56"/>
      <c r="K366"/>
      <c r="L366" s="56"/>
      <c r="M366" s="56"/>
      <c r="N366"/>
      <c r="O366" s="56"/>
      <c r="P366" s="56"/>
      <c r="Q366"/>
      <c r="R366" s="56"/>
      <c r="S366" s="56"/>
      <c r="T366"/>
      <c r="U366" s="56"/>
      <c r="V366" s="56"/>
      <c r="W366"/>
      <c r="X366" s="56"/>
      <c r="Y366" s="56"/>
      <c r="Z366"/>
      <c r="AA366" s="56"/>
      <c r="AB366" s="56"/>
    </row>
    <row r="367" spans="1:28" ht="14.5" x14ac:dyDescent="0.35">
      <c r="A367"/>
      <c r="B367"/>
      <c r="C367" s="56"/>
      <c r="D367" s="56"/>
      <c r="E367"/>
      <c r="F367" s="56"/>
      <c r="G367" s="56"/>
      <c r="H367"/>
      <c r="I367" s="56"/>
      <c r="J367" s="56"/>
      <c r="K367"/>
      <c r="L367" s="56"/>
      <c r="M367" s="56"/>
      <c r="N367"/>
      <c r="O367" s="56"/>
      <c r="P367" s="56"/>
      <c r="Q367"/>
      <c r="R367" s="56"/>
      <c r="S367" s="56"/>
      <c r="T367"/>
      <c r="U367" s="56"/>
      <c r="V367" s="56"/>
      <c r="W367"/>
      <c r="X367" s="56"/>
      <c r="Y367" s="56"/>
      <c r="Z367"/>
      <c r="AA367" s="56"/>
      <c r="AB367" s="56"/>
    </row>
    <row r="368" spans="1:28" ht="14.5" x14ac:dyDescent="0.35">
      <c r="A368"/>
      <c r="B368"/>
      <c r="C368" s="56"/>
      <c r="D368" s="56"/>
      <c r="E368"/>
      <c r="F368" s="56"/>
      <c r="G368" s="56"/>
      <c r="H368"/>
      <c r="I368" s="56"/>
      <c r="J368" s="56"/>
      <c r="K368"/>
      <c r="L368" s="56"/>
      <c r="M368" s="56"/>
      <c r="N368"/>
      <c r="O368" s="56"/>
      <c r="P368" s="56"/>
      <c r="Q368"/>
      <c r="R368" s="56"/>
      <c r="S368" s="56"/>
      <c r="T368"/>
      <c r="U368" s="56"/>
      <c r="V368" s="56"/>
      <c r="W368"/>
      <c r="X368" s="56"/>
      <c r="Y368" s="56"/>
      <c r="Z368"/>
      <c r="AA368" s="56"/>
      <c r="AB368" s="56"/>
    </row>
    <row r="369" spans="1:28" ht="14.5" x14ac:dyDescent="0.35">
      <c r="A369"/>
      <c r="B369"/>
      <c r="C369" s="56"/>
      <c r="D369" s="56"/>
      <c r="E369"/>
      <c r="F369" s="56"/>
      <c r="G369" s="56"/>
      <c r="H369"/>
      <c r="I369" s="56"/>
      <c r="J369" s="56"/>
      <c r="K369"/>
      <c r="L369" s="56"/>
      <c r="M369" s="56"/>
      <c r="N369"/>
      <c r="O369" s="56"/>
      <c r="P369" s="56"/>
      <c r="Q369"/>
      <c r="R369" s="56"/>
      <c r="S369" s="56"/>
      <c r="T369"/>
      <c r="U369" s="56"/>
      <c r="V369" s="56"/>
      <c r="W369"/>
      <c r="X369" s="56"/>
      <c r="Y369" s="56"/>
      <c r="Z369"/>
      <c r="AA369" s="56"/>
      <c r="AB369" s="56"/>
    </row>
    <row r="370" spans="1:28" ht="14.5" x14ac:dyDescent="0.35">
      <c r="A370"/>
      <c r="B370"/>
      <c r="C370" s="56"/>
      <c r="D370" s="56"/>
      <c r="E370"/>
      <c r="F370" s="56"/>
      <c r="G370" s="56"/>
      <c r="H370"/>
      <c r="I370" s="56"/>
      <c r="J370" s="56"/>
      <c r="K370"/>
      <c r="L370" s="56"/>
      <c r="M370" s="56"/>
      <c r="N370"/>
      <c r="O370" s="56"/>
      <c r="P370" s="56"/>
      <c r="Q370"/>
      <c r="R370" s="56"/>
      <c r="S370" s="56"/>
      <c r="T370"/>
      <c r="U370" s="56"/>
      <c r="V370" s="56"/>
      <c r="W370"/>
      <c r="X370" s="56"/>
      <c r="Y370" s="56"/>
      <c r="Z370"/>
      <c r="AA370" s="56"/>
      <c r="AB370" s="56"/>
    </row>
    <row r="371" spans="1:28" ht="14.5" x14ac:dyDescent="0.35">
      <c r="A371"/>
      <c r="B371"/>
      <c r="C371" s="56"/>
      <c r="D371" s="56"/>
      <c r="E371"/>
      <c r="F371" s="56"/>
      <c r="G371" s="56"/>
      <c r="H371"/>
      <c r="I371" s="56"/>
      <c r="J371" s="56"/>
      <c r="K371"/>
      <c r="L371" s="56"/>
      <c r="M371" s="56"/>
      <c r="N371"/>
      <c r="O371" s="56"/>
      <c r="P371" s="56"/>
      <c r="Q371"/>
      <c r="R371" s="56"/>
      <c r="S371" s="56"/>
      <c r="T371"/>
      <c r="U371" s="56"/>
      <c r="V371" s="56"/>
      <c r="W371"/>
      <c r="X371" s="56"/>
      <c r="Y371" s="56"/>
      <c r="Z371"/>
      <c r="AA371" s="56"/>
      <c r="AB371" s="56"/>
    </row>
    <row r="372" spans="1:28" ht="14.5" x14ac:dyDescent="0.35">
      <c r="A372"/>
      <c r="B372"/>
      <c r="C372" s="56"/>
      <c r="D372" s="56"/>
      <c r="E372"/>
      <c r="F372" s="56"/>
      <c r="G372" s="56"/>
      <c r="H372"/>
      <c r="I372" s="56"/>
      <c r="J372" s="56"/>
      <c r="K372"/>
      <c r="L372" s="56"/>
      <c r="M372" s="56"/>
      <c r="N372"/>
      <c r="O372" s="56"/>
      <c r="P372" s="56"/>
      <c r="Q372"/>
      <c r="R372" s="56"/>
      <c r="S372" s="56"/>
      <c r="T372"/>
      <c r="U372" s="56"/>
      <c r="V372" s="56"/>
      <c r="W372"/>
      <c r="X372" s="56"/>
      <c r="Y372" s="56"/>
      <c r="Z372"/>
      <c r="AA372" s="56"/>
      <c r="AB372" s="56"/>
    </row>
    <row r="373" spans="1:28" ht="14.5" x14ac:dyDescent="0.35">
      <c r="A373"/>
      <c r="B373"/>
      <c r="C373" s="56"/>
      <c r="D373" s="56"/>
      <c r="E373"/>
      <c r="F373" s="56"/>
      <c r="G373" s="56"/>
      <c r="H373"/>
      <c r="I373" s="56"/>
      <c r="J373" s="56"/>
      <c r="K373"/>
      <c r="L373" s="56"/>
      <c r="M373" s="56"/>
      <c r="N373"/>
      <c r="O373" s="56"/>
      <c r="P373" s="56"/>
      <c r="Q373"/>
      <c r="R373" s="56"/>
      <c r="S373" s="56"/>
      <c r="T373"/>
      <c r="U373" s="56"/>
      <c r="V373" s="56"/>
      <c r="W373"/>
      <c r="X373" s="56"/>
      <c r="Y373" s="56"/>
      <c r="Z373"/>
      <c r="AA373" s="56"/>
      <c r="AB373" s="56"/>
    </row>
    <row r="374" spans="1:28" ht="14.5" x14ac:dyDescent="0.35">
      <c r="A374"/>
      <c r="B374"/>
      <c r="C374" s="56"/>
      <c r="D374" s="56"/>
      <c r="E374"/>
      <c r="F374" s="56"/>
      <c r="G374" s="56"/>
      <c r="H374"/>
      <c r="I374" s="56"/>
      <c r="J374" s="56"/>
      <c r="K374"/>
      <c r="L374" s="56"/>
      <c r="M374" s="56"/>
      <c r="N374"/>
      <c r="O374" s="56"/>
      <c r="P374" s="56"/>
      <c r="Q374"/>
      <c r="R374" s="56"/>
      <c r="S374" s="56"/>
      <c r="T374"/>
      <c r="U374" s="56"/>
      <c r="V374" s="56"/>
      <c r="W374"/>
      <c r="X374" s="56"/>
      <c r="Y374" s="56"/>
      <c r="Z374"/>
      <c r="AA374" s="56"/>
      <c r="AB374" s="56"/>
    </row>
    <row r="375" spans="1:28" ht="14.5" x14ac:dyDescent="0.35">
      <c r="A375"/>
      <c r="B375"/>
      <c r="C375" s="56"/>
      <c r="D375" s="56"/>
      <c r="E375"/>
      <c r="F375" s="56"/>
      <c r="G375" s="56"/>
      <c r="H375"/>
      <c r="I375" s="56"/>
      <c r="J375" s="56"/>
      <c r="K375"/>
      <c r="L375" s="56"/>
      <c r="M375" s="56"/>
      <c r="N375"/>
      <c r="O375" s="56"/>
      <c r="P375" s="56"/>
      <c r="Q375"/>
      <c r="R375" s="56"/>
      <c r="S375" s="56"/>
      <c r="T375"/>
      <c r="U375" s="56"/>
      <c r="V375" s="56"/>
      <c r="W375"/>
      <c r="X375" s="56"/>
      <c r="Y375" s="56"/>
      <c r="Z375"/>
      <c r="AA375" s="56"/>
      <c r="AB375" s="56"/>
    </row>
    <row r="376" spans="1:28" ht="14.5" x14ac:dyDescent="0.35">
      <c r="A376"/>
      <c r="B376"/>
      <c r="C376" s="56"/>
      <c r="D376" s="56"/>
      <c r="E376"/>
      <c r="F376" s="56"/>
      <c r="G376" s="56"/>
      <c r="H376"/>
      <c r="I376" s="56"/>
      <c r="J376" s="56"/>
      <c r="K376"/>
      <c r="L376" s="56"/>
      <c r="M376" s="56"/>
      <c r="N376"/>
      <c r="O376" s="56"/>
      <c r="P376" s="56"/>
      <c r="Q376"/>
      <c r="R376" s="56"/>
      <c r="S376" s="56"/>
      <c r="T376"/>
      <c r="U376" s="56"/>
      <c r="V376" s="56"/>
      <c r="W376"/>
      <c r="X376" s="56"/>
      <c r="Y376" s="56"/>
      <c r="Z376"/>
      <c r="AA376" s="56"/>
      <c r="AB376" s="56"/>
    </row>
    <row r="377" spans="1:28" ht="14.5" x14ac:dyDescent="0.35">
      <c r="A377"/>
      <c r="B377"/>
      <c r="C377" s="56"/>
      <c r="D377" s="56"/>
      <c r="E377"/>
      <c r="F377" s="56"/>
      <c r="G377" s="56"/>
      <c r="H377"/>
      <c r="I377" s="56"/>
      <c r="J377" s="56"/>
      <c r="K377"/>
      <c r="L377" s="56"/>
      <c r="M377" s="56"/>
      <c r="N377"/>
      <c r="O377" s="56"/>
      <c r="P377" s="56"/>
      <c r="Q377"/>
      <c r="R377" s="56"/>
      <c r="S377" s="56"/>
      <c r="T377"/>
      <c r="U377" s="56"/>
      <c r="V377" s="56"/>
      <c r="W377"/>
      <c r="X377" s="56"/>
      <c r="Y377" s="56"/>
      <c r="Z377"/>
      <c r="AA377" s="56"/>
      <c r="AB377" s="56"/>
    </row>
    <row r="378" spans="1:28" ht="14.5" x14ac:dyDescent="0.35">
      <c r="A378"/>
      <c r="B378"/>
      <c r="C378" s="56"/>
      <c r="D378" s="56"/>
      <c r="E378"/>
      <c r="F378" s="56"/>
      <c r="G378" s="56"/>
      <c r="H378"/>
      <c r="I378" s="56"/>
      <c r="J378" s="56"/>
      <c r="K378"/>
      <c r="L378" s="56"/>
      <c r="M378" s="56"/>
      <c r="N378"/>
      <c r="O378" s="56"/>
      <c r="P378" s="56"/>
      <c r="Q378"/>
      <c r="R378" s="56"/>
      <c r="S378" s="56"/>
      <c r="T378"/>
      <c r="U378" s="56"/>
      <c r="V378" s="56"/>
      <c r="W378"/>
      <c r="X378" s="56"/>
      <c r="Y378" s="56"/>
      <c r="Z378"/>
      <c r="AA378" s="56"/>
      <c r="AB378" s="56"/>
    </row>
    <row r="379" spans="1:28" ht="14.5" x14ac:dyDescent="0.35">
      <c r="A379"/>
      <c r="B379"/>
      <c r="C379" s="56"/>
      <c r="D379" s="56"/>
      <c r="E379"/>
      <c r="F379" s="56"/>
      <c r="G379" s="56"/>
      <c r="H379"/>
      <c r="I379" s="56"/>
      <c r="J379" s="56"/>
      <c r="K379"/>
      <c r="L379" s="56"/>
      <c r="M379" s="56"/>
      <c r="N379"/>
      <c r="O379" s="56"/>
      <c r="P379" s="56"/>
      <c r="Q379"/>
      <c r="R379" s="56"/>
      <c r="S379" s="56"/>
      <c r="T379"/>
      <c r="U379" s="56"/>
      <c r="V379" s="56"/>
      <c r="W379"/>
      <c r="X379" s="56"/>
      <c r="Y379" s="56"/>
      <c r="Z379"/>
      <c r="AA379" s="56"/>
      <c r="AB379" s="56"/>
    </row>
    <row r="380" spans="1:28" ht="14.5" x14ac:dyDescent="0.35">
      <c r="A380"/>
      <c r="B380"/>
      <c r="C380" s="56"/>
      <c r="D380" s="56"/>
      <c r="E380"/>
      <c r="F380" s="56"/>
      <c r="G380" s="56"/>
      <c r="H380"/>
      <c r="I380" s="56"/>
      <c r="J380" s="56"/>
      <c r="K380"/>
      <c r="L380" s="56"/>
      <c r="M380" s="56"/>
      <c r="N380"/>
      <c r="O380" s="56"/>
      <c r="P380" s="56"/>
      <c r="Q380"/>
      <c r="R380" s="56"/>
      <c r="S380" s="56"/>
      <c r="T380"/>
      <c r="U380" s="56"/>
      <c r="V380" s="56"/>
      <c r="W380"/>
      <c r="X380" s="56"/>
      <c r="Y380" s="56"/>
      <c r="Z380"/>
      <c r="AA380" s="56"/>
      <c r="AB380" s="56"/>
    </row>
    <row r="381" spans="1:28" ht="14.5" x14ac:dyDescent="0.35">
      <c r="A381"/>
      <c r="B381"/>
      <c r="C381" s="56"/>
      <c r="D381" s="56"/>
      <c r="E381"/>
      <c r="F381" s="56"/>
      <c r="G381" s="56"/>
      <c r="H381"/>
      <c r="I381" s="56"/>
      <c r="J381" s="56"/>
      <c r="K381"/>
      <c r="L381" s="56"/>
      <c r="M381" s="56"/>
      <c r="N381"/>
      <c r="O381" s="56"/>
      <c r="P381" s="56"/>
      <c r="Q381"/>
      <c r="R381" s="56"/>
      <c r="S381" s="56"/>
      <c r="T381"/>
      <c r="U381" s="56"/>
      <c r="V381" s="56"/>
      <c r="W381"/>
      <c r="X381" s="56"/>
      <c r="Y381" s="56"/>
      <c r="Z381"/>
      <c r="AA381" s="56"/>
      <c r="AB381" s="56"/>
    </row>
    <row r="382" spans="1:28" ht="14.5" x14ac:dyDescent="0.35">
      <c r="A382"/>
      <c r="B382"/>
      <c r="C382" s="56"/>
      <c r="D382" s="56"/>
      <c r="E382"/>
      <c r="F382" s="56"/>
      <c r="G382" s="56"/>
      <c r="H382"/>
      <c r="I382" s="56"/>
      <c r="J382" s="56"/>
      <c r="K382"/>
      <c r="L382" s="56"/>
      <c r="M382" s="56"/>
      <c r="N382"/>
      <c r="O382" s="56"/>
      <c r="P382" s="56"/>
      <c r="Q382"/>
      <c r="R382" s="56"/>
      <c r="S382" s="56"/>
      <c r="T382"/>
      <c r="U382" s="56"/>
      <c r="V382" s="56"/>
      <c r="W382"/>
      <c r="X382" s="56"/>
      <c r="Y382" s="56"/>
      <c r="Z382"/>
      <c r="AA382" s="56"/>
      <c r="AB382" s="56"/>
    </row>
    <row r="383" spans="1:28" ht="14.5" x14ac:dyDescent="0.35">
      <c r="A383"/>
      <c r="B383"/>
      <c r="C383" s="56"/>
      <c r="D383" s="56"/>
      <c r="E383"/>
      <c r="F383" s="56"/>
      <c r="G383" s="56"/>
      <c r="H383"/>
      <c r="I383" s="56"/>
      <c r="J383" s="56"/>
      <c r="K383"/>
      <c r="L383" s="56"/>
      <c r="M383" s="56"/>
      <c r="N383"/>
      <c r="O383" s="56"/>
      <c r="P383" s="56"/>
      <c r="Q383"/>
      <c r="R383" s="56"/>
      <c r="S383" s="56"/>
      <c r="T383"/>
      <c r="U383" s="56"/>
      <c r="V383" s="56"/>
      <c r="W383"/>
      <c r="X383" s="56"/>
      <c r="Y383" s="56"/>
      <c r="Z383"/>
      <c r="AA383" s="56"/>
      <c r="AB383" s="56"/>
    </row>
    <row r="384" spans="1:28" ht="14.5" x14ac:dyDescent="0.35">
      <c r="A384"/>
      <c r="B384"/>
      <c r="C384" s="56"/>
      <c r="D384" s="56"/>
      <c r="E384"/>
      <c r="F384" s="56"/>
      <c r="G384" s="56"/>
      <c r="H384"/>
      <c r="I384" s="56"/>
      <c r="J384" s="56"/>
      <c r="K384"/>
      <c r="L384" s="56"/>
      <c r="M384" s="56"/>
      <c r="N384"/>
      <c r="O384" s="56"/>
      <c r="P384" s="56"/>
      <c r="Q384"/>
      <c r="R384" s="56"/>
      <c r="S384" s="56"/>
      <c r="T384"/>
      <c r="U384" s="56"/>
      <c r="V384" s="56"/>
      <c r="W384"/>
      <c r="X384" s="56"/>
      <c r="Y384" s="56"/>
      <c r="Z384"/>
      <c r="AA384" s="56"/>
      <c r="AB384" s="56"/>
    </row>
    <row r="385" spans="1:28" ht="14.5" x14ac:dyDescent="0.35">
      <c r="A385"/>
      <c r="B385"/>
      <c r="C385" s="56"/>
      <c r="D385" s="56"/>
      <c r="E385"/>
      <c r="F385" s="56"/>
      <c r="G385" s="56"/>
      <c r="H385"/>
      <c r="I385" s="56"/>
      <c r="J385" s="56"/>
      <c r="K385"/>
      <c r="L385" s="56"/>
      <c r="M385" s="56"/>
      <c r="N385"/>
      <c r="O385" s="56"/>
      <c r="P385" s="56"/>
      <c r="Q385"/>
      <c r="R385" s="56"/>
      <c r="S385" s="56"/>
      <c r="T385"/>
      <c r="U385" s="56"/>
      <c r="V385" s="56"/>
      <c r="W385"/>
      <c r="X385" s="56"/>
      <c r="Y385" s="56"/>
      <c r="Z385"/>
      <c r="AA385" s="56"/>
      <c r="AB385" s="56"/>
    </row>
    <row r="386" spans="1:28" ht="14.5" x14ac:dyDescent="0.35">
      <c r="A386"/>
      <c r="B386"/>
      <c r="C386" s="56"/>
      <c r="D386" s="56"/>
      <c r="E386"/>
      <c r="F386" s="56"/>
      <c r="G386" s="56"/>
      <c r="H386"/>
      <c r="I386" s="56"/>
      <c r="J386" s="56"/>
      <c r="K386"/>
      <c r="L386" s="56"/>
      <c r="M386" s="56"/>
      <c r="N386"/>
      <c r="O386" s="56"/>
      <c r="P386" s="56"/>
      <c r="Q386"/>
      <c r="R386" s="56"/>
      <c r="S386" s="56"/>
      <c r="T386"/>
      <c r="U386" s="56"/>
      <c r="V386" s="56"/>
      <c r="W386"/>
      <c r="X386" s="56"/>
      <c r="Y386" s="56"/>
      <c r="Z386"/>
      <c r="AA386" s="56"/>
      <c r="AB386" s="56"/>
    </row>
    <row r="387" spans="1:28" ht="14.5" x14ac:dyDescent="0.35">
      <c r="A387"/>
      <c r="B387"/>
      <c r="C387" s="56"/>
      <c r="D387" s="56"/>
      <c r="E387"/>
      <c r="F387" s="56"/>
      <c r="G387" s="56"/>
      <c r="H387"/>
      <c r="I387" s="56"/>
      <c r="J387" s="56"/>
      <c r="K387"/>
      <c r="L387" s="56"/>
      <c r="M387" s="56"/>
      <c r="N387"/>
      <c r="O387" s="56"/>
      <c r="P387" s="56"/>
      <c r="Q387"/>
      <c r="R387" s="56"/>
      <c r="S387" s="56"/>
      <c r="T387"/>
      <c r="U387" s="56"/>
      <c r="V387" s="56"/>
      <c r="W387"/>
      <c r="X387" s="56"/>
      <c r="Y387" s="56"/>
      <c r="Z387"/>
      <c r="AA387" s="56"/>
      <c r="AB387" s="56"/>
    </row>
    <row r="388" spans="1:28" ht="14.5" x14ac:dyDescent="0.35">
      <c r="A388"/>
      <c r="B388"/>
      <c r="C388" s="56"/>
      <c r="D388" s="56"/>
      <c r="E388"/>
      <c r="F388" s="56"/>
      <c r="G388" s="56"/>
      <c r="H388"/>
      <c r="I388" s="56"/>
      <c r="J388" s="56"/>
      <c r="K388"/>
      <c r="L388" s="56"/>
      <c r="M388" s="56"/>
      <c r="N388"/>
      <c r="O388" s="56"/>
      <c r="P388" s="56"/>
      <c r="Q388"/>
      <c r="R388" s="56"/>
      <c r="S388" s="56"/>
      <c r="T388"/>
      <c r="U388" s="56"/>
      <c r="V388" s="56"/>
      <c r="W388"/>
      <c r="X388" s="56"/>
      <c r="Y388" s="56"/>
      <c r="Z388"/>
      <c r="AA388" s="56"/>
      <c r="AB388" s="56"/>
    </row>
    <row r="389" spans="1:28" ht="14.5" x14ac:dyDescent="0.35">
      <c r="A389"/>
      <c r="B389"/>
      <c r="C389" s="56"/>
      <c r="D389" s="56"/>
      <c r="E389"/>
      <c r="F389" s="56"/>
      <c r="G389" s="56"/>
      <c r="H389"/>
      <c r="I389" s="56"/>
      <c r="J389" s="56"/>
      <c r="K389"/>
      <c r="L389" s="56"/>
      <c r="M389" s="56"/>
      <c r="N389"/>
      <c r="O389" s="56"/>
      <c r="P389" s="56"/>
      <c r="Q389"/>
      <c r="R389" s="56"/>
      <c r="S389" s="56"/>
      <c r="T389"/>
      <c r="U389" s="56"/>
      <c r="V389" s="56"/>
      <c r="W389"/>
      <c r="X389" s="56"/>
      <c r="Y389" s="56"/>
      <c r="Z389"/>
      <c r="AA389" s="56"/>
      <c r="AB389" s="56"/>
    </row>
    <row r="390" spans="1:28" ht="14.5" x14ac:dyDescent="0.35">
      <c r="A390"/>
      <c r="B390"/>
      <c r="C390" s="56"/>
      <c r="D390" s="56"/>
      <c r="E390"/>
      <c r="F390" s="56"/>
      <c r="G390" s="56"/>
      <c r="H390"/>
      <c r="I390" s="56"/>
      <c r="J390" s="56"/>
      <c r="K390"/>
      <c r="L390" s="56"/>
      <c r="M390" s="56"/>
      <c r="N390"/>
      <c r="O390" s="56"/>
      <c r="P390" s="56"/>
      <c r="Q390"/>
      <c r="R390" s="56"/>
      <c r="S390" s="56"/>
      <c r="T390"/>
      <c r="U390" s="56"/>
      <c r="V390" s="56"/>
      <c r="W390"/>
      <c r="X390" s="56"/>
      <c r="Y390" s="56"/>
      <c r="Z390"/>
      <c r="AA390" s="56"/>
      <c r="AB390" s="56"/>
    </row>
    <row r="391" spans="1:28" ht="14.5" x14ac:dyDescent="0.35">
      <c r="A391"/>
      <c r="B391"/>
      <c r="C391" s="56"/>
      <c r="D391" s="56"/>
      <c r="E391"/>
      <c r="F391" s="56"/>
      <c r="G391" s="56"/>
      <c r="H391"/>
      <c r="I391" s="56"/>
      <c r="J391" s="56"/>
      <c r="K391"/>
      <c r="L391" s="56"/>
      <c r="M391" s="56"/>
      <c r="N391"/>
      <c r="O391" s="56"/>
      <c r="P391" s="56"/>
      <c r="Q391"/>
      <c r="R391" s="56"/>
      <c r="S391" s="56"/>
      <c r="T391"/>
      <c r="U391" s="56"/>
      <c r="V391" s="56"/>
      <c r="W391"/>
      <c r="X391" s="56"/>
      <c r="Y391" s="56"/>
      <c r="Z391"/>
      <c r="AA391" s="56"/>
      <c r="AB391" s="56"/>
    </row>
    <row r="392" spans="1:28" ht="14.5" x14ac:dyDescent="0.35">
      <c r="A392"/>
      <c r="B392"/>
      <c r="C392" s="56"/>
      <c r="D392" s="56"/>
      <c r="E392"/>
      <c r="F392" s="56"/>
      <c r="G392" s="56"/>
      <c r="H392"/>
      <c r="I392" s="56"/>
      <c r="J392" s="56"/>
      <c r="K392"/>
      <c r="L392" s="56"/>
      <c r="M392" s="56"/>
      <c r="N392"/>
      <c r="O392" s="56"/>
      <c r="P392" s="56"/>
      <c r="Q392"/>
      <c r="R392" s="56"/>
      <c r="S392" s="56"/>
      <c r="T392"/>
      <c r="U392" s="56"/>
      <c r="V392" s="56"/>
      <c r="W392"/>
      <c r="X392" s="56"/>
      <c r="Y392" s="56"/>
      <c r="Z392"/>
      <c r="AA392" s="56"/>
      <c r="AB392" s="56"/>
    </row>
    <row r="393" spans="1:28" ht="14.5" x14ac:dyDescent="0.35">
      <c r="A393"/>
      <c r="B393"/>
      <c r="C393" s="56"/>
      <c r="D393" s="56"/>
      <c r="E393"/>
      <c r="F393" s="56"/>
      <c r="G393" s="56"/>
      <c r="H393"/>
      <c r="I393" s="56"/>
      <c r="J393" s="56"/>
      <c r="K393"/>
      <c r="L393" s="56"/>
      <c r="M393" s="56"/>
      <c r="N393"/>
      <c r="O393" s="56"/>
      <c r="P393" s="56"/>
      <c r="Q393"/>
      <c r="R393" s="56"/>
      <c r="S393" s="56"/>
      <c r="T393"/>
      <c r="U393" s="56"/>
      <c r="V393" s="56"/>
      <c r="W393"/>
      <c r="X393" s="56"/>
      <c r="Y393" s="56"/>
      <c r="Z393"/>
      <c r="AA393" s="56"/>
      <c r="AB393" s="56"/>
    </row>
    <row r="394" spans="1:28" ht="14.5" x14ac:dyDescent="0.35">
      <c r="A394"/>
      <c r="B394"/>
      <c r="C394" s="56"/>
      <c r="D394" s="56"/>
      <c r="E394"/>
      <c r="F394" s="56"/>
      <c r="G394" s="56"/>
      <c r="H394"/>
      <c r="I394" s="56"/>
      <c r="J394" s="56"/>
      <c r="K394"/>
      <c r="L394" s="56"/>
      <c r="M394" s="56"/>
      <c r="N394"/>
      <c r="O394" s="56"/>
      <c r="P394" s="56"/>
      <c r="Q394"/>
      <c r="R394" s="56"/>
      <c r="S394" s="56"/>
      <c r="T394"/>
      <c r="U394" s="56"/>
      <c r="V394" s="56"/>
      <c r="W394"/>
      <c r="X394" s="56"/>
      <c r="Y394" s="56"/>
      <c r="Z394"/>
      <c r="AA394" s="56"/>
      <c r="AB394" s="56"/>
    </row>
    <row r="395" spans="1:28" ht="14.5" x14ac:dyDescent="0.35">
      <c r="A395"/>
      <c r="B395"/>
      <c r="C395" s="56"/>
      <c r="D395" s="56"/>
      <c r="E395"/>
      <c r="F395" s="56"/>
      <c r="G395" s="56"/>
      <c r="H395"/>
      <c r="I395" s="56"/>
      <c r="J395" s="56"/>
      <c r="K395"/>
      <c r="L395" s="56"/>
      <c r="M395" s="56"/>
      <c r="N395"/>
      <c r="O395" s="56"/>
      <c r="P395" s="56"/>
      <c r="Q395"/>
      <c r="R395" s="56"/>
      <c r="S395" s="56"/>
      <c r="T395"/>
      <c r="U395" s="56"/>
      <c r="V395" s="56"/>
      <c r="W395"/>
      <c r="X395" s="56"/>
      <c r="Y395" s="56"/>
      <c r="Z395"/>
      <c r="AA395" s="56"/>
      <c r="AB395" s="56"/>
    </row>
    <row r="396" spans="1:28" ht="14.5" x14ac:dyDescent="0.35">
      <c r="A396"/>
      <c r="B396"/>
      <c r="C396" s="56"/>
      <c r="D396" s="56"/>
      <c r="E396"/>
      <c r="F396" s="56"/>
      <c r="G396" s="56"/>
      <c r="H396"/>
      <c r="I396" s="56"/>
      <c r="J396" s="56"/>
      <c r="K396"/>
      <c r="L396" s="56"/>
      <c r="M396" s="56"/>
      <c r="N396"/>
      <c r="O396" s="56"/>
      <c r="P396" s="56"/>
      <c r="Q396"/>
      <c r="R396" s="56"/>
      <c r="S396" s="56"/>
      <c r="T396"/>
      <c r="U396" s="56"/>
      <c r="V396" s="56"/>
      <c r="W396"/>
      <c r="X396" s="56"/>
      <c r="Y396" s="56"/>
      <c r="Z396"/>
      <c r="AA396" s="56"/>
      <c r="AB396" s="56"/>
    </row>
    <row r="397" spans="1:28" ht="14.5" x14ac:dyDescent="0.35">
      <c r="A397"/>
      <c r="B397"/>
      <c r="C397" s="56"/>
      <c r="D397" s="56"/>
      <c r="E397"/>
      <c r="F397" s="56"/>
      <c r="G397" s="56"/>
      <c r="H397"/>
      <c r="I397" s="56"/>
      <c r="J397" s="56"/>
      <c r="K397"/>
      <c r="L397" s="56"/>
      <c r="M397" s="56"/>
      <c r="N397"/>
      <c r="O397" s="56"/>
      <c r="P397" s="56"/>
      <c r="Q397"/>
      <c r="R397" s="56"/>
      <c r="S397" s="56"/>
      <c r="T397"/>
      <c r="U397" s="56"/>
      <c r="V397" s="56"/>
      <c r="W397"/>
      <c r="X397" s="56"/>
      <c r="Y397" s="56"/>
      <c r="Z397"/>
      <c r="AA397" s="56"/>
      <c r="AB397" s="56"/>
    </row>
    <row r="398" spans="1:28" ht="14.5" x14ac:dyDescent="0.35">
      <c r="A398"/>
      <c r="B398"/>
      <c r="C398" s="56"/>
      <c r="D398" s="56"/>
      <c r="E398"/>
      <c r="F398" s="56"/>
      <c r="G398" s="56"/>
      <c r="H398"/>
      <c r="I398" s="56"/>
      <c r="J398" s="56"/>
      <c r="K398"/>
      <c r="L398" s="56"/>
      <c r="M398" s="56"/>
      <c r="N398"/>
      <c r="O398" s="56"/>
      <c r="P398" s="56"/>
      <c r="Q398"/>
      <c r="R398" s="56"/>
      <c r="S398" s="56"/>
      <c r="T398"/>
      <c r="U398" s="56"/>
      <c r="V398" s="56"/>
      <c r="W398"/>
      <c r="X398" s="56"/>
      <c r="Y398" s="56"/>
      <c r="Z398"/>
      <c r="AA398" s="56"/>
      <c r="AB398" s="56"/>
    </row>
    <row r="399" spans="1:28" ht="14.5" x14ac:dyDescent="0.35">
      <c r="A399"/>
      <c r="B399"/>
      <c r="C399" s="56"/>
      <c r="D399" s="56"/>
      <c r="E399"/>
      <c r="F399" s="56"/>
      <c r="G399" s="56"/>
      <c r="H399"/>
      <c r="I399" s="56"/>
      <c r="J399" s="56"/>
      <c r="K399"/>
      <c r="L399" s="56"/>
      <c r="M399" s="56"/>
      <c r="N399"/>
      <c r="O399" s="56"/>
      <c r="P399" s="56"/>
      <c r="Q399"/>
      <c r="R399" s="56"/>
      <c r="S399" s="56"/>
      <c r="T399"/>
      <c r="U399" s="56"/>
      <c r="V399" s="56"/>
      <c r="W399"/>
      <c r="X399" s="56"/>
      <c r="Y399" s="56"/>
      <c r="Z399"/>
      <c r="AA399" s="56"/>
      <c r="AB399" s="56"/>
    </row>
    <row r="400" spans="1:28" ht="14.5" x14ac:dyDescent="0.35">
      <c r="A400"/>
      <c r="B400"/>
      <c r="C400" s="56"/>
      <c r="D400" s="56"/>
      <c r="E400"/>
      <c r="F400" s="56"/>
      <c r="G400" s="56"/>
      <c r="H400"/>
      <c r="I400" s="56"/>
      <c r="J400" s="56"/>
      <c r="K400"/>
      <c r="L400" s="56"/>
      <c r="M400" s="56"/>
      <c r="N400"/>
      <c r="O400" s="56"/>
      <c r="P400" s="56"/>
      <c r="Q400"/>
      <c r="R400" s="56"/>
      <c r="S400" s="56"/>
      <c r="T400"/>
      <c r="U400" s="56"/>
      <c r="V400" s="56"/>
      <c r="W400"/>
      <c r="X400" s="56"/>
      <c r="Y400" s="56"/>
      <c r="Z400"/>
      <c r="AA400" s="56"/>
      <c r="AB400" s="56"/>
    </row>
    <row r="401" spans="1:29" ht="14.5" x14ac:dyDescent="0.35">
      <c r="A401"/>
      <c r="B401"/>
      <c r="C401" s="56"/>
      <c r="D401" s="56"/>
      <c r="E401"/>
      <c r="F401" s="56"/>
      <c r="G401" s="56"/>
      <c r="H401"/>
      <c r="I401" s="56"/>
      <c r="J401" s="56"/>
      <c r="K401"/>
      <c r="L401" s="56"/>
      <c r="M401" s="56"/>
      <c r="N401"/>
      <c r="O401" s="56"/>
      <c r="P401" s="56"/>
      <c r="Q401"/>
      <c r="R401" s="56"/>
      <c r="S401" s="56"/>
      <c r="T401"/>
      <c r="U401" s="56"/>
      <c r="V401" s="56"/>
      <c r="W401"/>
      <c r="X401" s="56"/>
      <c r="Y401" s="56"/>
      <c r="Z401"/>
      <c r="AA401" s="56"/>
      <c r="AB401" s="56"/>
    </row>
    <row r="402" spans="1:29" ht="14.5" x14ac:dyDescent="0.35">
      <c r="A402"/>
      <c r="B402"/>
      <c r="C402" s="56"/>
      <c r="D402" s="56"/>
      <c r="E402"/>
      <c r="F402" s="56"/>
      <c r="G402" s="56"/>
      <c r="H402"/>
      <c r="I402" s="56"/>
      <c r="J402" s="56"/>
      <c r="K402"/>
      <c r="L402" s="56"/>
      <c r="M402" s="56"/>
      <c r="N402"/>
      <c r="O402" s="56"/>
      <c r="P402" s="56"/>
      <c r="Q402"/>
      <c r="R402" s="56"/>
      <c r="S402" s="56"/>
      <c r="T402"/>
      <c r="U402" s="56"/>
      <c r="V402" s="56"/>
      <c r="W402"/>
      <c r="X402" s="56"/>
      <c r="Y402" s="56"/>
      <c r="Z402"/>
      <c r="AA402" s="56"/>
      <c r="AB402" s="56"/>
    </row>
    <row r="403" spans="1:29" ht="14.5" x14ac:dyDescent="0.35">
      <c r="A403"/>
      <c r="B403"/>
      <c r="C403" s="56"/>
      <c r="D403" s="56"/>
      <c r="E403"/>
      <c r="F403" s="56"/>
      <c r="G403" s="56"/>
      <c r="H403"/>
      <c r="I403" s="56"/>
      <c r="J403" s="56"/>
      <c r="K403"/>
      <c r="L403" s="56"/>
      <c r="M403" s="56"/>
      <c r="N403"/>
      <c r="O403" s="56"/>
      <c r="P403" s="56"/>
      <c r="Q403"/>
      <c r="R403" s="56"/>
      <c r="S403" s="56"/>
      <c r="T403"/>
      <c r="U403" s="56"/>
      <c r="V403" s="56"/>
      <c r="W403"/>
      <c r="X403" s="56"/>
      <c r="Y403" s="56"/>
      <c r="Z403"/>
      <c r="AA403" s="56"/>
      <c r="AB403" s="56"/>
    </row>
    <row r="404" spans="1:29" ht="14.5" x14ac:dyDescent="0.35">
      <c r="A404"/>
      <c r="B404"/>
      <c r="C404" s="56"/>
      <c r="D404" s="56"/>
      <c r="E404"/>
      <c r="F404" s="56"/>
      <c r="G404" s="56"/>
      <c r="H404"/>
      <c r="I404" s="56"/>
      <c r="J404" s="56"/>
      <c r="K404"/>
      <c r="L404" s="56"/>
      <c r="M404" s="56"/>
      <c r="N404"/>
      <c r="O404" s="56"/>
      <c r="P404" s="56"/>
      <c r="Q404"/>
      <c r="R404" s="56"/>
      <c r="S404" s="56"/>
      <c r="T404"/>
      <c r="U404" s="56"/>
      <c r="V404" s="56"/>
      <c r="W404"/>
      <c r="X404" s="56"/>
      <c r="Y404" s="56"/>
      <c r="Z404"/>
      <c r="AA404" s="56"/>
      <c r="AB404" s="56"/>
    </row>
    <row r="405" spans="1:29" ht="14.5" x14ac:dyDescent="0.35">
      <c r="A405"/>
      <c r="B405"/>
      <c r="C405" s="56"/>
      <c r="D405" s="56"/>
      <c r="E405"/>
      <c r="F405" s="56"/>
      <c r="G405" s="56"/>
      <c r="H405"/>
      <c r="I405" s="56"/>
      <c r="J405" s="56"/>
      <c r="K405"/>
      <c r="L405" s="56"/>
      <c r="M405" s="56"/>
      <c r="N405"/>
      <c r="O405" s="56"/>
      <c r="P405" s="56"/>
      <c r="Q405"/>
      <c r="R405" s="56"/>
      <c r="S405" s="56"/>
      <c r="T405"/>
      <c r="U405" s="56"/>
      <c r="V405" s="56"/>
      <c r="W405"/>
      <c r="X405" s="56"/>
      <c r="Y405" s="56"/>
      <c r="Z405"/>
      <c r="AA405" s="56"/>
      <c r="AB405" s="56"/>
    </row>
    <row r="406" spans="1:29" ht="14.5" x14ac:dyDescent="0.35">
      <c r="A406"/>
      <c r="B406"/>
      <c r="C406" s="56"/>
      <c r="D406" s="56"/>
      <c r="E406"/>
      <c r="F406" s="56"/>
      <c r="G406" s="56"/>
      <c r="H406"/>
      <c r="I406" s="56"/>
      <c r="J406" s="56"/>
      <c r="K406"/>
      <c r="L406" s="56"/>
      <c r="M406" s="56"/>
      <c r="N406"/>
      <c r="O406" s="56"/>
      <c r="P406" s="56"/>
      <c r="Q406"/>
      <c r="R406" s="56"/>
      <c r="S406" s="56"/>
      <c r="T406"/>
      <c r="U406" s="56"/>
      <c r="V406" s="56"/>
      <c r="W406"/>
      <c r="X406" s="56"/>
      <c r="Y406" s="56"/>
      <c r="Z406"/>
      <c r="AA406" s="56"/>
      <c r="AB406" s="56"/>
    </row>
    <row r="407" spans="1:29" ht="14.5" x14ac:dyDescent="0.35">
      <c r="A407"/>
      <c r="B407"/>
      <c r="C407" s="56"/>
      <c r="D407" s="56"/>
      <c r="E407"/>
      <c r="F407" s="56"/>
      <c r="G407" s="56"/>
      <c r="H407"/>
      <c r="I407" s="56"/>
      <c r="J407" s="56"/>
      <c r="K407"/>
      <c r="L407" s="56"/>
      <c r="M407" s="56"/>
      <c r="N407"/>
      <c r="O407" s="56"/>
      <c r="P407" s="56"/>
      <c r="Q407"/>
      <c r="R407" s="56"/>
      <c r="S407" s="56"/>
      <c r="T407"/>
      <c r="U407" s="56"/>
      <c r="V407" s="56"/>
      <c r="W407"/>
      <c r="X407" s="56"/>
      <c r="Y407" s="56"/>
      <c r="Z407"/>
      <c r="AA407" s="56"/>
      <c r="AB407" s="56"/>
    </row>
    <row r="408" spans="1:29" ht="14.5" x14ac:dyDescent="0.35">
      <c r="A408"/>
      <c r="B408"/>
      <c r="C408" s="56"/>
      <c r="D408" s="56"/>
      <c r="E408"/>
      <c r="F408" s="56"/>
      <c r="G408" s="56"/>
      <c r="H408"/>
      <c r="I408" s="56"/>
      <c r="J408" s="56"/>
      <c r="K408"/>
      <c r="L408" s="56"/>
      <c r="M408" s="56"/>
      <c r="N408"/>
      <c r="O408" s="56"/>
      <c r="P408" s="56"/>
      <c r="Q408"/>
      <c r="R408" s="56"/>
      <c r="S408" s="56"/>
      <c r="T408"/>
      <c r="U408" s="56"/>
      <c r="V408" s="56"/>
      <c r="W408"/>
      <c r="X408" s="56"/>
      <c r="Y408" s="56"/>
      <c r="Z408"/>
      <c r="AA408" s="56"/>
      <c r="AB408" s="56"/>
    </row>
    <row r="409" spans="1:29" ht="14.5" x14ac:dyDescent="0.35">
      <c r="A409"/>
      <c r="B409"/>
      <c r="C409" s="56"/>
      <c r="D409" s="56"/>
      <c r="E409"/>
      <c r="F409" s="56"/>
      <c r="G409" s="56"/>
      <c r="H409"/>
      <c r="I409" s="56"/>
      <c r="J409" s="56"/>
      <c r="K409"/>
      <c r="L409" s="56"/>
      <c r="M409" s="56"/>
      <c r="N409"/>
      <c r="O409" s="56"/>
      <c r="P409" s="56"/>
      <c r="Q409"/>
      <c r="R409" s="56"/>
      <c r="S409" s="56"/>
      <c r="T409"/>
      <c r="U409" s="56"/>
      <c r="V409" s="56"/>
      <c r="W409"/>
      <c r="X409" s="56"/>
      <c r="Y409" s="56"/>
      <c r="Z409"/>
      <c r="AA409" s="56"/>
      <c r="AB409" s="56"/>
    </row>
    <row r="410" spans="1:29" ht="14.5" x14ac:dyDescent="0.35">
      <c r="A410"/>
      <c r="B410"/>
      <c r="C410" s="56"/>
      <c r="D410" s="56"/>
      <c r="E410"/>
      <c r="F410" s="56"/>
      <c r="G410" s="56"/>
      <c r="H410"/>
      <c r="I410" s="56"/>
      <c r="J410" s="56"/>
      <c r="K410"/>
      <c r="L410" s="56"/>
      <c r="M410" s="56"/>
      <c r="N410"/>
      <c r="O410" s="56"/>
      <c r="P410" s="56"/>
      <c r="Q410"/>
      <c r="R410" s="56"/>
      <c r="S410" s="56"/>
      <c r="T410"/>
      <c r="U410" s="56"/>
      <c r="V410" s="56"/>
      <c r="W410"/>
      <c r="X410" s="56"/>
      <c r="Y410" s="56"/>
      <c r="Z410"/>
      <c r="AA410" s="56"/>
      <c r="AB410" s="56"/>
    </row>
    <row r="411" spans="1:29" ht="14.5" x14ac:dyDescent="0.35">
      <c r="A411"/>
      <c r="B411"/>
      <c r="C411" s="56"/>
      <c r="D411" s="56"/>
      <c r="E411"/>
      <c r="F411" s="56"/>
      <c r="G411" s="56"/>
      <c r="H411"/>
      <c r="I411" s="56"/>
      <c r="J411" s="56"/>
      <c r="K411"/>
      <c r="L411" s="56"/>
      <c r="M411" s="56"/>
      <c r="N411"/>
      <c r="O411" s="56"/>
      <c r="P411" s="56"/>
      <c r="Q411"/>
      <c r="R411" s="56"/>
      <c r="S411" s="56"/>
      <c r="T411"/>
      <c r="U411" s="56"/>
      <c r="V411" s="56"/>
      <c r="W411"/>
      <c r="X411" s="56"/>
      <c r="Y411" s="56"/>
      <c r="Z411"/>
      <c r="AA411" s="56"/>
      <c r="AB411" s="56"/>
    </row>
    <row r="412" spans="1:29" s="63" customFormat="1" ht="14.5" x14ac:dyDescent="0.35">
      <c r="A412"/>
      <c r="B412"/>
      <c r="C412" s="56"/>
      <c r="D412" s="56"/>
      <c r="E412"/>
      <c r="F412" s="56"/>
      <c r="G412" s="56"/>
      <c r="H412"/>
      <c r="I412" s="56"/>
      <c r="J412" s="56"/>
      <c r="K412"/>
      <c r="L412" s="56"/>
      <c r="M412" s="56"/>
      <c r="N412"/>
      <c r="O412" s="56"/>
      <c r="P412" s="56"/>
      <c r="Q412"/>
      <c r="R412" s="56"/>
      <c r="S412" s="56"/>
      <c r="T412"/>
      <c r="U412" s="56"/>
      <c r="V412" s="56"/>
      <c r="W412"/>
      <c r="X412" s="56"/>
      <c r="Y412" s="56"/>
      <c r="Z412"/>
      <c r="AA412" s="56"/>
      <c r="AB412" s="56"/>
      <c r="AC412" s="20"/>
    </row>
    <row r="413" spans="1:29" s="63" customFormat="1" ht="14.5" x14ac:dyDescent="0.35">
      <c r="A413"/>
      <c r="B413"/>
      <c r="E413" s="20"/>
      <c r="H413" s="20"/>
      <c r="K413" s="20"/>
      <c r="N413" s="20"/>
      <c r="Q413" s="20"/>
      <c r="T413" s="20"/>
      <c r="W413" s="20"/>
      <c r="Z413" s="20"/>
      <c r="AC413" s="20"/>
    </row>
    <row r="414" spans="1:29" s="63" customFormat="1" ht="14.5" x14ac:dyDescent="0.35">
      <c r="A414"/>
      <c r="B414"/>
      <c r="E414" s="20"/>
      <c r="H414" s="20"/>
      <c r="K414" s="20"/>
      <c r="N414" s="20"/>
      <c r="Q414" s="20"/>
      <c r="T414" s="20"/>
      <c r="W414" s="20"/>
      <c r="Z414" s="20"/>
      <c r="AC414" s="20"/>
    </row>
    <row r="415" spans="1:29" ht="14.5" x14ac:dyDescent="0.35">
      <c r="A415"/>
      <c r="B415"/>
    </row>
  </sheetData>
  <mergeCells count="58">
    <mergeCell ref="AA14:AB14"/>
    <mergeCell ref="R14:S14"/>
    <mergeCell ref="T14:T15"/>
    <mergeCell ref="U14:V14"/>
    <mergeCell ref="W14:W15"/>
    <mergeCell ref="X14:Y14"/>
    <mergeCell ref="Z14:Z15"/>
    <mergeCell ref="Z13:AB13"/>
    <mergeCell ref="B14:B15"/>
    <mergeCell ref="C14:D14"/>
    <mergeCell ref="E14:E15"/>
    <mergeCell ref="F14:G14"/>
    <mergeCell ref="H14:H15"/>
    <mergeCell ref="Q14:Q15"/>
    <mergeCell ref="N13:P13"/>
    <mergeCell ref="Q13:S13"/>
    <mergeCell ref="T13:V13"/>
    <mergeCell ref="W13:Y13"/>
    <mergeCell ref="I14:J14"/>
    <mergeCell ref="K14:K15"/>
    <mergeCell ref="L14:M14"/>
    <mergeCell ref="N14:N15"/>
    <mergeCell ref="O14:P14"/>
    <mergeCell ref="E10:F10"/>
    <mergeCell ref="H10:J10"/>
    <mergeCell ref="L10:M10"/>
    <mergeCell ref="L11:M11"/>
    <mergeCell ref="B13:D13"/>
    <mergeCell ref="E13:G13"/>
    <mergeCell ref="H13:J13"/>
    <mergeCell ref="K13:M13"/>
    <mergeCell ref="B1:D1"/>
    <mergeCell ref="E1:G1"/>
    <mergeCell ref="H1:J1"/>
    <mergeCell ref="K1:M1"/>
    <mergeCell ref="N1:P1"/>
    <mergeCell ref="Q1:S1"/>
    <mergeCell ref="T1:V1"/>
    <mergeCell ref="W1:Y1"/>
    <mergeCell ref="Z1:AB1"/>
    <mergeCell ref="B2:B3"/>
    <mergeCell ref="C2:D2"/>
    <mergeCell ref="E2:E3"/>
    <mergeCell ref="F2:G2"/>
    <mergeCell ref="H2:H3"/>
    <mergeCell ref="I2:J2"/>
    <mergeCell ref="K2:K3"/>
    <mergeCell ref="L2:M2"/>
    <mergeCell ref="N2:N3"/>
    <mergeCell ref="O2:P2"/>
    <mergeCell ref="Q2:Q3"/>
    <mergeCell ref="R2:S2"/>
    <mergeCell ref="AA2:AB2"/>
    <mergeCell ref="T2:T3"/>
    <mergeCell ref="U2:V2"/>
    <mergeCell ref="W2:W3"/>
    <mergeCell ref="X2:Y2"/>
    <mergeCell ref="Z2:Z3"/>
  </mergeCells>
  <phoneticPr fontId="21" type="noConversion"/>
  <conditionalFormatting sqref="B4:B7 E4:E7 H4:H7 K4:K7 N4:N7 Q4:Q7 T4:T7 W4:W7 Z4:Z7">
    <cfRule type="cellIs" dxfId="19" priority="1" operator="lessThan">
      <formula>0</formula>
    </cfRule>
    <cfRule type="cellIs" dxfId="18" priority="2" operator="greaterThan">
      <formula>0</formula>
    </cfRule>
  </conditionalFormatting>
  <hyperlinks>
    <hyperlink ref="C11" r:id="rId1" xr:uid="{F63ABAE5-4555-4CE7-ADCA-610716812FEE}"/>
  </hyperlinks>
  <pageMargins left="0.75" right="0.75" top="1" bottom="1" header="0.5" footer="0.5"/>
  <pageSetup paperSize="9" orientation="portrait"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E526-C9BC-4525-BC57-EB7D67902D53}">
  <sheetPr codeName="Sheet17">
    <tabColor rgb="FF00B0F0"/>
  </sheetPr>
  <dimension ref="A1:AB532"/>
  <sheetViews>
    <sheetView workbookViewId="0">
      <selection activeCell="J7" sqref="J7"/>
    </sheetView>
  </sheetViews>
  <sheetFormatPr defaultColWidth="8.54296875" defaultRowHeight="12.5" x14ac:dyDescent="0.25"/>
  <cols>
    <col min="1" max="1" width="20.81640625" style="20" customWidth="1"/>
    <col min="2" max="2" width="8.54296875" style="20" customWidth="1"/>
    <col min="3" max="3" width="8.1796875" style="63" customWidth="1"/>
    <col min="4" max="4" width="8.54296875" style="63" customWidth="1"/>
    <col min="5" max="5" width="9.54296875" style="20" customWidth="1"/>
    <col min="6" max="6" width="11.453125" style="63" customWidth="1"/>
    <col min="7" max="7" width="8.54296875" style="63" customWidth="1"/>
    <col min="8" max="8" width="8.54296875" style="20" customWidth="1"/>
    <col min="9" max="9" width="8.54296875" style="63" customWidth="1"/>
    <col min="10" max="10" width="9.54296875" style="63" bestFit="1" customWidth="1"/>
    <col min="11" max="11" width="8.54296875" style="20" customWidth="1"/>
    <col min="12" max="12" width="8.54296875" style="63" customWidth="1"/>
    <col min="13" max="13" width="14" style="63" customWidth="1"/>
    <col min="14" max="14" width="8.54296875" style="20" customWidth="1"/>
    <col min="15" max="16" width="8.54296875" style="63" customWidth="1"/>
    <col min="17" max="17" width="8.54296875" style="20" customWidth="1"/>
    <col min="18" max="19" width="8.54296875" style="63" customWidth="1"/>
    <col min="20" max="20" width="8.54296875" style="20" customWidth="1"/>
    <col min="21" max="22" width="8.54296875" style="63" customWidth="1"/>
    <col min="23" max="23" width="8.54296875" style="20" customWidth="1"/>
    <col min="24" max="25" width="8.54296875" style="63" customWidth="1"/>
    <col min="26" max="26" width="8.54296875" style="20" customWidth="1"/>
    <col min="27" max="28" width="8.54296875" style="63" customWidth="1"/>
    <col min="29" max="16384" width="8.54296875" style="20"/>
  </cols>
  <sheetData>
    <row r="1" spans="1:28" ht="12.65" customHeight="1" x14ac:dyDescent="0.25">
      <c r="B1" s="849" t="s">
        <v>907</v>
      </c>
      <c r="C1" s="851"/>
      <c r="D1" s="851"/>
      <c r="E1" s="849" t="s">
        <v>959</v>
      </c>
      <c r="F1" s="851"/>
      <c r="G1" s="851"/>
      <c r="H1" s="849" t="s">
        <v>960</v>
      </c>
      <c r="I1" s="851"/>
      <c r="J1" s="851"/>
      <c r="K1" s="849" t="s">
        <v>910</v>
      </c>
      <c r="L1" s="851"/>
      <c r="M1" s="851"/>
      <c r="N1" s="849" t="s">
        <v>911</v>
      </c>
      <c r="O1" s="850"/>
      <c r="P1" s="850"/>
      <c r="Q1" s="849" t="s">
        <v>961</v>
      </c>
      <c r="R1" s="850"/>
      <c r="S1" s="850"/>
      <c r="T1" s="849" t="s">
        <v>913</v>
      </c>
      <c r="U1" s="851"/>
      <c r="V1" s="851"/>
      <c r="W1" s="849" t="s">
        <v>962</v>
      </c>
      <c r="X1" s="851"/>
      <c r="Y1" s="851"/>
      <c r="Z1" s="849" t="s">
        <v>915</v>
      </c>
      <c r="AA1" s="851"/>
      <c r="AB1" s="851"/>
    </row>
    <row r="2" spans="1:28" ht="12.65" customHeight="1" x14ac:dyDescent="0.25">
      <c r="B2" s="848" t="s">
        <v>916</v>
      </c>
      <c r="C2" s="847" t="s">
        <v>917</v>
      </c>
      <c r="D2" s="847"/>
      <c r="E2" s="848" t="s">
        <v>916</v>
      </c>
      <c r="F2" s="847" t="s">
        <v>917</v>
      </c>
      <c r="G2" s="847"/>
      <c r="H2" s="848" t="s">
        <v>916</v>
      </c>
      <c r="I2" s="847" t="s">
        <v>917</v>
      </c>
      <c r="J2" s="847"/>
      <c r="K2" s="848" t="s">
        <v>916</v>
      </c>
      <c r="L2" s="847" t="s">
        <v>917</v>
      </c>
      <c r="M2" s="847"/>
      <c r="N2" s="848" t="s">
        <v>916</v>
      </c>
      <c r="O2" s="847" t="s">
        <v>917</v>
      </c>
      <c r="P2" s="847"/>
      <c r="Q2" s="848" t="s">
        <v>916</v>
      </c>
      <c r="R2" s="847" t="s">
        <v>917</v>
      </c>
      <c r="S2" s="847"/>
      <c r="T2" s="848" t="s">
        <v>916</v>
      </c>
      <c r="U2" s="847" t="s">
        <v>917</v>
      </c>
      <c r="V2" s="847"/>
      <c r="W2" s="848" t="s">
        <v>916</v>
      </c>
      <c r="X2" s="847" t="s">
        <v>917</v>
      </c>
      <c r="Y2" s="847"/>
      <c r="Z2" s="848" t="s">
        <v>916</v>
      </c>
      <c r="AA2" s="847" t="s">
        <v>917</v>
      </c>
      <c r="AB2" s="847"/>
    </row>
    <row r="3" spans="1:28" ht="20" thickBot="1" x14ac:dyDescent="0.3">
      <c r="B3" s="848"/>
      <c r="C3" s="420" t="s">
        <v>919</v>
      </c>
      <c r="D3" s="451" t="s">
        <v>928</v>
      </c>
      <c r="E3" s="848"/>
      <c r="F3" s="420" t="s">
        <v>919</v>
      </c>
      <c r="G3" s="420" t="s">
        <v>928</v>
      </c>
      <c r="H3" s="848"/>
      <c r="I3" s="420" t="s">
        <v>919</v>
      </c>
      <c r="J3" s="420" t="s">
        <v>928</v>
      </c>
      <c r="K3" s="848"/>
      <c r="L3" s="420" t="s">
        <v>919</v>
      </c>
      <c r="M3" s="420" t="s">
        <v>928</v>
      </c>
      <c r="N3" s="848"/>
      <c r="O3" s="420" t="s">
        <v>919</v>
      </c>
      <c r="P3" s="420" t="s">
        <v>928</v>
      </c>
      <c r="Q3" s="848"/>
      <c r="R3" s="420" t="s">
        <v>919</v>
      </c>
      <c r="S3" s="420" t="s">
        <v>928</v>
      </c>
      <c r="T3" s="848"/>
      <c r="U3" s="420" t="s">
        <v>919</v>
      </c>
      <c r="V3" s="420" t="s">
        <v>928</v>
      </c>
      <c r="W3" s="848"/>
      <c r="X3" s="420" t="s">
        <v>919</v>
      </c>
      <c r="Y3" s="420" t="s">
        <v>928</v>
      </c>
      <c r="Z3" s="848"/>
      <c r="AA3" s="420" t="s">
        <v>919</v>
      </c>
      <c r="AB3" s="420" t="s">
        <v>928</v>
      </c>
    </row>
    <row r="4" spans="1:28" ht="13.5" thickBot="1" x14ac:dyDescent="0.35">
      <c r="A4" s="419" t="s">
        <v>40</v>
      </c>
      <c r="B4" s="556" cm="1">
        <f t="array" ref="B4">INDEX(B$19:B$1048576,COUNTA(B$19:B$1048576))</f>
        <v>687.43684259999998</v>
      </c>
      <c r="C4" s="449" cm="1">
        <f t="array" ref="C4">INDEX(C$31:C$1048576,COUNTA(C$31:C$1048576))</f>
        <v>4.4424634175830002</v>
      </c>
      <c r="D4" s="454" cm="1">
        <f t="array" ref="D4">INDEX(D$33:D$1048576,COUNTA(D$33:D$1048576))</f>
        <v>4.6004380292959999</v>
      </c>
      <c r="E4" s="421" cm="1">
        <f t="array" ref="E4">INDEX(E$19:E$1048576,COUNTA(E$19:E$1048576))</f>
        <v>678.97168799999997</v>
      </c>
      <c r="F4" s="422" cm="1">
        <f t="array" ref="F4">INDEX(F$31:F$1048576,COUNTA(F$31:F$1048576))</f>
        <v>3.479242666322</v>
      </c>
      <c r="G4" s="422" cm="1">
        <f t="array" ref="G4">INDEX(G$33:G$1048576,COUNTA(G$33:G$1048576))</f>
        <v>3.8650393449339999</v>
      </c>
      <c r="H4" s="421" cm="1">
        <f t="array" ref="H4">INDEX(H$19:H$1048576,COUNTA(H$19:H$1048576))</f>
        <v>726.06030399999997</v>
      </c>
      <c r="I4" s="422" cm="1">
        <f t="array" ref="I4">INDEX(I$31:I$1048576,COUNTA(I$31:I$1048576))</f>
        <v>8.4806103897639993</v>
      </c>
      <c r="J4" s="422" cm="1">
        <f t="array" ref="J4">INDEX(J$33:J$1048576,COUNTA(J$33:J$1048576))</f>
        <v>7.6338763821509996</v>
      </c>
      <c r="K4" s="421" cm="1">
        <f t="array" ref="K4">INDEX(K$19:K$1048576,COUNTA(K$19:K$1048576))</f>
        <v>674.38606000000004</v>
      </c>
      <c r="L4" s="422" cm="1">
        <f t="array" ref="L4">INDEX(L$31:L$1048576,COUNTA(L$31:L$1048576))</f>
        <v>4.5585559466639998</v>
      </c>
      <c r="M4" s="422" cm="1">
        <f t="array" ref="M4">INDEX(M$33:M$1048576,COUNTA(M$33:M$1048576))</f>
        <v>4.692758506773</v>
      </c>
      <c r="N4" s="421" cm="1">
        <f t="array" ref="N4">INDEX(N$19:N$1048576,COUNTA(N$19:N$1048576))</f>
        <v>859.74478390000002</v>
      </c>
      <c r="O4" s="422" cm="1">
        <f t="array" ref="O4">INDEX(O$31:O$1048576,COUNTA(O$31:O$1048576))</f>
        <v>1.647417174836</v>
      </c>
      <c r="P4" s="422" cm="1">
        <f t="array" ref="P4">INDEX(P$33:P$1048576,COUNTA(P$33:P$1048576))</f>
        <v>2.2981009121799998</v>
      </c>
      <c r="Q4" s="421" cm="1">
        <f t="array" ref="Q4">INDEX(Q$19:Q$1048576,COUNTA(Q$19:Q$1048576))</f>
        <v>726.08473289999995</v>
      </c>
      <c r="R4" s="422" cm="1">
        <f t="array" ref="R4">INDEX(R$31:R$1048576,COUNTA(R$31:R$1048576))</f>
        <v>8.4866098007000002</v>
      </c>
      <c r="S4" s="422" cm="1">
        <f t="array" ref="S4">INDEX(S$33:S$1048576,COUNTA(S$33:S$1048576))</f>
        <v>8.0017971084399999</v>
      </c>
      <c r="T4" s="421" cm="1">
        <f t="array" ref="T4">INDEX(T$19:T$1048576,COUNTA(T$19:T$1048576))</f>
        <v>768.8908093</v>
      </c>
      <c r="U4" s="422" cm="1">
        <f t="array" ref="U4">INDEX(U$31:U$1048576,COUNTA(U$31:U$1048576))</f>
        <v>4.6189131321719996</v>
      </c>
      <c r="V4" s="422" cm="1">
        <f t="array" ref="V4">INDEX(V$33:V$1048576,COUNTA(V$33:V$1048576))</f>
        <v>4.4606137333860003</v>
      </c>
      <c r="W4" s="421" cm="1">
        <f t="array" ref="W4">INDEX(W$19:W$1048576,COUNTA(W$19:W$1048576))</f>
        <v>769.40741690000004</v>
      </c>
      <c r="X4" s="422" cm="1">
        <f t="array" ref="X4">INDEX(X$31:X$1048576,COUNTA(X$31:X$1048576))</f>
        <v>1.9666230290919999</v>
      </c>
      <c r="Y4" s="422" cm="1">
        <f t="array" ref="Y4">INDEX(Y$33:Y$1048576,COUNTA(Y$33:Y$1048576))</f>
        <v>2.9074511846600002</v>
      </c>
      <c r="Z4" s="421" cm="1">
        <f t="array" ref="Z4">INDEX(Z$19:Z$1048576,COUNTA(Z$19:Z$1048576))</f>
        <v>465.39075059999999</v>
      </c>
      <c r="AA4" s="422" cm="1">
        <f t="array" ref="AA4">INDEX(AA$31:AA$1048576,COUNTA(AA$31:AA$1048576))</f>
        <v>5.3437120341010003</v>
      </c>
      <c r="AB4" s="422" cm="1">
        <f t="array" ref="AB4">INDEX(AB$33:AB$1048576,COUNTA(AB$33:AB$1048576))</f>
        <v>5.5335217194109996</v>
      </c>
    </row>
    <row r="5" spans="1:28" ht="13" x14ac:dyDescent="0.3">
      <c r="A5" s="419" t="s">
        <v>281</v>
      </c>
      <c r="B5" s="421" cm="1">
        <f t="array" ref="B5">INDEX(B$19:B$1048576,COUNTA(B$19:B$1048576))-INDEX(B$19:B$1048576,COUNTA(B$19:B$1048576)-3)</f>
        <v>7.0513798222129935</v>
      </c>
      <c r="C5" s="422" cm="1">
        <f t="array" ref="C5">INDEX(C$31:C$1048576,COUNTA(C$31:C$1048576))-INDEX(C$31:C$1048576,COUNTA(C$31:C$1048576)-3)</f>
        <v>-0.24185190328099981</v>
      </c>
      <c r="D5" s="452" cm="1">
        <f t="array" ref="D5">INDEX(D$33:D$1048576,COUNTA(D$33:D$1048576))-INDEX(D$33:D$1048576,COUNTA(D$33:D$1048576)-3)</f>
        <v>-0.23518646374099994</v>
      </c>
      <c r="E5" s="421" cm="1">
        <f t="array" ref="E5">INDEX(E$19:E$1048576,COUNTA(E$19:E$1048576))-INDEX(E$19:E$1048576,COUNTA(E$19:E$1048576)-3)</f>
        <v>5.1044585272669565</v>
      </c>
      <c r="F5" s="422" cm="1">
        <f t="array" ref="F5">INDEX(F$31:F$1048576,COUNTA(F$31:F$1048576))-INDEX(F$31:F$1048576,COUNTA(F$31:F$1048576)-3)</f>
        <v>-1.0266525604879999</v>
      </c>
      <c r="G5" s="422" cm="1">
        <f t="array" ref="G5">INDEX(G$33:G$1048576,COUNTA(G$33:G$1048576))-INDEX(G$33:G$1048576,COUNTA(G$33:G$1048576)-3)</f>
        <v>-0.79065069582000014</v>
      </c>
      <c r="H5" s="421" cm="1">
        <f t="array" ref="H5">INDEX(H$19:H$1048576,COUNTA(H$19:H$1048576))-INDEX(H$19:H$1048576,COUNTA(H$19:H$1048576)-3)</f>
        <v>22.551720527849966</v>
      </c>
      <c r="I5" s="422" cm="1">
        <f t="array" ref="I5">INDEX(I$31:I$1048576,COUNTA(I$31:I$1048576))-INDEX(I$31:I$1048576,COUNTA(I$31:I$1048576)-3)</f>
        <v>3.062966299056999</v>
      </c>
      <c r="J5" s="422" cm="1">
        <f t="array" ref="J5">INDEX(J$33:J$1048576,COUNTA(J$33:J$1048576))-INDEX(J$33:J$1048576,COUNTA(J$33:J$1048576)-3)</f>
        <v>2.0433045622269992</v>
      </c>
      <c r="K5" s="421" cm="1">
        <f t="array" ref="K5">INDEX(K$19:K$1048576,COUNTA(K$19:K$1048576))-INDEX(K$19:K$1048576,COUNTA(K$19:K$1048576)-3)</f>
        <v>7.6383888514660612</v>
      </c>
      <c r="L5" s="422" cm="1">
        <f t="array" ref="L5">INDEX(L$31:L$1048576,COUNTA(L$31:L$1048576))-INDEX(L$31:L$1048576,COUNTA(L$31:L$1048576)-3)</f>
        <v>-0.17815923830500058</v>
      </c>
      <c r="M5" s="422" cm="1">
        <f t="array" ref="M5">INDEX(M$33:M$1048576,COUNTA(M$33:M$1048576))-INDEX(M$33:M$1048576,COUNTA(M$33:M$1048576)-3)</f>
        <v>-0.22001038736800016</v>
      </c>
      <c r="N5" s="421" cm="1">
        <f t="array" ref="N5">INDEX(N$19:N$1048576,COUNTA(N$19:N$1048576))-INDEX(N$19:N$1048576,COUNTA(N$19:N$1048576)-3)</f>
        <v>4.6512480258750202</v>
      </c>
      <c r="O5" s="422" cm="1">
        <f t="array" ref="O5">INDEX(O$31:O$1048576,COUNTA(O$31:O$1048576))-INDEX(O$31:O$1048576,COUNTA(O$31:O$1048576)-3)</f>
        <v>-1.5940460585030001</v>
      </c>
      <c r="P5" s="422" cm="1">
        <f t="array" ref="P5">INDEX(P$33:P$1048576,COUNTA(P$33:P$1048576))-INDEX(P$33:P$1048576,COUNTA(P$33:P$1048576)-3)</f>
        <v>-0.70085879855700028</v>
      </c>
      <c r="Q5" s="421" cm="1">
        <f t="array" ref="Q5">INDEX(Q$19:Q$1048576,COUNTA(Q$19:Q$1048576))-INDEX(Q$19:Q$1048576,COUNTA(Q$19:Q$1048576)-3)</f>
        <v>23.761163638070911</v>
      </c>
      <c r="R5" s="422" cm="1">
        <f t="array" ref="R5">INDEX(R$31:R$1048576,COUNTA(R$31:R$1048576))-INDEX(R$31:R$1048576,COUNTA(R$31:R$1048576)-3)</f>
        <v>2.6052090519890001</v>
      </c>
      <c r="S5" s="422" cm="1">
        <f t="array" ref="S5">INDEX(S$33:S$1048576,COUNTA(S$33:S$1048576))-INDEX(S$33:S$1048576,COUNTA(S$33:S$1048576)-3)</f>
        <v>1.9845035668840003</v>
      </c>
      <c r="T5" s="421" cm="1">
        <f t="array" ref="T5">INDEX(T$19:T$1048576,COUNTA(T$19:T$1048576))-INDEX(T$19:T$1048576,COUNTA(T$19:T$1048576)-3)</f>
        <v>7.3921296671669552</v>
      </c>
      <c r="U5" s="422" cm="1">
        <f t="array" ref="U5">INDEX(U$31:U$1048576,COUNTA(U$31:U$1048576))-INDEX(U$31:U$1048576,COUNTA(U$31:U$1048576)-3)</f>
        <v>0.20269406492899922</v>
      </c>
      <c r="V5" s="422" cm="1">
        <f t="array" ref="V5">INDEX(V$33:V$1048576,COUNTA(V$33:V$1048576))-INDEX(V$33:V$1048576,COUNTA(V$33:V$1048576)-3)</f>
        <v>-5.2818956190999522E-2</v>
      </c>
      <c r="W5" s="421" cm="1">
        <f t="array" ref="W5">INDEX(W$19:W$1048576,COUNTA(W$19:W$1048576))-INDEX(W$19:W$1048576,COUNTA(W$19:W$1048576)-3)</f>
        <v>4.6402900737040227</v>
      </c>
      <c r="X5" s="422" cm="1">
        <f t="array" ref="X5">INDEX(X$31:X$1048576,COUNTA(X$31:X$1048576))-INDEX(X$31:X$1048576,COUNTA(X$31:X$1048576)-3)</f>
        <v>-1.6926138337270002</v>
      </c>
      <c r="Y5" s="422" cm="1">
        <f t="array" ref="Y5">INDEX(Y$33:Y$1048576,COUNTA(Y$33:Y$1048576))-INDEX(Y$33:Y$1048576,COUNTA(Y$33:Y$1048576)-3)</f>
        <v>-0.93232906630599999</v>
      </c>
      <c r="Z5" s="421" cm="1">
        <f t="array" ref="Z5">INDEX(Z$19:Z$1048576,COUNTA(Z$19:Z$1048576))-INDEX(Z$19:Z$1048576,COUNTA(Z$19:Z$1048576)-3)</f>
        <v>5.4246821654180053</v>
      </c>
      <c r="AA5" s="422" cm="1">
        <f t="array" ref="AA5">INDEX(AA$31:AA$1048576,COUNTA(AA$31:AA$1048576))-INDEX(AA$31:AA$1048576,COUNTA(AA$31:AA$1048576)-3)</f>
        <v>-0.50634900945299943</v>
      </c>
      <c r="AB5" s="422" cm="1">
        <f t="array" ref="AB5">INDEX(AB$33:AB$1048576,COUNTA(AB$33:AB$1048576))-INDEX(AB$33:AB$1048576,COUNTA(AB$33:AB$1048576)-3)</f>
        <v>-0.94810861832900084</v>
      </c>
    </row>
    <row r="6" spans="1:28" ht="13" x14ac:dyDescent="0.3">
      <c r="A6" s="419" t="s">
        <v>815</v>
      </c>
      <c r="B6" s="421" cm="1">
        <f t="array" ref="B6">INDEX(B$19:B$1048576,COUNTA(B$19:B$1048576))-INDEX(B$19:B$1048576,COUNTA(B$19:B$1048576)-12)</f>
        <v>29.240147399999955</v>
      </c>
      <c r="C6" s="422" cm="1">
        <f t="array" ref="C6">INDEX(C$31:C$1048576,COUNTA(C$31:C$1048576))-INDEX(C$31:C$1048576,COUNTA(C$31:C$1048576)-12)</f>
        <v>-1.719611999864</v>
      </c>
      <c r="D6" s="422" cm="1">
        <f t="array" ref="D6">INDEX(D$33:D$1048576,COUNTA(D$33:D$1048576))-INDEX(D$33:D$1048576,COUNTA(D$33:D$1048576)-12)</f>
        <v>-0.82146273840900008</v>
      </c>
      <c r="E6" s="421" cm="1">
        <f t="array" ref="E6">INDEX(E$19:E$1048576,COUNTA(E$19:E$1048576))-INDEX(E$19:E$1048576,COUNTA(E$19:E$1048576)-12)</f>
        <v>22.828803199999925</v>
      </c>
      <c r="F6" s="422" cm="1">
        <f t="array" ref="F6">INDEX(F$31:F$1048576,COUNTA(F$31:F$1048576))-INDEX(F$31:F$1048576,COUNTA(F$31:F$1048576)-12)</f>
        <v>-3.2006913403720003</v>
      </c>
      <c r="G6" s="422" cm="1">
        <f t="array" ref="G6">INDEX(G$33:G$1048576,COUNTA(G$33:G$1048576))-INDEX(G$33:G$1048576,COUNTA(G$33:G$1048576)-12)</f>
        <v>-1.8071368392259997</v>
      </c>
      <c r="H6" s="421" cm="1">
        <f t="array" ref="H6">INDEX(H$19:H$1048576,COUNTA(H$19:H$1048576))-INDEX(H$19:H$1048576,COUNTA(H$19:H$1048576)-12)</f>
        <v>56.760692399999925</v>
      </c>
      <c r="I6" s="422" cm="1">
        <f t="array" ref="I6">INDEX(I$31:I$1048576,COUNTA(I$31:I$1048576))-INDEX(I$31:I$1048576,COUNTA(I$31:I$1048576)-12)</f>
        <v>4.5961866598379988</v>
      </c>
      <c r="J6" s="422" cm="1">
        <f t="array" ref="J6">INDEX(J$33:J$1048576,COUNTA(J$33:J$1048576))-INDEX(J$33:J$1048576,COUNTA(J$33:J$1048576)-12)</f>
        <v>3.3200018686579993</v>
      </c>
      <c r="K6" s="421" cm="1">
        <f t="array" ref="K6">INDEX(K$19:K$1048576,COUNTA(K$19:K$1048576))-INDEX(K$19:K$1048576,COUNTA(K$19:K$1048576)-12)</f>
        <v>29.401961000000028</v>
      </c>
      <c r="L6" s="422" cm="1">
        <f t="array" ref="L6">INDEX(L$31:L$1048576,COUNTA(L$31:L$1048576))-INDEX(L$31:L$1048576,COUNTA(L$31:L$1048576)-12)</f>
        <v>-1.5906324125740001</v>
      </c>
      <c r="M6" s="422" cm="1">
        <f t="array" ref="M6">INDEX(M$33:M$1048576,COUNTA(M$33:M$1048576))-INDEX(M$33:M$1048576,COUNTA(M$33:M$1048576)-12)</f>
        <v>-0.68773750866700034</v>
      </c>
      <c r="N6" s="421" cm="1">
        <f t="array" ref="N6">INDEX(N$19:N$1048576,COUNTA(N$19:N$1048576))-INDEX(N$19:N$1048576,COUNTA(N$19:N$1048576)-12)</f>
        <v>13.934031600000026</v>
      </c>
      <c r="O6" s="422" cm="1">
        <f t="array" ref="O6">INDEX(O$31:O$1048576,COUNTA(O$31:O$1048576))-INDEX(O$31:O$1048576,COUNTA(O$31:O$1048576)-12)</f>
        <v>-5.4371835335409999</v>
      </c>
      <c r="P6" s="422" cm="1">
        <f t="array" ref="P6">INDEX(P$33:P$1048576,COUNTA(P$33:P$1048576))-INDEX(P$33:P$1048576,COUNTA(P$33:P$1048576)-12)</f>
        <v>-2.88715447495</v>
      </c>
      <c r="Q6" s="421" cm="1">
        <f t="array" ref="Q6">INDEX(Q$19:Q$1048576,COUNTA(Q$19:Q$1048576))-INDEX(Q$19:Q$1048576,COUNTA(Q$19:Q$1048576)-12)</f>
        <v>56.799616299999911</v>
      </c>
      <c r="R6" s="422" cm="1">
        <f t="array" ref="R6">INDEX(R$31:R$1048576,COUNTA(R$31:R$1048576))-INDEX(R$31:R$1048576,COUNTA(R$31:R$1048576)-12)</f>
        <v>4.1292809393800001</v>
      </c>
      <c r="S6" s="422" cm="1">
        <f t="array" ref="S6">INDEX(S$33:S$1048576,COUNTA(S$33:S$1048576))-INDEX(S$33:S$1048576,COUNTA(S$33:S$1048576)-12)</f>
        <v>3.6061328285009999</v>
      </c>
      <c r="T6" s="421" cm="1">
        <f t="array" ref="T6">INDEX(T$19:T$1048576,COUNTA(T$19:T$1048576))-INDEX(T$19:T$1048576,COUNTA(T$19:T$1048576)-12)</f>
        <v>33.946441899999968</v>
      </c>
      <c r="U6" s="422" cm="1">
        <f t="array" ref="U6">INDEX(U$31:U$1048576,COUNTA(U$31:U$1048576))-INDEX(U$31:U$1048576,COUNTA(U$31:U$1048576)-12)</f>
        <v>-1.4732040340570007</v>
      </c>
      <c r="V6" s="422" cm="1">
        <f t="array" ref="V6">INDEX(V$33:V$1048576,COUNTA(V$33:V$1048576))-INDEX(V$33:V$1048576,COUNTA(V$33:V$1048576)-12)</f>
        <v>-1.5713564848769996</v>
      </c>
      <c r="W6" s="421" cm="1">
        <f t="array" ref="W6">INDEX(W$19:W$1048576,COUNTA(W$19:W$1048576))-INDEX(W$19:W$1048576,COUNTA(W$19:W$1048576)-12)</f>
        <v>14.839506300000039</v>
      </c>
      <c r="X6" s="422" cm="1">
        <f t="array" ref="X6">INDEX(X$31:X$1048576,COUNTA(X$31:X$1048576))-INDEX(X$31:X$1048576,COUNTA(X$31:X$1048576)-12)</f>
        <v>-5.1113153780899996</v>
      </c>
      <c r="Y6" s="422" cm="1">
        <f t="array" ref="Y6">INDEX(Y$33:Y$1048576,COUNTA(Y$33:Y$1048576))-INDEX(Y$33:Y$1048576,COUNTA(Y$33:Y$1048576)-12)</f>
        <v>-2.3284809465310001</v>
      </c>
      <c r="Z6" s="421" cm="1">
        <f t="array" ref="Z6">INDEX(Z$19:Z$1048576,COUNTA(Z$19:Z$1048576))-INDEX(Z$19:Z$1048576,COUNTA(Z$19:Z$1048576)-12)</f>
        <v>23.607618399999978</v>
      </c>
      <c r="AA6" s="422" cm="1">
        <f t="array" ref="AA6">INDEX(AA$31:AA$1048576,COUNTA(AA$31:AA$1048576))-INDEX(AA$31:AA$1048576,COUNTA(AA$31:AA$1048576)-12)</f>
        <v>-1.1393040511749994</v>
      </c>
      <c r="AB6" s="422" cm="1">
        <f t="array" ref="AB6">INDEX(AB$33:AB$1048576,COUNTA(AB$33:AB$1048576))-INDEX(AB$33:AB$1048576,COUNTA(AB$33:AB$1048576)-12)</f>
        <v>-0.87189413729100007</v>
      </c>
    </row>
    <row r="7" spans="1:28" ht="13" x14ac:dyDescent="0.3">
      <c r="A7" s="419" t="s">
        <v>816</v>
      </c>
      <c r="B7" s="421" cm="1">
        <f t="array" ref="B7">INDEX(B$19:B$1048576,COUNTA(B$19:B$1048576))-B$260</f>
        <v>175.53871786047597</v>
      </c>
      <c r="C7" s="422" cm="1">
        <f t="array" ref="C7">INDEX(C$31:C$1048576,COUNTA(C$31:C$1048576))-C$260</f>
        <v>1.5920218009920002</v>
      </c>
      <c r="D7" s="422" cm="1">
        <f t="array" ref="D7">INDEX(D$31:D$1048576,COUNTA(D$31:D$1048576))-D$260</f>
        <v>1.7953843587730001</v>
      </c>
      <c r="E7" s="421" cm="1">
        <f t="array" ref="E7">INDEX(E$19:E$1048576,COUNTA(E$19:E$1048576))-E$260</f>
        <v>174.46224231160897</v>
      </c>
      <c r="F7" s="422" cm="1">
        <f t="array" ref="F7">INDEX(F$31:F$1048576,COUNTA(F$31:F$1048576))-F$260</f>
        <v>0.76685572137300007</v>
      </c>
      <c r="G7" s="422" cm="1">
        <f t="array" ref="G7">INDEX(G$31:G$1048576,COUNTA(G$31:G$1048576))-G$260</f>
        <v>1.5583415528399995</v>
      </c>
      <c r="H7" s="421" cm="1">
        <f t="array" ref="H7">INDEX(H$19:H$1048576,COUNTA(H$19:H$1048576))-H$260</f>
        <v>179.24323648558095</v>
      </c>
      <c r="I7" s="422" cm="1">
        <f t="array" ref="I7">INDEX(I$31:I$1048576,COUNTA(I$31:I$1048576))-I$260</f>
        <v>5.0453289255019991</v>
      </c>
      <c r="J7" s="422" cm="1">
        <f t="array" ref="J7">INDEX(J$31:J$1048576,COUNTA(J$31:J$1048576))-J$260</f>
        <v>2.7677486219760001</v>
      </c>
      <c r="K7" s="421" cm="1">
        <f t="array" ref="K7">INDEX(K$19:K$1048576,COUNTA(K$19:K$1048576))-K$260</f>
        <v>178.98629304573905</v>
      </c>
      <c r="L7" s="422" cm="1">
        <f t="array" ref="L7">INDEX(L$31:L$1048576,COUNTA(L$31:L$1048576))-L$260</f>
        <v>1.5090971964919997</v>
      </c>
      <c r="M7" s="422" cm="1">
        <f t="array" ref="M7">INDEX(M$31:M$1048576,COUNTA(M$31:M$1048576))-M$260</f>
        <v>1.6552584651470004</v>
      </c>
      <c r="N7" s="421" cm="1">
        <f t="array" ref="N7">INDEX(N$19:N$1048576,COUNTA(N$19:N$1048576))-N$260</f>
        <v>240.301838908528</v>
      </c>
      <c r="O7" s="422" cm="1">
        <f t="array" ref="O7">INDEX(O$31:O$1048576,COUNTA(O$31:O$1048576))-O$260</f>
        <v>-1.5898071493000001</v>
      </c>
      <c r="P7" s="422" cm="1">
        <f t="array" ref="P7">INDEX(P$31:P$1048576,COUNTA(P$31:P$1048576))-P$260</f>
        <v>-0.40137197429000038</v>
      </c>
      <c r="Q7" s="421" cm="1">
        <f t="array" ref="Q7">INDEX(Q$19:Q$1048576,COUNTA(Q$19:Q$1048576))-Q$260</f>
        <v>182.86867546172698</v>
      </c>
      <c r="R7" s="422" cm="1">
        <f t="array" ref="R7">INDEX(R$31:R$1048576,COUNTA(R$31:R$1048576))-R$260</f>
        <v>5.0666860915730005</v>
      </c>
      <c r="S7" s="422" cm="1">
        <f t="array" ref="S7">INDEX(S$31:S$1048576,COUNTA(S$31:S$1048576))-S$260</f>
        <v>3.1469969160159996</v>
      </c>
      <c r="T7" s="421" cm="1">
        <f t="array" ref="T7">INDEX(T$19:T$1048576,COUNTA(T$19:T$1048576))-T$260</f>
        <v>171.61717959391001</v>
      </c>
      <c r="U7" s="422" cm="1">
        <f t="array" ref="U7">INDEX(U$31:U$1048576,COUNTA(U$31:U$1048576))-U$260</f>
        <v>2.6648844738399999</v>
      </c>
      <c r="V7" s="422" cm="1">
        <f t="array" ref="V7">INDEX(V$31:V$1048576,COUNTA(V$31:V$1048576))-V$260</f>
        <v>2.4496396748249998</v>
      </c>
      <c r="W7" s="421" cm="1">
        <f t="array" ref="W7">INDEX(W$19:W$1048576,COUNTA(W$19:W$1048576))-W$260</f>
        <v>149.67181170992501</v>
      </c>
      <c r="X7" s="422" cm="1">
        <f t="array" ref="X7">INDEX(X$31:X$1048576,COUNTA(X$31:X$1048576))-X$260</f>
        <v>-0.23324064275300027</v>
      </c>
      <c r="Y7" s="422" cm="1">
        <f t="array" ref="Y7">INDEX(Y$31:Y$1048576,COUNTA(Y$31:Y$1048576))-Y$260</f>
        <v>1.5810192882089997</v>
      </c>
      <c r="Z7" s="421" cm="1">
        <f t="array" ref="Z7">INDEX(Z$19:Z$1048576,COUNTA(Z$19:Z$1048576))-Z$260</f>
        <v>122.86012284039998</v>
      </c>
      <c r="AA7" s="422" cm="1">
        <f t="array" ref="AA7">INDEX(AA$31:AA$1048576,COUNTA(AA$31:AA$1048576))-AA$260</f>
        <v>3.0070841608070005</v>
      </c>
      <c r="AB7" s="422" cm="1">
        <f t="array" ref="AB7">INDEX(AB$31:AB$1048576,COUNTA(AB$31:AB$1048576))-AB$260</f>
        <v>3.6759665531199999</v>
      </c>
    </row>
    <row r="8" spans="1:28" ht="13" x14ac:dyDescent="0.3">
      <c r="A8" s="419" t="s">
        <v>817</v>
      </c>
      <c r="B8" s="421" cm="1">
        <f t="array" ref="B8">INDEX(B$19:B$1048576,COUNTA(B$19:B$1048576))-B$142</f>
        <v>270.40030391811797</v>
      </c>
      <c r="C8" s="422" cm="1">
        <f t="array" ref="C8">INDEX(C$31:C$1048576,COUNTA(C$31:C$1048576))-C$142</f>
        <v>3.0089659178530002</v>
      </c>
      <c r="D8" s="422" cm="1">
        <f t="array" ref="D8">INDEX(D$31:D$1048576,COUNTA(D$31:D$1048576))-D$142</f>
        <v>3.0687376206670001</v>
      </c>
      <c r="E8" s="421" cm="1">
        <f t="array" ref="E8">INDEX(E$19:E$1048576,COUNTA(E$19:E$1048576))-E$142</f>
        <v>274.36382523349698</v>
      </c>
      <c r="F8" s="422" cm="1">
        <f t="array" ref="F8">INDEX(F$31:F$1048576,COUNTA(F$31:F$1048576))-F$142</f>
        <v>2.824788038681</v>
      </c>
      <c r="G8" s="422" cm="1">
        <f t="array" ref="G8">INDEX(G$31:G$1048576,COUNTA(G$31:G$1048576))-G$142</f>
        <v>3.5699941901419994</v>
      </c>
      <c r="H8" s="421" cm="1">
        <f t="array" ref="H8">INDEX(H$19:H$1048576,COUNTA(H$19:H$1048576))-H$142</f>
        <v>266.80276864136897</v>
      </c>
      <c r="I8" s="422" cm="1">
        <f t="array" ref="I8">INDEX(I$31:I$1048576,COUNTA(I$31:I$1048576))-I$142</f>
        <v>5.0786723154459992</v>
      </c>
      <c r="J8" s="422" cm="1">
        <f t="array" ref="J8">INDEX(J$31:J$1048576,COUNTA(J$31:J$1048576))-J$142</f>
        <v>2.251881904217</v>
      </c>
      <c r="K8" s="421" cm="1">
        <f t="array" ref="K8">INDEX(K$19:K$1048576,COUNTA(K$19:K$1048576))-K$142</f>
        <v>272.81560118063902</v>
      </c>
      <c r="L8" s="422" cm="1">
        <f t="array" ref="L8">INDEX(L$31:L$1048576,COUNTA(L$31:L$1048576))-L$142</f>
        <v>3.3663456374080001</v>
      </c>
      <c r="M8" s="422" cm="1">
        <f t="array" ref="M8">INDEX(M$31:M$1048576,COUNTA(M$31:M$1048576))-M$142</f>
        <v>3.3566648310630001</v>
      </c>
      <c r="N8" s="421" cm="1">
        <f t="array" ref="N8">INDEX(N$19:N$1048576,COUNTA(N$19:N$1048576))-N$142</f>
        <v>368.44990649219403</v>
      </c>
      <c r="O8" s="422" cm="1">
        <f t="array" ref="O8">INDEX(O$31:O$1048576,COUNTA(O$31:O$1048576))-O$142</f>
        <v>-0.27139731973100001</v>
      </c>
      <c r="P8" s="422" cm="1">
        <f t="array" ref="P8">INDEX(P$31:P$1048576,COUNTA(P$31:P$1048576))-P$142</f>
        <v>0.83098799442399995</v>
      </c>
      <c r="Q8" s="421" cm="1">
        <f t="array" ref="Q8">INDEX(Q$19:Q$1048576,COUNTA(Q$19:Q$1048576))-Q$142</f>
        <v>271.42333158823993</v>
      </c>
      <c r="R8" s="422" cm="1">
        <f t="array" ref="R8">INDEX(R$31:R$1048576,COUNTA(R$31:R$1048576))-R$142</f>
        <v>5.9803278053559996</v>
      </c>
      <c r="S8" s="422" cm="1">
        <f t="array" ref="S8">INDEX(S$31:S$1048576,COUNTA(S$31:S$1048576))-S$142</f>
        <v>3.6640459817669995</v>
      </c>
      <c r="T8" s="421" cm="1">
        <f t="array" ref="T8">INDEX(T$19:T$1048576,COUNTA(T$19:T$1048576))-T$142</f>
        <v>275.60110570369</v>
      </c>
      <c r="U8" s="422" cm="1">
        <f t="array" ref="U8">INDEX(U$31:U$1048576,COUNTA(U$31:U$1048576))-U$142</f>
        <v>0.13074301070499939</v>
      </c>
      <c r="V8" s="422" cm="1">
        <f t="array" ref="V8">INDEX(V$31:V$1048576,COUNTA(V$31:V$1048576))-V$142</f>
        <v>-0.30865770148600014</v>
      </c>
      <c r="W8" s="421" cm="1">
        <f t="array" ref="W8">INDEX(W$19:W$1048576,COUNTA(W$19:W$1048576))-W$142</f>
        <v>258.12631749664405</v>
      </c>
      <c r="X8" s="422" cm="1">
        <f t="array" ref="X8">INDEX(X$31:X$1048576,COUNTA(X$31:X$1048576))-X$142</f>
        <v>0.77094527823999992</v>
      </c>
      <c r="Y8" s="422" cm="1">
        <f t="array" ref="Y8">INDEX(Y$31:Y$1048576,COUNTA(Y$31:Y$1048576))-Y$142</f>
        <v>2.53917948482</v>
      </c>
      <c r="Z8" s="421" cm="1">
        <f t="array" ref="Z8">INDEX(Z$19:Z$1048576,COUNTA(Z$19:Z$1048576))-Z$142</f>
        <v>191.97642206165699</v>
      </c>
      <c r="AA8" s="422" cm="1">
        <f t="array" ref="AA8">INDEX(AA$31:AA$1048576,COUNTA(AA$31:AA$1048576))-AA$142</f>
        <v>3.2258842676320003</v>
      </c>
      <c r="AB8" s="422" cm="1">
        <f t="array" ref="AB8">INDEX(AB$31:AB$1048576,COUNTA(AB$31:AB$1048576))-AB$142</f>
        <v>3.9920737100469998</v>
      </c>
    </row>
    <row r="10" spans="1:28" s="64" customFormat="1" ht="19.5" customHeight="1" x14ac:dyDescent="0.4">
      <c r="A10" s="11" t="s">
        <v>963</v>
      </c>
      <c r="B10" s="11"/>
      <c r="C10" s="11"/>
      <c r="D10" s="11"/>
      <c r="E10" s="27"/>
      <c r="F10" s="27"/>
      <c r="G10" s="27"/>
      <c r="H10" s="28"/>
      <c r="I10" s="29"/>
      <c r="J10" s="30"/>
      <c r="K10" s="31"/>
      <c r="L10" s="29"/>
      <c r="M10" s="29" t="s">
        <v>964</v>
      </c>
      <c r="O10" s="65"/>
      <c r="P10" s="65"/>
      <c r="R10" s="65"/>
      <c r="S10" s="65"/>
      <c r="T10" s="66"/>
      <c r="U10" s="65"/>
      <c r="V10" s="65"/>
      <c r="X10" s="65"/>
      <c r="Y10" s="65"/>
      <c r="Z10" s="66"/>
      <c r="AA10" s="67"/>
      <c r="AB10" s="67"/>
    </row>
    <row r="11" spans="1:28" s="37" customFormat="1" ht="19.5" customHeight="1" x14ac:dyDescent="0.35">
      <c r="A11" s="13" t="s">
        <v>285</v>
      </c>
      <c r="B11" s="28"/>
      <c r="C11" s="28"/>
      <c r="D11" s="28"/>
      <c r="E11" s="852">
        <v>45643</v>
      </c>
      <c r="F11" s="852"/>
      <c r="G11" s="13"/>
      <c r="H11" s="853" t="s">
        <v>286</v>
      </c>
      <c r="I11" s="854"/>
      <c r="J11" s="854"/>
      <c r="K11" s="13"/>
      <c r="L11" s="852">
        <v>45678</v>
      </c>
      <c r="M11" s="852"/>
      <c r="O11" s="38"/>
      <c r="P11" s="38"/>
      <c r="R11" s="38"/>
      <c r="S11" s="34"/>
      <c r="T11" s="40"/>
      <c r="U11" s="38"/>
      <c r="V11" s="38"/>
      <c r="X11" s="38"/>
      <c r="Y11" s="38"/>
      <c r="Z11" s="40"/>
      <c r="AA11" s="68"/>
      <c r="AB11" s="68"/>
    </row>
    <row r="12" spans="1:28" s="42" customFormat="1" ht="19.5" customHeight="1" x14ac:dyDescent="0.35">
      <c r="A12" s="15" t="s">
        <v>288</v>
      </c>
      <c r="B12" s="28"/>
      <c r="C12" s="19" t="s">
        <v>289</v>
      </c>
      <c r="D12" s="28"/>
      <c r="E12" s="28"/>
      <c r="F12" s="41"/>
      <c r="G12" s="41"/>
      <c r="I12" s="13"/>
      <c r="J12" s="17" t="s">
        <v>290</v>
      </c>
      <c r="K12" s="28"/>
      <c r="L12" s="28"/>
      <c r="M12" s="29"/>
      <c r="O12" s="43"/>
      <c r="P12" s="43"/>
      <c r="R12" s="43"/>
      <c r="S12" s="43"/>
      <c r="U12" s="43"/>
      <c r="V12" s="43"/>
      <c r="X12" s="43"/>
      <c r="Y12" s="43"/>
      <c r="AA12" s="43"/>
      <c r="AB12" s="43"/>
    </row>
    <row r="13" spans="1:28" s="37" customFormat="1" ht="12.75" customHeight="1" thickBot="1" x14ac:dyDescent="0.25">
      <c r="A13" s="44" t="s">
        <v>924</v>
      </c>
      <c r="B13" s="45"/>
      <c r="C13" s="46"/>
      <c r="D13" s="46"/>
      <c r="E13" s="45"/>
      <c r="F13" s="46"/>
      <c r="G13" s="46"/>
      <c r="H13" s="45"/>
      <c r="I13" s="46"/>
      <c r="J13" s="46"/>
      <c r="K13" s="45"/>
      <c r="L13" s="46"/>
      <c r="M13" s="46"/>
      <c r="N13" s="45"/>
      <c r="O13" s="46"/>
      <c r="P13" s="46"/>
      <c r="Q13" s="45"/>
      <c r="R13" s="46"/>
      <c r="S13" s="46"/>
      <c r="T13" s="45"/>
      <c r="U13" s="46"/>
      <c r="V13" s="46"/>
      <c r="W13" s="45"/>
      <c r="X13" s="46"/>
      <c r="Y13" s="46"/>
      <c r="Z13" s="45"/>
      <c r="AA13" s="46"/>
      <c r="AB13" s="46"/>
    </row>
    <row r="14" spans="1:28" s="48" customFormat="1" ht="35.5" customHeight="1" x14ac:dyDescent="0.35">
      <c r="A14" s="47"/>
      <c r="B14" s="856" t="s">
        <v>907</v>
      </c>
      <c r="C14" s="857"/>
      <c r="D14" s="857"/>
      <c r="E14" s="856" t="s">
        <v>959</v>
      </c>
      <c r="F14" s="856"/>
      <c r="G14" s="856"/>
      <c r="H14" s="856" t="s">
        <v>960</v>
      </c>
      <c r="I14" s="856"/>
      <c r="J14" s="856"/>
      <c r="K14" s="858" t="s">
        <v>910</v>
      </c>
      <c r="L14" s="859"/>
      <c r="M14" s="859"/>
      <c r="N14" s="858" t="s">
        <v>911</v>
      </c>
      <c r="O14" s="863"/>
      <c r="P14" s="863"/>
      <c r="Q14" s="858" t="s">
        <v>961</v>
      </c>
      <c r="R14" s="863"/>
      <c r="S14" s="863"/>
      <c r="T14" s="858" t="s">
        <v>913</v>
      </c>
      <c r="U14" s="859"/>
      <c r="V14" s="859"/>
      <c r="W14" s="858" t="s">
        <v>962</v>
      </c>
      <c r="X14" s="859"/>
      <c r="Y14" s="859"/>
      <c r="Z14" s="858" t="s">
        <v>915</v>
      </c>
      <c r="AA14" s="859"/>
      <c r="AB14" s="859"/>
    </row>
    <row r="15" spans="1:28" s="52" customFormat="1" ht="12.75" customHeight="1" x14ac:dyDescent="0.2">
      <c r="A15" s="50"/>
      <c r="B15" s="860" t="s">
        <v>916</v>
      </c>
      <c r="C15" s="862" t="s">
        <v>917</v>
      </c>
      <c r="D15" s="862"/>
      <c r="E15" s="860" t="s">
        <v>916</v>
      </c>
      <c r="F15" s="862" t="s">
        <v>917</v>
      </c>
      <c r="G15" s="862"/>
      <c r="H15" s="860" t="s">
        <v>916</v>
      </c>
      <c r="I15" s="862" t="s">
        <v>917</v>
      </c>
      <c r="J15" s="862"/>
      <c r="K15" s="860" t="s">
        <v>916</v>
      </c>
      <c r="L15" s="862" t="s">
        <v>917</v>
      </c>
      <c r="M15" s="862"/>
      <c r="N15" s="860" t="s">
        <v>916</v>
      </c>
      <c r="O15" s="862" t="s">
        <v>917</v>
      </c>
      <c r="P15" s="862"/>
      <c r="Q15" s="860" t="s">
        <v>916</v>
      </c>
      <c r="R15" s="862" t="s">
        <v>917</v>
      </c>
      <c r="S15" s="862"/>
      <c r="T15" s="860" t="s">
        <v>916</v>
      </c>
      <c r="U15" s="862" t="s">
        <v>917</v>
      </c>
      <c r="V15" s="862"/>
      <c r="W15" s="860" t="s">
        <v>916</v>
      </c>
      <c r="X15" s="862" t="s">
        <v>917</v>
      </c>
      <c r="Y15" s="862"/>
      <c r="Z15" s="860" t="s">
        <v>916</v>
      </c>
      <c r="AA15" s="862" t="s">
        <v>917</v>
      </c>
      <c r="AB15" s="862"/>
    </row>
    <row r="16" spans="1:28" s="52" customFormat="1" ht="18.75" customHeight="1" x14ac:dyDescent="0.2">
      <c r="A16" s="50"/>
      <c r="B16" s="861"/>
      <c r="C16" s="51" t="s">
        <v>919</v>
      </c>
      <c r="D16" s="51" t="s">
        <v>928</v>
      </c>
      <c r="E16" s="861"/>
      <c r="F16" s="51" t="s">
        <v>919</v>
      </c>
      <c r="G16" s="51" t="s">
        <v>928</v>
      </c>
      <c r="H16" s="861"/>
      <c r="I16" s="51" t="s">
        <v>919</v>
      </c>
      <c r="J16" s="51" t="s">
        <v>928</v>
      </c>
      <c r="K16" s="861"/>
      <c r="L16" s="51" t="s">
        <v>919</v>
      </c>
      <c r="M16" s="51" t="s">
        <v>928</v>
      </c>
      <c r="N16" s="861"/>
      <c r="O16" s="51" t="s">
        <v>919</v>
      </c>
      <c r="P16" s="51" t="s">
        <v>928</v>
      </c>
      <c r="Q16" s="861"/>
      <c r="R16" s="51" t="s">
        <v>919</v>
      </c>
      <c r="S16" s="51" t="s">
        <v>928</v>
      </c>
      <c r="T16" s="861"/>
      <c r="U16" s="51" t="s">
        <v>919</v>
      </c>
      <c r="V16" s="51" t="s">
        <v>928</v>
      </c>
      <c r="W16" s="861"/>
      <c r="X16" s="51" t="s">
        <v>919</v>
      </c>
      <c r="Y16" s="51" t="s">
        <v>928</v>
      </c>
      <c r="Z16" s="861"/>
      <c r="AA16" s="51" t="s">
        <v>919</v>
      </c>
      <c r="AB16" s="51" t="s">
        <v>928</v>
      </c>
    </row>
    <row r="17" spans="1:28" s="54" customFormat="1" ht="12.75" customHeight="1" x14ac:dyDescent="0.2">
      <c r="A17" s="50"/>
      <c r="B17" s="69" t="s">
        <v>965</v>
      </c>
      <c r="C17" s="69" t="s">
        <v>966</v>
      </c>
      <c r="D17" s="69" t="s">
        <v>967</v>
      </c>
      <c r="E17" s="69" t="s">
        <v>968</v>
      </c>
      <c r="F17" s="69" t="s">
        <v>969</v>
      </c>
      <c r="G17" s="69" t="s">
        <v>970</v>
      </c>
      <c r="H17" s="69" t="s">
        <v>971</v>
      </c>
      <c r="I17" s="69" t="s">
        <v>972</v>
      </c>
      <c r="J17" s="69" t="s">
        <v>973</v>
      </c>
      <c r="K17" s="69" t="s">
        <v>974</v>
      </c>
      <c r="L17" s="69" t="s">
        <v>975</v>
      </c>
      <c r="M17" s="69" t="s">
        <v>976</v>
      </c>
      <c r="N17" s="69" t="s">
        <v>977</v>
      </c>
      <c r="O17" s="69" t="s">
        <v>978</v>
      </c>
      <c r="P17" s="69" t="s">
        <v>979</v>
      </c>
      <c r="Q17" s="69" t="s">
        <v>980</v>
      </c>
      <c r="R17" s="69" t="s">
        <v>981</v>
      </c>
      <c r="S17" s="69" t="s">
        <v>982</v>
      </c>
      <c r="T17" s="69" t="s">
        <v>983</v>
      </c>
      <c r="U17" s="69" t="s">
        <v>984</v>
      </c>
      <c r="V17" s="69" t="s">
        <v>985</v>
      </c>
      <c r="W17" s="69" t="s">
        <v>986</v>
      </c>
      <c r="X17" s="69" t="s">
        <v>987</v>
      </c>
      <c r="Y17" s="69" t="s">
        <v>988</v>
      </c>
      <c r="Z17" s="69" t="s">
        <v>989</v>
      </c>
      <c r="AA17" s="69" t="s">
        <v>990</v>
      </c>
      <c r="AB17" s="69" t="s">
        <v>991</v>
      </c>
    </row>
    <row r="18" spans="1:28" s="52" customFormat="1" ht="12.75" customHeight="1" x14ac:dyDescent="0.2">
      <c r="A18" s="50"/>
      <c r="B18" s="69"/>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row>
    <row r="19" spans="1:28" ht="13" x14ac:dyDescent="0.3">
      <c r="A19" s="676">
        <v>36526</v>
      </c>
      <c r="B19" s="731">
        <v>293.412828537108</v>
      </c>
      <c r="C19" s="723"/>
      <c r="D19" s="723"/>
      <c r="E19" s="731">
        <v>289.02815726548801</v>
      </c>
      <c r="F19" s="723"/>
      <c r="G19" s="723"/>
      <c r="H19" s="731">
        <v>310.37844086595601</v>
      </c>
      <c r="I19" s="723"/>
      <c r="J19" s="723"/>
      <c r="K19" s="731">
        <v>278.506229639026</v>
      </c>
      <c r="L19" s="723"/>
      <c r="M19" s="723"/>
      <c r="N19" s="731">
        <v>335.66735578713002</v>
      </c>
      <c r="O19" s="723"/>
      <c r="P19" s="723"/>
      <c r="Q19" s="731">
        <v>310.47127355504199</v>
      </c>
      <c r="R19" s="723"/>
      <c r="S19" s="723"/>
      <c r="T19" s="731">
        <v>346.47058366620001</v>
      </c>
      <c r="U19" s="723"/>
      <c r="V19" s="723"/>
      <c r="W19" s="731">
        <v>341.39653507068101</v>
      </c>
      <c r="X19" s="723"/>
      <c r="Y19" s="723"/>
      <c r="Z19" s="731">
        <v>197.69683043142501</v>
      </c>
      <c r="AA19" s="723"/>
      <c r="AB19" s="723"/>
    </row>
    <row r="20" spans="1:28" ht="13" x14ac:dyDescent="0.3">
      <c r="A20" s="676">
        <v>36557</v>
      </c>
      <c r="B20" s="731">
        <v>293.33006173110402</v>
      </c>
      <c r="C20" s="723"/>
      <c r="D20" s="723"/>
      <c r="E20" s="731">
        <v>289.03320419968202</v>
      </c>
      <c r="F20" s="723"/>
      <c r="G20" s="723"/>
      <c r="H20" s="731">
        <v>311.840424291126</v>
      </c>
      <c r="I20" s="723"/>
      <c r="J20" s="723"/>
      <c r="K20" s="731">
        <v>278.88776257570902</v>
      </c>
      <c r="L20" s="723"/>
      <c r="M20" s="723"/>
      <c r="N20" s="731">
        <v>334.36443848952399</v>
      </c>
      <c r="O20" s="723"/>
      <c r="P20" s="723"/>
      <c r="Q20" s="731">
        <v>311.54558515470302</v>
      </c>
      <c r="R20" s="723"/>
      <c r="S20" s="723"/>
      <c r="T20" s="731">
        <v>345.86751756577098</v>
      </c>
      <c r="U20" s="723"/>
      <c r="V20" s="723"/>
      <c r="W20" s="731">
        <v>343.15922638230398</v>
      </c>
      <c r="X20" s="723"/>
      <c r="Y20" s="723"/>
      <c r="Z20" s="731">
        <v>197.266531424005</v>
      </c>
      <c r="AA20" s="723"/>
      <c r="AB20" s="723"/>
    </row>
    <row r="21" spans="1:28" ht="13" x14ac:dyDescent="0.3">
      <c r="A21" s="676">
        <v>36586</v>
      </c>
      <c r="B21" s="731">
        <v>292.73181975879299</v>
      </c>
      <c r="C21" s="723"/>
      <c r="D21" s="723"/>
      <c r="E21" s="731">
        <v>288.45025915593101</v>
      </c>
      <c r="F21" s="723"/>
      <c r="G21" s="723"/>
      <c r="H21" s="731">
        <v>308.943852154186</v>
      </c>
      <c r="I21" s="723"/>
      <c r="J21" s="723"/>
      <c r="K21" s="731">
        <v>277.38790568644902</v>
      </c>
      <c r="L21" s="723"/>
      <c r="M21" s="723"/>
      <c r="N21" s="731">
        <v>334.092643519739</v>
      </c>
      <c r="O21" s="723"/>
      <c r="P21" s="723"/>
      <c r="Q21" s="731">
        <v>308.85264040874301</v>
      </c>
      <c r="R21" s="723"/>
      <c r="S21" s="723"/>
      <c r="T21" s="731">
        <v>347.56597253571698</v>
      </c>
      <c r="U21" s="723"/>
      <c r="V21" s="723"/>
      <c r="W21" s="731">
        <v>343.979076592789</v>
      </c>
      <c r="X21" s="723"/>
      <c r="Y21" s="723"/>
      <c r="Z21" s="731">
        <v>195.81808398028701</v>
      </c>
      <c r="AA21" s="723"/>
      <c r="AB21" s="723"/>
    </row>
    <row r="22" spans="1:28" ht="13" x14ac:dyDescent="0.3">
      <c r="A22" s="676">
        <v>36617</v>
      </c>
      <c r="B22" s="731">
        <v>292.956219891633</v>
      </c>
      <c r="C22" s="723"/>
      <c r="D22" s="723"/>
      <c r="E22" s="731">
        <v>289.160735440596</v>
      </c>
      <c r="F22" s="723"/>
      <c r="G22" s="723"/>
      <c r="H22" s="731">
        <v>306.33843952935598</v>
      </c>
      <c r="I22" s="723"/>
      <c r="J22" s="723"/>
      <c r="K22" s="731">
        <v>276.10631255255402</v>
      </c>
      <c r="L22" s="723"/>
      <c r="M22" s="723"/>
      <c r="N22" s="731">
        <v>332.68351520576903</v>
      </c>
      <c r="O22" s="723"/>
      <c r="P22" s="723"/>
      <c r="Q22" s="731">
        <v>306.79809667130598</v>
      </c>
      <c r="R22" s="723"/>
      <c r="S22" s="723"/>
      <c r="T22" s="731">
        <v>349.61862683616903</v>
      </c>
      <c r="U22" s="723"/>
      <c r="V22" s="723"/>
      <c r="W22" s="731">
        <v>344.93146748334499</v>
      </c>
      <c r="X22" s="723"/>
      <c r="Y22" s="723"/>
      <c r="Z22" s="731">
        <v>197.216118939236</v>
      </c>
      <c r="AA22" s="723"/>
      <c r="AB22" s="723"/>
    </row>
    <row r="23" spans="1:28" ht="13" x14ac:dyDescent="0.3">
      <c r="A23" s="676">
        <v>36647</v>
      </c>
      <c r="B23" s="731">
        <v>294.447109127342</v>
      </c>
      <c r="C23" s="723"/>
      <c r="D23" s="723"/>
      <c r="E23" s="731">
        <v>290.71832204446201</v>
      </c>
      <c r="F23" s="723"/>
      <c r="G23" s="723"/>
      <c r="H23" s="731">
        <v>307.78023005354402</v>
      </c>
      <c r="I23" s="723"/>
      <c r="J23" s="723"/>
      <c r="K23" s="731">
        <v>279.18956594561502</v>
      </c>
      <c r="L23" s="723"/>
      <c r="M23" s="723"/>
      <c r="N23" s="731">
        <v>339.34804757958</v>
      </c>
      <c r="O23" s="723"/>
      <c r="P23" s="723"/>
      <c r="Q23" s="731">
        <v>307.53208907584502</v>
      </c>
      <c r="R23" s="723"/>
      <c r="S23" s="723"/>
      <c r="T23" s="731">
        <v>347.65633028260601</v>
      </c>
      <c r="U23" s="723"/>
      <c r="V23" s="723"/>
      <c r="W23" s="731">
        <v>346.620016500151</v>
      </c>
      <c r="X23" s="723"/>
      <c r="Y23" s="723"/>
      <c r="Z23" s="731">
        <v>199.87914330094699</v>
      </c>
      <c r="AA23" s="723"/>
      <c r="AB23" s="723"/>
    </row>
    <row r="24" spans="1:28" ht="13" x14ac:dyDescent="0.3">
      <c r="A24" s="676">
        <v>36678</v>
      </c>
      <c r="B24" s="731">
        <v>295.18579459874297</v>
      </c>
      <c r="C24" s="723"/>
      <c r="D24" s="723"/>
      <c r="E24" s="731">
        <v>291.13928550266098</v>
      </c>
      <c r="F24" s="723"/>
      <c r="G24" s="723"/>
      <c r="H24" s="731">
        <v>310.38377778407897</v>
      </c>
      <c r="I24" s="723"/>
      <c r="J24" s="723"/>
      <c r="K24" s="731">
        <v>280.06247295210602</v>
      </c>
      <c r="L24" s="723"/>
      <c r="M24" s="723"/>
      <c r="N24" s="731">
        <v>338.93361671269702</v>
      </c>
      <c r="O24" s="723"/>
      <c r="P24" s="723"/>
      <c r="Q24" s="731">
        <v>310.20975491679297</v>
      </c>
      <c r="R24" s="723"/>
      <c r="S24" s="723"/>
      <c r="T24" s="731">
        <v>347.711795818734</v>
      </c>
      <c r="U24" s="723"/>
      <c r="V24" s="723"/>
      <c r="W24" s="731">
        <v>352.52282693175499</v>
      </c>
      <c r="X24" s="723"/>
      <c r="Y24" s="723"/>
      <c r="Z24" s="731">
        <v>198.41487693846199</v>
      </c>
      <c r="AA24" s="723"/>
      <c r="AB24" s="723"/>
    </row>
    <row r="25" spans="1:28" ht="13" x14ac:dyDescent="0.3">
      <c r="A25" s="676">
        <v>36708</v>
      </c>
      <c r="B25" s="731">
        <v>295.65974309856301</v>
      </c>
      <c r="C25" s="723"/>
      <c r="D25" s="723"/>
      <c r="E25" s="731">
        <v>291.79940425634601</v>
      </c>
      <c r="F25" s="723"/>
      <c r="G25" s="723"/>
      <c r="H25" s="731">
        <v>310.19832569331601</v>
      </c>
      <c r="I25" s="723"/>
      <c r="J25" s="723"/>
      <c r="K25" s="731">
        <v>280.89896728427902</v>
      </c>
      <c r="L25" s="723"/>
      <c r="M25" s="723"/>
      <c r="N25" s="731">
        <v>341.93217239715602</v>
      </c>
      <c r="O25" s="723"/>
      <c r="P25" s="723"/>
      <c r="Q25" s="731">
        <v>309.87231835113602</v>
      </c>
      <c r="R25" s="723"/>
      <c r="S25" s="723"/>
      <c r="T25" s="731">
        <v>347.86199758067499</v>
      </c>
      <c r="U25" s="723"/>
      <c r="V25" s="723"/>
      <c r="W25" s="731">
        <v>351.98817386081799</v>
      </c>
      <c r="X25" s="723"/>
      <c r="Y25" s="723"/>
      <c r="Z25" s="731">
        <v>198.04434280888</v>
      </c>
      <c r="AA25" s="723"/>
      <c r="AB25" s="723"/>
    </row>
    <row r="26" spans="1:28" ht="13" x14ac:dyDescent="0.3">
      <c r="A26" s="676">
        <v>36739</v>
      </c>
      <c r="B26" s="731">
        <v>296.94820419832598</v>
      </c>
      <c r="C26" s="723"/>
      <c r="D26" s="723"/>
      <c r="E26" s="731">
        <v>292.97267641501901</v>
      </c>
      <c r="F26" s="723"/>
      <c r="G26" s="723"/>
      <c r="H26" s="731">
        <v>311.89697919372202</v>
      </c>
      <c r="I26" s="723"/>
      <c r="J26" s="723"/>
      <c r="K26" s="731">
        <v>282.21412518620201</v>
      </c>
      <c r="L26" s="723"/>
      <c r="M26" s="723"/>
      <c r="N26" s="731">
        <v>339.79255016139302</v>
      </c>
      <c r="O26" s="723"/>
      <c r="P26" s="723"/>
      <c r="Q26" s="731">
        <v>311.86975845044998</v>
      </c>
      <c r="R26" s="723"/>
      <c r="S26" s="723"/>
      <c r="T26" s="731">
        <v>348.55496878306502</v>
      </c>
      <c r="U26" s="723"/>
      <c r="V26" s="723"/>
      <c r="W26" s="731">
        <v>356.102994527188</v>
      </c>
      <c r="X26" s="723"/>
      <c r="Y26" s="723"/>
      <c r="Z26" s="731">
        <v>199.18634134010401</v>
      </c>
      <c r="AA26" s="723"/>
      <c r="AB26" s="723"/>
    </row>
    <row r="27" spans="1:28" ht="13" x14ac:dyDescent="0.3">
      <c r="A27" s="676">
        <v>36770</v>
      </c>
      <c r="B27" s="731">
        <v>299.16011861212797</v>
      </c>
      <c r="C27" s="723"/>
      <c r="D27" s="723"/>
      <c r="E27" s="731">
        <v>295.586287539262</v>
      </c>
      <c r="F27" s="723"/>
      <c r="G27" s="723"/>
      <c r="H27" s="731">
        <v>312.169566231646</v>
      </c>
      <c r="I27" s="723"/>
      <c r="J27" s="723"/>
      <c r="K27" s="731">
        <v>284.64120346023401</v>
      </c>
      <c r="L27" s="723"/>
      <c r="M27" s="723"/>
      <c r="N27" s="731">
        <v>347.66318512382202</v>
      </c>
      <c r="O27" s="723"/>
      <c r="P27" s="723"/>
      <c r="Q27" s="731">
        <v>311.94253542521102</v>
      </c>
      <c r="R27" s="723"/>
      <c r="S27" s="723"/>
      <c r="T27" s="731">
        <v>351.037094186665</v>
      </c>
      <c r="U27" s="723"/>
      <c r="V27" s="723"/>
      <c r="W27" s="731">
        <v>355.07313546114898</v>
      </c>
      <c r="X27" s="723"/>
      <c r="Y27" s="723"/>
      <c r="Z27" s="731">
        <v>201.48049714511001</v>
      </c>
      <c r="AA27" s="723"/>
      <c r="AB27" s="723"/>
    </row>
    <row r="28" spans="1:28" ht="13" x14ac:dyDescent="0.3">
      <c r="A28" s="676">
        <v>36800</v>
      </c>
      <c r="B28" s="731">
        <v>300.22432457622699</v>
      </c>
      <c r="C28" s="723"/>
      <c r="D28" s="723"/>
      <c r="E28" s="731">
        <v>296.65613235823099</v>
      </c>
      <c r="F28" s="723"/>
      <c r="G28" s="723"/>
      <c r="H28" s="731">
        <v>313.453225990921</v>
      </c>
      <c r="I28" s="723"/>
      <c r="J28" s="723"/>
      <c r="K28" s="731">
        <v>285.44210357345901</v>
      </c>
      <c r="L28" s="723"/>
      <c r="M28" s="723"/>
      <c r="N28" s="731">
        <v>348.833965308769</v>
      </c>
      <c r="O28" s="723"/>
      <c r="P28" s="723"/>
      <c r="Q28" s="731">
        <v>313.481113406286</v>
      </c>
      <c r="R28" s="723"/>
      <c r="S28" s="723"/>
      <c r="T28" s="731">
        <v>352.26965935510299</v>
      </c>
      <c r="U28" s="723"/>
      <c r="V28" s="723"/>
      <c r="W28" s="731">
        <v>361.156583012157</v>
      </c>
      <c r="X28" s="723"/>
      <c r="Y28" s="723"/>
      <c r="Z28" s="731">
        <v>202.06984906175299</v>
      </c>
      <c r="AA28" s="723"/>
      <c r="AB28" s="723"/>
    </row>
    <row r="29" spans="1:28" ht="13" x14ac:dyDescent="0.3">
      <c r="A29" s="676">
        <v>36831</v>
      </c>
      <c r="B29" s="731">
        <v>301.50504898201399</v>
      </c>
      <c r="C29" s="723"/>
      <c r="D29" s="723"/>
      <c r="E29" s="731">
        <v>297.84886390828399</v>
      </c>
      <c r="F29" s="723"/>
      <c r="G29" s="723"/>
      <c r="H29" s="731">
        <v>315.45455322660803</v>
      </c>
      <c r="I29" s="723"/>
      <c r="J29" s="723"/>
      <c r="K29" s="731">
        <v>286.53217101119498</v>
      </c>
      <c r="L29" s="723"/>
      <c r="M29" s="723"/>
      <c r="N29" s="731">
        <v>350.61544360932402</v>
      </c>
      <c r="O29" s="723"/>
      <c r="P29" s="723"/>
      <c r="Q29" s="731">
        <v>315.57090597708702</v>
      </c>
      <c r="R29" s="723"/>
      <c r="S29" s="723"/>
      <c r="T29" s="731">
        <v>354.40033724609299</v>
      </c>
      <c r="U29" s="723"/>
      <c r="V29" s="723"/>
      <c r="W29" s="731">
        <v>362.49596777010299</v>
      </c>
      <c r="X29" s="723"/>
      <c r="Y29" s="723"/>
      <c r="Z29" s="731">
        <v>203.04545488388499</v>
      </c>
      <c r="AA29" s="723"/>
      <c r="AB29" s="723"/>
    </row>
    <row r="30" spans="1:28" ht="13" x14ac:dyDescent="0.3">
      <c r="A30" s="675">
        <v>36861</v>
      </c>
      <c r="B30" s="731">
        <v>302.66216656164102</v>
      </c>
      <c r="C30" s="723"/>
      <c r="D30" s="723"/>
      <c r="E30" s="731">
        <v>299.23332499922401</v>
      </c>
      <c r="F30" s="723"/>
      <c r="G30" s="723"/>
      <c r="H30" s="731">
        <v>315.14552533249099</v>
      </c>
      <c r="I30" s="723"/>
      <c r="J30" s="723"/>
      <c r="K30" s="731">
        <v>287.68965989480199</v>
      </c>
      <c r="L30" s="723"/>
      <c r="M30" s="723"/>
      <c r="N30" s="731">
        <v>354.41821699178399</v>
      </c>
      <c r="O30" s="723"/>
      <c r="P30" s="723"/>
      <c r="Q30" s="731">
        <v>315.66467782060801</v>
      </c>
      <c r="R30" s="723"/>
      <c r="S30" s="723"/>
      <c r="T30" s="731">
        <v>355.09176856036902</v>
      </c>
      <c r="U30" s="723"/>
      <c r="V30" s="723"/>
      <c r="W30" s="731">
        <v>366.57049173036</v>
      </c>
      <c r="X30" s="723"/>
      <c r="Y30" s="723"/>
      <c r="Z30" s="731">
        <v>202.707917591631</v>
      </c>
      <c r="AA30" s="723"/>
      <c r="AB30" s="723"/>
    </row>
    <row r="31" spans="1:28" ht="13" x14ac:dyDescent="0.3">
      <c r="A31" s="675">
        <v>36892</v>
      </c>
      <c r="B31" s="731">
        <v>303.910520704276</v>
      </c>
      <c r="C31" s="723">
        <v>3.5777890896960001</v>
      </c>
      <c r="D31" s="723"/>
      <c r="E31" s="731">
        <v>299.77332050818001</v>
      </c>
      <c r="F31" s="723">
        <v>3.7176873507249999</v>
      </c>
      <c r="G31" s="723"/>
      <c r="H31" s="731">
        <v>319.269442479026</v>
      </c>
      <c r="I31" s="723">
        <v>2.8645680377359999</v>
      </c>
      <c r="J31" s="723"/>
      <c r="K31" s="731">
        <v>288.69288041682898</v>
      </c>
      <c r="L31" s="723">
        <v>3.6576024855910001</v>
      </c>
      <c r="M31" s="723"/>
      <c r="N31" s="731">
        <v>352.42905598454399</v>
      </c>
      <c r="O31" s="723">
        <v>4.9935449213130001</v>
      </c>
      <c r="P31" s="723"/>
      <c r="Q31" s="731">
        <v>319.07021566815303</v>
      </c>
      <c r="R31" s="723">
        <v>2.7696417818789998</v>
      </c>
      <c r="S31" s="723"/>
      <c r="T31" s="731">
        <v>358.14504190800199</v>
      </c>
      <c r="U31" s="723">
        <v>3.3695380768750001</v>
      </c>
      <c r="V31" s="723"/>
      <c r="W31" s="731">
        <v>368.45105369259801</v>
      </c>
      <c r="X31" s="723">
        <v>7.9246611616360001</v>
      </c>
      <c r="Y31" s="723"/>
      <c r="Z31" s="731">
        <v>202.53064744389499</v>
      </c>
      <c r="AA31" s="723">
        <v>2.4450655085980002</v>
      </c>
      <c r="AB31" s="723"/>
    </row>
    <row r="32" spans="1:28" ht="13" x14ac:dyDescent="0.3">
      <c r="A32" s="676">
        <v>36923</v>
      </c>
      <c r="B32" s="731">
        <v>304.04604037905</v>
      </c>
      <c r="C32" s="723">
        <v>3.6532152840749998</v>
      </c>
      <c r="D32" s="723"/>
      <c r="E32" s="731">
        <v>300.17227985228999</v>
      </c>
      <c r="F32" s="723">
        <v>3.8539086481260001</v>
      </c>
      <c r="G32" s="723"/>
      <c r="H32" s="731">
        <v>320.69645071151899</v>
      </c>
      <c r="I32" s="723">
        <v>2.839922515025</v>
      </c>
      <c r="J32" s="723"/>
      <c r="K32" s="731">
        <v>288.95676084399099</v>
      </c>
      <c r="L32" s="723">
        <v>3.6104123663540002</v>
      </c>
      <c r="M32" s="723"/>
      <c r="N32" s="731">
        <v>350.390059154467</v>
      </c>
      <c r="O32" s="723">
        <v>4.7928603703609998</v>
      </c>
      <c r="P32" s="723"/>
      <c r="Q32" s="731">
        <v>320.81896483118499</v>
      </c>
      <c r="R32" s="723">
        <v>2.9765723278910001</v>
      </c>
      <c r="S32" s="723"/>
      <c r="T32" s="731">
        <v>358.86053887719498</v>
      </c>
      <c r="U32" s="723">
        <v>3.756646881115</v>
      </c>
      <c r="V32" s="723"/>
      <c r="W32" s="731">
        <v>365.24132859017902</v>
      </c>
      <c r="X32" s="723">
        <v>6.4349434636140002</v>
      </c>
      <c r="Y32" s="723"/>
      <c r="Z32" s="731">
        <v>203.2084097437</v>
      </c>
      <c r="AA32" s="723">
        <v>3.012106654283</v>
      </c>
      <c r="AB32" s="723"/>
    </row>
    <row r="33" spans="1:28" ht="13" x14ac:dyDescent="0.3">
      <c r="A33" s="675">
        <v>36951</v>
      </c>
      <c r="B33" s="731">
        <v>305.98099760562599</v>
      </c>
      <c r="C33" s="723">
        <v>4.5260463511450002</v>
      </c>
      <c r="D33" s="723">
        <v>3.9185718780799998</v>
      </c>
      <c r="E33" s="731">
        <v>301.66468270012598</v>
      </c>
      <c r="F33" s="723">
        <v>4.5811792933950004</v>
      </c>
      <c r="G33" s="723">
        <v>4.0505703102209996</v>
      </c>
      <c r="H33" s="731">
        <v>322.34168915912699</v>
      </c>
      <c r="I33" s="723">
        <v>4.3366575873000004</v>
      </c>
      <c r="J33" s="723">
        <v>3.3447285269679998</v>
      </c>
      <c r="K33" s="731">
        <v>290.85336307883</v>
      </c>
      <c r="L33" s="723">
        <v>4.8543779726289999</v>
      </c>
      <c r="M33" s="723">
        <v>4.0395109816410004</v>
      </c>
      <c r="N33" s="731">
        <v>354.89273835180802</v>
      </c>
      <c r="O33" s="723">
        <v>6.2258464038400003</v>
      </c>
      <c r="P33" s="723">
        <v>5.3367305562269998</v>
      </c>
      <c r="Q33" s="731">
        <v>322.38904663733001</v>
      </c>
      <c r="R33" s="723">
        <v>4.3828041135319999</v>
      </c>
      <c r="S33" s="723">
        <v>3.3741279575630001</v>
      </c>
      <c r="T33" s="731">
        <v>360.09419235238897</v>
      </c>
      <c r="U33" s="723">
        <v>3.604558790744</v>
      </c>
      <c r="V33" s="723">
        <v>3.5768394708879998</v>
      </c>
      <c r="W33" s="731">
        <v>371.63779523595298</v>
      </c>
      <c r="X33" s="723">
        <v>8.0408142603120005</v>
      </c>
      <c r="Y33" s="723">
        <v>7.466479173313</v>
      </c>
      <c r="Z33" s="731">
        <v>203.88005632644399</v>
      </c>
      <c r="AA33" s="723">
        <v>4.1170724288000002</v>
      </c>
      <c r="AB33" s="723">
        <v>3.1886017766979999</v>
      </c>
    </row>
    <row r="34" spans="1:28" ht="13" x14ac:dyDescent="0.3">
      <c r="A34" s="675">
        <v>36982</v>
      </c>
      <c r="B34" s="731">
        <v>308.58334737332802</v>
      </c>
      <c r="C34" s="723">
        <v>5.334287658229</v>
      </c>
      <c r="D34" s="723">
        <v>4.5041488809220001</v>
      </c>
      <c r="E34" s="731">
        <v>304.05329380477002</v>
      </c>
      <c r="F34" s="723">
        <v>5.1502699152710001</v>
      </c>
      <c r="G34" s="723">
        <v>4.528508656204</v>
      </c>
      <c r="H34" s="731">
        <v>325.37064008087202</v>
      </c>
      <c r="I34" s="723">
        <v>6.2128019522319997</v>
      </c>
      <c r="J34" s="723">
        <v>4.4531390791609997</v>
      </c>
      <c r="K34" s="731">
        <v>292.904779388782</v>
      </c>
      <c r="L34" s="723">
        <v>6.0840575070270004</v>
      </c>
      <c r="M34" s="723">
        <v>4.8454824139049997</v>
      </c>
      <c r="N34" s="731">
        <v>356.772462676982</v>
      </c>
      <c r="O34" s="723">
        <v>7.2407998503659998</v>
      </c>
      <c r="P34" s="723">
        <v>6.0845263030660002</v>
      </c>
      <c r="Q34" s="731">
        <v>325.44810504869997</v>
      </c>
      <c r="R34" s="723">
        <v>6.0789191913970004</v>
      </c>
      <c r="S34" s="723">
        <v>4.4715227280600001</v>
      </c>
      <c r="T34" s="731">
        <v>362.40439528489298</v>
      </c>
      <c r="U34" s="723">
        <v>3.6570615714689998</v>
      </c>
      <c r="V34" s="723">
        <v>3.6725882585130001</v>
      </c>
      <c r="W34" s="731">
        <v>373.75727154704799</v>
      </c>
      <c r="X34" s="723">
        <v>8.356965594939</v>
      </c>
      <c r="Y34" s="723">
        <v>7.612530389282</v>
      </c>
      <c r="Z34" s="731">
        <v>204.14250522827001</v>
      </c>
      <c r="AA34" s="723">
        <v>3.5120791983380002</v>
      </c>
      <c r="AB34" s="723">
        <v>3.5456904823539999</v>
      </c>
    </row>
    <row r="35" spans="1:28" ht="13" x14ac:dyDescent="0.3">
      <c r="A35" s="675">
        <v>37012</v>
      </c>
      <c r="B35" s="731">
        <v>308.86330573048201</v>
      </c>
      <c r="C35" s="723">
        <v>4.8960224625280002</v>
      </c>
      <c r="D35" s="723">
        <v>4.9188470647700004</v>
      </c>
      <c r="E35" s="731">
        <v>304.09898141501998</v>
      </c>
      <c r="F35" s="723">
        <v>4.6026199093539999</v>
      </c>
      <c r="G35" s="723">
        <v>4.7778694654020004</v>
      </c>
      <c r="H35" s="731">
        <v>326.814609647726</v>
      </c>
      <c r="I35" s="723">
        <v>6.1844061884260002</v>
      </c>
      <c r="J35" s="723">
        <v>5.5753988423000003</v>
      </c>
      <c r="K35" s="731">
        <v>293.65906091695302</v>
      </c>
      <c r="L35" s="723">
        <v>5.1826775554199997</v>
      </c>
      <c r="M35" s="723">
        <v>5.3721977117339996</v>
      </c>
      <c r="N35" s="731">
        <v>357.52989009069802</v>
      </c>
      <c r="O35" s="723">
        <v>5.3578745010619997</v>
      </c>
      <c r="P35" s="723">
        <v>6.2686976835620003</v>
      </c>
      <c r="Q35" s="731">
        <v>326.72181325839102</v>
      </c>
      <c r="R35" s="723">
        <v>6.2399095457689997</v>
      </c>
      <c r="S35" s="723">
        <v>5.565109892962</v>
      </c>
      <c r="T35" s="731">
        <v>361.95476778450399</v>
      </c>
      <c r="U35" s="723">
        <v>4.1128080395589999</v>
      </c>
      <c r="V35" s="723">
        <v>3.7912398569980001</v>
      </c>
      <c r="W35" s="731">
        <v>376.59659290278501</v>
      </c>
      <c r="X35" s="723">
        <v>8.6482531232070006</v>
      </c>
      <c r="Y35" s="723">
        <v>8.3494492969270002</v>
      </c>
      <c r="Z35" s="731">
        <v>203.77388773700801</v>
      </c>
      <c r="AA35" s="723">
        <v>1.9485496944509999</v>
      </c>
      <c r="AB35" s="723">
        <v>3.1847998011210001</v>
      </c>
    </row>
    <row r="36" spans="1:28" ht="13" x14ac:dyDescent="0.3">
      <c r="A36" s="675">
        <v>37043</v>
      </c>
      <c r="B36" s="731">
        <v>309.70531632577803</v>
      </c>
      <c r="C36" s="723">
        <v>4.9187738680889996</v>
      </c>
      <c r="D36" s="723">
        <v>5.0491043475820003</v>
      </c>
      <c r="E36" s="731">
        <v>304.89993164882998</v>
      </c>
      <c r="F36" s="723">
        <v>4.7264820762369997</v>
      </c>
      <c r="G36" s="723">
        <v>4.8258299287610003</v>
      </c>
      <c r="H36" s="731">
        <v>328.31088716134798</v>
      </c>
      <c r="I36" s="723">
        <v>5.7757881243850004</v>
      </c>
      <c r="J36" s="723">
        <v>6.0566296695519997</v>
      </c>
      <c r="K36" s="731">
        <v>294.80335551913203</v>
      </c>
      <c r="L36" s="723">
        <v>5.2634265532419997</v>
      </c>
      <c r="M36" s="723">
        <v>5.5076775487690002</v>
      </c>
      <c r="N36" s="731">
        <v>359.61759228383301</v>
      </c>
      <c r="O36" s="723">
        <v>6.1026627490510004</v>
      </c>
      <c r="P36" s="723">
        <v>6.2271942525980002</v>
      </c>
      <c r="Q36" s="731">
        <v>327.63547043545799</v>
      </c>
      <c r="R36" s="723">
        <v>5.6173976615720003</v>
      </c>
      <c r="S36" s="723">
        <v>5.9776160712879998</v>
      </c>
      <c r="T36" s="731">
        <v>362.64019893813003</v>
      </c>
      <c r="U36" s="723">
        <v>4.2933266282340004</v>
      </c>
      <c r="V36" s="723">
        <v>4.0203963305680004</v>
      </c>
      <c r="W36" s="731">
        <v>378.16067690594599</v>
      </c>
      <c r="X36" s="723">
        <v>7.2726779702000002</v>
      </c>
      <c r="Y36" s="723">
        <v>8.0875690128330007</v>
      </c>
      <c r="Z36" s="731">
        <v>205.15900928330399</v>
      </c>
      <c r="AA36" s="723">
        <v>3.3990053815039998</v>
      </c>
      <c r="AB36" s="723">
        <v>2.9496161214260002</v>
      </c>
    </row>
    <row r="37" spans="1:28" ht="13" x14ac:dyDescent="0.3">
      <c r="A37" s="675">
        <v>37073</v>
      </c>
      <c r="B37" s="731">
        <v>311.45832772948802</v>
      </c>
      <c r="C37" s="723">
        <v>5.3435021167760004</v>
      </c>
      <c r="D37" s="723">
        <v>5.0530525834090003</v>
      </c>
      <c r="E37" s="731">
        <v>306.68730196840301</v>
      </c>
      <c r="F37" s="723">
        <v>5.1021001053789998</v>
      </c>
      <c r="G37" s="723">
        <v>4.810721216788</v>
      </c>
      <c r="H37" s="731">
        <v>329.848346166277</v>
      </c>
      <c r="I37" s="723">
        <v>6.3346636152990001</v>
      </c>
      <c r="J37" s="723">
        <v>6.097997236606</v>
      </c>
      <c r="K37" s="731">
        <v>296.21980436321502</v>
      </c>
      <c r="L37" s="723">
        <v>5.4542162354880004</v>
      </c>
      <c r="M37" s="723">
        <v>5.3003822276749997</v>
      </c>
      <c r="N37" s="731">
        <v>361.36747776016801</v>
      </c>
      <c r="O37" s="723">
        <v>5.6839651053480003</v>
      </c>
      <c r="P37" s="723">
        <v>5.7145983860060001</v>
      </c>
      <c r="Q37" s="731">
        <v>329.18475628279998</v>
      </c>
      <c r="R37" s="723">
        <v>6.2323856594959999</v>
      </c>
      <c r="S37" s="723">
        <v>6.0292177397940003</v>
      </c>
      <c r="T37" s="731">
        <v>363.06060160746802</v>
      </c>
      <c r="U37" s="723">
        <v>4.3691475736059999</v>
      </c>
      <c r="V37" s="723">
        <v>4.2584510971840004</v>
      </c>
      <c r="W37" s="731">
        <v>384.63642660617899</v>
      </c>
      <c r="X37" s="723">
        <v>9.2753834275890004</v>
      </c>
      <c r="Y37" s="723">
        <v>8.3969246145470002</v>
      </c>
      <c r="Z37" s="731">
        <v>206.75811822551799</v>
      </c>
      <c r="AA37" s="723">
        <v>4.3999112991820004</v>
      </c>
      <c r="AB37" s="723">
        <v>3.2452468928239999</v>
      </c>
    </row>
    <row r="38" spans="1:28" ht="13" x14ac:dyDescent="0.3">
      <c r="A38" s="675">
        <v>37104</v>
      </c>
      <c r="B38" s="731">
        <v>313.51670237000599</v>
      </c>
      <c r="C38" s="723">
        <v>5.5795919751090004</v>
      </c>
      <c r="D38" s="723">
        <v>5.2812497224330004</v>
      </c>
      <c r="E38" s="731">
        <v>308.55706130604602</v>
      </c>
      <c r="F38" s="723">
        <v>5.3193987513529999</v>
      </c>
      <c r="G38" s="723">
        <v>5.0499320430630004</v>
      </c>
      <c r="H38" s="731">
        <v>332.63292575537997</v>
      </c>
      <c r="I38" s="723">
        <v>6.6483319637339999</v>
      </c>
      <c r="J38" s="723">
        <v>6.2535532963209999</v>
      </c>
      <c r="K38" s="731">
        <v>298.360570373283</v>
      </c>
      <c r="L38" s="723">
        <v>5.7213455125349997</v>
      </c>
      <c r="M38" s="723">
        <v>5.4802542587780003</v>
      </c>
      <c r="N38" s="731">
        <v>363.316705706986</v>
      </c>
      <c r="O38" s="723">
        <v>6.9230933798930003</v>
      </c>
      <c r="P38" s="723">
        <v>6.2355279951159996</v>
      </c>
      <c r="Q38" s="731">
        <v>332.38886961061303</v>
      </c>
      <c r="R38" s="723">
        <v>6.5793846963920002</v>
      </c>
      <c r="S38" s="723">
        <v>6.1438008555570001</v>
      </c>
      <c r="T38" s="731">
        <v>364.555533826393</v>
      </c>
      <c r="U38" s="723">
        <v>4.5905428056849997</v>
      </c>
      <c r="V38" s="723">
        <v>4.4178049547359999</v>
      </c>
      <c r="W38" s="731">
        <v>386.94479348912398</v>
      </c>
      <c r="X38" s="723">
        <v>8.6609209795850006</v>
      </c>
      <c r="Y38" s="723">
        <v>8.4034250042699998</v>
      </c>
      <c r="Z38" s="731">
        <v>207.721841622949</v>
      </c>
      <c r="AA38" s="723">
        <v>4.2851835248440002</v>
      </c>
      <c r="AB38" s="723">
        <v>4.028135121249</v>
      </c>
    </row>
    <row r="39" spans="1:28" ht="13" x14ac:dyDescent="0.3">
      <c r="A39" s="675">
        <v>37135</v>
      </c>
      <c r="B39" s="731">
        <v>313.48173383395198</v>
      </c>
      <c r="C39" s="723">
        <v>4.787274215649</v>
      </c>
      <c r="D39" s="723">
        <v>5.2355202893300001</v>
      </c>
      <c r="E39" s="731">
        <v>308.73560004438701</v>
      </c>
      <c r="F39" s="723">
        <v>4.4485529469560001</v>
      </c>
      <c r="G39" s="723">
        <v>4.9549815942419997</v>
      </c>
      <c r="H39" s="731">
        <v>331.73048466556003</v>
      </c>
      <c r="I39" s="723">
        <v>6.2661196189119996</v>
      </c>
      <c r="J39" s="723">
        <v>6.4164764534870002</v>
      </c>
      <c r="K39" s="731">
        <v>298.500945844147</v>
      </c>
      <c r="L39" s="723">
        <v>4.8691975073979998</v>
      </c>
      <c r="M39" s="723">
        <v>5.3467171876929998</v>
      </c>
      <c r="N39" s="731">
        <v>362.00941511295201</v>
      </c>
      <c r="O39" s="723">
        <v>4.126473726006</v>
      </c>
      <c r="P39" s="723">
        <v>5.5669675610200002</v>
      </c>
      <c r="Q39" s="731">
        <v>331.50859969859403</v>
      </c>
      <c r="R39" s="723">
        <v>6.2723296926190004</v>
      </c>
      <c r="S39" s="723">
        <v>6.3616356730510004</v>
      </c>
      <c r="T39" s="731">
        <v>366.072173429891</v>
      </c>
      <c r="U39" s="723">
        <v>4.2830457214389996</v>
      </c>
      <c r="V39" s="723">
        <v>4.4139643020769999</v>
      </c>
      <c r="W39" s="731">
        <v>385.41846412307302</v>
      </c>
      <c r="X39" s="723">
        <v>8.5462192521299993</v>
      </c>
      <c r="Y39" s="723">
        <v>8.8260469270359998</v>
      </c>
      <c r="Z39" s="731">
        <v>207.64540061152201</v>
      </c>
      <c r="AA39" s="723">
        <v>3.0598015955719999</v>
      </c>
      <c r="AB39" s="723">
        <v>3.9107636365310001</v>
      </c>
    </row>
    <row r="40" spans="1:28" ht="13" x14ac:dyDescent="0.3">
      <c r="A40" s="675">
        <v>37165</v>
      </c>
      <c r="B40" s="731">
        <v>314.59791652521602</v>
      </c>
      <c r="C40" s="723">
        <v>4.7876173821950001</v>
      </c>
      <c r="D40" s="723">
        <v>5.0498780195570001</v>
      </c>
      <c r="E40" s="731">
        <v>309.820176599435</v>
      </c>
      <c r="F40" s="723">
        <v>4.4374758534599996</v>
      </c>
      <c r="G40" s="723">
        <v>4.7330577406429999</v>
      </c>
      <c r="H40" s="731">
        <v>332.62297659558601</v>
      </c>
      <c r="I40" s="723">
        <v>6.115665437503</v>
      </c>
      <c r="J40" s="723">
        <v>6.3429718938519999</v>
      </c>
      <c r="K40" s="731">
        <v>299.49077547577798</v>
      </c>
      <c r="L40" s="723">
        <v>4.921723784418</v>
      </c>
      <c r="M40" s="723">
        <v>5.1689536783619996</v>
      </c>
      <c r="N40" s="731">
        <v>362.67893405146799</v>
      </c>
      <c r="O40" s="723">
        <v>3.9689279484140001</v>
      </c>
      <c r="P40" s="723">
        <v>4.9904340695249996</v>
      </c>
      <c r="Q40" s="731">
        <v>332.12324820225098</v>
      </c>
      <c r="R40" s="723">
        <v>5.9468127420499997</v>
      </c>
      <c r="S40" s="723">
        <v>6.2656271529550001</v>
      </c>
      <c r="T40" s="731">
        <v>367.51675988532003</v>
      </c>
      <c r="U40" s="723">
        <v>4.3282468771589997</v>
      </c>
      <c r="V40" s="723">
        <v>4.4000788159189996</v>
      </c>
      <c r="W40" s="731">
        <v>388.25036898233401</v>
      </c>
      <c r="X40" s="723">
        <v>7.5019499144130002</v>
      </c>
      <c r="Y40" s="723">
        <v>8.2326047246120009</v>
      </c>
      <c r="Z40" s="731">
        <v>207.996782569506</v>
      </c>
      <c r="AA40" s="723">
        <v>2.9331112658679999</v>
      </c>
      <c r="AB40" s="723">
        <v>3.4222800242939999</v>
      </c>
    </row>
    <row r="41" spans="1:28" ht="13" x14ac:dyDescent="0.3">
      <c r="A41" s="675">
        <v>37196</v>
      </c>
      <c r="B41" s="731">
        <v>316.07763704726398</v>
      </c>
      <c r="C41" s="723">
        <v>4.8332816032280004</v>
      </c>
      <c r="D41" s="723">
        <v>4.802786092202</v>
      </c>
      <c r="E41" s="731">
        <v>311.859979649065</v>
      </c>
      <c r="F41" s="723">
        <v>4.704102462212</v>
      </c>
      <c r="G41" s="723">
        <v>4.5303749425220001</v>
      </c>
      <c r="H41" s="731">
        <v>332.093190996391</v>
      </c>
      <c r="I41" s="723">
        <v>5.2744959930349999</v>
      </c>
      <c r="J41" s="723">
        <v>5.883608512745</v>
      </c>
      <c r="K41" s="731">
        <v>301.19762309895202</v>
      </c>
      <c r="L41" s="723">
        <v>5.1182567165149999</v>
      </c>
      <c r="M41" s="723">
        <v>4.970009002307</v>
      </c>
      <c r="N41" s="731">
        <v>369.60991681651598</v>
      </c>
      <c r="O41" s="723">
        <v>5.4174662164500003</v>
      </c>
      <c r="P41" s="723">
        <v>4.5062653441</v>
      </c>
      <c r="Q41" s="731">
        <v>331.99639184447602</v>
      </c>
      <c r="R41" s="723">
        <v>5.2050064046719999</v>
      </c>
      <c r="S41" s="723">
        <v>5.8059512308069996</v>
      </c>
      <c r="T41" s="731">
        <v>369.12614342699197</v>
      </c>
      <c r="U41" s="723">
        <v>4.155133230213</v>
      </c>
      <c r="V41" s="723">
        <v>4.2552410158110003</v>
      </c>
      <c r="W41" s="731">
        <v>387.28899317359401</v>
      </c>
      <c r="X41" s="723">
        <v>6.8395313625160004</v>
      </c>
      <c r="Y41" s="723">
        <v>7.6230816679600002</v>
      </c>
      <c r="Z41" s="731">
        <v>208.61666844072599</v>
      </c>
      <c r="AA41" s="723">
        <v>2.7438257901549998</v>
      </c>
      <c r="AB41" s="723">
        <v>2.911831980908</v>
      </c>
    </row>
    <row r="42" spans="1:28" ht="13" x14ac:dyDescent="0.3">
      <c r="A42" s="675">
        <v>37226</v>
      </c>
      <c r="B42" s="731">
        <v>316.25069900172201</v>
      </c>
      <c r="C42" s="723">
        <v>4.4896699823609998</v>
      </c>
      <c r="D42" s="723">
        <v>4.7031302889770004</v>
      </c>
      <c r="E42" s="731">
        <v>311.894296918208</v>
      </c>
      <c r="F42" s="723">
        <v>4.2311369961940004</v>
      </c>
      <c r="G42" s="723">
        <v>4.4572478266960003</v>
      </c>
      <c r="H42" s="731">
        <v>332.65949247096501</v>
      </c>
      <c r="I42" s="723">
        <v>5.5574221210969998</v>
      </c>
      <c r="J42" s="723">
        <v>5.6482356722790001</v>
      </c>
      <c r="K42" s="731">
        <v>301.52909402729301</v>
      </c>
      <c r="L42" s="723">
        <v>4.8105427694380003</v>
      </c>
      <c r="M42" s="723">
        <v>4.9500224931889996</v>
      </c>
      <c r="N42" s="731">
        <v>369.50753064745601</v>
      </c>
      <c r="O42" s="723">
        <v>4.2574881685669999</v>
      </c>
      <c r="P42" s="723">
        <v>4.5478914454919996</v>
      </c>
      <c r="Q42" s="731">
        <v>332.96389558556399</v>
      </c>
      <c r="R42" s="723">
        <v>5.4802513491190004</v>
      </c>
      <c r="S42" s="723">
        <v>5.5431261650500003</v>
      </c>
      <c r="T42" s="731">
        <v>369.66965387237599</v>
      </c>
      <c r="U42" s="723">
        <v>4.1053853123969999</v>
      </c>
      <c r="V42" s="723">
        <v>4.1959310915990002</v>
      </c>
      <c r="W42" s="731">
        <v>387.72919845048898</v>
      </c>
      <c r="X42" s="723">
        <v>5.7720703650339997</v>
      </c>
      <c r="Y42" s="723">
        <v>6.7000526722910001</v>
      </c>
      <c r="Z42" s="731">
        <v>207.90663023819101</v>
      </c>
      <c r="AA42" s="723">
        <v>2.5646322592259998</v>
      </c>
      <c r="AB42" s="723">
        <v>2.746992730703</v>
      </c>
    </row>
    <row r="43" spans="1:28" ht="13" x14ac:dyDescent="0.3">
      <c r="A43" s="675">
        <v>37257</v>
      </c>
      <c r="B43" s="731">
        <v>317.51811784089801</v>
      </c>
      <c r="C43" s="723">
        <v>4.477501175375</v>
      </c>
      <c r="D43" s="723">
        <v>4.5996852444079996</v>
      </c>
      <c r="E43" s="731">
        <v>312.95508976354</v>
      </c>
      <c r="F43" s="723">
        <v>4.3972456364739996</v>
      </c>
      <c r="G43" s="723">
        <v>4.4437321839159996</v>
      </c>
      <c r="H43" s="731">
        <v>334.39217833241202</v>
      </c>
      <c r="I43" s="723">
        <v>4.7366687322040004</v>
      </c>
      <c r="J43" s="723">
        <v>5.1875904711410001</v>
      </c>
      <c r="K43" s="731">
        <v>303.03650891568299</v>
      </c>
      <c r="L43" s="723">
        <v>4.9684732363829998</v>
      </c>
      <c r="M43" s="723">
        <v>4.9655561733809996</v>
      </c>
      <c r="N43" s="731">
        <v>368.423102274359</v>
      </c>
      <c r="O43" s="723">
        <v>4.5382314591329997</v>
      </c>
      <c r="P43" s="723">
        <v>4.7356594579870004</v>
      </c>
      <c r="Q43" s="731">
        <v>334.38241195673299</v>
      </c>
      <c r="R43" s="723">
        <v>4.7990052147349997</v>
      </c>
      <c r="S43" s="723">
        <v>5.1601179271440003</v>
      </c>
      <c r="T43" s="731">
        <v>371.25708473518199</v>
      </c>
      <c r="U43" s="723">
        <v>3.6610985195620001</v>
      </c>
      <c r="V43" s="723">
        <v>3.972860480819</v>
      </c>
      <c r="W43" s="731">
        <v>382.047154109117</v>
      </c>
      <c r="X43" s="723">
        <v>3.69006962533</v>
      </c>
      <c r="Y43" s="723">
        <v>5.4256840391449996</v>
      </c>
      <c r="Z43" s="731">
        <v>208.89890941042</v>
      </c>
      <c r="AA43" s="723">
        <v>3.1443448420759998</v>
      </c>
      <c r="AB43" s="723">
        <v>2.8174648040560002</v>
      </c>
    </row>
    <row r="44" spans="1:28" ht="13" x14ac:dyDescent="0.3">
      <c r="A44" s="676">
        <v>37288</v>
      </c>
      <c r="B44" s="731">
        <v>319.824227239626</v>
      </c>
      <c r="C44" s="723">
        <v>5.1894071177200001</v>
      </c>
      <c r="D44" s="723">
        <v>4.7192436452979996</v>
      </c>
      <c r="E44" s="731">
        <v>316.19808638548301</v>
      </c>
      <c r="F44" s="723">
        <v>5.3388695788560003</v>
      </c>
      <c r="G44" s="723">
        <v>4.6563088309470002</v>
      </c>
      <c r="H44" s="731">
        <v>335.003774284668</v>
      </c>
      <c r="I44" s="723">
        <v>4.4613289424960003</v>
      </c>
      <c r="J44" s="723">
        <v>4.9150314460280002</v>
      </c>
      <c r="K44" s="731">
        <v>305.369922539642</v>
      </c>
      <c r="L44" s="723">
        <v>5.6801445474790002</v>
      </c>
      <c r="M44" s="723">
        <v>5.153611336899</v>
      </c>
      <c r="N44" s="731">
        <v>372.78947672689202</v>
      </c>
      <c r="O44" s="723">
        <v>6.392709207127</v>
      </c>
      <c r="P44" s="723">
        <v>5.0587295673829997</v>
      </c>
      <c r="Q44" s="731">
        <v>334.946385422513</v>
      </c>
      <c r="R44" s="723">
        <v>4.403549085311</v>
      </c>
      <c r="S44" s="723">
        <v>4.8912820808489998</v>
      </c>
      <c r="T44" s="731">
        <v>372.79172727644101</v>
      </c>
      <c r="U44" s="723">
        <v>3.882061940506</v>
      </c>
      <c r="V44" s="723">
        <v>3.882214293678</v>
      </c>
      <c r="W44" s="731">
        <v>391.09560781129397</v>
      </c>
      <c r="X44" s="723">
        <v>7.0786839268469999</v>
      </c>
      <c r="Y44" s="723">
        <v>5.5086005162290004</v>
      </c>
      <c r="Z44" s="731">
        <v>210.15265427216499</v>
      </c>
      <c r="AA44" s="723">
        <v>3.4173017431830002</v>
      </c>
      <c r="AB44" s="723">
        <v>3.0423717939050001</v>
      </c>
    </row>
    <row r="45" spans="1:28" ht="13" x14ac:dyDescent="0.3">
      <c r="A45" s="675">
        <v>37316</v>
      </c>
      <c r="B45" s="731">
        <v>320.87083808259598</v>
      </c>
      <c r="C45" s="723">
        <v>4.866263131857</v>
      </c>
      <c r="D45" s="723">
        <v>4.8444911857740003</v>
      </c>
      <c r="E45" s="731">
        <v>316.69970300086402</v>
      </c>
      <c r="F45" s="723">
        <v>4.9840174083899997</v>
      </c>
      <c r="G45" s="723">
        <v>4.9070642738350001</v>
      </c>
      <c r="H45" s="731">
        <v>336.63369709218301</v>
      </c>
      <c r="I45" s="723">
        <v>4.43380686201</v>
      </c>
      <c r="J45" s="723">
        <v>4.5434607563659997</v>
      </c>
      <c r="K45" s="731">
        <v>306.51022784175399</v>
      </c>
      <c r="L45" s="723">
        <v>5.383078468541</v>
      </c>
      <c r="M45" s="723">
        <v>5.3440983768060004</v>
      </c>
      <c r="N45" s="731">
        <v>373.19956364198902</v>
      </c>
      <c r="O45" s="723">
        <v>5.1584107849600001</v>
      </c>
      <c r="P45" s="723">
        <v>5.3606555476609996</v>
      </c>
      <c r="Q45" s="731">
        <v>336.51086549279898</v>
      </c>
      <c r="R45" s="723">
        <v>4.3803655870959997</v>
      </c>
      <c r="S45" s="723">
        <v>4.5269065127869998</v>
      </c>
      <c r="T45" s="731">
        <v>372.32142083014702</v>
      </c>
      <c r="U45" s="723">
        <v>3.3955639211730002</v>
      </c>
      <c r="V45" s="723">
        <v>3.6459444782710002</v>
      </c>
      <c r="W45" s="731">
        <v>386.65087145524097</v>
      </c>
      <c r="X45" s="723">
        <v>4.0397065130999996</v>
      </c>
      <c r="Y45" s="723">
        <v>4.9273472275210004</v>
      </c>
      <c r="Z45" s="731">
        <v>211.760280818121</v>
      </c>
      <c r="AA45" s="723">
        <v>3.8651276802960002</v>
      </c>
      <c r="AB45" s="723">
        <v>3.4763888659109998</v>
      </c>
    </row>
    <row r="46" spans="1:28" ht="13" x14ac:dyDescent="0.3">
      <c r="A46" s="675">
        <v>37347</v>
      </c>
      <c r="B46" s="731">
        <v>321.31903477841598</v>
      </c>
      <c r="C46" s="723">
        <v>4.1271466893769997</v>
      </c>
      <c r="D46" s="723">
        <v>4.7249318573419998</v>
      </c>
      <c r="E46" s="731">
        <v>316.84040981013197</v>
      </c>
      <c r="F46" s="723">
        <v>4.2055508905529999</v>
      </c>
      <c r="G46" s="723">
        <v>4.8403150968439999</v>
      </c>
      <c r="H46" s="731">
        <v>337.18398676737201</v>
      </c>
      <c r="I46" s="723">
        <v>3.6307353003839999</v>
      </c>
      <c r="J46" s="723">
        <v>4.1731011768319997</v>
      </c>
      <c r="K46" s="731">
        <v>306.54087586076201</v>
      </c>
      <c r="L46" s="723">
        <v>4.6554707985419999</v>
      </c>
      <c r="M46" s="723">
        <v>5.2372341479579996</v>
      </c>
      <c r="N46" s="731">
        <v>373.80001320259998</v>
      </c>
      <c r="O46" s="723">
        <v>4.7726638984000003</v>
      </c>
      <c r="P46" s="723">
        <v>5.4360442015289996</v>
      </c>
      <c r="Q46" s="731">
        <v>336.74641524173001</v>
      </c>
      <c r="R46" s="723">
        <v>3.4716165243420001</v>
      </c>
      <c r="S46" s="723">
        <v>4.0827233695710001</v>
      </c>
      <c r="T46" s="731">
        <v>374.65738302387098</v>
      </c>
      <c r="U46" s="723">
        <v>3.3810262508950002</v>
      </c>
      <c r="V46" s="723">
        <v>3.5521413445499999</v>
      </c>
      <c r="W46" s="731">
        <v>388.86483039021999</v>
      </c>
      <c r="X46" s="723">
        <v>4.0420775709969998</v>
      </c>
      <c r="Y46" s="723">
        <v>5.0398955514840003</v>
      </c>
      <c r="Z46" s="731">
        <v>212.187196621201</v>
      </c>
      <c r="AA46" s="723">
        <v>3.9407233608380001</v>
      </c>
      <c r="AB46" s="723">
        <v>3.7414924123520001</v>
      </c>
    </row>
    <row r="47" spans="1:28" ht="13" x14ac:dyDescent="0.3">
      <c r="A47" s="675">
        <v>37377</v>
      </c>
      <c r="B47" s="731">
        <v>321.522410684752</v>
      </c>
      <c r="C47" s="723">
        <v>4.0986108480350003</v>
      </c>
      <c r="D47" s="723">
        <v>4.362510999685</v>
      </c>
      <c r="E47" s="731">
        <v>316.87736950641698</v>
      </c>
      <c r="F47" s="723">
        <v>4.2020489618010002</v>
      </c>
      <c r="G47" s="723">
        <v>4.4624936965700002</v>
      </c>
      <c r="H47" s="731">
        <v>338.55803218010499</v>
      </c>
      <c r="I47" s="723">
        <v>3.5932979082659999</v>
      </c>
      <c r="J47" s="723">
        <v>3.8838102510670001</v>
      </c>
      <c r="K47" s="731">
        <v>306.746131054964</v>
      </c>
      <c r="L47" s="723">
        <v>4.4565524718180001</v>
      </c>
      <c r="M47" s="723">
        <v>4.8300889485000003</v>
      </c>
      <c r="N47" s="731">
        <v>371.38600678106098</v>
      </c>
      <c r="O47" s="723">
        <v>3.8755128100889999</v>
      </c>
      <c r="P47" s="723">
        <v>4.600703175195</v>
      </c>
      <c r="Q47" s="731">
        <v>338.41710079560801</v>
      </c>
      <c r="R47" s="723">
        <v>3.579585770714</v>
      </c>
      <c r="S47" s="723">
        <v>3.8084321134770001</v>
      </c>
      <c r="T47" s="731">
        <v>377.03166783958397</v>
      </c>
      <c r="U47" s="723">
        <v>4.1654099895860002</v>
      </c>
      <c r="V47" s="723">
        <v>3.6476549290059999</v>
      </c>
      <c r="W47" s="731">
        <v>390.61492730943598</v>
      </c>
      <c r="X47" s="723">
        <v>3.722374198502</v>
      </c>
      <c r="Y47" s="723">
        <v>3.9339837411510001</v>
      </c>
      <c r="Z47" s="731">
        <v>213.26625840856201</v>
      </c>
      <c r="AA47" s="723">
        <v>4.6582860919869997</v>
      </c>
      <c r="AB47" s="723">
        <v>4.1545331924670004</v>
      </c>
    </row>
    <row r="48" spans="1:28" ht="13" x14ac:dyDescent="0.3">
      <c r="A48" s="675">
        <v>37408</v>
      </c>
      <c r="B48" s="731">
        <v>323.63371555702702</v>
      </c>
      <c r="C48" s="723">
        <v>4.4973071164840004</v>
      </c>
      <c r="D48" s="723">
        <v>4.2412886869879998</v>
      </c>
      <c r="E48" s="731">
        <v>319.15972441375499</v>
      </c>
      <c r="F48" s="723">
        <v>4.6768763403160003</v>
      </c>
      <c r="G48" s="723">
        <v>4.3617765295449997</v>
      </c>
      <c r="H48" s="731">
        <v>340.33025828673499</v>
      </c>
      <c r="I48" s="723">
        <v>3.6609724487999999</v>
      </c>
      <c r="J48" s="723">
        <v>3.6283814903249998</v>
      </c>
      <c r="K48" s="731">
        <v>309.22537738781898</v>
      </c>
      <c r="L48" s="723">
        <v>4.8920819925170003</v>
      </c>
      <c r="M48" s="723">
        <v>4.6683367243060001</v>
      </c>
      <c r="N48" s="731">
        <v>374.30168835872001</v>
      </c>
      <c r="O48" s="723">
        <v>4.0832529859379996</v>
      </c>
      <c r="P48" s="723">
        <v>4.243124778606</v>
      </c>
      <c r="Q48" s="731">
        <v>339.98626946844001</v>
      </c>
      <c r="R48" s="723">
        <v>3.7696770183539998</v>
      </c>
      <c r="S48" s="723">
        <v>3.607287443947</v>
      </c>
      <c r="T48" s="731">
        <v>377.96462754014902</v>
      </c>
      <c r="U48" s="723">
        <v>4.2257942298979998</v>
      </c>
      <c r="V48" s="723">
        <v>3.92404244997</v>
      </c>
      <c r="W48" s="731">
        <v>389.94837838294899</v>
      </c>
      <c r="X48" s="723">
        <v>3.1171145486220002</v>
      </c>
      <c r="Y48" s="723">
        <v>3.6254379742129998</v>
      </c>
      <c r="Z48" s="731">
        <v>216.66847335945801</v>
      </c>
      <c r="AA48" s="723">
        <v>5.6100212787929999</v>
      </c>
      <c r="AB48" s="723">
        <v>4.7378391033309999</v>
      </c>
    </row>
    <row r="49" spans="1:28" ht="13" x14ac:dyDescent="0.3">
      <c r="A49" s="675">
        <v>37438</v>
      </c>
      <c r="B49" s="731">
        <v>324.04603203461198</v>
      </c>
      <c r="C49" s="723">
        <v>4.0415372409170001</v>
      </c>
      <c r="D49" s="723">
        <v>4.2122659455909996</v>
      </c>
      <c r="E49" s="731">
        <v>319.06071103645399</v>
      </c>
      <c r="F49" s="723">
        <v>4.0345358248079997</v>
      </c>
      <c r="G49" s="723">
        <v>4.3040497145609997</v>
      </c>
      <c r="H49" s="731">
        <v>342.80224023596799</v>
      </c>
      <c r="I49" s="723">
        <v>3.927227230408</v>
      </c>
      <c r="J49" s="723">
        <v>3.7276815003069999</v>
      </c>
      <c r="K49" s="731">
        <v>309.20836520365799</v>
      </c>
      <c r="L49" s="723">
        <v>4.3847712573989996</v>
      </c>
      <c r="M49" s="723">
        <v>4.5776496797409996</v>
      </c>
      <c r="N49" s="731">
        <v>374.06758825997599</v>
      </c>
      <c r="O49" s="723">
        <v>3.5144586276899998</v>
      </c>
      <c r="P49" s="723">
        <v>3.8238063253110002</v>
      </c>
      <c r="Q49" s="731">
        <v>341.840893089524</v>
      </c>
      <c r="R49" s="723">
        <v>3.8446910329750001</v>
      </c>
      <c r="S49" s="723">
        <v>3.731637478129</v>
      </c>
      <c r="T49" s="731">
        <v>379.40918823892599</v>
      </c>
      <c r="U49" s="723">
        <v>4.5029911147270001</v>
      </c>
      <c r="V49" s="723">
        <v>4.2982279179000003</v>
      </c>
      <c r="W49" s="731">
        <v>391.54709923281303</v>
      </c>
      <c r="X49" s="723">
        <v>1.7966765882289999</v>
      </c>
      <c r="Y49" s="723">
        <v>2.8714138592510001</v>
      </c>
      <c r="Z49" s="731">
        <v>216.35843073953399</v>
      </c>
      <c r="AA49" s="723">
        <v>4.6432578301690004</v>
      </c>
      <c r="AB49" s="723">
        <v>4.9703741818460001</v>
      </c>
    </row>
    <row r="50" spans="1:28" ht="13" x14ac:dyDescent="0.3">
      <c r="A50" s="675">
        <v>37469</v>
      </c>
      <c r="B50" s="731">
        <v>323.229519260308</v>
      </c>
      <c r="C50" s="723">
        <v>3.09802215221</v>
      </c>
      <c r="D50" s="723">
        <v>3.8760759831140001</v>
      </c>
      <c r="E50" s="731">
        <v>318.65192815679598</v>
      </c>
      <c r="F50" s="723">
        <v>3.2716369568800001</v>
      </c>
      <c r="G50" s="723">
        <v>3.9915553339150001</v>
      </c>
      <c r="H50" s="731">
        <v>340.44520383263398</v>
      </c>
      <c r="I50" s="723">
        <v>2.3486183935380001</v>
      </c>
      <c r="J50" s="723">
        <v>3.3090232872529999</v>
      </c>
      <c r="K50" s="731">
        <v>308.21331163340898</v>
      </c>
      <c r="L50" s="723">
        <v>3.3022933451959999</v>
      </c>
      <c r="M50" s="723">
        <v>4.1897915041180003</v>
      </c>
      <c r="N50" s="731">
        <v>372.51723798242602</v>
      </c>
      <c r="O50" s="723">
        <v>2.532372481341</v>
      </c>
      <c r="P50" s="723">
        <v>3.3740366075480002</v>
      </c>
      <c r="Q50" s="731">
        <v>340.28526193791902</v>
      </c>
      <c r="R50" s="723">
        <v>2.3756488406359999</v>
      </c>
      <c r="S50" s="723">
        <v>3.3262257988849999</v>
      </c>
      <c r="T50" s="731">
        <v>379.700334323373</v>
      </c>
      <c r="U50" s="723">
        <v>4.154319189183</v>
      </c>
      <c r="V50" s="723">
        <v>4.294202588369</v>
      </c>
      <c r="W50" s="731">
        <v>390.12944344743801</v>
      </c>
      <c r="X50" s="723">
        <v>0.82302437244299997</v>
      </c>
      <c r="Y50" s="723">
        <v>1.903298828983</v>
      </c>
      <c r="Z50" s="731">
        <v>216.561454033346</v>
      </c>
      <c r="AA50" s="723">
        <v>4.2555045446030002</v>
      </c>
      <c r="AB50" s="723">
        <v>4.8333611171250004</v>
      </c>
    </row>
    <row r="51" spans="1:28" ht="13" x14ac:dyDescent="0.3">
      <c r="A51" s="675">
        <v>37500</v>
      </c>
      <c r="B51" s="731">
        <v>324.03497145039501</v>
      </c>
      <c r="C51" s="723">
        <v>3.3664601402369998</v>
      </c>
      <c r="D51" s="723">
        <v>3.5008281760540001</v>
      </c>
      <c r="E51" s="731">
        <v>319.12864411652299</v>
      </c>
      <c r="F51" s="723">
        <v>3.3663251243590002</v>
      </c>
      <c r="G51" s="723">
        <v>3.556497034081</v>
      </c>
      <c r="H51" s="731">
        <v>342.47237966780398</v>
      </c>
      <c r="I51" s="723">
        <v>3.2381392421839998</v>
      </c>
      <c r="J51" s="723">
        <v>3.1691505295960001</v>
      </c>
      <c r="K51" s="731">
        <v>309.23487204897202</v>
      </c>
      <c r="L51" s="723">
        <v>3.5959437831829999</v>
      </c>
      <c r="M51" s="723">
        <v>3.7594816431229998</v>
      </c>
      <c r="N51" s="731">
        <v>374.96584489802302</v>
      </c>
      <c r="O51" s="723">
        <v>3.5790311644320001</v>
      </c>
      <c r="P51" s="723">
        <v>3.207626566114</v>
      </c>
      <c r="Q51" s="731">
        <v>342.09549036026698</v>
      </c>
      <c r="R51" s="723">
        <v>3.1935493291269998</v>
      </c>
      <c r="S51" s="723">
        <v>3.1356335853399999</v>
      </c>
      <c r="T51" s="731">
        <v>379.22941778027803</v>
      </c>
      <c r="U51" s="723">
        <v>3.594166753269</v>
      </c>
      <c r="V51" s="723">
        <v>4.0825737202230004</v>
      </c>
      <c r="W51" s="731">
        <v>392.284478586994</v>
      </c>
      <c r="X51" s="723">
        <v>1.7814440933810001</v>
      </c>
      <c r="Y51" s="723">
        <v>1.465975944525</v>
      </c>
      <c r="Z51" s="731">
        <v>216.436015363922</v>
      </c>
      <c r="AA51" s="723">
        <v>4.2334743396730001</v>
      </c>
      <c r="AB51" s="723">
        <v>4.3770181071990004</v>
      </c>
    </row>
    <row r="52" spans="1:28" ht="13" x14ac:dyDescent="0.3">
      <c r="A52" s="675">
        <v>37530</v>
      </c>
      <c r="B52" s="731">
        <v>324.59186376156401</v>
      </c>
      <c r="C52" s="723">
        <v>3.176736625192</v>
      </c>
      <c r="D52" s="723">
        <v>3.213691477817</v>
      </c>
      <c r="E52" s="731">
        <v>319.31866291667899</v>
      </c>
      <c r="F52" s="723">
        <v>3.0658062433179998</v>
      </c>
      <c r="G52" s="723">
        <v>3.2343848572349998</v>
      </c>
      <c r="H52" s="731">
        <v>344.15925071456098</v>
      </c>
      <c r="I52" s="723">
        <v>3.4682733697620001</v>
      </c>
      <c r="J52" s="723">
        <v>3.0181402264199999</v>
      </c>
      <c r="K52" s="731">
        <v>309.95890321853602</v>
      </c>
      <c r="L52" s="723">
        <v>3.4953089042990002</v>
      </c>
      <c r="M52" s="723">
        <v>3.4645747543129999</v>
      </c>
      <c r="N52" s="731">
        <v>375.80202748862598</v>
      </c>
      <c r="O52" s="723">
        <v>3.618377635161</v>
      </c>
      <c r="P52" s="723">
        <v>3.2426370943510001</v>
      </c>
      <c r="Q52" s="731">
        <v>343.83781421780401</v>
      </c>
      <c r="R52" s="723">
        <v>3.5271743483670002</v>
      </c>
      <c r="S52" s="723">
        <v>3.0318494860210001</v>
      </c>
      <c r="T52" s="731">
        <v>380.31951546173201</v>
      </c>
      <c r="U52" s="723">
        <v>3.4835841446810001</v>
      </c>
      <c r="V52" s="723">
        <v>3.7431141032630002</v>
      </c>
      <c r="W52" s="731">
        <v>391.86481558710199</v>
      </c>
      <c r="X52" s="723">
        <v>0.93095767410100005</v>
      </c>
      <c r="Y52" s="723">
        <v>1.1774039795739999</v>
      </c>
      <c r="Z52" s="731">
        <v>216.62831759522101</v>
      </c>
      <c r="AA52" s="723">
        <v>4.1498406461309996</v>
      </c>
      <c r="AB52" s="723">
        <v>4.212909494861</v>
      </c>
    </row>
    <row r="53" spans="1:28" ht="13" x14ac:dyDescent="0.3">
      <c r="A53" s="675">
        <v>37561</v>
      </c>
      <c r="B53" s="731">
        <v>325.55714013801298</v>
      </c>
      <c r="C53" s="723">
        <v>2.9991059093280001</v>
      </c>
      <c r="D53" s="723">
        <v>3.1802633251949999</v>
      </c>
      <c r="E53" s="731">
        <v>320.18052558087101</v>
      </c>
      <c r="F53" s="723">
        <v>2.6680390158330001</v>
      </c>
      <c r="G53" s="723">
        <v>3.0322010488719999</v>
      </c>
      <c r="H53" s="731">
        <v>346.14134666526201</v>
      </c>
      <c r="I53" s="723">
        <v>4.2301847944309996</v>
      </c>
      <c r="J53" s="723">
        <v>3.6455865156240002</v>
      </c>
      <c r="K53" s="731">
        <v>310.92574891730999</v>
      </c>
      <c r="L53" s="723">
        <v>3.2298149362099999</v>
      </c>
      <c r="M53" s="723">
        <v>3.439784952738</v>
      </c>
      <c r="N53" s="731">
        <v>378.60082194169001</v>
      </c>
      <c r="O53" s="723">
        <v>2.4325389325629998</v>
      </c>
      <c r="P53" s="723">
        <v>3.2048326710969999</v>
      </c>
      <c r="Q53" s="731">
        <v>345.67126325135001</v>
      </c>
      <c r="R53" s="723">
        <v>4.1189819355869997</v>
      </c>
      <c r="S53" s="723">
        <v>3.6134298574439998</v>
      </c>
      <c r="T53" s="731">
        <v>379.82911163989502</v>
      </c>
      <c r="U53" s="723">
        <v>2.899542176432</v>
      </c>
      <c r="V53" s="723">
        <v>3.3247906837380001</v>
      </c>
      <c r="W53" s="731">
        <v>396.97180698181802</v>
      </c>
      <c r="X53" s="723">
        <v>2.5001520773619998</v>
      </c>
      <c r="Y53" s="723">
        <v>1.7367792714350001</v>
      </c>
      <c r="Z53" s="731">
        <v>217.07858763459799</v>
      </c>
      <c r="AA53" s="723">
        <v>4.0562047400720003</v>
      </c>
      <c r="AB53" s="723">
        <v>4.1463679537329998</v>
      </c>
    </row>
    <row r="54" spans="1:28" ht="13" x14ac:dyDescent="0.3">
      <c r="A54" s="675">
        <v>37591</v>
      </c>
      <c r="B54" s="731">
        <v>325.37609588117198</v>
      </c>
      <c r="C54" s="723">
        <v>2.8854946117920002</v>
      </c>
      <c r="D54" s="723">
        <v>3.0201768225140002</v>
      </c>
      <c r="E54" s="731">
        <v>319.43020217791201</v>
      </c>
      <c r="F54" s="723">
        <v>2.4161728297580001</v>
      </c>
      <c r="G54" s="723">
        <v>2.7158988147919998</v>
      </c>
      <c r="H54" s="731">
        <v>347.47895461721401</v>
      </c>
      <c r="I54" s="723">
        <v>4.4548442120710003</v>
      </c>
      <c r="J54" s="723">
        <v>4.0510204481569998</v>
      </c>
      <c r="K54" s="731">
        <v>310.46062483926102</v>
      </c>
      <c r="L54" s="723">
        <v>2.962079278214</v>
      </c>
      <c r="M54" s="723">
        <v>3.2284659311000001</v>
      </c>
      <c r="N54" s="731">
        <v>373.85919874379101</v>
      </c>
      <c r="O54" s="723">
        <v>1.1776940212039999</v>
      </c>
      <c r="P54" s="723">
        <v>2.4020469755280001</v>
      </c>
      <c r="Q54" s="731">
        <v>347.56898692202401</v>
      </c>
      <c r="R54" s="723">
        <v>4.3863888938390003</v>
      </c>
      <c r="S54" s="723">
        <v>4.0111512555989997</v>
      </c>
      <c r="T54" s="731">
        <v>383.63755290801799</v>
      </c>
      <c r="U54" s="723">
        <v>3.77848137907</v>
      </c>
      <c r="V54" s="723">
        <v>3.387254585659</v>
      </c>
      <c r="W54" s="731">
        <v>394.49218716570499</v>
      </c>
      <c r="X54" s="723">
        <v>1.7442557182289999</v>
      </c>
      <c r="Y54" s="723">
        <v>1.724472732053</v>
      </c>
      <c r="Z54" s="731">
        <v>216.44080916065101</v>
      </c>
      <c r="AA54" s="723">
        <v>4.1048132580869998</v>
      </c>
      <c r="AB54" s="723">
        <v>4.1035723128099999</v>
      </c>
    </row>
    <row r="55" spans="1:28" ht="13" x14ac:dyDescent="0.3">
      <c r="A55" s="675">
        <v>37622</v>
      </c>
      <c r="B55" s="731">
        <v>328.41642197208802</v>
      </c>
      <c r="C55" s="723">
        <v>3.4323408709079999</v>
      </c>
      <c r="D55" s="723">
        <v>3.1061024632519998</v>
      </c>
      <c r="E55" s="731">
        <v>322.87874121045598</v>
      </c>
      <c r="F55" s="723">
        <v>3.1709506480349998</v>
      </c>
      <c r="G55" s="723">
        <v>2.7521986610860001</v>
      </c>
      <c r="H55" s="731">
        <v>348.33966084670101</v>
      </c>
      <c r="I55" s="723">
        <v>4.170995441294</v>
      </c>
      <c r="J55" s="723">
        <v>4.2851744493070001</v>
      </c>
      <c r="K55" s="731">
        <v>314.23109264020297</v>
      </c>
      <c r="L55" s="723">
        <v>3.6941369753019999</v>
      </c>
      <c r="M55" s="723">
        <v>3.2960314016400001</v>
      </c>
      <c r="N55" s="731">
        <v>380.97395445634402</v>
      </c>
      <c r="O55" s="723">
        <v>3.4066409257469998</v>
      </c>
      <c r="P55" s="723">
        <v>2.3379212083579999</v>
      </c>
      <c r="Q55" s="731">
        <v>348.43348286740201</v>
      </c>
      <c r="R55" s="723">
        <v>4.2020962850419998</v>
      </c>
      <c r="S55" s="723">
        <v>4.2358876169280002</v>
      </c>
      <c r="T55" s="731">
        <v>382.500961705051</v>
      </c>
      <c r="U55" s="723">
        <v>3.0285959331629999</v>
      </c>
      <c r="V55" s="723">
        <v>3.235408402579</v>
      </c>
      <c r="W55" s="731">
        <v>399.43909352383298</v>
      </c>
      <c r="X55" s="723">
        <v>4.5523017846510001</v>
      </c>
      <c r="Y55" s="723">
        <v>2.9244451977530002</v>
      </c>
      <c r="Z55" s="731">
        <v>220.16372026512599</v>
      </c>
      <c r="AA55" s="723">
        <v>5.3924699207379998</v>
      </c>
      <c r="AB55" s="723">
        <v>4.5186929094470001</v>
      </c>
    </row>
    <row r="56" spans="1:28" ht="13" x14ac:dyDescent="0.3">
      <c r="A56" s="676">
        <v>37653</v>
      </c>
      <c r="B56" s="731">
        <v>329.16923872678399</v>
      </c>
      <c r="C56" s="723">
        <v>2.9219210713999999</v>
      </c>
      <c r="D56" s="723">
        <v>3.079795168395</v>
      </c>
      <c r="E56" s="731">
        <v>324.02622613012102</v>
      </c>
      <c r="F56" s="723">
        <v>2.475707501624</v>
      </c>
      <c r="G56" s="723">
        <v>2.6871860533070002</v>
      </c>
      <c r="H56" s="731">
        <v>349.56906361187998</v>
      </c>
      <c r="I56" s="723">
        <v>4.3477985757960003</v>
      </c>
      <c r="J56" s="723">
        <v>4.3243349657110004</v>
      </c>
      <c r="K56" s="731">
        <v>314.97943162404698</v>
      </c>
      <c r="L56" s="723">
        <v>3.1468420348950001</v>
      </c>
      <c r="M56" s="723">
        <v>3.2678824804779998</v>
      </c>
      <c r="N56" s="731">
        <v>383.57716075327102</v>
      </c>
      <c r="O56" s="723">
        <v>2.8937737516349999</v>
      </c>
      <c r="P56" s="723">
        <v>2.4929956758820002</v>
      </c>
      <c r="Q56" s="731">
        <v>349.52981533727802</v>
      </c>
      <c r="R56" s="723">
        <v>4.353959484103</v>
      </c>
      <c r="S56" s="723">
        <v>4.3140683819600003</v>
      </c>
      <c r="T56" s="731">
        <v>383.625035502255</v>
      </c>
      <c r="U56" s="723">
        <v>2.9059948043810002</v>
      </c>
      <c r="V56" s="723">
        <v>3.2364628346819999</v>
      </c>
      <c r="W56" s="731">
        <v>403.31635406752099</v>
      </c>
      <c r="X56" s="723">
        <v>3.124746484528</v>
      </c>
      <c r="Y56" s="723">
        <v>3.1334785943610002</v>
      </c>
      <c r="Z56" s="731">
        <v>218.83478064213401</v>
      </c>
      <c r="AA56" s="723">
        <v>4.1313427137229999</v>
      </c>
      <c r="AB56" s="723">
        <v>4.542745660444</v>
      </c>
    </row>
    <row r="57" spans="1:28" ht="13" x14ac:dyDescent="0.3">
      <c r="A57" s="675">
        <v>37681</v>
      </c>
      <c r="B57" s="731">
        <v>329.79828540997403</v>
      </c>
      <c r="C57" s="723">
        <v>2.7822557452479999</v>
      </c>
      <c r="D57" s="723">
        <v>3.0442873734460001</v>
      </c>
      <c r="E57" s="731">
        <v>323.995094506908</v>
      </c>
      <c r="F57" s="723">
        <v>2.3035675237189999</v>
      </c>
      <c r="G57" s="723">
        <v>2.6481055616289999</v>
      </c>
      <c r="H57" s="731">
        <v>351.13738804272799</v>
      </c>
      <c r="I57" s="723">
        <v>4.3084489389589997</v>
      </c>
      <c r="J57" s="723">
        <v>4.2758643151799998</v>
      </c>
      <c r="K57" s="731">
        <v>315.55167272913798</v>
      </c>
      <c r="L57" s="723">
        <v>2.9498020183690001</v>
      </c>
      <c r="M57" s="723">
        <v>3.262104519907</v>
      </c>
      <c r="N57" s="731">
        <v>383.99267972700301</v>
      </c>
      <c r="O57" s="723">
        <v>2.89204949215</v>
      </c>
      <c r="P57" s="723">
        <v>3.0627494970060001</v>
      </c>
      <c r="Q57" s="731">
        <v>351.07152367239797</v>
      </c>
      <c r="R57" s="723">
        <v>4.3269503819070003</v>
      </c>
      <c r="S57" s="723">
        <v>4.2944378313430001</v>
      </c>
      <c r="T57" s="731">
        <v>383.14420432746101</v>
      </c>
      <c r="U57" s="723">
        <v>2.90683879353</v>
      </c>
      <c r="V57" s="723">
        <v>2.9470481857299999</v>
      </c>
      <c r="W57" s="731">
        <v>404.24991132774801</v>
      </c>
      <c r="X57" s="723">
        <v>4.5516617630449998</v>
      </c>
      <c r="Y57" s="723">
        <v>4.0707005267860001</v>
      </c>
      <c r="Z57" s="731">
        <v>218.537986935709</v>
      </c>
      <c r="AA57" s="723">
        <v>3.2006503256430001</v>
      </c>
      <c r="AB57" s="723">
        <v>4.2365474864249997</v>
      </c>
    </row>
    <row r="58" spans="1:28" ht="13" x14ac:dyDescent="0.3">
      <c r="A58" s="675">
        <v>37712</v>
      </c>
      <c r="B58" s="731">
        <v>331.39215751998103</v>
      </c>
      <c r="C58" s="723">
        <v>3.1349287316610002</v>
      </c>
      <c r="D58" s="723">
        <v>2.946482962478</v>
      </c>
      <c r="E58" s="731">
        <v>325.42790311322898</v>
      </c>
      <c r="F58" s="723">
        <v>2.7103529212840001</v>
      </c>
      <c r="G58" s="723">
        <v>2.4965853299190002</v>
      </c>
      <c r="H58" s="731">
        <v>352.561864588221</v>
      </c>
      <c r="I58" s="723">
        <v>4.5606785684810003</v>
      </c>
      <c r="J58" s="723">
        <v>4.4058200526749998</v>
      </c>
      <c r="K58" s="731">
        <v>316.70484298383298</v>
      </c>
      <c r="L58" s="723">
        <v>3.3156971625830001</v>
      </c>
      <c r="M58" s="723">
        <v>3.1374413554920002</v>
      </c>
      <c r="N58" s="731">
        <v>384.85403187399203</v>
      </c>
      <c r="O58" s="723">
        <v>2.9572012522639999</v>
      </c>
      <c r="P58" s="723">
        <v>2.9143720130770001</v>
      </c>
      <c r="Q58" s="731">
        <v>352.07387254797499</v>
      </c>
      <c r="R58" s="723">
        <v>4.551631914253</v>
      </c>
      <c r="S58" s="723">
        <v>4.4109684276510004</v>
      </c>
      <c r="T58" s="731">
        <v>385.35343250146798</v>
      </c>
      <c r="U58" s="723">
        <v>2.8548882158060001</v>
      </c>
      <c r="V58" s="723">
        <v>2.8891759785879998</v>
      </c>
      <c r="W58" s="731">
        <v>404.65130530843498</v>
      </c>
      <c r="X58" s="723">
        <v>4.0596304125460003</v>
      </c>
      <c r="Y58" s="723">
        <v>3.909293581284</v>
      </c>
      <c r="Z58" s="731">
        <v>219.362925049219</v>
      </c>
      <c r="AA58" s="723">
        <v>3.3817914286450002</v>
      </c>
      <c r="AB58" s="723">
        <v>3.5697139589739999</v>
      </c>
    </row>
    <row r="59" spans="1:28" ht="13" x14ac:dyDescent="0.3">
      <c r="A59" s="675">
        <v>37742</v>
      </c>
      <c r="B59" s="731">
        <v>331.92921100209003</v>
      </c>
      <c r="C59" s="723">
        <v>3.2367262658840001</v>
      </c>
      <c r="D59" s="723">
        <v>3.0514678383140001</v>
      </c>
      <c r="E59" s="731">
        <v>326.16301930010502</v>
      </c>
      <c r="F59" s="723">
        <v>2.930360665437</v>
      </c>
      <c r="G59" s="723">
        <v>2.6481556864320002</v>
      </c>
      <c r="H59" s="731">
        <v>352.56772981643502</v>
      </c>
      <c r="I59" s="723">
        <v>4.1380491096660004</v>
      </c>
      <c r="J59" s="723">
        <v>4.3354720695419999</v>
      </c>
      <c r="K59" s="731">
        <v>317.47037485328599</v>
      </c>
      <c r="L59" s="723">
        <v>3.4961300934550001</v>
      </c>
      <c r="M59" s="723">
        <v>3.253940616235</v>
      </c>
      <c r="N59" s="731">
        <v>385.98895469249601</v>
      </c>
      <c r="O59" s="723">
        <v>3.9320134966859999</v>
      </c>
      <c r="P59" s="723">
        <v>3.2591695745639999</v>
      </c>
      <c r="Q59" s="731">
        <v>352.30821772736402</v>
      </c>
      <c r="R59" s="723">
        <v>4.1047325620070003</v>
      </c>
      <c r="S59" s="723">
        <v>4.3274034824710004</v>
      </c>
      <c r="T59" s="731">
        <v>387.70383747303703</v>
      </c>
      <c r="U59" s="723">
        <v>2.8305764591620002</v>
      </c>
      <c r="V59" s="723">
        <v>2.863941521813</v>
      </c>
      <c r="W59" s="731">
        <v>403.63958823969398</v>
      </c>
      <c r="X59" s="723">
        <v>3.3343991792560002</v>
      </c>
      <c r="Y59" s="723">
        <v>3.9798436436419999</v>
      </c>
      <c r="Z59" s="731">
        <v>220.69583627895901</v>
      </c>
      <c r="AA59" s="723">
        <v>3.4837099529189999</v>
      </c>
      <c r="AB59" s="723">
        <v>3.3557048778229999</v>
      </c>
    </row>
    <row r="60" spans="1:28" ht="13" x14ac:dyDescent="0.3">
      <c r="A60" s="675">
        <v>37773</v>
      </c>
      <c r="B60" s="731">
        <v>332.92692819091297</v>
      </c>
      <c r="C60" s="723">
        <v>2.8715217813109999</v>
      </c>
      <c r="D60" s="723">
        <v>3.080589847892</v>
      </c>
      <c r="E60" s="731">
        <v>326.60079965477098</v>
      </c>
      <c r="F60" s="723">
        <v>2.331458098193</v>
      </c>
      <c r="G60" s="723">
        <v>2.656607826158</v>
      </c>
      <c r="H60" s="731">
        <v>355.64372469858699</v>
      </c>
      <c r="I60" s="723">
        <v>4.4995900420200003</v>
      </c>
      <c r="J60" s="723">
        <v>4.3993958767099999</v>
      </c>
      <c r="K60" s="731">
        <v>318.31654453349199</v>
      </c>
      <c r="L60" s="723">
        <v>2.9399809363870002</v>
      </c>
      <c r="M60" s="723">
        <v>3.2497534534130001</v>
      </c>
      <c r="N60" s="731">
        <v>384.49565357138403</v>
      </c>
      <c r="O60" s="723">
        <v>2.7234622577750001</v>
      </c>
      <c r="P60" s="723">
        <v>3.202440860077</v>
      </c>
      <c r="Q60" s="731">
        <v>355.32030673192702</v>
      </c>
      <c r="R60" s="723">
        <v>4.5101930991100003</v>
      </c>
      <c r="S60" s="723">
        <v>4.3887721927939998</v>
      </c>
      <c r="T60" s="731">
        <v>389.38996132955901</v>
      </c>
      <c r="U60" s="723">
        <v>3.0228579493719998</v>
      </c>
      <c r="V60" s="723">
        <v>2.9029740288900001</v>
      </c>
      <c r="W60" s="731">
        <v>409.28601777684099</v>
      </c>
      <c r="X60" s="723">
        <v>4.9590254674430003</v>
      </c>
      <c r="Y60" s="723">
        <v>4.1172923548479998</v>
      </c>
      <c r="Z60" s="731">
        <v>220.16665072081599</v>
      </c>
      <c r="AA60" s="723">
        <v>1.6145299346590001</v>
      </c>
      <c r="AB60" s="723">
        <v>2.819321823378</v>
      </c>
    </row>
    <row r="61" spans="1:28" ht="13" x14ac:dyDescent="0.3">
      <c r="A61" s="675">
        <v>37803</v>
      </c>
      <c r="B61" s="731">
        <v>333.65338915801499</v>
      </c>
      <c r="C61" s="723">
        <v>2.9648124567609999</v>
      </c>
      <c r="D61" s="723">
        <v>3.023865539749</v>
      </c>
      <c r="E61" s="731">
        <v>326.74444684763898</v>
      </c>
      <c r="F61" s="723">
        <v>2.408236284005</v>
      </c>
      <c r="G61" s="723">
        <v>2.555807449165</v>
      </c>
      <c r="H61" s="731">
        <v>358.807799954122</v>
      </c>
      <c r="I61" s="723">
        <v>4.6690359162000004</v>
      </c>
      <c r="J61" s="723">
        <v>4.4366393153469996</v>
      </c>
      <c r="K61" s="731">
        <v>319.12521435465499</v>
      </c>
      <c r="L61" s="723">
        <v>3.2071736301390001</v>
      </c>
      <c r="M61" s="723">
        <v>3.2136734641459999</v>
      </c>
      <c r="N61" s="731">
        <v>384.126187740288</v>
      </c>
      <c r="O61" s="723">
        <v>2.6889791567080001</v>
      </c>
      <c r="P61" s="723">
        <v>3.1127794725450002</v>
      </c>
      <c r="Q61" s="731">
        <v>358.27839845713999</v>
      </c>
      <c r="R61" s="723">
        <v>4.8085251647499998</v>
      </c>
      <c r="S61" s="723">
        <v>4.475659526157</v>
      </c>
      <c r="T61" s="731">
        <v>390.40205085654299</v>
      </c>
      <c r="U61" s="723">
        <v>2.897363310742</v>
      </c>
      <c r="V61" s="723">
        <v>2.9169786745850002</v>
      </c>
      <c r="W61" s="731">
        <v>405.89457087577699</v>
      </c>
      <c r="X61" s="723">
        <v>3.6643028823549999</v>
      </c>
      <c r="Y61" s="723">
        <v>3.985100018807</v>
      </c>
      <c r="Z61" s="731">
        <v>219.70045893447599</v>
      </c>
      <c r="AA61" s="723">
        <v>1.544672044218</v>
      </c>
      <c r="AB61" s="723">
        <v>2.207942812103</v>
      </c>
    </row>
    <row r="62" spans="1:28" ht="13" x14ac:dyDescent="0.3">
      <c r="A62" s="675">
        <v>37834</v>
      </c>
      <c r="B62" s="731">
        <v>334.81142830393998</v>
      </c>
      <c r="C62" s="723">
        <v>3.583184193738</v>
      </c>
      <c r="D62" s="723">
        <v>3.1395805809700001</v>
      </c>
      <c r="E62" s="731">
        <v>327.24705990147697</v>
      </c>
      <c r="F62" s="723">
        <v>2.6973418282449999</v>
      </c>
      <c r="G62" s="723">
        <v>2.4789035297740001</v>
      </c>
      <c r="H62" s="731">
        <v>362.15656410581101</v>
      </c>
      <c r="I62" s="723">
        <v>6.377343557423</v>
      </c>
      <c r="J62" s="723">
        <v>5.1808852694969998</v>
      </c>
      <c r="K62" s="731">
        <v>320.43925378963797</v>
      </c>
      <c r="L62" s="723">
        <v>3.9667145106209998</v>
      </c>
      <c r="M62" s="723">
        <v>3.3706423940480001</v>
      </c>
      <c r="N62" s="731">
        <v>383.35983267527502</v>
      </c>
      <c r="O62" s="723">
        <v>2.9106289823189999</v>
      </c>
      <c r="P62" s="723">
        <v>2.774157685079</v>
      </c>
      <c r="Q62" s="731">
        <v>362.05307174303101</v>
      </c>
      <c r="R62" s="723">
        <v>6.3969299408219999</v>
      </c>
      <c r="S62" s="723">
        <v>5.2381079764900003</v>
      </c>
      <c r="T62" s="731">
        <v>392.18273919951298</v>
      </c>
      <c r="U62" s="723">
        <v>3.2874358402619999</v>
      </c>
      <c r="V62" s="723">
        <v>3.069333805541</v>
      </c>
      <c r="W62" s="731">
        <v>405.93754808401599</v>
      </c>
      <c r="X62" s="723">
        <v>4.0520152739270001</v>
      </c>
      <c r="Y62" s="723">
        <v>4.2243225441570003</v>
      </c>
      <c r="Z62" s="731">
        <v>220.09785427954799</v>
      </c>
      <c r="AA62" s="723">
        <v>1.6329776977099999</v>
      </c>
      <c r="AB62" s="723">
        <v>1.5974125263479999</v>
      </c>
    </row>
    <row r="63" spans="1:28" ht="13" x14ac:dyDescent="0.3">
      <c r="A63" s="675">
        <v>37865</v>
      </c>
      <c r="B63" s="731">
        <v>335.85221785049498</v>
      </c>
      <c r="C63" s="723">
        <v>3.6469046372389999</v>
      </c>
      <c r="D63" s="723">
        <v>3.3981421794800002</v>
      </c>
      <c r="E63" s="731">
        <v>328.70517273256098</v>
      </c>
      <c r="F63" s="723">
        <v>3.000836431512</v>
      </c>
      <c r="G63" s="723">
        <v>2.7021614371060001</v>
      </c>
      <c r="H63" s="731">
        <v>361.57516065898398</v>
      </c>
      <c r="I63" s="723">
        <v>5.577904124622</v>
      </c>
      <c r="J63" s="723">
        <v>5.5394952566609996</v>
      </c>
      <c r="K63" s="731">
        <v>321.269389658644</v>
      </c>
      <c r="L63" s="723">
        <v>3.891707791535</v>
      </c>
      <c r="M63" s="723">
        <v>3.688239073903</v>
      </c>
      <c r="N63" s="731">
        <v>385.86973411980102</v>
      </c>
      <c r="O63" s="723">
        <v>2.90796865105</v>
      </c>
      <c r="P63" s="723">
        <v>2.835813326437</v>
      </c>
      <c r="Q63" s="731">
        <v>360.91569889653999</v>
      </c>
      <c r="R63" s="723">
        <v>5.5014488838929996</v>
      </c>
      <c r="S63" s="723">
        <v>5.5676936692170003</v>
      </c>
      <c r="T63" s="731">
        <v>394.30604662384798</v>
      </c>
      <c r="U63" s="723">
        <v>3.975595810003</v>
      </c>
      <c r="V63" s="723">
        <v>3.3866799220380002</v>
      </c>
      <c r="W63" s="731">
        <v>411.23495083678699</v>
      </c>
      <c r="X63" s="723">
        <v>4.8307983833700003</v>
      </c>
      <c r="Y63" s="723">
        <v>4.1829368811860004</v>
      </c>
      <c r="Z63" s="731">
        <v>221.03427370212401</v>
      </c>
      <c r="AA63" s="723">
        <v>2.1245347408890001</v>
      </c>
      <c r="AB63" s="723">
        <v>1.767395472487</v>
      </c>
    </row>
    <row r="64" spans="1:28" ht="13" x14ac:dyDescent="0.3">
      <c r="A64" s="675">
        <v>37895</v>
      </c>
      <c r="B64" s="731">
        <v>336.73116911749003</v>
      </c>
      <c r="C64" s="723">
        <v>3.739867418502</v>
      </c>
      <c r="D64" s="723">
        <v>3.6567606556380001</v>
      </c>
      <c r="E64" s="731">
        <v>329.78798910005298</v>
      </c>
      <c r="F64" s="723">
        <v>3.2786452529100001</v>
      </c>
      <c r="G64" s="723">
        <v>2.99247826046</v>
      </c>
      <c r="H64" s="731">
        <v>361.41718435679002</v>
      </c>
      <c r="I64" s="723">
        <v>5.0145197626959996</v>
      </c>
      <c r="J64" s="723">
        <v>5.6541120364159996</v>
      </c>
      <c r="K64" s="731">
        <v>322.35073175630498</v>
      </c>
      <c r="L64" s="723">
        <v>3.997894046306</v>
      </c>
      <c r="M64" s="723">
        <v>3.9521251046449999</v>
      </c>
      <c r="N64" s="731">
        <v>388.65343552766501</v>
      </c>
      <c r="O64" s="723">
        <v>3.4197282342839999</v>
      </c>
      <c r="P64" s="723">
        <v>3.0800632568070001</v>
      </c>
      <c r="Q64" s="731">
        <v>361.18329628439801</v>
      </c>
      <c r="R64" s="723">
        <v>5.0446697103559996</v>
      </c>
      <c r="S64" s="723">
        <v>5.6453373870109997</v>
      </c>
      <c r="T64" s="731">
        <v>394.14757821007498</v>
      </c>
      <c r="U64" s="723">
        <v>3.6359067011209998</v>
      </c>
      <c r="V64" s="723">
        <v>3.6328394185850001</v>
      </c>
      <c r="W64" s="731">
        <v>412.75934998234197</v>
      </c>
      <c r="X64" s="723">
        <v>5.3320771766500004</v>
      </c>
      <c r="Y64" s="723">
        <v>4.7393442032630002</v>
      </c>
      <c r="Z64" s="731">
        <v>220.59697876864001</v>
      </c>
      <c r="AA64" s="723">
        <v>1.8320140309790001</v>
      </c>
      <c r="AB64" s="723">
        <v>1.8631218156930001</v>
      </c>
    </row>
    <row r="65" spans="1:28" ht="13" x14ac:dyDescent="0.3">
      <c r="A65" s="675">
        <v>37926</v>
      </c>
      <c r="B65" s="731">
        <v>337.84321912556197</v>
      </c>
      <c r="C65" s="723">
        <v>3.7738625490879998</v>
      </c>
      <c r="D65" s="723">
        <v>3.7203066012820001</v>
      </c>
      <c r="E65" s="731">
        <v>330.95390741166398</v>
      </c>
      <c r="F65" s="723">
        <v>3.3647836048889999</v>
      </c>
      <c r="G65" s="723">
        <v>3.2149323837349999</v>
      </c>
      <c r="H65" s="731">
        <v>362.96172259853103</v>
      </c>
      <c r="I65" s="723">
        <v>4.859395185036</v>
      </c>
      <c r="J65" s="723">
        <v>5.1493495423080002</v>
      </c>
      <c r="K65" s="731">
        <v>323.47047010316498</v>
      </c>
      <c r="L65" s="723">
        <v>4.0346356741239999</v>
      </c>
      <c r="M65" s="723">
        <v>3.9748727310819998</v>
      </c>
      <c r="N65" s="731">
        <v>389.56241095394103</v>
      </c>
      <c r="O65" s="723">
        <v>2.895289280154</v>
      </c>
      <c r="P65" s="723">
        <v>3.0740082001050002</v>
      </c>
      <c r="Q65" s="731">
        <v>362.89597670863998</v>
      </c>
      <c r="R65" s="723">
        <v>4.9829752393289999</v>
      </c>
      <c r="S65" s="723">
        <v>5.175471854734</v>
      </c>
      <c r="T65" s="731">
        <v>395.81784834382898</v>
      </c>
      <c r="U65" s="723">
        <v>4.2094553087050004</v>
      </c>
      <c r="V65" s="723">
        <v>3.9401696827060002</v>
      </c>
      <c r="W65" s="731">
        <v>412.54627801707801</v>
      </c>
      <c r="X65" s="723">
        <v>3.9233191781740002</v>
      </c>
      <c r="Y65" s="723">
        <v>4.6921080002769999</v>
      </c>
      <c r="Z65" s="731">
        <v>221.58256006129599</v>
      </c>
      <c r="AA65" s="723">
        <v>2.0748119267659999</v>
      </c>
      <c r="AB65" s="723">
        <v>2.0104643954869998</v>
      </c>
    </row>
    <row r="66" spans="1:28" ht="13" x14ac:dyDescent="0.3">
      <c r="A66" s="675">
        <v>37956</v>
      </c>
      <c r="B66" s="731">
        <v>339.41342323165799</v>
      </c>
      <c r="C66" s="723">
        <v>4.3141851931290001</v>
      </c>
      <c r="D66" s="723">
        <v>3.942770073533</v>
      </c>
      <c r="E66" s="731">
        <v>332.545219177815</v>
      </c>
      <c r="F66" s="723">
        <v>4.1057535920159998</v>
      </c>
      <c r="G66" s="723">
        <v>3.5829254320659998</v>
      </c>
      <c r="H66" s="731">
        <v>363.72463667031502</v>
      </c>
      <c r="I66" s="723">
        <v>4.6752995648319997</v>
      </c>
      <c r="J66" s="723">
        <v>4.8491986117629997</v>
      </c>
      <c r="K66" s="731">
        <v>324.65846586375397</v>
      </c>
      <c r="L66" s="723">
        <v>4.5731535301279997</v>
      </c>
      <c r="M66" s="723">
        <v>4.2019207822929996</v>
      </c>
      <c r="N66" s="731">
        <v>389.95873879987101</v>
      </c>
      <c r="O66" s="723">
        <v>4.3063110684919996</v>
      </c>
      <c r="P66" s="723">
        <v>3.5375236782949999</v>
      </c>
      <c r="Q66" s="731">
        <v>363.51913052425402</v>
      </c>
      <c r="R66" s="723">
        <v>4.5890583459360004</v>
      </c>
      <c r="S66" s="723">
        <v>4.8714114067940004</v>
      </c>
      <c r="T66" s="731">
        <v>399.32525698062801</v>
      </c>
      <c r="U66" s="723">
        <v>4.0891992855480002</v>
      </c>
      <c r="V66" s="723">
        <v>3.9784099790840002</v>
      </c>
      <c r="W66" s="731">
        <v>417.51219686548302</v>
      </c>
      <c r="X66" s="723">
        <v>5.8353524984030001</v>
      </c>
      <c r="Y66" s="723">
        <v>5.0272599332399999</v>
      </c>
      <c r="Z66" s="731">
        <v>223.356663108883</v>
      </c>
      <c r="AA66" s="723">
        <v>3.1952633955910001</v>
      </c>
      <c r="AB66" s="723">
        <v>2.3669217329749999</v>
      </c>
    </row>
    <row r="67" spans="1:28" ht="13" x14ac:dyDescent="0.3">
      <c r="A67" s="675">
        <v>37987</v>
      </c>
      <c r="B67" s="731">
        <v>339.73191749236599</v>
      </c>
      <c r="C67" s="723">
        <v>3.445471895811</v>
      </c>
      <c r="D67" s="723">
        <v>3.8432547100200001</v>
      </c>
      <c r="E67" s="731">
        <v>333.01444822851698</v>
      </c>
      <c r="F67" s="723">
        <v>3.1391682772489999</v>
      </c>
      <c r="G67" s="723">
        <v>3.5350107139559999</v>
      </c>
      <c r="H67" s="731">
        <v>363.62533013397501</v>
      </c>
      <c r="I67" s="723">
        <v>4.3881507061580001</v>
      </c>
      <c r="J67" s="723">
        <v>4.6404592336580004</v>
      </c>
      <c r="K67" s="731">
        <v>325.216134739567</v>
      </c>
      <c r="L67" s="723">
        <v>3.4958482329249998</v>
      </c>
      <c r="M67" s="723">
        <v>4.0323749464630003</v>
      </c>
      <c r="N67" s="731">
        <v>390.35742429418002</v>
      </c>
      <c r="O67" s="723">
        <v>2.46302135043</v>
      </c>
      <c r="P67" s="723">
        <v>3.2154143695580002</v>
      </c>
      <c r="Q67" s="731">
        <v>363.62506645787602</v>
      </c>
      <c r="R67" s="723">
        <v>4.3599666327859996</v>
      </c>
      <c r="S67" s="723">
        <v>4.6431468045960003</v>
      </c>
      <c r="T67" s="731">
        <v>399.18638539691199</v>
      </c>
      <c r="U67" s="723">
        <v>4.3621913046919998</v>
      </c>
      <c r="V67" s="723">
        <v>4.220177198769</v>
      </c>
      <c r="W67" s="731">
        <v>417.88666313547401</v>
      </c>
      <c r="X67" s="723">
        <v>4.618368585032</v>
      </c>
      <c r="Y67" s="723">
        <v>4.7898146320380004</v>
      </c>
      <c r="Z67" s="731">
        <v>223.87049647461399</v>
      </c>
      <c r="AA67" s="723">
        <v>1.683645336763</v>
      </c>
      <c r="AB67" s="723">
        <v>2.3140574063530002</v>
      </c>
    </row>
    <row r="68" spans="1:28" ht="13" x14ac:dyDescent="0.3">
      <c r="A68" s="676">
        <v>38018</v>
      </c>
      <c r="B68" s="731">
        <v>339.803620252857</v>
      </c>
      <c r="C68" s="723">
        <v>3.230672941131</v>
      </c>
      <c r="D68" s="723">
        <v>3.6610991379810001</v>
      </c>
      <c r="E68" s="731">
        <v>332.97539871375801</v>
      </c>
      <c r="F68" s="723">
        <v>2.7618667447130001</v>
      </c>
      <c r="G68" s="723">
        <v>3.3321664798400001</v>
      </c>
      <c r="H68" s="731">
        <v>366.14311919860199</v>
      </c>
      <c r="I68" s="723">
        <v>4.7412821419239997</v>
      </c>
      <c r="J68" s="723">
        <v>4.6016810691350001</v>
      </c>
      <c r="K68" s="731">
        <v>325.27731146560302</v>
      </c>
      <c r="L68" s="723">
        <v>3.2693816826259998</v>
      </c>
      <c r="M68" s="723">
        <v>3.7758702072810002</v>
      </c>
      <c r="N68" s="731">
        <v>389.943128855346</v>
      </c>
      <c r="O68" s="723">
        <v>1.65963168651</v>
      </c>
      <c r="P68" s="723">
        <v>2.7976712443329999</v>
      </c>
      <c r="Q68" s="731">
        <v>366.06995904878499</v>
      </c>
      <c r="R68" s="723">
        <v>4.7321123937729999</v>
      </c>
      <c r="S68" s="723">
        <v>4.5605354882400002</v>
      </c>
      <c r="T68" s="731">
        <v>400.731659061806</v>
      </c>
      <c r="U68" s="723">
        <v>4.4592041645959997</v>
      </c>
      <c r="V68" s="723">
        <v>4.3034719024669998</v>
      </c>
      <c r="W68" s="731">
        <v>418.814276826541</v>
      </c>
      <c r="X68" s="723">
        <v>3.8426219524010001</v>
      </c>
      <c r="Y68" s="723">
        <v>4.7580383887749997</v>
      </c>
      <c r="Z68" s="731">
        <v>224.446432058011</v>
      </c>
      <c r="AA68" s="723">
        <v>2.5643325066570002</v>
      </c>
      <c r="AB68" s="723">
        <v>2.4768550381750001</v>
      </c>
    </row>
    <row r="69" spans="1:28" ht="13" x14ac:dyDescent="0.3">
      <c r="A69" s="675">
        <v>38047</v>
      </c>
      <c r="B69" s="731">
        <v>341.147354454207</v>
      </c>
      <c r="C69" s="723">
        <v>3.4412152962300002</v>
      </c>
      <c r="D69" s="723">
        <v>3.3724415129300001</v>
      </c>
      <c r="E69" s="731">
        <v>334.07168241506599</v>
      </c>
      <c r="F69" s="723">
        <v>3.1101050846140001</v>
      </c>
      <c r="G69" s="723">
        <v>3.0035498663340001</v>
      </c>
      <c r="H69" s="731">
        <v>366.483176000105</v>
      </c>
      <c r="I69" s="723">
        <v>4.3703087395270002</v>
      </c>
      <c r="J69" s="723">
        <v>4.4998510807900001</v>
      </c>
      <c r="K69" s="731">
        <v>325.99461310109001</v>
      </c>
      <c r="L69" s="723">
        <v>3.3094232338029999</v>
      </c>
      <c r="M69" s="723">
        <v>3.3580791456129999</v>
      </c>
      <c r="N69" s="731">
        <v>391.76340607055801</v>
      </c>
      <c r="O69" s="723">
        <v>2.0236652295250002</v>
      </c>
      <c r="P69" s="723">
        <v>2.0478247662090001</v>
      </c>
      <c r="Q69" s="731">
        <v>366.060243925919</v>
      </c>
      <c r="R69" s="723">
        <v>4.2694206857710002</v>
      </c>
      <c r="S69" s="723">
        <v>4.4536603152890004</v>
      </c>
      <c r="T69" s="731">
        <v>403.39213944122201</v>
      </c>
      <c r="U69" s="723">
        <v>5.2846773838849996</v>
      </c>
      <c r="V69" s="723">
        <v>4.7021128967759998</v>
      </c>
      <c r="W69" s="731">
        <v>423.78375944484202</v>
      </c>
      <c r="X69" s="723">
        <v>4.83212180627</v>
      </c>
      <c r="Y69" s="723">
        <v>4.4307459028720002</v>
      </c>
      <c r="Z69" s="731">
        <v>224.722562563868</v>
      </c>
      <c r="AA69" s="723">
        <v>2.829977394263</v>
      </c>
      <c r="AB69" s="723">
        <v>2.3577403748929999</v>
      </c>
    </row>
    <row r="70" spans="1:28" ht="13" x14ac:dyDescent="0.3">
      <c r="A70" s="675">
        <v>38078</v>
      </c>
      <c r="B70" s="731">
        <v>343.06262924764002</v>
      </c>
      <c r="C70" s="723">
        <v>3.5216499433770001</v>
      </c>
      <c r="D70" s="723">
        <v>3.398151491958</v>
      </c>
      <c r="E70" s="731">
        <v>335.77583515068898</v>
      </c>
      <c r="F70" s="723">
        <v>3.1797924942720002</v>
      </c>
      <c r="G70" s="723">
        <v>3.0174858444170001</v>
      </c>
      <c r="H70" s="731">
        <v>368.78674778079602</v>
      </c>
      <c r="I70" s="723">
        <v>4.6019960813190002</v>
      </c>
      <c r="J70" s="723">
        <v>4.5709840497640002</v>
      </c>
      <c r="K70" s="731">
        <v>328.07844010947298</v>
      </c>
      <c r="L70" s="723">
        <v>3.5912293031210001</v>
      </c>
      <c r="M70" s="723">
        <v>3.3903292447290001</v>
      </c>
      <c r="N70" s="731">
        <v>392.737376775222</v>
      </c>
      <c r="O70" s="723">
        <v>2.0483986780240002</v>
      </c>
      <c r="P70" s="723">
        <v>1.910758695225</v>
      </c>
      <c r="Q70" s="731">
        <v>368.74031036276398</v>
      </c>
      <c r="R70" s="723">
        <v>4.7337900123549996</v>
      </c>
      <c r="S70" s="723">
        <v>4.5783638914139999</v>
      </c>
      <c r="T70" s="731">
        <v>402.24642145304898</v>
      </c>
      <c r="U70" s="723">
        <v>4.3837650133080004</v>
      </c>
      <c r="V70" s="723">
        <v>4.7084871192689999</v>
      </c>
      <c r="W70" s="731">
        <v>422.01970503957</v>
      </c>
      <c r="X70" s="723">
        <v>4.2921892264489996</v>
      </c>
      <c r="Y70" s="723">
        <v>4.3226704408209997</v>
      </c>
      <c r="Z70" s="731">
        <v>226.656273904024</v>
      </c>
      <c r="AA70" s="723">
        <v>3.3247864711730002</v>
      </c>
      <c r="AB70" s="723">
        <v>2.9067364714839998</v>
      </c>
    </row>
    <row r="71" spans="1:28" ht="13" x14ac:dyDescent="0.3">
      <c r="A71" s="675">
        <v>38108</v>
      </c>
      <c r="B71" s="731">
        <v>343.96220711574199</v>
      </c>
      <c r="C71" s="723">
        <v>3.6251693779299998</v>
      </c>
      <c r="D71" s="723">
        <v>3.5295381323649999</v>
      </c>
      <c r="E71" s="731">
        <v>336.658126726869</v>
      </c>
      <c r="F71" s="723">
        <v>3.2177490413490002</v>
      </c>
      <c r="G71" s="723">
        <v>3.1693389241049998</v>
      </c>
      <c r="H71" s="731">
        <v>370.33550453821101</v>
      </c>
      <c r="I71" s="723">
        <v>5.0395351642159998</v>
      </c>
      <c r="J71" s="723">
        <v>4.6710203662160001</v>
      </c>
      <c r="K71" s="731">
        <v>329.12061763218099</v>
      </c>
      <c r="L71" s="723">
        <v>3.669710216041</v>
      </c>
      <c r="M71" s="723">
        <v>3.5238320204379998</v>
      </c>
      <c r="N71" s="731">
        <v>396.29072408870599</v>
      </c>
      <c r="O71" s="723">
        <v>2.668928546004</v>
      </c>
      <c r="P71" s="723">
        <v>2.2475787160520002</v>
      </c>
      <c r="Q71" s="731">
        <v>369.84264475637798</v>
      </c>
      <c r="R71" s="723">
        <v>4.97701334988</v>
      </c>
      <c r="S71" s="723">
        <v>4.6605160517990001</v>
      </c>
      <c r="T71" s="731">
        <v>405.51180830212098</v>
      </c>
      <c r="U71" s="723">
        <v>4.5931892098749998</v>
      </c>
      <c r="V71" s="723">
        <v>4.7525363109920002</v>
      </c>
      <c r="W71" s="731">
        <v>422.09847501633902</v>
      </c>
      <c r="X71" s="723">
        <v>4.5731110907990002</v>
      </c>
      <c r="Y71" s="723">
        <v>4.5657131209320001</v>
      </c>
      <c r="Z71" s="731">
        <v>227.633158780364</v>
      </c>
      <c r="AA71" s="723">
        <v>3.1433862180509999</v>
      </c>
      <c r="AB71" s="723">
        <v>3.0998098666880001</v>
      </c>
    </row>
    <row r="72" spans="1:28" ht="13" x14ac:dyDescent="0.3">
      <c r="A72" s="675">
        <v>38139</v>
      </c>
      <c r="B72" s="731">
        <v>344.97753814782197</v>
      </c>
      <c r="C72" s="723">
        <v>3.6195960544229999</v>
      </c>
      <c r="D72" s="723">
        <v>3.5888721633139999</v>
      </c>
      <c r="E72" s="731">
        <v>337.51187977789499</v>
      </c>
      <c r="F72" s="723">
        <v>3.340800186239</v>
      </c>
      <c r="G72" s="723">
        <v>3.2462061241139999</v>
      </c>
      <c r="H72" s="731">
        <v>371.452183351516</v>
      </c>
      <c r="I72" s="723">
        <v>4.4450267374539996</v>
      </c>
      <c r="J72" s="723">
        <v>4.6947934747620002</v>
      </c>
      <c r="K72" s="731">
        <v>330.26323030038702</v>
      </c>
      <c r="L72" s="723">
        <v>3.7530835176670001</v>
      </c>
      <c r="M72" s="723">
        <v>3.6714780172369998</v>
      </c>
      <c r="N72" s="731">
        <v>394.73782024125398</v>
      </c>
      <c r="O72" s="723">
        <v>2.6637925746979998</v>
      </c>
      <c r="P72" s="723">
        <v>2.460515036866</v>
      </c>
      <c r="Q72" s="731">
        <v>370.84362122079602</v>
      </c>
      <c r="R72" s="723">
        <v>4.3688227761720002</v>
      </c>
      <c r="S72" s="723">
        <v>4.6922777067499997</v>
      </c>
      <c r="T72" s="731">
        <v>407.204335507645</v>
      </c>
      <c r="U72" s="723">
        <v>4.574944386666</v>
      </c>
      <c r="V72" s="723">
        <v>4.5176531497120003</v>
      </c>
      <c r="W72" s="731">
        <v>417.17796122578198</v>
      </c>
      <c r="X72" s="723">
        <v>1.928222100478</v>
      </c>
      <c r="Y72" s="723">
        <v>3.5906750160979999</v>
      </c>
      <c r="Z72" s="731">
        <v>228.31042154313801</v>
      </c>
      <c r="AA72" s="723">
        <v>3.6989120721319999</v>
      </c>
      <c r="AB72" s="723">
        <v>3.388909570914</v>
      </c>
    </row>
    <row r="73" spans="1:28" ht="13" x14ac:dyDescent="0.3">
      <c r="A73" s="675">
        <v>38169</v>
      </c>
      <c r="B73" s="731">
        <v>346.194188431763</v>
      </c>
      <c r="C73" s="723">
        <v>3.7586308670189998</v>
      </c>
      <c r="D73" s="723">
        <v>3.6679074464910002</v>
      </c>
      <c r="E73" s="731">
        <v>338.92898491165602</v>
      </c>
      <c r="F73" s="723">
        <v>3.7290727299489999</v>
      </c>
      <c r="G73" s="723">
        <v>3.4293458040789999</v>
      </c>
      <c r="H73" s="731">
        <v>372.69864963138599</v>
      </c>
      <c r="I73" s="723">
        <v>3.8713901088660001</v>
      </c>
      <c r="J73" s="723">
        <v>4.4485685570489997</v>
      </c>
      <c r="K73" s="731">
        <v>331.44869580788799</v>
      </c>
      <c r="L73" s="723">
        <v>3.8616445517020002</v>
      </c>
      <c r="M73" s="723">
        <v>3.7616455723820001</v>
      </c>
      <c r="N73" s="731">
        <v>395.70795084645499</v>
      </c>
      <c r="O73" s="723">
        <v>3.0150933406279998</v>
      </c>
      <c r="P73" s="723">
        <v>2.7823834042970002</v>
      </c>
      <c r="Q73" s="731">
        <v>372.41187056696998</v>
      </c>
      <c r="R73" s="723">
        <v>3.9448295433639999</v>
      </c>
      <c r="S73" s="723">
        <v>4.4273296864039997</v>
      </c>
      <c r="T73" s="731">
        <v>409.51128089329097</v>
      </c>
      <c r="U73" s="723">
        <v>4.894756570777</v>
      </c>
      <c r="V73" s="723">
        <v>4.6879460051099997</v>
      </c>
      <c r="W73" s="731">
        <v>418.86987883550302</v>
      </c>
      <c r="X73" s="723">
        <v>3.1967187764370002</v>
      </c>
      <c r="Y73" s="723">
        <v>3.2265742667290001</v>
      </c>
      <c r="Z73" s="731">
        <v>228.98258261158301</v>
      </c>
      <c r="AA73" s="723">
        <v>4.2248995391840003</v>
      </c>
      <c r="AB73" s="723">
        <v>3.6882506278610001</v>
      </c>
    </row>
    <row r="74" spans="1:28" ht="13" x14ac:dyDescent="0.3">
      <c r="A74" s="675">
        <v>38200</v>
      </c>
      <c r="B74" s="731">
        <v>347.86558198354498</v>
      </c>
      <c r="C74" s="723">
        <v>3.8989570176070001</v>
      </c>
      <c r="D74" s="723">
        <v>3.7593242678190002</v>
      </c>
      <c r="E74" s="731">
        <v>340.46026412438101</v>
      </c>
      <c r="F74" s="723">
        <v>4.0376846248460003</v>
      </c>
      <c r="G74" s="723">
        <v>3.7027439612699999</v>
      </c>
      <c r="H74" s="731">
        <v>375.016904314925</v>
      </c>
      <c r="I74" s="723">
        <v>3.5510443503540001</v>
      </c>
      <c r="J74" s="723">
        <v>3.953123609575</v>
      </c>
      <c r="K74" s="731">
        <v>332.956905452527</v>
      </c>
      <c r="L74" s="723">
        <v>3.906403948596</v>
      </c>
      <c r="M74" s="723">
        <v>3.8405416117579998</v>
      </c>
      <c r="N74" s="731">
        <v>397.51428201700099</v>
      </c>
      <c r="O74" s="723">
        <v>3.692209807937</v>
      </c>
      <c r="P74" s="723">
        <v>3.1231728707320001</v>
      </c>
      <c r="Q74" s="731">
        <v>374.91456518494698</v>
      </c>
      <c r="R74" s="723">
        <v>3.5523779373000002</v>
      </c>
      <c r="S74" s="723">
        <v>3.9527922467510002</v>
      </c>
      <c r="T74" s="731">
        <v>410.70929629539597</v>
      </c>
      <c r="U74" s="723">
        <v>4.7239603491209996</v>
      </c>
      <c r="V74" s="723">
        <v>4.7313443608880004</v>
      </c>
      <c r="W74" s="731">
        <v>423.77586185037302</v>
      </c>
      <c r="X74" s="723">
        <v>4.3943492910549997</v>
      </c>
      <c r="Y74" s="723">
        <v>3.1696822781180001</v>
      </c>
      <c r="Z74" s="731">
        <v>229.10446181139901</v>
      </c>
      <c r="AA74" s="723">
        <v>4.0920923837869996</v>
      </c>
      <c r="AB74" s="723">
        <v>4.0051371626890004</v>
      </c>
    </row>
    <row r="75" spans="1:28" ht="13" x14ac:dyDescent="0.3">
      <c r="A75" s="675">
        <v>38231</v>
      </c>
      <c r="B75" s="731">
        <v>348.18179677005799</v>
      </c>
      <c r="C75" s="723">
        <v>3.6711322016789998</v>
      </c>
      <c r="D75" s="723">
        <v>3.7761514083169998</v>
      </c>
      <c r="E75" s="731">
        <v>340.40100804010302</v>
      </c>
      <c r="F75" s="723">
        <v>3.558153712737</v>
      </c>
      <c r="G75" s="723">
        <v>3.7746721210079999</v>
      </c>
      <c r="H75" s="731">
        <v>376.25204865512302</v>
      </c>
      <c r="I75" s="723">
        <v>4.0591527275789998</v>
      </c>
      <c r="J75" s="723">
        <v>3.8269344385620001</v>
      </c>
      <c r="K75" s="731">
        <v>333.63116751587802</v>
      </c>
      <c r="L75" s="723">
        <v>3.847791994864</v>
      </c>
      <c r="M75" s="723">
        <v>3.8719400519899998</v>
      </c>
      <c r="N75" s="731">
        <v>399.20489949868698</v>
      </c>
      <c r="O75" s="723">
        <v>3.455872331968</v>
      </c>
      <c r="P75" s="723">
        <v>3.3876258624569999</v>
      </c>
      <c r="Q75" s="731">
        <v>376.11900249199903</v>
      </c>
      <c r="R75" s="723">
        <v>4.2124251291760002</v>
      </c>
      <c r="S75" s="723">
        <v>3.9027403126019999</v>
      </c>
      <c r="T75" s="731">
        <v>411.63073422750398</v>
      </c>
      <c r="U75" s="723">
        <v>4.3937159351209996</v>
      </c>
      <c r="V75" s="723">
        <v>4.6699721863189998</v>
      </c>
      <c r="W75" s="731">
        <v>417.54177196526302</v>
      </c>
      <c r="X75" s="723">
        <v>1.53362964788</v>
      </c>
      <c r="Y75" s="723">
        <v>3.0350292123170002</v>
      </c>
      <c r="Z75" s="731">
        <v>229.36028939907601</v>
      </c>
      <c r="AA75" s="723">
        <v>3.7668437376239998</v>
      </c>
      <c r="AB75" s="723">
        <v>4.0274567920609998</v>
      </c>
    </row>
    <row r="76" spans="1:28" ht="13" x14ac:dyDescent="0.3">
      <c r="A76" s="675">
        <v>38261</v>
      </c>
      <c r="B76" s="731">
        <v>349.95635007894401</v>
      </c>
      <c r="C76" s="723">
        <v>3.9275190936779998</v>
      </c>
      <c r="D76" s="723">
        <v>3.8325503541730002</v>
      </c>
      <c r="E76" s="731">
        <v>342.12317265621601</v>
      </c>
      <c r="F76" s="723">
        <v>3.7403374179350002</v>
      </c>
      <c r="G76" s="723">
        <v>3.7783000293010001</v>
      </c>
      <c r="H76" s="731">
        <v>378.24462069086502</v>
      </c>
      <c r="I76" s="723">
        <v>4.6559591138489997</v>
      </c>
      <c r="J76" s="723">
        <v>4.0883480752189998</v>
      </c>
      <c r="K76" s="731">
        <v>335.81862950354599</v>
      </c>
      <c r="L76" s="723">
        <v>4.178026112695</v>
      </c>
      <c r="M76" s="723">
        <v>3.9776935169810002</v>
      </c>
      <c r="N76" s="731">
        <v>401.11193319207302</v>
      </c>
      <c r="O76" s="723">
        <v>3.2055544929100002</v>
      </c>
      <c r="P76" s="723">
        <v>3.4500992159730002</v>
      </c>
      <c r="Q76" s="731">
        <v>378.05741082076003</v>
      </c>
      <c r="R76" s="723">
        <v>4.6718978175209998</v>
      </c>
      <c r="S76" s="723">
        <v>4.1450745651609999</v>
      </c>
      <c r="T76" s="731">
        <v>413.88554952079699</v>
      </c>
      <c r="U76" s="723">
        <v>5.0077616613449996</v>
      </c>
      <c r="V76" s="723">
        <v>4.7084113028969998</v>
      </c>
      <c r="W76" s="731">
        <v>415.26256225568898</v>
      </c>
      <c r="X76" s="723">
        <v>0.60645804230800004</v>
      </c>
      <c r="Y76" s="723">
        <v>2.1666523386600001</v>
      </c>
      <c r="Z76" s="731">
        <v>231.00800514197601</v>
      </c>
      <c r="AA76" s="723">
        <v>4.7194782228890002</v>
      </c>
      <c r="AB76" s="723">
        <v>4.1925992553639997</v>
      </c>
    </row>
    <row r="77" spans="1:28" ht="13" x14ac:dyDescent="0.3">
      <c r="A77" s="675">
        <v>38292</v>
      </c>
      <c r="B77" s="731">
        <v>350.42933267269802</v>
      </c>
      <c r="C77" s="723">
        <v>3.7254302690199999</v>
      </c>
      <c r="D77" s="723">
        <v>3.7747297228850001</v>
      </c>
      <c r="E77" s="731">
        <v>342.58024602390498</v>
      </c>
      <c r="F77" s="723">
        <v>3.512978197831</v>
      </c>
      <c r="G77" s="723">
        <v>3.6037660410860002</v>
      </c>
      <c r="H77" s="731">
        <v>378.72297175836098</v>
      </c>
      <c r="I77" s="723">
        <v>4.3423998120220002</v>
      </c>
      <c r="J77" s="723">
        <v>4.3524468391079996</v>
      </c>
      <c r="K77" s="731">
        <v>336.00639427349898</v>
      </c>
      <c r="L77" s="723">
        <v>3.8754462397560001</v>
      </c>
      <c r="M77" s="723">
        <v>3.9671153986290002</v>
      </c>
      <c r="N77" s="731">
        <v>401.74942818207501</v>
      </c>
      <c r="O77" s="723">
        <v>3.1283863343720002</v>
      </c>
      <c r="P77" s="723">
        <v>3.2627051571079999</v>
      </c>
      <c r="Q77" s="731">
        <v>378.37488078909399</v>
      </c>
      <c r="R77" s="723">
        <v>4.2653832155550004</v>
      </c>
      <c r="S77" s="723">
        <v>4.3830914837749999</v>
      </c>
      <c r="T77" s="731">
        <v>414.49793181034102</v>
      </c>
      <c r="U77" s="723">
        <v>4.7193636023929999</v>
      </c>
      <c r="V77" s="723">
        <v>4.7069226645570001</v>
      </c>
      <c r="W77" s="731">
        <v>417.51370056297998</v>
      </c>
      <c r="X77" s="723">
        <v>1.2040885618399999</v>
      </c>
      <c r="Y77" s="723">
        <v>1.114193596517</v>
      </c>
      <c r="Z77" s="731">
        <v>230.92129258578899</v>
      </c>
      <c r="AA77" s="723">
        <v>4.2145611648810002</v>
      </c>
      <c r="AB77" s="723">
        <v>4.2332915968069997</v>
      </c>
    </row>
    <row r="78" spans="1:28" ht="13" x14ac:dyDescent="0.3">
      <c r="A78" s="675">
        <v>38322</v>
      </c>
      <c r="B78" s="731">
        <v>353.23480898708999</v>
      </c>
      <c r="C78" s="723">
        <v>4.0721388163830001</v>
      </c>
      <c r="D78" s="723">
        <v>3.90859533177</v>
      </c>
      <c r="E78" s="731">
        <v>346.05056330540901</v>
      </c>
      <c r="F78" s="723">
        <v>4.0612053184779997</v>
      </c>
      <c r="G78" s="723">
        <v>3.7720076807790002</v>
      </c>
      <c r="H78" s="731">
        <v>378.74533073279099</v>
      </c>
      <c r="I78" s="723">
        <v>4.1296883818429997</v>
      </c>
      <c r="J78" s="723">
        <v>4.3754456857789998</v>
      </c>
      <c r="K78" s="731">
        <v>339.15119021282698</v>
      </c>
      <c r="L78" s="723">
        <v>4.4639908928649996</v>
      </c>
      <c r="M78" s="723">
        <v>4.172838196771</v>
      </c>
      <c r="N78" s="731">
        <v>405.55104064140301</v>
      </c>
      <c r="O78" s="723">
        <v>3.9984491409320002</v>
      </c>
      <c r="P78" s="723">
        <v>3.444503693288</v>
      </c>
      <c r="Q78" s="731">
        <v>378.710150181252</v>
      </c>
      <c r="R78" s="723">
        <v>4.1788776384590003</v>
      </c>
      <c r="S78" s="723">
        <v>4.3714700315900004</v>
      </c>
      <c r="T78" s="731">
        <v>415.08436871996003</v>
      </c>
      <c r="U78" s="723">
        <v>3.9464350085170001</v>
      </c>
      <c r="V78" s="723">
        <v>4.5554183906960004</v>
      </c>
      <c r="W78" s="731">
        <v>418.88193298670501</v>
      </c>
      <c r="X78" s="723">
        <v>0.32807092379699998</v>
      </c>
      <c r="Y78" s="723">
        <v>0.71131671622399995</v>
      </c>
      <c r="Z78" s="731">
        <v>233.42614544147901</v>
      </c>
      <c r="AA78" s="723">
        <v>4.5082524928690004</v>
      </c>
      <c r="AB78" s="723">
        <v>4.4804837277910003</v>
      </c>
    </row>
    <row r="79" spans="1:28" ht="13" x14ac:dyDescent="0.3">
      <c r="A79" s="675">
        <v>38353</v>
      </c>
      <c r="B79" s="731">
        <v>353.79992583705899</v>
      </c>
      <c r="C79" s="723">
        <v>4.1409145330039996</v>
      </c>
      <c r="D79" s="723">
        <v>3.9799373606769999</v>
      </c>
      <c r="E79" s="731">
        <v>345.987212536529</v>
      </c>
      <c r="F79" s="723">
        <v>3.8955559967509998</v>
      </c>
      <c r="G79" s="723">
        <v>3.8237760137689998</v>
      </c>
      <c r="H79" s="731">
        <v>382.05792987440401</v>
      </c>
      <c r="I79" s="723">
        <v>5.0691187364859998</v>
      </c>
      <c r="J79" s="723">
        <v>4.5138049459680003</v>
      </c>
      <c r="K79" s="731">
        <v>339.420564026428</v>
      </c>
      <c r="L79" s="723">
        <v>4.3676889826630001</v>
      </c>
      <c r="M79" s="723">
        <v>4.23622403269</v>
      </c>
      <c r="N79" s="731">
        <v>406.96274901994599</v>
      </c>
      <c r="O79" s="723">
        <v>4.2538770092030003</v>
      </c>
      <c r="P79" s="723">
        <v>3.7939530460720001</v>
      </c>
      <c r="Q79" s="731">
        <v>381.85821135423998</v>
      </c>
      <c r="R79" s="723">
        <v>5.0142706260530003</v>
      </c>
      <c r="S79" s="723">
        <v>4.4863547063810003</v>
      </c>
      <c r="T79" s="731">
        <v>415.24573673978603</v>
      </c>
      <c r="U79" s="723">
        <v>4.0230208069110001</v>
      </c>
      <c r="V79" s="723">
        <v>4.2281922150489999</v>
      </c>
      <c r="W79" s="731">
        <v>430.42943956082001</v>
      </c>
      <c r="X79" s="723">
        <v>3.0014780398199998</v>
      </c>
      <c r="Y79" s="723">
        <v>1.5128818180629999</v>
      </c>
      <c r="Z79" s="731">
        <v>233.92183267981</v>
      </c>
      <c r="AA79" s="723">
        <v>4.4897993989730001</v>
      </c>
      <c r="AB79" s="723">
        <v>4.4047731659659997</v>
      </c>
    </row>
    <row r="80" spans="1:28" ht="13" x14ac:dyDescent="0.3">
      <c r="A80" s="676">
        <v>38384</v>
      </c>
      <c r="B80" s="731">
        <v>354.11135425525799</v>
      </c>
      <c r="C80" s="723">
        <v>4.210589043093</v>
      </c>
      <c r="D80" s="723">
        <v>4.1412406036579998</v>
      </c>
      <c r="E80" s="731">
        <v>346.79456878090201</v>
      </c>
      <c r="F80" s="723">
        <v>4.1502075290020004</v>
      </c>
      <c r="G80" s="723">
        <v>4.0356397957389998</v>
      </c>
      <c r="H80" s="731">
        <v>381.76259172626499</v>
      </c>
      <c r="I80" s="723">
        <v>4.2659473054830004</v>
      </c>
      <c r="J80" s="723">
        <v>4.4877070517149997</v>
      </c>
      <c r="K80" s="731">
        <v>340.56604655586102</v>
      </c>
      <c r="L80" s="723">
        <v>4.7002156471880001</v>
      </c>
      <c r="M80" s="723">
        <v>4.5106704075339996</v>
      </c>
      <c r="N80" s="731">
        <v>411.117472631726</v>
      </c>
      <c r="O80" s="723">
        <v>5.4301107544929996</v>
      </c>
      <c r="P80" s="723">
        <v>4.5606961389530003</v>
      </c>
      <c r="Q80" s="731">
        <v>381.76987626857999</v>
      </c>
      <c r="R80" s="723">
        <v>4.2887750911299998</v>
      </c>
      <c r="S80" s="723">
        <v>4.4935460725749996</v>
      </c>
      <c r="T80" s="731">
        <v>416.21012362213702</v>
      </c>
      <c r="U80" s="723">
        <v>3.8625509640460001</v>
      </c>
      <c r="V80" s="723">
        <v>3.943897588235</v>
      </c>
      <c r="W80" s="731">
        <v>417.199516819167</v>
      </c>
      <c r="X80" s="723">
        <v>-0.38555514859899997</v>
      </c>
      <c r="Y80" s="723">
        <v>0.98051536681399998</v>
      </c>
      <c r="Z80" s="731">
        <v>234.53419300607499</v>
      </c>
      <c r="AA80" s="723">
        <v>4.4945071550330002</v>
      </c>
      <c r="AB80" s="723">
        <v>4.4975088885109997</v>
      </c>
    </row>
    <row r="81" spans="1:28" ht="13" x14ac:dyDescent="0.3">
      <c r="A81" s="675">
        <v>38412</v>
      </c>
      <c r="B81" s="731">
        <v>356.51099934428498</v>
      </c>
      <c r="C81" s="723">
        <v>4.5035216276729999</v>
      </c>
      <c r="D81" s="723">
        <v>4.2853061975909998</v>
      </c>
      <c r="E81" s="731">
        <v>348.37588674309598</v>
      </c>
      <c r="F81" s="723">
        <v>4.2817769601490001</v>
      </c>
      <c r="G81" s="723">
        <v>4.1093610239759997</v>
      </c>
      <c r="H81" s="731">
        <v>385.93116916060097</v>
      </c>
      <c r="I81" s="723">
        <v>5.3066537385850001</v>
      </c>
      <c r="J81" s="723">
        <v>4.8802723929690002</v>
      </c>
      <c r="K81" s="731">
        <v>342.508352437518</v>
      </c>
      <c r="L81" s="723">
        <v>5.0656479195579998</v>
      </c>
      <c r="M81" s="723">
        <v>4.711466082466</v>
      </c>
      <c r="N81" s="731">
        <v>412.41614675666602</v>
      </c>
      <c r="O81" s="723">
        <v>5.2717380863259997</v>
      </c>
      <c r="P81" s="723">
        <v>4.9854283743299996</v>
      </c>
      <c r="Q81" s="731">
        <v>385.78548144685402</v>
      </c>
      <c r="R81" s="723">
        <v>5.3885222031720001</v>
      </c>
      <c r="S81" s="723">
        <v>4.8969237140770003</v>
      </c>
      <c r="T81" s="731">
        <v>419.25633133745799</v>
      </c>
      <c r="U81" s="723">
        <v>3.932697329752</v>
      </c>
      <c r="V81" s="723">
        <v>3.9393008081929999</v>
      </c>
      <c r="W81" s="731">
        <v>418.16921201390602</v>
      </c>
      <c r="X81" s="723">
        <v>-1.32486139589</v>
      </c>
      <c r="Y81" s="723">
        <v>0.42154172831600001</v>
      </c>
      <c r="Z81" s="731">
        <v>235.16540064949601</v>
      </c>
      <c r="AA81" s="723">
        <v>4.6469913685949997</v>
      </c>
      <c r="AB81" s="723">
        <v>4.5438545053370003</v>
      </c>
    </row>
    <row r="82" spans="1:28" ht="13" x14ac:dyDescent="0.3">
      <c r="A82" s="675">
        <v>38443</v>
      </c>
      <c r="B82" s="731">
        <v>357.421050301317</v>
      </c>
      <c r="C82" s="723">
        <v>4.1853643706880002</v>
      </c>
      <c r="D82" s="723">
        <v>4.299728028623</v>
      </c>
      <c r="E82" s="731">
        <v>348.707409101927</v>
      </c>
      <c r="F82" s="723">
        <v>3.8512521145049998</v>
      </c>
      <c r="G82" s="723">
        <v>4.0939379904409998</v>
      </c>
      <c r="H82" s="731">
        <v>388.68934798852501</v>
      </c>
      <c r="I82" s="723">
        <v>5.3967774947159999</v>
      </c>
      <c r="J82" s="723">
        <v>4.9908675266079996</v>
      </c>
      <c r="K82" s="731">
        <v>343.70289144584098</v>
      </c>
      <c r="L82" s="723">
        <v>4.762413321386</v>
      </c>
      <c r="M82" s="723">
        <v>4.8426924085270002</v>
      </c>
      <c r="N82" s="731">
        <v>412.83982817810698</v>
      </c>
      <c r="O82" s="723">
        <v>5.118548065872</v>
      </c>
      <c r="P82" s="723">
        <v>5.2730943766970002</v>
      </c>
      <c r="Q82" s="731">
        <v>388.308944183368</v>
      </c>
      <c r="R82" s="723">
        <v>5.3068876037320001</v>
      </c>
      <c r="S82" s="723">
        <v>4.995482020371</v>
      </c>
      <c r="T82" s="731">
        <v>420.20262859164399</v>
      </c>
      <c r="U82" s="723">
        <v>4.4639818233139996</v>
      </c>
      <c r="V82" s="723">
        <v>4.0865451400939996</v>
      </c>
      <c r="W82" s="731">
        <v>422.29545411725098</v>
      </c>
      <c r="X82" s="723">
        <v>6.5340332308999993E-2</v>
      </c>
      <c r="Y82" s="723">
        <v>-0.54985456343700001</v>
      </c>
      <c r="Z82" s="731">
        <v>236.04133224312201</v>
      </c>
      <c r="AA82" s="723">
        <v>4.1406567651739996</v>
      </c>
      <c r="AB82" s="723">
        <v>4.4265372672499996</v>
      </c>
    </row>
    <row r="83" spans="1:28" ht="13" x14ac:dyDescent="0.3">
      <c r="A83" s="675">
        <v>38473</v>
      </c>
      <c r="B83" s="731">
        <v>358.281707243916</v>
      </c>
      <c r="C83" s="723">
        <v>4.1631027572040002</v>
      </c>
      <c r="D83" s="723">
        <v>4.2834815476679999</v>
      </c>
      <c r="E83" s="731">
        <v>349.16889102795</v>
      </c>
      <c r="F83" s="723">
        <v>3.7161628690550002</v>
      </c>
      <c r="G83" s="723">
        <v>3.9489637048469999</v>
      </c>
      <c r="H83" s="731">
        <v>391.069314197393</v>
      </c>
      <c r="I83" s="723">
        <v>5.5986556528079996</v>
      </c>
      <c r="J83" s="723">
        <v>5.4345249659960002</v>
      </c>
      <c r="K83" s="731">
        <v>344.60072229356399</v>
      </c>
      <c r="L83" s="723">
        <v>4.7034746023369998</v>
      </c>
      <c r="M83" s="723">
        <v>4.8432263903169996</v>
      </c>
      <c r="N83" s="731">
        <v>414.04917708828401</v>
      </c>
      <c r="O83" s="723">
        <v>4.4811679709170003</v>
      </c>
      <c r="P83" s="723">
        <v>4.955459515497</v>
      </c>
      <c r="Q83" s="731">
        <v>390.43276797132802</v>
      </c>
      <c r="R83" s="723">
        <v>5.5672658377489999</v>
      </c>
      <c r="S83" s="723">
        <v>5.4211164843319999</v>
      </c>
      <c r="T83" s="731">
        <v>420.13441661203001</v>
      </c>
      <c r="U83" s="723">
        <v>3.6059636268380002</v>
      </c>
      <c r="V83" s="723">
        <v>3.9997516887089999</v>
      </c>
      <c r="W83" s="731">
        <v>423.28400705662102</v>
      </c>
      <c r="X83" s="723">
        <v>0.28086622209099998</v>
      </c>
      <c r="Y83" s="723">
        <v>-0.32756999445899998</v>
      </c>
      <c r="Z83" s="731">
        <v>234.33003743487299</v>
      </c>
      <c r="AA83" s="723">
        <v>2.9419609561239999</v>
      </c>
      <c r="AB83" s="723">
        <v>3.9063779822529998</v>
      </c>
    </row>
    <row r="84" spans="1:28" ht="13" x14ac:dyDescent="0.3">
      <c r="A84" s="675">
        <v>38504</v>
      </c>
      <c r="B84" s="731">
        <v>359.39794058829102</v>
      </c>
      <c r="C84" s="723">
        <v>4.1800989472800003</v>
      </c>
      <c r="D84" s="723">
        <v>4.1761845405380003</v>
      </c>
      <c r="E84" s="731">
        <v>350.53833381836102</v>
      </c>
      <c r="F84" s="723">
        <v>3.8595542322949998</v>
      </c>
      <c r="G84" s="723">
        <v>3.808995562547</v>
      </c>
      <c r="H84" s="731">
        <v>390.74655092770502</v>
      </c>
      <c r="I84" s="723">
        <v>5.1943072193309998</v>
      </c>
      <c r="J84" s="723">
        <v>5.3963764623230004</v>
      </c>
      <c r="K84" s="731">
        <v>345.699141683059</v>
      </c>
      <c r="L84" s="723">
        <v>4.6738207485679997</v>
      </c>
      <c r="M84" s="723">
        <v>4.7131387136520004</v>
      </c>
      <c r="N84" s="731">
        <v>413.309353936815</v>
      </c>
      <c r="O84" s="723">
        <v>4.7047768780329999</v>
      </c>
      <c r="P84" s="723">
        <v>4.7671957007629997</v>
      </c>
      <c r="Q84" s="731">
        <v>390.523440446481</v>
      </c>
      <c r="R84" s="723">
        <v>5.3067703203040004</v>
      </c>
      <c r="S84" s="723">
        <v>5.3936490739789997</v>
      </c>
      <c r="T84" s="731">
        <v>421.74008103957499</v>
      </c>
      <c r="U84" s="723">
        <v>3.5696440986579998</v>
      </c>
      <c r="V84" s="723">
        <v>3.8778611232550002</v>
      </c>
      <c r="W84" s="731">
        <v>423.83815239441401</v>
      </c>
      <c r="X84" s="723">
        <v>1.596486820412</v>
      </c>
      <c r="Y84" s="723">
        <v>0.64389892435100005</v>
      </c>
      <c r="Z84" s="731">
        <v>235.79422835363599</v>
      </c>
      <c r="AA84" s="723">
        <v>3.2779085422010001</v>
      </c>
      <c r="AB84" s="723">
        <v>3.452351133414</v>
      </c>
    </row>
    <row r="85" spans="1:28" ht="13" x14ac:dyDescent="0.3">
      <c r="A85" s="675">
        <v>38534</v>
      </c>
      <c r="B85" s="731">
        <v>361.55167496844098</v>
      </c>
      <c r="C85" s="723">
        <v>4.4360902204180004</v>
      </c>
      <c r="D85" s="723">
        <v>4.2600660329910003</v>
      </c>
      <c r="E85" s="731">
        <v>353.15782238570398</v>
      </c>
      <c r="F85" s="723">
        <v>4.1981766409730001</v>
      </c>
      <c r="G85" s="723">
        <v>3.925189557241</v>
      </c>
      <c r="H85" s="731">
        <v>392.09643381455697</v>
      </c>
      <c r="I85" s="723">
        <v>5.2046832480759999</v>
      </c>
      <c r="J85" s="723">
        <v>5.3321390687230004</v>
      </c>
      <c r="K85" s="731">
        <v>347.92008808394002</v>
      </c>
      <c r="L85" s="723">
        <v>4.9695148855250002</v>
      </c>
      <c r="M85" s="723">
        <v>4.782584970536</v>
      </c>
      <c r="N85" s="731">
        <v>419.11433068322799</v>
      </c>
      <c r="O85" s="723">
        <v>5.9150643262799996</v>
      </c>
      <c r="P85" s="723">
        <v>5.0336672694160001</v>
      </c>
      <c r="Q85" s="731">
        <v>391.92369130461498</v>
      </c>
      <c r="R85" s="723">
        <v>5.2393122453209999</v>
      </c>
      <c r="S85" s="723">
        <v>5.3707540436540002</v>
      </c>
      <c r="T85" s="731">
        <v>423.46190509341301</v>
      </c>
      <c r="U85" s="723">
        <v>3.406651990072</v>
      </c>
      <c r="V85" s="723">
        <v>3.5270831901380002</v>
      </c>
      <c r="W85" s="731">
        <v>426.01120776789401</v>
      </c>
      <c r="X85" s="723">
        <v>1.7049039076870001</v>
      </c>
      <c r="Y85" s="723">
        <v>1.191201052032</v>
      </c>
      <c r="Z85" s="731">
        <v>237.20544820749501</v>
      </c>
      <c r="AA85" s="723">
        <v>3.5910441318849999</v>
      </c>
      <c r="AB85" s="723">
        <v>3.2709439751740002</v>
      </c>
    </row>
    <row r="86" spans="1:28" ht="13" x14ac:dyDescent="0.3">
      <c r="A86" s="675">
        <v>38565</v>
      </c>
      <c r="B86" s="731">
        <v>363.04087097082402</v>
      </c>
      <c r="C86" s="723">
        <v>4.3624002411360001</v>
      </c>
      <c r="D86" s="723">
        <v>4.3264257783569997</v>
      </c>
      <c r="E86" s="731">
        <v>354.516004716635</v>
      </c>
      <c r="F86" s="723">
        <v>4.1284525900259998</v>
      </c>
      <c r="G86" s="723">
        <v>4.0624433326130003</v>
      </c>
      <c r="H86" s="731">
        <v>393.75965131383299</v>
      </c>
      <c r="I86" s="723">
        <v>4.9978405728529998</v>
      </c>
      <c r="J86" s="723">
        <v>5.1319294547340002</v>
      </c>
      <c r="K86" s="731">
        <v>348.98933550488402</v>
      </c>
      <c r="L86" s="723">
        <v>4.8151667047020004</v>
      </c>
      <c r="M86" s="723">
        <v>4.8196678321419997</v>
      </c>
      <c r="N86" s="731">
        <v>419.02845664306</v>
      </c>
      <c r="O86" s="723">
        <v>5.4121765177579997</v>
      </c>
      <c r="P86" s="723">
        <v>5.3446315801999997</v>
      </c>
      <c r="Q86" s="731">
        <v>393.36448986934101</v>
      </c>
      <c r="R86" s="723">
        <v>4.9211010714650003</v>
      </c>
      <c r="S86" s="723">
        <v>5.1549908968029996</v>
      </c>
      <c r="T86" s="731">
        <v>425.84188756487799</v>
      </c>
      <c r="U86" s="723">
        <v>3.6845017646249998</v>
      </c>
      <c r="V86" s="723">
        <v>3.5536968942330001</v>
      </c>
      <c r="W86" s="731">
        <v>433.591763427074</v>
      </c>
      <c r="X86" s="723">
        <v>2.3162955846140001</v>
      </c>
      <c r="Y86" s="723">
        <v>1.8746608467429999</v>
      </c>
      <c r="Z86" s="731">
        <v>239.59461052698001</v>
      </c>
      <c r="AA86" s="723">
        <v>4.578762295872</v>
      </c>
      <c r="AB86" s="723">
        <v>3.8165672836679998</v>
      </c>
    </row>
    <row r="87" spans="1:28" ht="13" x14ac:dyDescent="0.3">
      <c r="A87" s="675">
        <v>38596</v>
      </c>
      <c r="B87" s="731">
        <v>364.16951109092298</v>
      </c>
      <c r="C87" s="723">
        <v>4.5917720194380003</v>
      </c>
      <c r="D87" s="723">
        <v>4.463503597391</v>
      </c>
      <c r="E87" s="731">
        <v>355.47212384401701</v>
      </c>
      <c r="F87" s="723">
        <v>4.4274592166130002</v>
      </c>
      <c r="G87" s="723">
        <v>4.2514324459740003</v>
      </c>
      <c r="H87" s="731">
        <v>395.54989007883398</v>
      </c>
      <c r="I87" s="723">
        <v>5.1289664714620002</v>
      </c>
      <c r="J87" s="723">
        <v>5.1103227951449997</v>
      </c>
      <c r="K87" s="731">
        <v>350.18858233139503</v>
      </c>
      <c r="L87" s="723">
        <v>4.9627901789870004</v>
      </c>
      <c r="M87" s="723">
        <v>4.9157745164120001</v>
      </c>
      <c r="N87" s="731">
        <v>420.65231218013997</v>
      </c>
      <c r="O87" s="723">
        <v>5.3725324284309997</v>
      </c>
      <c r="P87" s="723">
        <v>5.5657880756880003</v>
      </c>
      <c r="Q87" s="731">
        <v>395.64455779248999</v>
      </c>
      <c r="R87" s="723">
        <v>5.1913238020739998</v>
      </c>
      <c r="S87" s="723">
        <v>5.1170531977399998</v>
      </c>
      <c r="T87" s="731">
        <v>426.63701071428102</v>
      </c>
      <c r="U87" s="723">
        <v>3.6455675533899998</v>
      </c>
      <c r="V87" s="723">
        <v>3.5791244891149998</v>
      </c>
      <c r="W87" s="731">
        <v>434.28690683136603</v>
      </c>
      <c r="X87" s="723">
        <v>4.0104094944290001</v>
      </c>
      <c r="Y87" s="723">
        <v>2.6743929008070002</v>
      </c>
      <c r="Z87" s="731">
        <v>238.48962743266401</v>
      </c>
      <c r="AA87" s="723">
        <v>3.980348148979</v>
      </c>
      <c r="AB87" s="723">
        <v>4.0501069646000003</v>
      </c>
    </row>
    <row r="88" spans="1:28" ht="13" x14ac:dyDescent="0.3">
      <c r="A88" s="675">
        <v>38626</v>
      </c>
      <c r="B88" s="731">
        <v>364.707052250441</v>
      </c>
      <c r="C88" s="723">
        <v>4.2150120059739997</v>
      </c>
      <c r="D88" s="723">
        <v>4.3894399430949997</v>
      </c>
      <c r="E88" s="731">
        <v>355.87973181413901</v>
      </c>
      <c r="F88" s="723">
        <v>4.0209375620829997</v>
      </c>
      <c r="G88" s="723">
        <v>4.1919909702640004</v>
      </c>
      <c r="H88" s="731">
        <v>397.48199574279198</v>
      </c>
      <c r="I88" s="723">
        <v>5.085961306413</v>
      </c>
      <c r="J88" s="723">
        <v>5.0710292297680004</v>
      </c>
      <c r="K88" s="731">
        <v>350.51379510466103</v>
      </c>
      <c r="L88" s="723">
        <v>4.3759232841960003</v>
      </c>
      <c r="M88" s="723">
        <v>4.717148274486</v>
      </c>
      <c r="N88" s="731">
        <v>420.828299408465</v>
      </c>
      <c r="O88" s="723">
        <v>4.9154274866590004</v>
      </c>
      <c r="P88" s="723">
        <v>5.2326202545839999</v>
      </c>
      <c r="Q88" s="731">
        <v>397.26891213279401</v>
      </c>
      <c r="R88" s="723">
        <v>5.081635953208</v>
      </c>
      <c r="S88" s="723">
        <v>5.0648692077059998</v>
      </c>
      <c r="T88" s="731">
        <v>427.03934055988998</v>
      </c>
      <c r="U88" s="723">
        <v>3.1781228057669999</v>
      </c>
      <c r="V88" s="723">
        <v>3.5020031533260001</v>
      </c>
      <c r="W88" s="731">
        <v>437.80252535363098</v>
      </c>
      <c r="X88" s="723">
        <v>5.4278822958430002</v>
      </c>
      <c r="Y88" s="723">
        <v>3.9075102165589999</v>
      </c>
      <c r="Z88" s="731">
        <v>240.91913189008801</v>
      </c>
      <c r="AA88" s="723">
        <v>4.290382379615</v>
      </c>
      <c r="AB88" s="723">
        <v>4.2830718436949997</v>
      </c>
    </row>
    <row r="89" spans="1:28" ht="13" x14ac:dyDescent="0.3">
      <c r="A89" s="675">
        <v>38657</v>
      </c>
      <c r="B89" s="731">
        <v>365.37699543057698</v>
      </c>
      <c r="C89" s="723">
        <v>4.2655284144949999</v>
      </c>
      <c r="D89" s="723">
        <v>4.3569994437629997</v>
      </c>
      <c r="E89" s="731">
        <v>356.48153441431202</v>
      </c>
      <c r="F89" s="723">
        <v>4.057819606282</v>
      </c>
      <c r="G89" s="723">
        <v>4.1682546907880003</v>
      </c>
      <c r="H89" s="731">
        <v>398.36373436674398</v>
      </c>
      <c r="I89" s="723">
        <v>5.1860499819149997</v>
      </c>
      <c r="J89" s="723">
        <v>5.1336896197220003</v>
      </c>
      <c r="K89" s="731">
        <v>351.04904260090098</v>
      </c>
      <c r="L89" s="723">
        <v>4.4768934710090003</v>
      </c>
      <c r="M89" s="723">
        <v>4.6044003851130002</v>
      </c>
      <c r="N89" s="731">
        <v>420.68506955571502</v>
      </c>
      <c r="O89" s="723">
        <v>4.7132964094869996</v>
      </c>
      <c r="P89" s="723">
        <v>4.9996761599350004</v>
      </c>
      <c r="Q89" s="731">
        <v>398.14484059297598</v>
      </c>
      <c r="R89" s="723">
        <v>5.2249662458169999</v>
      </c>
      <c r="S89" s="723">
        <v>5.1659484847270001</v>
      </c>
      <c r="T89" s="731">
        <v>427.41811919659301</v>
      </c>
      <c r="U89" s="723">
        <v>3.117069204621</v>
      </c>
      <c r="V89" s="723">
        <v>3.3128858037820001</v>
      </c>
      <c r="W89" s="731">
        <v>440.40676160002999</v>
      </c>
      <c r="X89" s="723">
        <v>5.4831879783059998</v>
      </c>
      <c r="Y89" s="723">
        <v>4.9729874536949996</v>
      </c>
      <c r="Z89" s="731">
        <v>241.494757402022</v>
      </c>
      <c r="AA89" s="723">
        <v>4.5788176126310001</v>
      </c>
      <c r="AB89" s="723">
        <v>4.2838674485199997</v>
      </c>
    </row>
    <row r="90" spans="1:28" ht="13" x14ac:dyDescent="0.3">
      <c r="A90" s="675">
        <v>38687</v>
      </c>
      <c r="B90" s="731">
        <v>366.29059845601898</v>
      </c>
      <c r="C90" s="723">
        <v>3.6960653754270001</v>
      </c>
      <c r="D90" s="723">
        <v>4.0578324675279998</v>
      </c>
      <c r="E90" s="731">
        <v>357.32693362028999</v>
      </c>
      <c r="F90" s="723">
        <v>3.2585903652839998</v>
      </c>
      <c r="G90" s="723">
        <v>3.7772561196619998</v>
      </c>
      <c r="H90" s="731">
        <v>399.909605986857</v>
      </c>
      <c r="I90" s="723">
        <v>5.5879963491869997</v>
      </c>
      <c r="J90" s="723">
        <v>5.2867596809719997</v>
      </c>
      <c r="K90" s="731">
        <v>352.07983991657602</v>
      </c>
      <c r="L90" s="723">
        <v>3.8120608380099998</v>
      </c>
      <c r="M90" s="723">
        <v>4.2203231927570002</v>
      </c>
      <c r="N90" s="731">
        <v>419.64014173572099</v>
      </c>
      <c r="O90" s="723">
        <v>3.474063602952</v>
      </c>
      <c r="P90" s="723">
        <v>4.3644958125539999</v>
      </c>
      <c r="Q90" s="731">
        <v>399.791570319654</v>
      </c>
      <c r="R90" s="723">
        <v>5.5666372100970003</v>
      </c>
      <c r="S90" s="723">
        <v>5.291219766177</v>
      </c>
      <c r="T90" s="731">
        <v>430.183852263039</v>
      </c>
      <c r="U90" s="723">
        <v>3.6376902338299999</v>
      </c>
      <c r="V90" s="723">
        <v>3.3111802582380001</v>
      </c>
      <c r="W90" s="731">
        <v>436.15910389350199</v>
      </c>
      <c r="X90" s="723">
        <v>4.124592049986</v>
      </c>
      <c r="Y90" s="723">
        <v>5.010169329929</v>
      </c>
      <c r="Z90" s="731">
        <v>241.46749927485499</v>
      </c>
      <c r="AA90" s="723">
        <v>3.444924225676</v>
      </c>
      <c r="AB90" s="723">
        <v>4.102354512062</v>
      </c>
    </row>
    <row r="91" spans="1:28" ht="13" x14ac:dyDescent="0.3">
      <c r="A91" s="675">
        <v>38718</v>
      </c>
      <c r="B91" s="731">
        <v>368.22617500605298</v>
      </c>
      <c r="C91" s="723">
        <v>4.0775161653480003</v>
      </c>
      <c r="D91" s="723">
        <v>4.0124012436880001</v>
      </c>
      <c r="E91" s="731">
        <v>359.667953754292</v>
      </c>
      <c r="F91" s="723">
        <v>3.954117586447</v>
      </c>
      <c r="G91" s="723">
        <v>3.7558209021889999</v>
      </c>
      <c r="H91" s="731">
        <v>399.84864464972702</v>
      </c>
      <c r="I91" s="723">
        <v>4.6565490163160002</v>
      </c>
      <c r="J91" s="723">
        <v>5.1421152908550001</v>
      </c>
      <c r="K91" s="731">
        <v>354.226688631348</v>
      </c>
      <c r="L91" s="723">
        <v>4.3621766546140002</v>
      </c>
      <c r="M91" s="723">
        <v>4.2162767549030002</v>
      </c>
      <c r="N91" s="731">
        <v>425.19234850042602</v>
      </c>
      <c r="O91" s="723">
        <v>4.4794270542900003</v>
      </c>
      <c r="P91" s="723">
        <v>4.2210240082429999</v>
      </c>
      <c r="Q91" s="731">
        <v>399.37945745615701</v>
      </c>
      <c r="R91" s="723">
        <v>4.5884167423760003</v>
      </c>
      <c r="S91" s="723">
        <v>5.1251567132579998</v>
      </c>
      <c r="T91" s="731">
        <v>429.26541764704803</v>
      </c>
      <c r="U91" s="723">
        <v>3.3762371691839999</v>
      </c>
      <c r="V91" s="723">
        <v>3.3771212230069998</v>
      </c>
      <c r="W91" s="731">
        <v>443.28060760845398</v>
      </c>
      <c r="X91" s="723">
        <v>2.9856619614</v>
      </c>
      <c r="Y91" s="723">
        <v>4.1853765856790002</v>
      </c>
      <c r="Z91" s="731">
        <v>242.53889475558199</v>
      </c>
      <c r="AA91" s="723">
        <v>3.6837357065199998</v>
      </c>
      <c r="AB91" s="723">
        <v>3.8999110898590001</v>
      </c>
    </row>
    <row r="92" spans="1:28" ht="13" x14ac:dyDescent="0.3">
      <c r="A92" s="676">
        <v>38749</v>
      </c>
      <c r="B92" s="731">
        <v>369.21135693806201</v>
      </c>
      <c r="C92" s="723">
        <v>4.2641961352979996</v>
      </c>
      <c r="D92" s="723">
        <v>4.0128349676779997</v>
      </c>
      <c r="E92" s="731">
        <v>360.60981750575598</v>
      </c>
      <c r="F92" s="723">
        <v>3.983698122326</v>
      </c>
      <c r="G92" s="723">
        <v>3.7323019886890001</v>
      </c>
      <c r="H92" s="731">
        <v>402.22747152776202</v>
      </c>
      <c r="I92" s="723">
        <v>5.3606299425410002</v>
      </c>
      <c r="J92" s="723">
        <v>5.2005641258689996</v>
      </c>
      <c r="K92" s="731">
        <v>354.68694944126901</v>
      </c>
      <c r="L92" s="723">
        <v>4.1463037869489998</v>
      </c>
      <c r="M92" s="723">
        <v>4.106969357963</v>
      </c>
      <c r="N92" s="731">
        <v>423.466539417376</v>
      </c>
      <c r="O92" s="723">
        <v>3.0037805755610001</v>
      </c>
      <c r="P92" s="723">
        <v>3.6504271128819998</v>
      </c>
      <c r="Q92" s="731">
        <v>402.28807858029802</v>
      </c>
      <c r="R92" s="723">
        <v>5.3744948428779997</v>
      </c>
      <c r="S92" s="723">
        <v>5.1754258586040001</v>
      </c>
      <c r="T92" s="731">
        <v>434.91805199033001</v>
      </c>
      <c r="U92" s="723">
        <v>4.4948278060569997</v>
      </c>
      <c r="V92" s="723">
        <v>3.836786948606</v>
      </c>
      <c r="W92" s="731">
        <v>447.44617459469401</v>
      </c>
      <c r="X92" s="723">
        <v>7.2499263676370003</v>
      </c>
      <c r="Y92" s="723">
        <v>4.7670333699340004</v>
      </c>
      <c r="Z92" s="731">
        <v>242.74021017783701</v>
      </c>
      <c r="AA92" s="723">
        <v>3.4988574870829998</v>
      </c>
      <c r="AB92" s="723">
        <v>3.5425366398709999</v>
      </c>
    </row>
    <row r="93" spans="1:28" ht="13" x14ac:dyDescent="0.3">
      <c r="A93" s="675">
        <v>38777</v>
      </c>
      <c r="B93" s="731">
        <v>369.98231364169902</v>
      </c>
      <c r="C93" s="723">
        <v>3.7786532034609999</v>
      </c>
      <c r="D93" s="723">
        <v>4.0395214361700003</v>
      </c>
      <c r="E93" s="731">
        <v>361.793624285921</v>
      </c>
      <c r="F93" s="723">
        <v>3.8515115578939998</v>
      </c>
      <c r="G93" s="723">
        <v>3.929638011662</v>
      </c>
      <c r="H93" s="731">
        <v>400.04319180837803</v>
      </c>
      <c r="I93" s="723">
        <v>3.656616457922</v>
      </c>
      <c r="J93" s="723">
        <v>4.5546892990370003</v>
      </c>
      <c r="K93" s="731">
        <v>355.68695650468499</v>
      </c>
      <c r="L93" s="723">
        <v>3.8476737788670001</v>
      </c>
      <c r="M93" s="723">
        <v>4.1179304622819997</v>
      </c>
      <c r="N93" s="731">
        <v>428.49088199279203</v>
      </c>
      <c r="O93" s="723">
        <v>3.8976978381039999</v>
      </c>
      <c r="P93" s="723">
        <v>3.7914294344970001</v>
      </c>
      <c r="Q93" s="731">
        <v>399.78803257234699</v>
      </c>
      <c r="R93" s="723">
        <v>3.6296210715289998</v>
      </c>
      <c r="S93" s="723">
        <v>4.5277001193970001</v>
      </c>
      <c r="T93" s="731">
        <v>433.97222845865201</v>
      </c>
      <c r="U93" s="723">
        <v>3.5099999740609999</v>
      </c>
      <c r="V93" s="723">
        <v>3.793319255343</v>
      </c>
      <c r="W93" s="731">
        <v>445.35123609692801</v>
      </c>
      <c r="X93" s="723">
        <v>6.5002451883330004</v>
      </c>
      <c r="Y93" s="723">
        <v>5.5522161163619996</v>
      </c>
      <c r="Z93" s="731">
        <v>242.55246787557201</v>
      </c>
      <c r="AA93" s="723">
        <v>3.1412219678889999</v>
      </c>
      <c r="AB93" s="723">
        <v>3.4407915346900002</v>
      </c>
    </row>
    <row r="94" spans="1:28" ht="13" x14ac:dyDescent="0.3">
      <c r="A94" s="675">
        <v>38808</v>
      </c>
      <c r="B94" s="731">
        <v>370.89160148723101</v>
      </c>
      <c r="C94" s="723">
        <v>3.7688186452810002</v>
      </c>
      <c r="D94" s="723">
        <v>3.9363445354920001</v>
      </c>
      <c r="E94" s="731">
        <v>362.835931032904</v>
      </c>
      <c r="F94" s="723">
        <v>4.0516838937730002</v>
      </c>
      <c r="G94" s="723">
        <v>3.962293827686</v>
      </c>
      <c r="H94" s="731">
        <v>400.80017841159503</v>
      </c>
      <c r="I94" s="723">
        <v>3.1158122767559999</v>
      </c>
      <c r="J94" s="723">
        <v>4.0373931886419996</v>
      </c>
      <c r="K94" s="731">
        <v>355.98503880135002</v>
      </c>
      <c r="L94" s="723">
        <v>3.5734780419919998</v>
      </c>
      <c r="M94" s="723">
        <v>3.8549405676039998</v>
      </c>
      <c r="N94" s="731">
        <v>428.97624374061098</v>
      </c>
      <c r="O94" s="723">
        <v>3.9086382807870002</v>
      </c>
      <c r="P94" s="723">
        <v>3.6041066452849999</v>
      </c>
      <c r="Q94" s="731">
        <v>400.58593096690697</v>
      </c>
      <c r="R94" s="723">
        <v>3.1616543907730001</v>
      </c>
      <c r="S94" s="723">
        <v>4.0487226868999997</v>
      </c>
      <c r="T94" s="731">
        <v>435.82018137284899</v>
      </c>
      <c r="U94" s="723">
        <v>3.7166718431889998</v>
      </c>
      <c r="V94" s="723">
        <v>3.9055973355570002</v>
      </c>
      <c r="W94" s="731">
        <v>449.72990741193399</v>
      </c>
      <c r="X94" s="723">
        <v>6.4965068951619998</v>
      </c>
      <c r="Y94" s="723">
        <v>6.7476784585020004</v>
      </c>
      <c r="Z94" s="731">
        <v>242.249811493728</v>
      </c>
      <c r="AA94" s="723">
        <v>2.6302508936070002</v>
      </c>
      <c r="AB94" s="723">
        <v>3.0891737815379998</v>
      </c>
    </row>
    <row r="95" spans="1:28" ht="13" x14ac:dyDescent="0.3">
      <c r="A95" s="675">
        <v>38838</v>
      </c>
      <c r="B95" s="731">
        <v>372.56614409350999</v>
      </c>
      <c r="C95" s="723">
        <v>3.9869288776920002</v>
      </c>
      <c r="D95" s="723">
        <v>3.8449704704890002</v>
      </c>
      <c r="E95" s="731">
        <v>364.72193762977798</v>
      </c>
      <c r="F95" s="723">
        <v>4.4543047795700002</v>
      </c>
      <c r="G95" s="723">
        <v>4.1193993777389997</v>
      </c>
      <c r="H95" s="731">
        <v>401.08432579456201</v>
      </c>
      <c r="I95" s="723">
        <v>2.5609300534670001</v>
      </c>
      <c r="J95" s="723">
        <v>3.1087055658840002</v>
      </c>
      <c r="K95" s="731">
        <v>357.25639867124403</v>
      </c>
      <c r="L95" s="723">
        <v>3.6725623479389999</v>
      </c>
      <c r="M95" s="723">
        <v>3.6977090925440002</v>
      </c>
      <c r="N95" s="731">
        <v>430.35306656354999</v>
      </c>
      <c r="O95" s="723">
        <v>3.937669817368</v>
      </c>
      <c r="P95" s="723">
        <v>3.9146968924240002</v>
      </c>
      <c r="Q95" s="731">
        <v>400.13283817415203</v>
      </c>
      <c r="R95" s="723">
        <v>2.4844405999079999</v>
      </c>
      <c r="S95" s="723">
        <v>3.0896322824869999</v>
      </c>
      <c r="T95" s="731">
        <v>437.99603386559102</v>
      </c>
      <c r="U95" s="723">
        <v>4.2514053948730002</v>
      </c>
      <c r="V95" s="723">
        <v>3.8262401226899998</v>
      </c>
      <c r="W95" s="731">
        <v>456.62910001960699</v>
      </c>
      <c r="X95" s="723">
        <v>7.8777115145119998</v>
      </c>
      <c r="Y95" s="723">
        <v>6.9603689568120002</v>
      </c>
      <c r="Z95" s="731">
        <v>244.965404702917</v>
      </c>
      <c r="AA95" s="723">
        <v>4.5386273925719998</v>
      </c>
      <c r="AB95" s="723">
        <v>3.4343941753</v>
      </c>
    </row>
    <row r="96" spans="1:28" ht="13" x14ac:dyDescent="0.3">
      <c r="A96" s="675">
        <v>38869</v>
      </c>
      <c r="B96" s="731">
        <v>374.48582665692101</v>
      </c>
      <c r="C96" s="723">
        <v>4.1981003129659999</v>
      </c>
      <c r="D96" s="723">
        <v>3.9850103509850001</v>
      </c>
      <c r="E96" s="731">
        <v>366.25322722889899</v>
      </c>
      <c r="F96" s="723">
        <v>4.4830741446609998</v>
      </c>
      <c r="G96" s="723">
        <v>4.3300103292519996</v>
      </c>
      <c r="H96" s="731">
        <v>404.06880375460099</v>
      </c>
      <c r="I96" s="723">
        <v>3.4094358082670002</v>
      </c>
      <c r="J96" s="723">
        <v>3.0284439958060001</v>
      </c>
      <c r="K96" s="731">
        <v>359.721318077033</v>
      </c>
      <c r="L96" s="723">
        <v>4.056179117398</v>
      </c>
      <c r="M96" s="723">
        <v>3.7678816543620002</v>
      </c>
      <c r="N96" s="731">
        <v>433.49669593779799</v>
      </c>
      <c r="O96" s="723">
        <v>4.8843177171520002</v>
      </c>
      <c r="P96" s="723">
        <v>4.2434862655809997</v>
      </c>
      <c r="Q96" s="731">
        <v>403.95461894990302</v>
      </c>
      <c r="R96" s="723">
        <v>3.4392758826629999</v>
      </c>
      <c r="S96" s="723">
        <v>3.0282468789060002</v>
      </c>
      <c r="T96" s="731">
        <v>436.979395315972</v>
      </c>
      <c r="U96" s="723">
        <v>3.6134375084369998</v>
      </c>
      <c r="V96" s="723">
        <v>3.8601828127719999</v>
      </c>
      <c r="W96" s="731">
        <v>457.82303420873097</v>
      </c>
      <c r="X96" s="723">
        <v>8.0183630525769996</v>
      </c>
      <c r="Y96" s="723">
        <v>7.4651893166669998</v>
      </c>
      <c r="Z96" s="731">
        <v>244.78777968310001</v>
      </c>
      <c r="AA96" s="723">
        <v>3.8141524465029999</v>
      </c>
      <c r="AB96" s="723">
        <v>3.658829872219</v>
      </c>
    </row>
    <row r="97" spans="1:28" ht="13" x14ac:dyDescent="0.3">
      <c r="A97" s="675">
        <v>38899</v>
      </c>
      <c r="B97" s="731">
        <v>374.57740937613698</v>
      </c>
      <c r="C97" s="723">
        <v>3.602731036672</v>
      </c>
      <c r="D97" s="723">
        <v>3.9285421420029998</v>
      </c>
      <c r="E97" s="731">
        <v>366.287694399781</v>
      </c>
      <c r="F97" s="723">
        <v>3.7178482768359999</v>
      </c>
      <c r="G97" s="723">
        <v>4.2168568652899996</v>
      </c>
      <c r="H97" s="731">
        <v>405.52685559881598</v>
      </c>
      <c r="I97" s="723">
        <v>3.4252853701319999</v>
      </c>
      <c r="J97" s="723">
        <v>3.1320641449569999</v>
      </c>
      <c r="K97" s="731">
        <v>359.80092594598398</v>
      </c>
      <c r="L97" s="723">
        <v>3.4148180196990001</v>
      </c>
      <c r="M97" s="723">
        <v>3.7139231005119999</v>
      </c>
      <c r="N97" s="731">
        <v>433.14630521220198</v>
      </c>
      <c r="O97" s="723">
        <v>3.3480063795719999</v>
      </c>
      <c r="P97" s="723">
        <v>4.0532937023580002</v>
      </c>
      <c r="Q97" s="731">
        <v>405.48863091996498</v>
      </c>
      <c r="R97" s="723">
        <v>3.4611175380070001</v>
      </c>
      <c r="S97" s="723">
        <v>3.1287251431519998</v>
      </c>
      <c r="T97" s="731">
        <v>434.88193425107397</v>
      </c>
      <c r="U97" s="723">
        <v>2.6968256224</v>
      </c>
      <c r="V97" s="723">
        <v>3.5185078522230002</v>
      </c>
      <c r="W97" s="731">
        <v>462.84974348545501</v>
      </c>
      <c r="X97" s="723">
        <v>8.647316090715</v>
      </c>
      <c r="Y97" s="723">
        <v>8.1820579977740007</v>
      </c>
      <c r="Z97" s="731">
        <v>245.43215540361601</v>
      </c>
      <c r="AA97" s="723">
        <v>3.4681780112089999</v>
      </c>
      <c r="AB97" s="723">
        <v>3.9381387834339998</v>
      </c>
    </row>
    <row r="98" spans="1:28" ht="13" x14ac:dyDescent="0.3">
      <c r="A98" s="675">
        <v>38930</v>
      </c>
      <c r="B98" s="731">
        <v>375.35783394943201</v>
      </c>
      <c r="C98" s="723">
        <v>3.3927207550129999</v>
      </c>
      <c r="D98" s="723">
        <v>3.7297913549450001</v>
      </c>
      <c r="E98" s="731">
        <v>367.31549260363403</v>
      </c>
      <c r="F98" s="723">
        <v>3.610411862006</v>
      </c>
      <c r="G98" s="723">
        <v>3.9353406480780002</v>
      </c>
      <c r="H98" s="731">
        <v>405.25024738742701</v>
      </c>
      <c r="I98" s="723">
        <v>2.9181750936780002</v>
      </c>
      <c r="J98" s="723">
        <v>3.2503131909460001</v>
      </c>
      <c r="K98" s="731">
        <v>360.39829640790799</v>
      </c>
      <c r="L98" s="723">
        <v>3.2691431348519999</v>
      </c>
      <c r="M98" s="723">
        <v>3.5787136612779999</v>
      </c>
      <c r="N98" s="731">
        <v>435.54410633185398</v>
      </c>
      <c r="O98" s="723">
        <v>3.941414819677</v>
      </c>
      <c r="P98" s="723">
        <v>4.0540876111769997</v>
      </c>
      <c r="Q98" s="731">
        <v>405.15227596974597</v>
      </c>
      <c r="R98" s="723">
        <v>2.9966574014649998</v>
      </c>
      <c r="S98" s="723">
        <v>3.2984794082679998</v>
      </c>
      <c r="T98" s="731">
        <v>439.21746495948599</v>
      </c>
      <c r="U98" s="723">
        <v>3.1409726908489999</v>
      </c>
      <c r="V98" s="723">
        <v>3.149767026703</v>
      </c>
      <c r="W98" s="731">
        <v>457.95454948126599</v>
      </c>
      <c r="X98" s="723">
        <v>5.6188304550880002</v>
      </c>
      <c r="Y98" s="723">
        <v>7.416483844609</v>
      </c>
      <c r="Z98" s="731">
        <v>245.02769980212901</v>
      </c>
      <c r="AA98" s="723">
        <v>2.2676174823799999</v>
      </c>
      <c r="AB98" s="723">
        <v>3.1789965498180002</v>
      </c>
    </row>
    <row r="99" spans="1:28" ht="13" x14ac:dyDescent="0.3">
      <c r="A99" s="675">
        <v>38961</v>
      </c>
      <c r="B99" s="731">
        <v>377.075208417856</v>
      </c>
      <c r="C99" s="723">
        <v>3.5438708990959999</v>
      </c>
      <c r="D99" s="723">
        <v>3.5130168677600002</v>
      </c>
      <c r="E99" s="731">
        <v>369.28647341695802</v>
      </c>
      <c r="F99" s="723">
        <v>3.8861977202469999</v>
      </c>
      <c r="G99" s="723">
        <v>3.7383117001609998</v>
      </c>
      <c r="H99" s="731">
        <v>406.22845759267801</v>
      </c>
      <c r="I99" s="723">
        <v>2.6996765216430001</v>
      </c>
      <c r="J99" s="723">
        <v>3.0133236261529999</v>
      </c>
      <c r="K99" s="731">
        <v>361.92323648627598</v>
      </c>
      <c r="L99" s="723">
        <v>3.3509528142690002</v>
      </c>
      <c r="M99" s="723">
        <v>3.344906849399</v>
      </c>
      <c r="N99" s="731">
        <v>435.82185961893498</v>
      </c>
      <c r="O99" s="723">
        <v>3.6061961386060002</v>
      </c>
      <c r="P99" s="723">
        <v>3.6318199581880002</v>
      </c>
      <c r="Q99" s="731">
        <v>406.19559300934799</v>
      </c>
      <c r="R99" s="723">
        <v>2.6667964992940001</v>
      </c>
      <c r="S99" s="723">
        <v>3.0402883879770002</v>
      </c>
      <c r="T99" s="731">
        <v>441.16320968407098</v>
      </c>
      <c r="U99" s="723">
        <v>3.4048145390550002</v>
      </c>
      <c r="V99" s="723">
        <v>3.081789172203</v>
      </c>
      <c r="W99" s="731">
        <v>462.39756150708399</v>
      </c>
      <c r="X99" s="723">
        <v>6.472830341771</v>
      </c>
      <c r="Y99" s="723">
        <v>6.9025948779900004</v>
      </c>
      <c r="Z99" s="731">
        <v>247.38230697188001</v>
      </c>
      <c r="AA99" s="723">
        <v>3.728748975352</v>
      </c>
      <c r="AB99" s="723">
        <v>3.152915028222</v>
      </c>
    </row>
    <row r="100" spans="1:28" ht="13" x14ac:dyDescent="0.3">
      <c r="A100" s="675">
        <v>38991</v>
      </c>
      <c r="B100" s="731">
        <v>379.39496603828701</v>
      </c>
      <c r="C100" s="723">
        <v>4.0273182811280002</v>
      </c>
      <c r="D100" s="723">
        <v>3.6550908373879998</v>
      </c>
      <c r="E100" s="731">
        <v>371.56654219379902</v>
      </c>
      <c r="F100" s="723">
        <v>4.4078965384439996</v>
      </c>
      <c r="G100" s="723">
        <v>3.9686577869719999</v>
      </c>
      <c r="H100" s="731">
        <v>408.36168411997198</v>
      </c>
      <c r="I100" s="723">
        <v>2.7371524984039999</v>
      </c>
      <c r="J100" s="723">
        <v>2.784722584422</v>
      </c>
      <c r="K100" s="731">
        <v>364.36247883068</v>
      </c>
      <c r="L100" s="723">
        <v>3.950966814839</v>
      </c>
      <c r="M100" s="723">
        <v>3.5241107772759999</v>
      </c>
      <c r="N100" s="731">
        <v>437.43436727009799</v>
      </c>
      <c r="O100" s="723">
        <v>3.946043525346</v>
      </c>
      <c r="P100" s="723">
        <v>3.8310922314079998</v>
      </c>
      <c r="Q100" s="731">
        <v>408.27247663697199</v>
      </c>
      <c r="R100" s="723">
        <v>2.7698025614700001</v>
      </c>
      <c r="S100" s="723">
        <v>2.8106722835190001</v>
      </c>
      <c r="T100" s="731">
        <v>442.83049665148701</v>
      </c>
      <c r="U100" s="723">
        <v>3.6978223296460002</v>
      </c>
      <c r="V100" s="723">
        <v>3.4147955949140001</v>
      </c>
      <c r="W100" s="731">
        <v>464.75516864375601</v>
      </c>
      <c r="X100" s="723">
        <v>6.156347149518</v>
      </c>
      <c r="Y100" s="723">
        <v>6.0831146444439996</v>
      </c>
      <c r="Z100" s="731">
        <v>249.622366409253</v>
      </c>
      <c r="AA100" s="723">
        <v>3.6125128174280001</v>
      </c>
      <c r="AB100" s="723">
        <v>3.2029061752999999</v>
      </c>
    </row>
    <row r="101" spans="1:28" ht="13" x14ac:dyDescent="0.3">
      <c r="A101" s="675">
        <v>39022</v>
      </c>
      <c r="B101" s="731">
        <v>380.02951353092402</v>
      </c>
      <c r="C101" s="723">
        <v>4.010246480647</v>
      </c>
      <c r="D101" s="723">
        <v>3.8607257775370001</v>
      </c>
      <c r="E101" s="731">
        <v>372.09454636592</v>
      </c>
      <c r="F101" s="723">
        <v>4.3797533516740002</v>
      </c>
      <c r="G101" s="723">
        <v>4.2248324807620001</v>
      </c>
      <c r="H101" s="731">
        <v>409.32478700100398</v>
      </c>
      <c r="I101" s="723">
        <v>2.7515186972739998</v>
      </c>
      <c r="J101" s="723">
        <v>2.7295138553679998</v>
      </c>
      <c r="K101" s="731">
        <v>365.08267517197299</v>
      </c>
      <c r="L101" s="723">
        <v>3.9976273591570002</v>
      </c>
      <c r="M101" s="723">
        <v>3.7667617744299999</v>
      </c>
      <c r="N101" s="731">
        <v>437.48370114563198</v>
      </c>
      <c r="O101" s="723">
        <v>3.9931608715419999</v>
      </c>
      <c r="P101" s="723">
        <v>3.848484205838</v>
      </c>
      <c r="Q101" s="731">
        <v>409.55924272774303</v>
      </c>
      <c r="R101" s="723">
        <v>2.8668969106239999</v>
      </c>
      <c r="S101" s="723">
        <v>2.7680426360869999</v>
      </c>
      <c r="T101" s="731">
        <v>443.50817883453101</v>
      </c>
      <c r="U101" s="723">
        <v>3.764477666081</v>
      </c>
      <c r="V101" s="723">
        <v>3.6224818519649999</v>
      </c>
      <c r="W101" s="731">
        <v>464.14549101114397</v>
      </c>
      <c r="X101" s="723">
        <v>5.3901827766829999</v>
      </c>
      <c r="Y101" s="723">
        <v>6.0039814020110001</v>
      </c>
      <c r="Z101" s="731">
        <v>251.78562774806099</v>
      </c>
      <c r="AA101" s="723">
        <v>4.2613224637859997</v>
      </c>
      <c r="AB101" s="723">
        <v>3.8683102186979998</v>
      </c>
    </row>
    <row r="102" spans="1:28" ht="13" x14ac:dyDescent="0.3">
      <c r="A102" s="675">
        <v>39052</v>
      </c>
      <c r="B102" s="731">
        <v>381.35338256307199</v>
      </c>
      <c r="C102" s="723">
        <v>4.1122497193610004</v>
      </c>
      <c r="D102" s="723">
        <v>4.0500039062099997</v>
      </c>
      <c r="E102" s="731">
        <v>373.22944037813198</v>
      </c>
      <c r="F102" s="723">
        <v>4.4504080889519999</v>
      </c>
      <c r="G102" s="723">
        <v>4.4127185001929998</v>
      </c>
      <c r="H102" s="731">
        <v>412.147920317309</v>
      </c>
      <c r="I102" s="723">
        <v>3.0602701578649998</v>
      </c>
      <c r="J102" s="723">
        <v>2.8500023636230001</v>
      </c>
      <c r="K102" s="731">
        <v>366.87606979953</v>
      </c>
      <c r="L102" s="723">
        <v>4.2025211913470004</v>
      </c>
      <c r="M102" s="723">
        <v>4.0505711363519996</v>
      </c>
      <c r="N102" s="731">
        <v>440.49205860188403</v>
      </c>
      <c r="O102" s="723">
        <v>4.9689995766169996</v>
      </c>
      <c r="P102" s="723">
        <v>4.3021421149280004</v>
      </c>
      <c r="Q102" s="731">
        <v>411.81404814458</v>
      </c>
      <c r="R102" s="723">
        <v>3.0071864234939998</v>
      </c>
      <c r="S102" s="723">
        <v>2.8815504583020002</v>
      </c>
      <c r="T102" s="731">
        <v>443.05081486447</v>
      </c>
      <c r="U102" s="723">
        <v>2.9910380256589999</v>
      </c>
      <c r="V102" s="723">
        <v>3.4833208236640001</v>
      </c>
      <c r="W102" s="731">
        <v>465.72746637554701</v>
      </c>
      <c r="X102" s="723">
        <v>6.7792606455059996</v>
      </c>
      <c r="Y102" s="723">
        <v>6.1063348557520003</v>
      </c>
      <c r="Z102" s="731">
        <v>253.02417695331499</v>
      </c>
      <c r="AA102" s="723">
        <v>4.786017875352</v>
      </c>
      <c r="AB102" s="723">
        <v>4.2204127673659997</v>
      </c>
    </row>
    <row r="103" spans="1:28" ht="13" x14ac:dyDescent="0.3">
      <c r="A103" s="675">
        <v>39083</v>
      </c>
      <c r="B103" s="731">
        <v>381.93356706768401</v>
      </c>
      <c r="C103" s="723">
        <v>3.7225468997159998</v>
      </c>
      <c r="D103" s="723">
        <v>3.9478989241610001</v>
      </c>
      <c r="E103" s="731">
        <v>373.18938492559698</v>
      </c>
      <c r="F103" s="723">
        <v>3.7594206073029999</v>
      </c>
      <c r="G103" s="723">
        <v>4.1954298172379998</v>
      </c>
      <c r="H103" s="731">
        <v>414.39455102946903</v>
      </c>
      <c r="I103" s="723">
        <v>3.6378531162669998</v>
      </c>
      <c r="J103" s="723">
        <v>3.1503698134999998</v>
      </c>
      <c r="K103" s="731">
        <v>366.48421117691402</v>
      </c>
      <c r="L103" s="723">
        <v>3.460361101792</v>
      </c>
      <c r="M103" s="723">
        <v>3.8858626294419998</v>
      </c>
      <c r="N103" s="731">
        <v>434.40237404823102</v>
      </c>
      <c r="O103" s="723">
        <v>2.16608449806</v>
      </c>
      <c r="P103" s="723">
        <v>3.7028782130520002</v>
      </c>
      <c r="Q103" s="731">
        <v>413.56183349180998</v>
      </c>
      <c r="R103" s="723">
        <v>3.5511030351909998</v>
      </c>
      <c r="S103" s="723">
        <v>3.1419658746020001</v>
      </c>
      <c r="T103" s="731">
        <v>449.41480310293002</v>
      </c>
      <c r="U103" s="723">
        <v>4.6939223677340003</v>
      </c>
      <c r="V103" s="723">
        <v>3.8159648858100002</v>
      </c>
      <c r="W103" s="731">
        <v>466.55341256383201</v>
      </c>
      <c r="X103" s="723">
        <v>5.2501292761120002</v>
      </c>
      <c r="Y103" s="723">
        <v>5.8021821787009999</v>
      </c>
      <c r="Z103" s="731">
        <v>250.97576273483901</v>
      </c>
      <c r="AA103" s="723">
        <v>3.478562886897</v>
      </c>
      <c r="AB103" s="723">
        <v>4.1742753879799999</v>
      </c>
    </row>
    <row r="104" spans="1:28" ht="13" x14ac:dyDescent="0.3">
      <c r="A104" s="676">
        <v>39114</v>
      </c>
      <c r="B104" s="731">
        <v>383.51908719245301</v>
      </c>
      <c r="C104" s="723">
        <v>3.8752140164509998</v>
      </c>
      <c r="D104" s="723">
        <v>3.902945411698</v>
      </c>
      <c r="E104" s="731">
        <v>375.64442295520399</v>
      </c>
      <c r="F104" s="723">
        <v>4.169216898597</v>
      </c>
      <c r="G104" s="723">
        <v>4.1256820035440001</v>
      </c>
      <c r="H104" s="731">
        <v>413.23082778392097</v>
      </c>
      <c r="I104" s="723">
        <v>2.7356053564330001</v>
      </c>
      <c r="J104" s="723">
        <v>3.143762548053</v>
      </c>
      <c r="K104" s="731">
        <v>369.12196663379302</v>
      </c>
      <c r="L104" s="723">
        <v>4.0697909001900001</v>
      </c>
      <c r="M104" s="723">
        <v>3.910369901583</v>
      </c>
      <c r="N104" s="731">
        <v>440.26556065137402</v>
      </c>
      <c r="O104" s="723">
        <v>3.9670244683579998</v>
      </c>
      <c r="P104" s="723">
        <v>3.6947882598919999</v>
      </c>
      <c r="Q104" s="731">
        <v>413.22969531147902</v>
      </c>
      <c r="R104" s="723">
        <v>2.7198461286239999</v>
      </c>
      <c r="S104" s="723">
        <v>3.0917798529509999</v>
      </c>
      <c r="T104" s="731">
        <v>450.011152767368</v>
      </c>
      <c r="U104" s="723">
        <v>3.4703321023279998</v>
      </c>
      <c r="V104" s="723">
        <v>3.7168312286899998</v>
      </c>
      <c r="W104" s="731">
        <v>462.54241735687202</v>
      </c>
      <c r="X104" s="723">
        <v>3.3738678793829999</v>
      </c>
      <c r="Y104" s="723">
        <v>5.1200642731570003</v>
      </c>
      <c r="Z104" s="731">
        <v>254.256947577289</v>
      </c>
      <c r="AA104" s="723">
        <v>4.7444703912110002</v>
      </c>
      <c r="AB104" s="723">
        <v>4.335800521765</v>
      </c>
    </row>
    <row r="105" spans="1:28" ht="13" x14ac:dyDescent="0.3">
      <c r="A105" s="675">
        <v>39142</v>
      </c>
      <c r="B105" s="731">
        <v>385.41219695524802</v>
      </c>
      <c r="C105" s="723">
        <v>4.1704380843709998</v>
      </c>
      <c r="D105" s="723">
        <v>3.9230835353679998</v>
      </c>
      <c r="E105" s="731">
        <v>377.41089566435801</v>
      </c>
      <c r="F105" s="723">
        <v>4.3166242659089997</v>
      </c>
      <c r="G105" s="723">
        <v>4.0822914440779998</v>
      </c>
      <c r="H105" s="731">
        <v>414.97610905701498</v>
      </c>
      <c r="I105" s="723">
        <v>3.7328262433699999</v>
      </c>
      <c r="J105" s="723">
        <v>3.3675675630200002</v>
      </c>
      <c r="K105" s="731">
        <v>370.31812240686901</v>
      </c>
      <c r="L105" s="723">
        <v>4.1134952054370002</v>
      </c>
      <c r="M105" s="723">
        <v>3.8816158708500001</v>
      </c>
      <c r="N105" s="731">
        <v>441.45854945595102</v>
      </c>
      <c r="O105" s="723">
        <v>3.0263578545360001</v>
      </c>
      <c r="P105" s="723">
        <v>3.0518514870570002</v>
      </c>
      <c r="Q105" s="731">
        <v>414.67878116378398</v>
      </c>
      <c r="R105" s="723">
        <v>3.724660914842</v>
      </c>
      <c r="S105" s="723">
        <v>3.3305219438620002</v>
      </c>
      <c r="T105" s="731">
        <v>453.188076446146</v>
      </c>
      <c r="U105" s="723">
        <v>4.4278980836499997</v>
      </c>
      <c r="V105" s="723">
        <v>4.1950541295069996</v>
      </c>
      <c r="W105" s="731">
        <v>470.01429211969997</v>
      </c>
      <c r="X105" s="723">
        <v>5.53788875471</v>
      </c>
      <c r="Y105" s="723">
        <v>4.7176963378619998</v>
      </c>
      <c r="Z105" s="731">
        <v>255.05657113426</v>
      </c>
      <c r="AA105" s="723">
        <v>5.1552158459599999</v>
      </c>
      <c r="AB105" s="723">
        <v>4.4595081952999998</v>
      </c>
    </row>
    <row r="106" spans="1:28" ht="13" x14ac:dyDescent="0.3">
      <c r="A106" s="675">
        <v>39173</v>
      </c>
      <c r="B106" s="731">
        <v>385.722320166016</v>
      </c>
      <c r="C106" s="723">
        <v>3.9986666237019999</v>
      </c>
      <c r="D106" s="723">
        <v>4.0148566392329998</v>
      </c>
      <c r="E106" s="731">
        <v>378.00393476139499</v>
      </c>
      <c r="F106" s="723">
        <v>4.1804028849380002</v>
      </c>
      <c r="G106" s="723">
        <v>4.222098986062</v>
      </c>
      <c r="H106" s="731">
        <v>414.01945303949299</v>
      </c>
      <c r="I106" s="723">
        <v>3.2982207443839999</v>
      </c>
      <c r="J106" s="723">
        <v>3.2546336237200002</v>
      </c>
      <c r="K106" s="731">
        <v>370.90365740391297</v>
      </c>
      <c r="L106" s="723">
        <v>4.1907993248239999</v>
      </c>
      <c r="M106" s="723">
        <v>4.1247651097159999</v>
      </c>
      <c r="N106" s="731">
        <v>444.74873108010399</v>
      </c>
      <c r="O106" s="723">
        <v>3.6767740800649999</v>
      </c>
      <c r="P106" s="723">
        <v>3.5551549057999998</v>
      </c>
      <c r="Q106" s="731">
        <v>413.49362730702802</v>
      </c>
      <c r="R106" s="723">
        <v>3.2222041121029998</v>
      </c>
      <c r="S106" s="723">
        <v>3.2211926797379999</v>
      </c>
      <c r="T106" s="731">
        <v>450.22236248436502</v>
      </c>
      <c r="U106" s="723">
        <v>3.3046154646049999</v>
      </c>
      <c r="V106" s="723">
        <v>3.7334819717799999</v>
      </c>
      <c r="W106" s="731">
        <v>468.39855850827598</v>
      </c>
      <c r="X106" s="723">
        <v>4.1510806349919998</v>
      </c>
      <c r="Y106" s="723">
        <v>4.352086478495</v>
      </c>
      <c r="Z106" s="731">
        <v>256.61977964916298</v>
      </c>
      <c r="AA106" s="723">
        <v>5.9318800154389999</v>
      </c>
      <c r="AB106" s="723">
        <v>5.2767789325230003</v>
      </c>
    </row>
    <row r="107" spans="1:28" ht="13" x14ac:dyDescent="0.3">
      <c r="A107" s="675">
        <v>39203</v>
      </c>
      <c r="B107" s="731">
        <v>388.22468244399801</v>
      </c>
      <c r="C107" s="723">
        <v>4.2028881579100004</v>
      </c>
      <c r="D107" s="723">
        <v>4.1240783428330001</v>
      </c>
      <c r="E107" s="731">
        <v>380.61079291812899</v>
      </c>
      <c r="F107" s="723">
        <v>4.3564298302450002</v>
      </c>
      <c r="G107" s="723">
        <v>4.2845794674539999</v>
      </c>
      <c r="H107" s="731">
        <v>415.626868753216</v>
      </c>
      <c r="I107" s="723">
        <v>3.62580684993</v>
      </c>
      <c r="J107" s="723">
        <v>3.5521882869289998</v>
      </c>
      <c r="K107" s="731">
        <v>373.67634630697899</v>
      </c>
      <c r="L107" s="723">
        <v>4.5961241553140004</v>
      </c>
      <c r="M107" s="723">
        <v>4.3005436472160001</v>
      </c>
      <c r="N107" s="731">
        <v>448.05791415196398</v>
      </c>
      <c r="O107" s="723">
        <v>4.1140284487320002</v>
      </c>
      <c r="P107" s="723">
        <v>3.6064819195159998</v>
      </c>
      <c r="Q107" s="731">
        <v>414.87324415190398</v>
      </c>
      <c r="R107" s="723">
        <v>3.6838780953380001</v>
      </c>
      <c r="S107" s="723">
        <v>3.5434077381820002</v>
      </c>
      <c r="T107" s="731">
        <v>450.75508234095997</v>
      </c>
      <c r="U107" s="723">
        <v>2.9130511440390001</v>
      </c>
      <c r="V107" s="723">
        <v>3.5462216995340001</v>
      </c>
      <c r="W107" s="731">
        <v>470.88339443584499</v>
      </c>
      <c r="X107" s="723">
        <v>3.1216351335530002</v>
      </c>
      <c r="Y107" s="723">
        <v>4.2602326801219998</v>
      </c>
      <c r="Z107" s="731">
        <v>256.721110992749</v>
      </c>
      <c r="AA107" s="723">
        <v>4.7989250988679997</v>
      </c>
      <c r="AB107" s="723">
        <v>5.293434958423</v>
      </c>
    </row>
    <row r="108" spans="1:28" ht="13" x14ac:dyDescent="0.3">
      <c r="A108" s="675">
        <v>39234</v>
      </c>
      <c r="B108" s="731">
        <v>390.20906154653898</v>
      </c>
      <c r="C108" s="723">
        <v>4.1986194858110002</v>
      </c>
      <c r="D108" s="723">
        <v>4.1337052304339998</v>
      </c>
      <c r="E108" s="731">
        <v>382.69096187813602</v>
      </c>
      <c r="F108" s="723">
        <v>4.4880791286420001</v>
      </c>
      <c r="G108" s="723">
        <v>4.3421203025340001</v>
      </c>
      <c r="H108" s="731">
        <v>416.91981812311502</v>
      </c>
      <c r="I108" s="723">
        <v>3.1804025079649998</v>
      </c>
      <c r="J108" s="723">
        <v>3.3676952239340001</v>
      </c>
      <c r="K108" s="731">
        <v>375.36146155767199</v>
      </c>
      <c r="L108" s="723">
        <v>4.3478500424290001</v>
      </c>
      <c r="M108" s="723">
        <v>4.3784101056580003</v>
      </c>
      <c r="N108" s="731">
        <v>450.69505227007397</v>
      </c>
      <c r="O108" s="723">
        <v>3.9673558053470002</v>
      </c>
      <c r="P108" s="723">
        <v>3.9197611291480001</v>
      </c>
      <c r="Q108" s="731">
        <v>416.18495408573102</v>
      </c>
      <c r="R108" s="723">
        <v>3.0276507711740002</v>
      </c>
      <c r="S108" s="723">
        <v>3.3103111472309998</v>
      </c>
      <c r="T108" s="731">
        <v>453.29873918471998</v>
      </c>
      <c r="U108" s="723">
        <v>3.7345797178720002</v>
      </c>
      <c r="V108" s="723">
        <v>3.317113141479</v>
      </c>
      <c r="W108" s="731">
        <v>475.41572872792199</v>
      </c>
      <c r="X108" s="723">
        <v>3.842684444569</v>
      </c>
      <c r="Y108" s="723">
        <v>3.7029984628029999</v>
      </c>
      <c r="Z108" s="731">
        <v>257.67978654477997</v>
      </c>
      <c r="AA108" s="723">
        <v>5.2666055790730004</v>
      </c>
      <c r="AB108" s="723">
        <v>5.3302625162149999</v>
      </c>
    </row>
    <row r="109" spans="1:28" ht="13" x14ac:dyDescent="0.3">
      <c r="A109" s="675">
        <v>39264</v>
      </c>
      <c r="B109" s="731">
        <v>391.86237714957502</v>
      </c>
      <c r="C109" s="723">
        <v>4.6145248861179997</v>
      </c>
      <c r="D109" s="723">
        <v>4.338932438454</v>
      </c>
      <c r="E109" s="731">
        <v>384.99643707396399</v>
      </c>
      <c r="F109" s="723">
        <v>5.1076634460349997</v>
      </c>
      <c r="G109" s="723">
        <v>4.6511491919320003</v>
      </c>
      <c r="H109" s="731">
        <v>416.71589594257301</v>
      </c>
      <c r="I109" s="723">
        <v>2.7591367104979998</v>
      </c>
      <c r="J109" s="723">
        <v>3.1868535157300002</v>
      </c>
      <c r="K109" s="731">
        <v>375.961714736391</v>
      </c>
      <c r="L109" s="723">
        <v>4.4915917733999997</v>
      </c>
      <c r="M109" s="723">
        <v>4.4782537463900001</v>
      </c>
      <c r="N109" s="731">
        <v>452.85292046748299</v>
      </c>
      <c r="O109" s="723">
        <v>4.5496440851840001</v>
      </c>
      <c r="P109" s="723">
        <v>4.2104845600839997</v>
      </c>
      <c r="Q109" s="731">
        <v>416.52515181846599</v>
      </c>
      <c r="R109" s="723">
        <v>2.7217830678660002</v>
      </c>
      <c r="S109" s="723">
        <v>3.1421968727520002</v>
      </c>
      <c r="T109" s="731">
        <v>455.34235306092802</v>
      </c>
      <c r="U109" s="723">
        <v>4.7048215155430002</v>
      </c>
      <c r="V109" s="723">
        <v>3.782000432791</v>
      </c>
      <c r="W109" s="731">
        <v>495.53372051969899</v>
      </c>
      <c r="X109" s="723">
        <v>7.0614659496450001</v>
      </c>
      <c r="Y109" s="723">
        <v>4.6853175047429998</v>
      </c>
      <c r="Z109" s="731">
        <v>259.18064236323499</v>
      </c>
      <c r="AA109" s="723">
        <v>5.6017464121640002</v>
      </c>
      <c r="AB109" s="723">
        <v>5.2226558437790001</v>
      </c>
    </row>
    <row r="110" spans="1:28" ht="13" x14ac:dyDescent="0.3">
      <c r="A110" s="675">
        <v>39295</v>
      </c>
      <c r="B110" s="731">
        <v>393.44615439643599</v>
      </c>
      <c r="C110" s="723">
        <v>4.8189537585200002</v>
      </c>
      <c r="D110" s="723">
        <v>4.5442516575090002</v>
      </c>
      <c r="E110" s="731">
        <v>386.42299783698201</v>
      </c>
      <c r="F110" s="723">
        <v>5.2019328392349999</v>
      </c>
      <c r="G110" s="723">
        <v>4.9328241263779997</v>
      </c>
      <c r="H110" s="731">
        <v>419.31109790095701</v>
      </c>
      <c r="I110" s="723">
        <v>3.469671049969</v>
      </c>
      <c r="J110" s="723">
        <v>3.1362747336419998</v>
      </c>
      <c r="K110" s="731">
        <v>377.86367206620997</v>
      </c>
      <c r="L110" s="723">
        <v>4.8461315806369996</v>
      </c>
      <c r="M110" s="723">
        <v>4.5620308240170004</v>
      </c>
      <c r="N110" s="731">
        <v>453.82721526409398</v>
      </c>
      <c r="O110" s="723">
        <v>4.197762905397</v>
      </c>
      <c r="P110" s="723">
        <v>4.2381068129689998</v>
      </c>
      <c r="Q110" s="731">
        <v>419.27682631656199</v>
      </c>
      <c r="R110" s="723">
        <v>3.48623250678</v>
      </c>
      <c r="S110" s="723">
        <v>3.07850684328</v>
      </c>
      <c r="T110" s="731">
        <v>454.89759757326601</v>
      </c>
      <c r="U110" s="723">
        <v>3.570015735878</v>
      </c>
      <c r="V110" s="723">
        <v>4.0012770789510004</v>
      </c>
      <c r="W110" s="731">
        <v>496.83707812245399</v>
      </c>
      <c r="X110" s="723">
        <v>8.4904776435200002</v>
      </c>
      <c r="Y110" s="723">
        <v>6.4672445146789999</v>
      </c>
      <c r="Z110" s="731">
        <v>260.28288855000898</v>
      </c>
      <c r="AA110" s="723">
        <v>6.2259037489229998</v>
      </c>
      <c r="AB110" s="723">
        <v>5.6981730482559998</v>
      </c>
    </row>
    <row r="111" spans="1:28" ht="13" x14ac:dyDescent="0.3">
      <c r="A111" s="675">
        <v>39326</v>
      </c>
      <c r="B111" s="731">
        <v>394.04663347787698</v>
      </c>
      <c r="C111" s="723">
        <v>4.5008063858750003</v>
      </c>
      <c r="D111" s="723">
        <v>4.6445632513420003</v>
      </c>
      <c r="E111" s="731">
        <v>387.14983025607501</v>
      </c>
      <c r="F111" s="723">
        <v>4.8372627011839997</v>
      </c>
      <c r="G111" s="723">
        <v>5.0485199693889999</v>
      </c>
      <c r="H111" s="731">
        <v>419.747439640962</v>
      </c>
      <c r="I111" s="723">
        <v>3.3279258987409999</v>
      </c>
      <c r="J111" s="723">
        <v>3.18559537946</v>
      </c>
      <c r="K111" s="731">
        <v>378.45436476244703</v>
      </c>
      <c r="L111" s="723">
        <v>4.5675785939200004</v>
      </c>
      <c r="M111" s="723">
        <v>4.6350847184740003</v>
      </c>
      <c r="N111" s="731">
        <v>456.66734054654501</v>
      </c>
      <c r="O111" s="723">
        <v>4.7830278512959996</v>
      </c>
      <c r="P111" s="723">
        <v>4.5101304461230001</v>
      </c>
      <c r="Q111" s="731">
        <v>419.946435043691</v>
      </c>
      <c r="R111" s="723">
        <v>3.3852760273609999</v>
      </c>
      <c r="S111" s="723">
        <v>3.19779307104</v>
      </c>
      <c r="T111" s="731">
        <v>455.10299973458802</v>
      </c>
      <c r="U111" s="723">
        <v>3.1597807216290001</v>
      </c>
      <c r="V111" s="723">
        <v>3.8076305929690002</v>
      </c>
      <c r="W111" s="731">
        <v>498.43316825630501</v>
      </c>
      <c r="X111" s="723">
        <v>7.7932086475049998</v>
      </c>
      <c r="Y111" s="723">
        <v>7.779205332658</v>
      </c>
      <c r="Z111" s="731">
        <v>259.77075201874402</v>
      </c>
      <c r="AA111" s="723">
        <v>5.0078136947249998</v>
      </c>
      <c r="AB111" s="723">
        <v>5.6098882492969997</v>
      </c>
    </row>
    <row r="112" spans="1:28" ht="13" x14ac:dyDescent="0.3">
      <c r="A112" s="675">
        <v>39356</v>
      </c>
      <c r="B112" s="731">
        <v>394.26523320522699</v>
      </c>
      <c r="C112" s="723">
        <v>3.919468758961</v>
      </c>
      <c r="D112" s="723">
        <v>4.4114487628120003</v>
      </c>
      <c r="E112" s="731">
        <v>386.92231218762498</v>
      </c>
      <c r="F112" s="723">
        <v>4.1327106319000002</v>
      </c>
      <c r="G112" s="723">
        <v>4.7219021004849999</v>
      </c>
      <c r="H112" s="731">
        <v>420.95299080367897</v>
      </c>
      <c r="I112" s="723">
        <v>3.0833712302960001</v>
      </c>
      <c r="J112" s="723">
        <v>3.2931471694550001</v>
      </c>
      <c r="K112" s="731">
        <v>378.69482924044797</v>
      </c>
      <c r="L112" s="723">
        <v>3.9335418003970002</v>
      </c>
      <c r="M112" s="723">
        <v>4.4473695962019999</v>
      </c>
      <c r="N112" s="731">
        <v>457.35598053023602</v>
      </c>
      <c r="O112" s="723">
        <v>4.5541948120039999</v>
      </c>
      <c r="P112" s="723">
        <v>4.511780874526</v>
      </c>
      <c r="Q112" s="731">
        <v>420.61994214946498</v>
      </c>
      <c r="R112" s="723">
        <v>3.0243198400739999</v>
      </c>
      <c r="S112" s="723">
        <v>3.2979818710169999</v>
      </c>
      <c r="T112" s="731">
        <v>457.07580915876298</v>
      </c>
      <c r="U112" s="723">
        <v>3.2168770251810002</v>
      </c>
      <c r="V112" s="723">
        <v>3.315059313521</v>
      </c>
      <c r="W112" s="731">
        <v>490.82442448633401</v>
      </c>
      <c r="X112" s="723">
        <v>5.6092449533490001</v>
      </c>
      <c r="Y112" s="723">
        <v>7.2909436487699999</v>
      </c>
      <c r="Z112" s="731">
        <v>260.54932669566898</v>
      </c>
      <c r="AA112" s="723">
        <v>4.3773963221310002</v>
      </c>
      <c r="AB112" s="723">
        <v>5.1979664870539999</v>
      </c>
    </row>
    <row r="113" spans="1:28" ht="13" x14ac:dyDescent="0.3">
      <c r="A113" s="675">
        <v>39387</v>
      </c>
      <c r="B113" s="731">
        <v>396.12380850879202</v>
      </c>
      <c r="C113" s="723">
        <v>4.2350118621929997</v>
      </c>
      <c r="D113" s="723">
        <v>4.2178618887020001</v>
      </c>
      <c r="E113" s="731">
        <v>388.88797506254502</v>
      </c>
      <c r="F113" s="723">
        <v>4.5132154880090001</v>
      </c>
      <c r="G113" s="723">
        <v>4.4937027797380003</v>
      </c>
      <c r="H113" s="731">
        <v>422.12711074377398</v>
      </c>
      <c r="I113" s="723">
        <v>3.127668821761</v>
      </c>
      <c r="J113" s="723">
        <v>3.179355979885</v>
      </c>
      <c r="K113" s="731">
        <v>380.86428461899101</v>
      </c>
      <c r="L113" s="723">
        <v>4.3227494812189997</v>
      </c>
      <c r="M113" s="723">
        <v>4.2740002861970003</v>
      </c>
      <c r="N113" s="731">
        <v>460.80918989706203</v>
      </c>
      <c r="O113" s="723">
        <v>5.3317389174379999</v>
      </c>
      <c r="P113" s="723">
        <v>4.8898016737220003</v>
      </c>
      <c r="Q113" s="731">
        <v>422.269706032192</v>
      </c>
      <c r="R113" s="723">
        <v>3.1034492640910001</v>
      </c>
      <c r="S113" s="723">
        <v>3.1705804649089999</v>
      </c>
      <c r="T113" s="731">
        <v>457.066606523215</v>
      </c>
      <c r="U113" s="723">
        <v>3.057086280644</v>
      </c>
      <c r="V113" s="723">
        <v>3.1445175869659998</v>
      </c>
      <c r="W113" s="731">
        <v>493.86964158709702</v>
      </c>
      <c r="X113" s="723">
        <v>6.4040588892069996</v>
      </c>
      <c r="Y113" s="723">
        <v>6.6002393858490001</v>
      </c>
      <c r="Z113" s="731">
        <v>260.94978846031302</v>
      </c>
      <c r="AA113" s="723">
        <v>3.6396679167969999</v>
      </c>
      <c r="AB113" s="723">
        <v>4.3376050673400002</v>
      </c>
    </row>
    <row r="114" spans="1:28" ht="13" x14ac:dyDescent="0.3">
      <c r="A114" s="675">
        <v>39417</v>
      </c>
      <c r="B114" s="731">
        <v>396.43475402498501</v>
      </c>
      <c r="C114" s="723">
        <v>3.954697178914</v>
      </c>
      <c r="D114" s="723">
        <v>4.036362830591</v>
      </c>
      <c r="E114" s="731">
        <v>388.58287735525698</v>
      </c>
      <c r="F114" s="723">
        <v>4.1136725338630002</v>
      </c>
      <c r="G114" s="723">
        <v>4.2531147356719998</v>
      </c>
      <c r="H114" s="731">
        <v>426.19239525962797</v>
      </c>
      <c r="I114" s="723">
        <v>3.4076297004009999</v>
      </c>
      <c r="J114" s="723">
        <v>3.2067817946339998</v>
      </c>
      <c r="K114" s="731">
        <v>381.41039234794499</v>
      </c>
      <c r="L114" s="723">
        <v>3.9616436570409999</v>
      </c>
      <c r="M114" s="723">
        <v>4.0725547800999999</v>
      </c>
      <c r="N114" s="731">
        <v>460.882512603105</v>
      </c>
      <c r="O114" s="723">
        <v>4.629017391583</v>
      </c>
      <c r="P114" s="723">
        <v>4.8378490256170004</v>
      </c>
      <c r="Q114" s="731">
        <v>425.68024591246098</v>
      </c>
      <c r="R114" s="723">
        <v>3.3671016883360001</v>
      </c>
      <c r="S114" s="723">
        <v>3.165474774387</v>
      </c>
      <c r="T114" s="731">
        <v>457.55320759298399</v>
      </c>
      <c r="U114" s="723">
        <v>3.273302348614</v>
      </c>
      <c r="V114" s="723">
        <v>3.1823730540640001</v>
      </c>
      <c r="W114" s="731">
        <v>493.16937376861603</v>
      </c>
      <c r="X114" s="723">
        <v>5.892267339659</v>
      </c>
      <c r="Y114" s="723">
        <v>5.9682801642980001</v>
      </c>
      <c r="Z114" s="731">
        <v>260.15737585464097</v>
      </c>
      <c r="AA114" s="723">
        <v>2.8191768024770001</v>
      </c>
      <c r="AB114" s="723">
        <v>3.6085841699880001</v>
      </c>
    </row>
    <row r="115" spans="1:28" ht="13" x14ac:dyDescent="0.3">
      <c r="A115" s="675">
        <v>39448</v>
      </c>
      <c r="B115" s="731">
        <v>397.69342304111399</v>
      </c>
      <c r="C115" s="723">
        <v>4.1263343503499996</v>
      </c>
      <c r="D115" s="723">
        <v>4.1052083063179996</v>
      </c>
      <c r="E115" s="731">
        <v>389.98168495269903</v>
      </c>
      <c r="F115" s="723">
        <v>4.4996724733880002</v>
      </c>
      <c r="G115" s="723">
        <v>4.3753760071550003</v>
      </c>
      <c r="H115" s="731">
        <v>426.31791470737897</v>
      </c>
      <c r="I115" s="723">
        <v>2.8772974085419998</v>
      </c>
      <c r="J115" s="723">
        <v>3.1370814382469998</v>
      </c>
      <c r="K115" s="731">
        <v>382.333363711738</v>
      </c>
      <c r="L115" s="723">
        <v>4.3246481161980004</v>
      </c>
      <c r="M115" s="723">
        <v>4.2027748707250003</v>
      </c>
      <c r="N115" s="731">
        <v>459.607654401697</v>
      </c>
      <c r="O115" s="723">
        <v>5.8022888131519998</v>
      </c>
      <c r="P115" s="723">
        <v>5.2516284241019999</v>
      </c>
      <c r="Q115" s="731">
        <v>425.64908042438498</v>
      </c>
      <c r="R115" s="723">
        <v>2.9227181895680001</v>
      </c>
      <c r="S115" s="723">
        <v>3.130845276169</v>
      </c>
      <c r="T115" s="731">
        <v>461.974376259275</v>
      </c>
      <c r="U115" s="723">
        <v>2.7946505254449998</v>
      </c>
      <c r="V115" s="723">
        <v>3.0405082547859998</v>
      </c>
      <c r="W115" s="731">
        <v>483.84112674159297</v>
      </c>
      <c r="X115" s="723">
        <v>3.7054094369950001</v>
      </c>
      <c r="Y115" s="723">
        <v>5.3317363341839998</v>
      </c>
      <c r="Z115" s="731">
        <v>262.12757675495698</v>
      </c>
      <c r="AA115" s="723">
        <v>4.4433828584080004</v>
      </c>
      <c r="AB115" s="723">
        <v>3.631873221238</v>
      </c>
    </row>
    <row r="116" spans="1:28" ht="13" x14ac:dyDescent="0.3">
      <c r="A116" s="676">
        <v>39479</v>
      </c>
      <c r="B116" s="731">
        <v>399.81307467339599</v>
      </c>
      <c r="C116" s="723">
        <v>4.2485466890900003</v>
      </c>
      <c r="D116" s="723">
        <v>4.1101296472820001</v>
      </c>
      <c r="E116" s="731">
        <v>392.179306328824</v>
      </c>
      <c r="F116" s="723">
        <v>4.4017380169100004</v>
      </c>
      <c r="G116" s="723">
        <v>4.3384916539580001</v>
      </c>
      <c r="H116" s="731">
        <v>428.51681645993102</v>
      </c>
      <c r="I116" s="723">
        <v>3.699140443608</v>
      </c>
      <c r="J116" s="723">
        <v>3.3275299060860002</v>
      </c>
      <c r="K116" s="731">
        <v>384.17148131300701</v>
      </c>
      <c r="L116" s="723">
        <v>4.0771116431939998</v>
      </c>
      <c r="M116" s="723">
        <v>4.1209724565570003</v>
      </c>
      <c r="N116" s="731">
        <v>464.56846234553399</v>
      </c>
      <c r="O116" s="723">
        <v>5.5200551363140002</v>
      </c>
      <c r="P116" s="723">
        <v>5.3148389857399998</v>
      </c>
      <c r="Q116" s="731">
        <v>427.71955349920103</v>
      </c>
      <c r="R116" s="723">
        <v>3.506490059191</v>
      </c>
      <c r="S116" s="723">
        <v>3.2652285473989999</v>
      </c>
      <c r="T116" s="731">
        <v>464.69761319224102</v>
      </c>
      <c r="U116" s="723">
        <v>3.263576987939</v>
      </c>
      <c r="V116" s="723">
        <v>3.1098062342550001</v>
      </c>
      <c r="W116" s="731">
        <v>492.56715659211898</v>
      </c>
      <c r="X116" s="723">
        <v>6.4912401778889999</v>
      </c>
      <c r="Y116" s="723">
        <v>5.3594144150430001</v>
      </c>
      <c r="Z116" s="731">
        <v>261.85402692464203</v>
      </c>
      <c r="AA116" s="723">
        <v>2.9879534934019998</v>
      </c>
      <c r="AB116" s="723">
        <v>3.413367251056</v>
      </c>
    </row>
    <row r="117" spans="1:28" ht="13" x14ac:dyDescent="0.3">
      <c r="A117" s="675">
        <v>39508</v>
      </c>
      <c r="B117" s="731">
        <v>401.61705704853898</v>
      </c>
      <c r="C117" s="723">
        <v>4.2045530009969996</v>
      </c>
      <c r="D117" s="723">
        <v>4.1932554892700002</v>
      </c>
      <c r="E117" s="731">
        <v>393.59938698091997</v>
      </c>
      <c r="F117" s="723">
        <v>4.2893545211689998</v>
      </c>
      <c r="G117" s="723">
        <v>4.3965289746909999</v>
      </c>
      <c r="H117" s="731">
        <v>430.991779802645</v>
      </c>
      <c r="I117" s="723">
        <v>3.8594199511929999</v>
      </c>
      <c r="J117" s="723">
        <v>3.4785909659279999</v>
      </c>
      <c r="K117" s="731">
        <v>386.38965717500201</v>
      </c>
      <c r="L117" s="723">
        <v>4.3399266186799998</v>
      </c>
      <c r="M117" s="723">
        <v>4.2471443997509999</v>
      </c>
      <c r="N117" s="731">
        <v>464.05693900587801</v>
      </c>
      <c r="O117" s="723">
        <v>5.1190286331020003</v>
      </c>
      <c r="P117" s="723">
        <v>5.4786961941439998</v>
      </c>
      <c r="Q117" s="731">
        <v>430.43503886780599</v>
      </c>
      <c r="R117" s="723">
        <v>3.799629597589</v>
      </c>
      <c r="S117" s="723">
        <v>3.4099375945160002</v>
      </c>
      <c r="T117" s="731">
        <v>464.56193410963198</v>
      </c>
      <c r="U117" s="723">
        <v>2.5097433614489999</v>
      </c>
      <c r="V117" s="723">
        <v>2.85520409533</v>
      </c>
      <c r="W117" s="731">
        <v>486.03251152163301</v>
      </c>
      <c r="X117" s="723">
        <v>3.4080281537169999</v>
      </c>
      <c r="Y117" s="723">
        <v>4.5264966507839999</v>
      </c>
      <c r="Z117" s="731">
        <v>264.53893680096201</v>
      </c>
      <c r="AA117" s="723">
        <v>3.717749997396</v>
      </c>
      <c r="AB117" s="723">
        <v>3.7132259684719999</v>
      </c>
    </row>
    <row r="118" spans="1:28" ht="13" x14ac:dyDescent="0.3">
      <c r="A118" s="675">
        <v>39539</v>
      </c>
      <c r="B118" s="731">
        <v>403.69562907226799</v>
      </c>
      <c r="C118" s="723">
        <v>4.6596496926900004</v>
      </c>
      <c r="D118" s="723">
        <v>4.3711946415730001</v>
      </c>
      <c r="E118" s="731">
        <v>395.60518862529102</v>
      </c>
      <c r="F118" s="723">
        <v>4.6563678960130002</v>
      </c>
      <c r="G118" s="723">
        <v>4.4493361778920004</v>
      </c>
      <c r="H118" s="731">
        <v>431.97975310619398</v>
      </c>
      <c r="I118" s="723">
        <v>4.3380328955190004</v>
      </c>
      <c r="J118" s="723">
        <v>3.9656184967289998</v>
      </c>
      <c r="K118" s="731">
        <v>388.94811059349303</v>
      </c>
      <c r="L118" s="723">
        <v>4.8649973731399996</v>
      </c>
      <c r="M118" s="723">
        <v>4.4279533067449997</v>
      </c>
      <c r="N118" s="731">
        <v>467.614773909365</v>
      </c>
      <c r="O118" s="723">
        <v>5.1413396444619996</v>
      </c>
      <c r="P118" s="723">
        <v>5.259612704237</v>
      </c>
      <c r="Q118" s="731">
        <v>431.128173230887</v>
      </c>
      <c r="R118" s="723">
        <v>4.2647684895909999</v>
      </c>
      <c r="S118" s="723">
        <v>3.8569824934020001</v>
      </c>
      <c r="T118" s="731">
        <v>466.36065752298299</v>
      </c>
      <c r="U118" s="723">
        <v>3.5845165374649999</v>
      </c>
      <c r="V118" s="723">
        <v>3.1179207857939999</v>
      </c>
      <c r="W118" s="731">
        <v>496.95847930800301</v>
      </c>
      <c r="X118" s="723">
        <v>6.0973545458130003</v>
      </c>
      <c r="Y118" s="723">
        <v>5.3251435746569999</v>
      </c>
      <c r="Z118" s="731">
        <v>267.47759377211798</v>
      </c>
      <c r="AA118" s="723">
        <v>4.231090112305</v>
      </c>
      <c r="AB118" s="723">
        <v>3.6474793819259999</v>
      </c>
    </row>
    <row r="119" spans="1:28" ht="13" x14ac:dyDescent="0.3">
      <c r="A119" s="675">
        <v>39569</v>
      </c>
      <c r="B119" s="731">
        <v>402.77525438001499</v>
      </c>
      <c r="C119" s="723">
        <v>3.7479770334069999</v>
      </c>
      <c r="D119" s="723">
        <v>4.2030753673090002</v>
      </c>
      <c r="E119" s="731">
        <v>394.79649746703399</v>
      </c>
      <c r="F119" s="723">
        <v>3.7270894080920001</v>
      </c>
      <c r="G119" s="723">
        <v>4.2230957421669997</v>
      </c>
      <c r="H119" s="731">
        <v>431.23079018453001</v>
      </c>
      <c r="I119" s="723">
        <v>3.754310080607</v>
      </c>
      <c r="J119" s="723">
        <v>3.983528740503</v>
      </c>
      <c r="K119" s="731">
        <v>387.51857169978803</v>
      </c>
      <c r="L119" s="723">
        <v>3.7043354575719998</v>
      </c>
      <c r="M119" s="723">
        <v>4.3015780748969998</v>
      </c>
      <c r="N119" s="731">
        <v>465.937462479099</v>
      </c>
      <c r="O119" s="723">
        <v>3.990454752033</v>
      </c>
      <c r="P119" s="723">
        <v>4.747480557726</v>
      </c>
      <c r="Q119" s="731">
        <v>430.61486406296899</v>
      </c>
      <c r="R119" s="723">
        <v>3.7943203455419998</v>
      </c>
      <c r="S119" s="723">
        <v>3.9525839968369998</v>
      </c>
      <c r="T119" s="731">
        <v>465.76653042641999</v>
      </c>
      <c r="U119" s="723">
        <v>3.3302892576379999</v>
      </c>
      <c r="V119" s="723">
        <v>3.1402070219330001</v>
      </c>
      <c r="W119" s="731">
        <v>496.27352730646101</v>
      </c>
      <c r="X119" s="723">
        <v>5.3920212882080003</v>
      </c>
      <c r="Y119" s="723">
        <v>4.9647668698010001</v>
      </c>
      <c r="Z119" s="731">
        <v>265.82600745185601</v>
      </c>
      <c r="AA119" s="723">
        <v>3.5466099472299999</v>
      </c>
      <c r="AB119" s="723">
        <v>3.8320111288110001</v>
      </c>
    </row>
    <row r="120" spans="1:28" ht="13" x14ac:dyDescent="0.3">
      <c r="A120" s="675">
        <v>39600</v>
      </c>
      <c r="B120" s="731">
        <v>404.00634958877203</v>
      </c>
      <c r="C120" s="723">
        <v>3.5358707426090001</v>
      </c>
      <c r="D120" s="723">
        <v>3.9789483824969998</v>
      </c>
      <c r="E120" s="731">
        <v>396.69532142300199</v>
      </c>
      <c r="F120" s="723">
        <v>3.659443504006</v>
      </c>
      <c r="G120" s="723">
        <v>4.012186951895</v>
      </c>
      <c r="H120" s="731">
        <v>429.04686142328501</v>
      </c>
      <c r="I120" s="723">
        <v>2.9087231580320001</v>
      </c>
      <c r="J120" s="723">
        <v>3.6653702788100002</v>
      </c>
      <c r="K120" s="731">
        <v>388.49240434794501</v>
      </c>
      <c r="L120" s="723">
        <v>3.4982128255210001</v>
      </c>
      <c r="M120" s="723">
        <v>4.0196405587920001</v>
      </c>
      <c r="N120" s="731">
        <v>471.85649636573299</v>
      </c>
      <c r="O120" s="723">
        <v>4.6952909709290003</v>
      </c>
      <c r="P120" s="723">
        <v>4.6078866418370001</v>
      </c>
      <c r="Q120" s="731">
        <v>428.48717324591502</v>
      </c>
      <c r="R120" s="723">
        <v>2.9559500023759999</v>
      </c>
      <c r="S120" s="723">
        <v>3.6702678070569998</v>
      </c>
      <c r="T120" s="731">
        <v>467.42750341482798</v>
      </c>
      <c r="U120" s="723">
        <v>3.1168770192299999</v>
      </c>
      <c r="V120" s="723">
        <v>3.3433732268790002</v>
      </c>
      <c r="W120" s="731">
        <v>499.02125956744402</v>
      </c>
      <c r="X120" s="723">
        <v>4.9652397708180001</v>
      </c>
      <c r="Y120" s="723">
        <v>5.4821313072490003</v>
      </c>
      <c r="Z120" s="731">
        <v>265.21085602496902</v>
      </c>
      <c r="AA120" s="723">
        <v>2.9226465844190002</v>
      </c>
      <c r="AB120" s="723">
        <v>3.5658939994410002</v>
      </c>
    </row>
    <row r="121" spans="1:28" ht="13" x14ac:dyDescent="0.3">
      <c r="A121" s="675">
        <v>39630</v>
      </c>
      <c r="B121" s="731">
        <v>405.24689635904298</v>
      </c>
      <c r="C121" s="723">
        <v>3.4156173161679999</v>
      </c>
      <c r="D121" s="723">
        <v>3.5659674875329999</v>
      </c>
      <c r="E121" s="731">
        <v>397.36570092606502</v>
      </c>
      <c r="F121" s="723">
        <v>3.212825538363</v>
      </c>
      <c r="G121" s="723">
        <v>3.532125037993</v>
      </c>
      <c r="H121" s="731">
        <v>433.27122231715202</v>
      </c>
      <c r="I121" s="723">
        <v>3.9728089414809999</v>
      </c>
      <c r="J121" s="723">
        <v>3.5449946004249999</v>
      </c>
      <c r="K121" s="731">
        <v>389.94743648310401</v>
      </c>
      <c r="L121" s="723">
        <v>3.7199856258019999</v>
      </c>
      <c r="M121" s="723">
        <v>3.6407917609689999</v>
      </c>
      <c r="N121" s="731">
        <v>476.01744724206799</v>
      </c>
      <c r="O121" s="723">
        <v>5.1152428807729997</v>
      </c>
      <c r="P121" s="723">
        <v>4.6023415405900003</v>
      </c>
      <c r="Q121" s="731">
        <v>433.24701185949198</v>
      </c>
      <c r="R121" s="723">
        <v>4.014609914437</v>
      </c>
      <c r="S121" s="723">
        <v>3.5881930542170002</v>
      </c>
      <c r="T121" s="731">
        <v>468.98741379813401</v>
      </c>
      <c r="U121" s="723">
        <v>2.9966596881399998</v>
      </c>
      <c r="V121" s="723">
        <v>3.1473733597779998</v>
      </c>
      <c r="W121" s="731">
        <v>499.29243212558902</v>
      </c>
      <c r="X121" s="723">
        <v>0.75851782638499998</v>
      </c>
      <c r="Y121" s="723">
        <v>3.658841282964</v>
      </c>
      <c r="Z121" s="731">
        <v>264.25441053923799</v>
      </c>
      <c r="AA121" s="723">
        <v>1.9576184894599999</v>
      </c>
      <c r="AB121" s="723">
        <v>2.806392473906</v>
      </c>
    </row>
    <row r="122" spans="1:28" ht="13" x14ac:dyDescent="0.3">
      <c r="A122" s="675">
        <v>39661</v>
      </c>
      <c r="B122" s="731">
        <v>406.20647506680399</v>
      </c>
      <c r="C122" s="723">
        <v>3.2432190600370001</v>
      </c>
      <c r="D122" s="723">
        <v>3.397833274191</v>
      </c>
      <c r="E122" s="731">
        <v>398.40114937734899</v>
      </c>
      <c r="F122" s="723">
        <v>3.0997512072040001</v>
      </c>
      <c r="G122" s="723">
        <v>3.3230594788880001</v>
      </c>
      <c r="H122" s="731">
        <v>434.57380471436898</v>
      </c>
      <c r="I122" s="723">
        <v>3.639948212632</v>
      </c>
      <c r="J122" s="723">
        <v>3.507337747177</v>
      </c>
      <c r="K122" s="731">
        <v>391.58906007674602</v>
      </c>
      <c r="L122" s="723">
        <v>3.6323650631679998</v>
      </c>
      <c r="M122" s="723">
        <v>3.6169436977439999</v>
      </c>
      <c r="N122" s="731">
        <v>478.26775107199501</v>
      </c>
      <c r="O122" s="723">
        <v>5.3854275340619999</v>
      </c>
      <c r="P122" s="723">
        <v>5.0661384771140003</v>
      </c>
      <c r="Q122" s="731">
        <v>434.49854070555602</v>
      </c>
      <c r="R122" s="723">
        <v>3.6304688057100001</v>
      </c>
      <c r="S122" s="723">
        <v>3.5340459593869999</v>
      </c>
      <c r="T122" s="731">
        <v>468.14569012791202</v>
      </c>
      <c r="U122" s="723">
        <v>2.9123241418110002</v>
      </c>
      <c r="V122" s="723">
        <v>3.0084894420860002</v>
      </c>
      <c r="W122" s="731">
        <v>492.54687371974899</v>
      </c>
      <c r="X122" s="723">
        <v>-0.863503267292</v>
      </c>
      <c r="Y122" s="723">
        <v>1.572029556917</v>
      </c>
      <c r="Z122" s="731">
        <v>265.621357863041</v>
      </c>
      <c r="AA122" s="723">
        <v>2.0510258445230001</v>
      </c>
      <c r="AB122" s="723">
        <v>2.308880043891</v>
      </c>
    </row>
    <row r="123" spans="1:28" ht="13" x14ac:dyDescent="0.3">
      <c r="A123" s="675">
        <v>39692</v>
      </c>
      <c r="B123" s="731">
        <v>407.16564167067901</v>
      </c>
      <c r="C123" s="723">
        <v>3.3293034575660001</v>
      </c>
      <c r="D123" s="723">
        <v>3.3292640959300002</v>
      </c>
      <c r="E123" s="731">
        <v>399.27425845696598</v>
      </c>
      <c r="F123" s="723">
        <v>3.1317147143969999</v>
      </c>
      <c r="G123" s="723">
        <v>3.148007174875</v>
      </c>
      <c r="H123" s="731">
        <v>435.42111366393601</v>
      </c>
      <c r="I123" s="723">
        <v>3.734072573827</v>
      </c>
      <c r="J123" s="723">
        <v>3.7818660696239998</v>
      </c>
      <c r="K123" s="731">
        <v>392.18426986348197</v>
      </c>
      <c r="L123" s="723">
        <v>3.6278892197879999</v>
      </c>
      <c r="M123" s="723">
        <v>3.659962549097</v>
      </c>
      <c r="N123" s="731">
        <v>477.96129716471501</v>
      </c>
      <c r="O123" s="723">
        <v>4.6629033275480003</v>
      </c>
      <c r="P123" s="723">
        <v>5.053665364075</v>
      </c>
      <c r="Q123" s="731">
        <v>434.98683310044498</v>
      </c>
      <c r="R123" s="723">
        <v>3.5815039256590002</v>
      </c>
      <c r="S123" s="723">
        <v>3.7415115952920002</v>
      </c>
      <c r="T123" s="731">
        <v>468.28643671771499</v>
      </c>
      <c r="U123" s="723">
        <v>2.8968029195180001</v>
      </c>
      <c r="V123" s="723">
        <v>2.9352764639940001</v>
      </c>
      <c r="W123" s="731">
        <v>500.01642358327899</v>
      </c>
      <c r="X123" s="723">
        <v>0.31764646251599998</v>
      </c>
      <c r="Y123" s="723">
        <v>7.0550022237000007E-2</v>
      </c>
      <c r="Z123" s="731">
        <v>267.29324191980999</v>
      </c>
      <c r="AA123" s="723">
        <v>2.895818656491</v>
      </c>
      <c r="AB123" s="723">
        <v>2.3015834625010001</v>
      </c>
    </row>
    <row r="124" spans="1:28" ht="13" x14ac:dyDescent="0.3">
      <c r="A124" s="675">
        <v>39722</v>
      </c>
      <c r="B124" s="731">
        <v>408.54473531542999</v>
      </c>
      <c r="C124" s="723">
        <v>3.6218009876539998</v>
      </c>
      <c r="D124" s="723">
        <v>3.3982279161250002</v>
      </c>
      <c r="E124" s="731">
        <v>400.751146137923</v>
      </c>
      <c r="F124" s="723">
        <v>3.5740595759680001</v>
      </c>
      <c r="G124" s="723">
        <v>3.268554289885</v>
      </c>
      <c r="H124" s="731">
        <v>435.82797152437502</v>
      </c>
      <c r="I124" s="723">
        <v>3.533644146891</v>
      </c>
      <c r="J124" s="723">
        <v>3.6357890802180002</v>
      </c>
      <c r="K124" s="731">
        <v>393.33303232609802</v>
      </c>
      <c r="L124" s="723">
        <v>3.865435161872</v>
      </c>
      <c r="M124" s="723">
        <v>3.7086360389030002</v>
      </c>
      <c r="N124" s="731">
        <v>478.86558379424702</v>
      </c>
      <c r="O124" s="723">
        <v>4.7030331251110002</v>
      </c>
      <c r="P124" s="723">
        <v>4.9160411831230002</v>
      </c>
      <c r="Q124" s="731">
        <v>435.91365592639698</v>
      </c>
      <c r="R124" s="723">
        <v>3.6359935049150001</v>
      </c>
      <c r="S124" s="723">
        <v>3.6159917437160001</v>
      </c>
      <c r="T124" s="731">
        <v>469.998363513838</v>
      </c>
      <c r="U124" s="723">
        <v>2.8272234268659999</v>
      </c>
      <c r="V124" s="723">
        <v>2.878704050973</v>
      </c>
      <c r="W124" s="731">
        <v>503.50789976727998</v>
      </c>
      <c r="X124" s="723">
        <v>2.584116569631</v>
      </c>
      <c r="Y124" s="723">
        <v>0.67132507778999995</v>
      </c>
      <c r="Z124" s="731">
        <v>266.328600846028</v>
      </c>
      <c r="AA124" s="723">
        <v>2.2181113356359998</v>
      </c>
      <c r="AB124" s="723">
        <v>2.3879275567940002</v>
      </c>
    </row>
    <row r="125" spans="1:28" ht="13" x14ac:dyDescent="0.3">
      <c r="A125" s="675">
        <v>39753</v>
      </c>
      <c r="B125" s="731">
        <v>408.87274809105702</v>
      </c>
      <c r="C125" s="723">
        <v>3.218422954747</v>
      </c>
      <c r="D125" s="723">
        <v>3.3895846542079999</v>
      </c>
      <c r="E125" s="731">
        <v>400.716624847552</v>
      </c>
      <c r="F125" s="723">
        <v>3.0416599492710001</v>
      </c>
      <c r="G125" s="723">
        <v>3.2487710771380001</v>
      </c>
      <c r="H125" s="731">
        <v>437.654183937943</v>
      </c>
      <c r="I125" s="723">
        <v>3.6782932910450001</v>
      </c>
      <c r="J125" s="723">
        <v>3.6486160172340001</v>
      </c>
      <c r="K125" s="731">
        <v>393.51034736225199</v>
      </c>
      <c r="L125" s="723">
        <v>3.3203593127439999</v>
      </c>
      <c r="M125" s="723">
        <v>3.6040145130450001</v>
      </c>
      <c r="N125" s="731">
        <v>479.26821541414898</v>
      </c>
      <c r="O125" s="723">
        <v>4.0057850237780004</v>
      </c>
      <c r="P125" s="723">
        <v>4.4560035429970002</v>
      </c>
      <c r="Q125" s="731">
        <v>437.64526615281898</v>
      </c>
      <c r="R125" s="723">
        <v>3.6411705365040001</v>
      </c>
      <c r="S125" s="723">
        <v>3.6196045204509999</v>
      </c>
      <c r="T125" s="731">
        <v>473.20283843585298</v>
      </c>
      <c r="U125" s="723">
        <v>3.530389593627</v>
      </c>
      <c r="V125" s="723">
        <v>3.085073192521</v>
      </c>
      <c r="W125" s="731">
        <v>502.57576648062701</v>
      </c>
      <c r="X125" s="723">
        <v>1.762838644131</v>
      </c>
      <c r="Y125" s="723">
        <v>1.548947047138</v>
      </c>
      <c r="Z125" s="731">
        <v>264.938493081601</v>
      </c>
      <c r="AA125" s="723">
        <v>1.528533379859</v>
      </c>
      <c r="AB125" s="723">
        <v>2.2131237104079999</v>
      </c>
    </row>
    <row r="126" spans="1:28" ht="13" x14ac:dyDescent="0.3">
      <c r="A126" s="675">
        <v>39783</v>
      </c>
      <c r="B126" s="731">
        <v>408.94393430644499</v>
      </c>
      <c r="C126" s="723">
        <v>3.1554196887270001</v>
      </c>
      <c r="D126" s="723">
        <v>3.3313809611740002</v>
      </c>
      <c r="E126" s="731">
        <v>400.60202018442698</v>
      </c>
      <c r="F126" s="723">
        <v>3.093070623949</v>
      </c>
      <c r="G126" s="723">
        <v>3.2357306543659998</v>
      </c>
      <c r="H126" s="731">
        <v>438.65757091954401</v>
      </c>
      <c r="I126" s="723">
        <v>2.9247766498329999</v>
      </c>
      <c r="J126" s="723">
        <v>3.377307054444</v>
      </c>
      <c r="K126" s="731">
        <v>393.91565719715197</v>
      </c>
      <c r="L126" s="723">
        <v>3.2786901196440001</v>
      </c>
      <c r="M126" s="723">
        <v>3.4873439177510002</v>
      </c>
      <c r="N126" s="731">
        <v>476.39827527372898</v>
      </c>
      <c r="O126" s="723">
        <v>3.3665331719770002</v>
      </c>
      <c r="P126" s="723">
        <v>4.0233845525770002</v>
      </c>
      <c r="Q126" s="731">
        <v>437.88753795832798</v>
      </c>
      <c r="R126" s="723">
        <v>2.867714009068</v>
      </c>
      <c r="S126" s="723">
        <v>3.379913565901</v>
      </c>
      <c r="T126" s="731">
        <v>472.28699479930299</v>
      </c>
      <c r="U126" s="723">
        <v>3.2201254328050002</v>
      </c>
      <c r="V126" s="723">
        <v>3.1925868050430002</v>
      </c>
      <c r="W126" s="731">
        <v>502.97193119911498</v>
      </c>
      <c r="X126" s="723">
        <v>1.987665486117</v>
      </c>
      <c r="Y126" s="723">
        <v>2.1106251608950002</v>
      </c>
      <c r="Z126" s="731">
        <v>267.65090481009702</v>
      </c>
      <c r="AA126" s="723">
        <v>2.8803830492369999</v>
      </c>
      <c r="AB126" s="723">
        <v>2.2083239793459999</v>
      </c>
    </row>
    <row r="127" spans="1:28" ht="13" x14ac:dyDescent="0.3">
      <c r="A127" s="675">
        <v>39814</v>
      </c>
      <c r="B127" s="731">
        <v>409.08696613012501</v>
      </c>
      <c r="C127" s="723">
        <v>2.8649060881840001</v>
      </c>
      <c r="D127" s="723">
        <v>3.0793196228139998</v>
      </c>
      <c r="E127" s="731">
        <v>400.98786190687798</v>
      </c>
      <c r="F127" s="723">
        <v>2.822229191485</v>
      </c>
      <c r="G127" s="723">
        <v>2.9854720815340001</v>
      </c>
      <c r="H127" s="731">
        <v>439.244589010065</v>
      </c>
      <c r="I127" s="723">
        <v>3.0321677454159999</v>
      </c>
      <c r="J127" s="723">
        <v>3.2102402214080001</v>
      </c>
      <c r="K127" s="731">
        <v>393.91735337229898</v>
      </c>
      <c r="L127" s="723">
        <v>3.0298139686529999</v>
      </c>
      <c r="M127" s="723">
        <v>3.2094233088949999</v>
      </c>
      <c r="N127" s="731">
        <v>479.71234046623903</v>
      </c>
      <c r="O127" s="723">
        <v>4.3743148905369997</v>
      </c>
      <c r="P127" s="723">
        <v>3.9151161536450001</v>
      </c>
      <c r="Q127" s="731">
        <v>438.81223651284699</v>
      </c>
      <c r="R127" s="723">
        <v>3.0924901976379999</v>
      </c>
      <c r="S127" s="723">
        <v>3.1992807170369999</v>
      </c>
      <c r="T127" s="731">
        <v>471.586087865536</v>
      </c>
      <c r="U127" s="723">
        <v>2.080572451678</v>
      </c>
      <c r="V127" s="723">
        <v>2.9407163714800002</v>
      </c>
      <c r="W127" s="731">
        <v>506.09367314940101</v>
      </c>
      <c r="X127" s="723">
        <v>4.599143226552</v>
      </c>
      <c r="Y127" s="723">
        <v>2.7712134772389998</v>
      </c>
      <c r="Z127" s="731">
        <v>267.93215924043398</v>
      </c>
      <c r="AA127" s="723">
        <v>2.2144112257609998</v>
      </c>
      <c r="AB127" s="723">
        <v>2.2071053741319999</v>
      </c>
    </row>
    <row r="128" spans="1:28" ht="13" x14ac:dyDescent="0.3">
      <c r="A128" s="676">
        <v>39845</v>
      </c>
      <c r="B128" s="731">
        <v>410.186041056021</v>
      </c>
      <c r="C128" s="723">
        <v>2.5944540185679998</v>
      </c>
      <c r="D128" s="723">
        <v>2.8708020351219998</v>
      </c>
      <c r="E128" s="731">
        <v>401.59040075248703</v>
      </c>
      <c r="F128" s="723">
        <v>2.3996917409440002</v>
      </c>
      <c r="G128" s="723">
        <v>2.770581599952</v>
      </c>
      <c r="H128" s="731">
        <v>441.85520316733198</v>
      </c>
      <c r="I128" s="723">
        <v>3.1126868760000002</v>
      </c>
      <c r="J128" s="723">
        <v>3.023373656265</v>
      </c>
      <c r="K128" s="731">
        <v>396.03948394081999</v>
      </c>
      <c r="L128" s="723">
        <v>3.0892461322870002</v>
      </c>
      <c r="M128" s="723">
        <v>3.1323965365139999</v>
      </c>
      <c r="N128" s="731">
        <v>480.365429059495</v>
      </c>
      <c r="O128" s="723">
        <v>3.4003527992849998</v>
      </c>
      <c r="P128" s="723">
        <v>3.7122916214199999</v>
      </c>
      <c r="Q128" s="731">
        <v>441.47108137047599</v>
      </c>
      <c r="R128" s="723">
        <v>3.215080479434</v>
      </c>
      <c r="S128" s="723">
        <v>3.0586771641300001</v>
      </c>
      <c r="T128" s="731">
        <v>470.26697107968801</v>
      </c>
      <c r="U128" s="723">
        <v>1.1984907452369999</v>
      </c>
      <c r="V128" s="723">
        <v>2.1611264383790001</v>
      </c>
      <c r="W128" s="674">
        <v>503.977441724389</v>
      </c>
      <c r="X128" s="723">
        <v>2.3164932902170001</v>
      </c>
      <c r="Y128" s="723">
        <v>2.9576789467719999</v>
      </c>
      <c r="Z128" s="674">
        <v>270.90657863941198</v>
      </c>
      <c r="AA128" s="723">
        <v>3.457098529699</v>
      </c>
      <c r="AB128" s="723">
        <v>2.8503446122499998</v>
      </c>
    </row>
    <row r="129" spans="1:28" ht="13" x14ac:dyDescent="0.3">
      <c r="A129" s="675">
        <v>39873</v>
      </c>
      <c r="B129" s="731">
        <v>409.91572171356302</v>
      </c>
      <c r="C129" s="723">
        <v>2.0663128020529999</v>
      </c>
      <c r="D129" s="723">
        <v>2.5072624098860001</v>
      </c>
      <c r="E129" s="731">
        <v>401.81906868768499</v>
      </c>
      <c r="F129" s="723">
        <v>2.0883370194789999</v>
      </c>
      <c r="G129" s="723">
        <v>2.4356113383350002</v>
      </c>
      <c r="H129" s="731">
        <v>439.58317976743598</v>
      </c>
      <c r="I129" s="723">
        <v>1.993402279905</v>
      </c>
      <c r="J129" s="723">
        <v>2.710821458222</v>
      </c>
      <c r="K129" s="731">
        <v>395.45729697097801</v>
      </c>
      <c r="L129" s="723">
        <v>2.346760485845</v>
      </c>
      <c r="M129" s="723">
        <v>2.8206945234190002</v>
      </c>
      <c r="N129" s="731">
        <v>480.817915579942</v>
      </c>
      <c r="O129" s="723">
        <v>3.6118362134550002</v>
      </c>
      <c r="P129" s="723">
        <v>3.7935006038300001</v>
      </c>
      <c r="Q129" s="731">
        <v>438.90916722668402</v>
      </c>
      <c r="R129" s="723">
        <v>1.968735719371</v>
      </c>
      <c r="S129" s="723">
        <v>2.7565595167420001</v>
      </c>
      <c r="T129" s="731">
        <v>470.48574638641901</v>
      </c>
      <c r="U129" s="723">
        <v>1.2751394037779999</v>
      </c>
      <c r="V129" s="723">
        <v>1.5169901634139999</v>
      </c>
      <c r="W129" s="674">
        <v>504.36243607682201</v>
      </c>
      <c r="X129" s="723">
        <v>3.7713371267700002</v>
      </c>
      <c r="Y129" s="723">
        <v>3.5552041681389999</v>
      </c>
      <c r="Z129" s="731">
        <v>269.08698879682697</v>
      </c>
      <c r="AA129" s="723">
        <v>1.7192372702730001</v>
      </c>
      <c r="AB129" s="723">
        <v>2.460961408093</v>
      </c>
    </row>
    <row r="130" spans="1:28" ht="13" x14ac:dyDescent="0.3">
      <c r="A130" s="675">
        <v>39904</v>
      </c>
      <c r="B130" s="731">
        <v>411.14281668439202</v>
      </c>
      <c r="C130" s="723">
        <v>1.8447530951069999</v>
      </c>
      <c r="D130" s="723">
        <v>2.167310625122</v>
      </c>
      <c r="E130" s="731">
        <v>401.97710500077</v>
      </c>
      <c r="F130" s="723">
        <v>1.61067563285</v>
      </c>
      <c r="G130" s="723">
        <v>2.0317436925410002</v>
      </c>
      <c r="H130" s="731">
        <v>444.147898880338</v>
      </c>
      <c r="I130" s="723">
        <v>2.8168324294480001</v>
      </c>
      <c r="J130" s="723">
        <v>2.6402044170979999</v>
      </c>
      <c r="K130" s="731">
        <v>396.83929977625002</v>
      </c>
      <c r="L130" s="723">
        <v>2.0288539699329999</v>
      </c>
      <c r="M130" s="723">
        <v>2.4861234724419998</v>
      </c>
      <c r="N130" s="731">
        <v>482.04532190078999</v>
      </c>
      <c r="O130" s="723">
        <v>3.0859906052119999</v>
      </c>
      <c r="P130" s="723">
        <v>3.365358776521</v>
      </c>
      <c r="Q130" s="731">
        <v>443.54491496668697</v>
      </c>
      <c r="R130" s="723">
        <v>2.8800580678240002</v>
      </c>
      <c r="S130" s="723">
        <v>2.6869511398369998</v>
      </c>
      <c r="T130" s="731">
        <v>472.10100724595299</v>
      </c>
      <c r="U130" s="723">
        <v>1.2308820717119999</v>
      </c>
      <c r="V130" s="673">
        <v>1.2348287755959999</v>
      </c>
      <c r="W130" s="731">
        <v>505.24005645987398</v>
      </c>
      <c r="X130" s="723">
        <v>1.6664525300790001</v>
      </c>
      <c r="Y130" s="723">
        <v>2.57677319635</v>
      </c>
      <c r="Z130" s="731">
        <v>267.74397234889102</v>
      </c>
      <c r="AA130" s="723">
        <v>9.9589118108000002E-2</v>
      </c>
      <c r="AB130" s="723">
        <v>1.7467560871779999</v>
      </c>
    </row>
    <row r="131" spans="1:28" ht="13" x14ac:dyDescent="0.3">
      <c r="A131" s="675">
        <v>39934</v>
      </c>
      <c r="B131" s="731">
        <v>411.83886745377998</v>
      </c>
      <c r="C131" s="723">
        <v>2.2502904473899998</v>
      </c>
      <c r="D131" s="723">
        <v>2.0536141881050001</v>
      </c>
      <c r="E131" s="731">
        <v>402.43890962713903</v>
      </c>
      <c r="F131" s="723">
        <v>1.9357851979789999</v>
      </c>
      <c r="G131" s="723">
        <v>1.8778707847480001</v>
      </c>
      <c r="H131" s="731">
        <v>445.91013987201399</v>
      </c>
      <c r="I131" s="723">
        <v>3.4040588060060002</v>
      </c>
      <c r="J131" s="723">
        <v>2.7382809313549998</v>
      </c>
      <c r="K131" s="731">
        <v>397.42407732595399</v>
      </c>
      <c r="L131" s="723">
        <v>2.5561370085349999</v>
      </c>
      <c r="M131" s="723">
        <v>2.3102023606099999</v>
      </c>
      <c r="N131" s="731">
        <v>482.877254663126</v>
      </c>
      <c r="O131" s="723">
        <v>3.635636442259</v>
      </c>
      <c r="P131" s="723">
        <v>3.4438323386029999</v>
      </c>
      <c r="Q131" s="731">
        <v>445.12470142801402</v>
      </c>
      <c r="R131" s="723">
        <v>3.3695625896750001</v>
      </c>
      <c r="S131" s="723">
        <v>2.7396152366919999</v>
      </c>
      <c r="T131" s="731">
        <v>473.20104971349201</v>
      </c>
      <c r="U131" s="723">
        <v>1.596190108436</v>
      </c>
      <c r="V131" s="723">
        <v>1.367425362251</v>
      </c>
      <c r="W131" s="731">
        <v>504.31252105959601</v>
      </c>
      <c r="X131" s="723">
        <v>1.619871564935</v>
      </c>
      <c r="Y131" s="723">
        <v>2.3424137492230002</v>
      </c>
      <c r="Z131" s="731">
        <v>268.67195582222001</v>
      </c>
      <c r="AA131" s="723">
        <v>1.0706056934179999</v>
      </c>
      <c r="AB131" s="723">
        <v>0.96013669087700004</v>
      </c>
    </row>
    <row r="132" spans="1:28" ht="13" x14ac:dyDescent="0.3">
      <c r="A132" s="675">
        <v>39965</v>
      </c>
      <c r="B132" s="731">
        <v>412.11935406754401</v>
      </c>
      <c r="C132" s="723">
        <v>2.00813786393</v>
      </c>
      <c r="D132" s="723">
        <v>2.0342229075059999</v>
      </c>
      <c r="E132" s="731">
        <v>402.05653112325001</v>
      </c>
      <c r="F132" s="723">
        <v>1.3514678421249999</v>
      </c>
      <c r="G132" s="723">
        <v>1.632178171891</v>
      </c>
      <c r="H132" s="731">
        <v>447.434953046977</v>
      </c>
      <c r="I132" s="723">
        <v>4.2858002882699999</v>
      </c>
      <c r="J132" s="723">
        <v>3.5005090255479998</v>
      </c>
      <c r="K132" s="731">
        <v>397.89779640666399</v>
      </c>
      <c r="L132" s="723">
        <v>2.420997670342</v>
      </c>
      <c r="M132" s="723">
        <v>2.33502508196</v>
      </c>
      <c r="N132" s="731">
        <v>483.45300088134701</v>
      </c>
      <c r="O132" s="723">
        <v>2.4576337519839999</v>
      </c>
      <c r="P132" s="723">
        <v>3.0572490187149999</v>
      </c>
      <c r="Q132" s="731">
        <v>446.48826201336101</v>
      </c>
      <c r="R132" s="723">
        <v>4.2010799602429998</v>
      </c>
      <c r="S132" s="723">
        <v>3.4821435354160002</v>
      </c>
      <c r="T132" s="731">
        <v>476.60974258476</v>
      </c>
      <c r="U132" s="723">
        <v>1.964419958785</v>
      </c>
      <c r="V132" s="723">
        <v>1.5974444098489999</v>
      </c>
      <c r="W132" s="731">
        <v>495.78116607630102</v>
      </c>
      <c r="X132" s="723">
        <v>-0.64928967033399998</v>
      </c>
      <c r="Y132" s="723">
        <v>0.87655880608900005</v>
      </c>
      <c r="Z132" s="731">
        <v>268.60452840076601</v>
      </c>
      <c r="AA132" s="723">
        <v>1.2796129188159999</v>
      </c>
      <c r="AB132" s="723">
        <v>0.81476287171399997</v>
      </c>
    </row>
    <row r="133" spans="1:28" ht="13" x14ac:dyDescent="0.3">
      <c r="A133" s="675">
        <v>39995</v>
      </c>
      <c r="B133" s="731">
        <v>411.01265840269502</v>
      </c>
      <c r="C133" s="723">
        <v>1.4227775944629999</v>
      </c>
      <c r="D133" s="723">
        <v>1.892891098682</v>
      </c>
      <c r="E133" s="731">
        <v>399.80500185045298</v>
      </c>
      <c r="F133" s="723">
        <v>0.61386801092900001</v>
      </c>
      <c r="G133" s="723">
        <v>1.2989717041219999</v>
      </c>
      <c r="H133" s="731">
        <v>449.68962400425102</v>
      </c>
      <c r="I133" s="723">
        <v>3.7894050750230002</v>
      </c>
      <c r="J133" s="723">
        <v>3.825587420452</v>
      </c>
      <c r="K133" s="731">
        <v>397.08333268495102</v>
      </c>
      <c r="L133" s="723">
        <v>1.829963614123</v>
      </c>
      <c r="M133" s="723">
        <v>2.2682450422330001</v>
      </c>
      <c r="N133" s="731">
        <v>483.47525732392398</v>
      </c>
      <c r="O133" s="723">
        <v>1.5667093979569999</v>
      </c>
      <c r="P133" s="723">
        <v>2.5458916674830001</v>
      </c>
      <c r="Q133" s="731">
        <v>445.645839120885</v>
      </c>
      <c r="R133" s="723">
        <v>2.8618379173989998</v>
      </c>
      <c r="S133" s="723">
        <v>3.4750482791609998</v>
      </c>
      <c r="T133" s="731">
        <v>472.41900463044999</v>
      </c>
      <c r="U133" s="723">
        <v>0.73170211638000004</v>
      </c>
      <c r="V133" s="723">
        <v>1.429797072488</v>
      </c>
      <c r="W133" s="731">
        <v>502.86985526754501</v>
      </c>
      <c r="X133" s="723">
        <v>0.71649857113299997</v>
      </c>
      <c r="Y133" s="723">
        <v>0.56044393378099999</v>
      </c>
      <c r="Z133" s="731">
        <v>269.425671665788</v>
      </c>
      <c r="AA133" s="723">
        <v>1.956925190387</v>
      </c>
      <c r="AB133" s="723">
        <v>1.434805365723</v>
      </c>
    </row>
    <row r="134" spans="1:28" ht="13" x14ac:dyDescent="0.3">
      <c r="A134" s="675">
        <v>40026</v>
      </c>
      <c r="B134" s="731">
        <v>411.389747627936</v>
      </c>
      <c r="C134" s="723">
        <v>1.2760191871090001</v>
      </c>
      <c r="D134" s="723">
        <v>1.56829870657</v>
      </c>
      <c r="E134" s="731">
        <v>399.84406955993802</v>
      </c>
      <c r="F134" s="723">
        <v>0.36217771581300001</v>
      </c>
      <c r="G134" s="723">
        <v>0.77515505534600004</v>
      </c>
      <c r="H134" s="731">
        <v>451.7223669549</v>
      </c>
      <c r="I134" s="723">
        <v>3.9460644094280002</v>
      </c>
      <c r="J134" s="723">
        <v>4.0061207887750001</v>
      </c>
      <c r="K134" s="731">
        <v>396.92907766813602</v>
      </c>
      <c r="L134" s="723">
        <v>1.363678952201</v>
      </c>
      <c r="M134" s="723">
        <v>1.8701508855869999</v>
      </c>
      <c r="N134" s="731">
        <v>483.92863934355597</v>
      </c>
      <c r="O134" s="723">
        <v>1.1836232442750001</v>
      </c>
      <c r="P134" s="723">
        <v>1.733011730968</v>
      </c>
      <c r="Q134" s="731">
        <v>447.83154857414002</v>
      </c>
      <c r="R134" s="723">
        <v>3.0685966969949998</v>
      </c>
      <c r="S134" s="723">
        <v>3.3738481544710002</v>
      </c>
      <c r="T134" s="731">
        <v>476.01541429710301</v>
      </c>
      <c r="U134" s="723">
        <v>1.6810416789360001</v>
      </c>
      <c r="V134" s="723">
        <v>1.45836029178</v>
      </c>
      <c r="W134" s="731">
        <v>506.74189246706101</v>
      </c>
      <c r="X134" s="723">
        <v>2.88196301808</v>
      </c>
      <c r="Y134" s="723">
        <v>0.97476241140599995</v>
      </c>
      <c r="Z134" s="731">
        <v>268.97693031547499</v>
      </c>
      <c r="AA134" s="723">
        <v>1.2632916567520001</v>
      </c>
      <c r="AB134" s="723">
        <v>1.499271348373</v>
      </c>
    </row>
    <row r="135" spans="1:28" ht="13" x14ac:dyDescent="0.3">
      <c r="A135" s="675">
        <v>40057</v>
      </c>
      <c r="B135" s="731">
        <v>412.647202749006</v>
      </c>
      <c r="C135" s="723">
        <v>1.3462729949009999</v>
      </c>
      <c r="D135" s="723">
        <v>1.348296350749</v>
      </c>
      <c r="E135" s="731">
        <v>401.32507500114599</v>
      </c>
      <c r="F135" s="723">
        <v>0.51363605359999998</v>
      </c>
      <c r="G135" s="723">
        <v>0.49647142744</v>
      </c>
      <c r="H135" s="731">
        <v>451.73439707607201</v>
      </c>
      <c r="I135" s="723">
        <v>3.746553141363</v>
      </c>
      <c r="J135" s="723">
        <v>3.8273262676150002</v>
      </c>
      <c r="K135" s="731">
        <v>397.99362358489299</v>
      </c>
      <c r="L135" s="723">
        <v>1.481281674921</v>
      </c>
      <c r="M135" s="723">
        <v>1.557889068485</v>
      </c>
      <c r="N135" s="731">
        <v>483.258313258675</v>
      </c>
      <c r="O135" s="723">
        <v>1.108252096013</v>
      </c>
      <c r="P135" s="723">
        <v>1.2857922505320001</v>
      </c>
      <c r="Q135" s="731">
        <v>447.24429390401701</v>
      </c>
      <c r="R135" s="723">
        <v>2.8178923753170002</v>
      </c>
      <c r="S135" s="723">
        <v>2.916124320817</v>
      </c>
      <c r="T135" s="731">
        <v>478.41205510022098</v>
      </c>
      <c r="U135" s="723">
        <v>2.1622702663519999</v>
      </c>
      <c r="V135" s="723">
        <v>1.5245933875519999</v>
      </c>
      <c r="W135" s="731">
        <v>505.13857030777399</v>
      </c>
      <c r="X135" s="723">
        <v>1.0243956964030001</v>
      </c>
      <c r="Y135" s="723">
        <v>1.534638246993</v>
      </c>
      <c r="Z135" s="731">
        <v>270.56872570993397</v>
      </c>
      <c r="AA135" s="723">
        <v>1.225427087718</v>
      </c>
      <c r="AB135" s="723">
        <v>1.4805288735869999</v>
      </c>
    </row>
    <row r="136" spans="1:28" ht="13" x14ac:dyDescent="0.3">
      <c r="A136" s="675">
        <v>40087</v>
      </c>
      <c r="B136" s="731">
        <v>412.72361342730801</v>
      </c>
      <c r="C136" s="723">
        <v>1.022869162333</v>
      </c>
      <c r="D136" s="723">
        <v>1.2147890199239999</v>
      </c>
      <c r="E136" s="731">
        <v>401.07201024436301</v>
      </c>
      <c r="F136" s="723">
        <v>8.0065674054999994E-2</v>
      </c>
      <c r="G136" s="723">
        <v>0.31830076032299998</v>
      </c>
      <c r="H136" s="731">
        <v>452.38212328542801</v>
      </c>
      <c r="I136" s="723">
        <v>3.7983224672690001</v>
      </c>
      <c r="J136" s="723">
        <v>3.8302282645269998</v>
      </c>
      <c r="K136" s="731">
        <v>397.67209270402202</v>
      </c>
      <c r="L136" s="723">
        <v>1.1031517877520001</v>
      </c>
      <c r="M136" s="723">
        <v>1.315805621924</v>
      </c>
      <c r="N136" s="731">
        <v>483.739697715104</v>
      </c>
      <c r="O136" s="723">
        <v>1.01784594379</v>
      </c>
      <c r="P136" s="723">
        <v>1.103203784128</v>
      </c>
      <c r="Q136" s="731">
        <v>448.57917786390198</v>
      </c>
      <c r="R136" s="723">
        <v>2.9055116226140001</v>
      </c>
      <c r="S136" s="723">
        <v>2.9305974447910002</v>
      </c>
      <c r="T136" s="731">
        <v>480.30323821647897</v>
      </c>
      <c r="U136" s="723">
        <v>2.1925341666299998</v>
      </c>
      <c r="V136" s="723">
        <v>2.0122016301780001</v>
      </c>
      <c r="W136" s="731">
        <v>509.40164853501</v>
      </c>
      <c r="X136" s="723">
        <v>1.1705374971189999</v>
      </c>
      <c r="Y136" s="723">
        <v>1.685141341462</v>
      </c>
      <c r="Z136" s="731">
        <v>271.23633607736798</v>
      </c>
      <c r="AA136" s="723">
        <v>1.8427368355289999</v>
      </c>
      <c r="AB136" s="723">
        <v>1.443714687196</v>
      </c>
    </row>
    <row r="137" spans="1:28" ht="13" x14ac:dyDescent="0.3">
      <c r="A137" s="675">
        <v>40118</v>
      </c>
      <c r="B137" s="731">
        <v>412.92933742857701</v>
      </c>
      <c r="C137" s="723">
        <v>0.99213981769600001</v>
      </c>
      <c r="D137" s="723">
        <v>1.1201386207949999</v>
      </c>
      <c r="E137" s="731">
        <v>400.65488902479302</v>
      </c>
      <c r="F137" s="723">
        <v>-1.5406354249E-2</v>
      </c>
      <c r="G137" s="723">
        <v>0.19237644483300001</v>
      </c>
      <c r="H137" s="731">
        <v>454.92737632985597</v>
      </c>
      <c r="I137" s="723">
        <v>3.9467673395670002</v>
      </c>
      <c r="J137" s="723">
        <v>3.830735910574</v>
      </c>
      <c r="K137" s="731">
        <v>397.78352375718498</v>
      </c>
      <c r="L137" s="723">
        <v>1.085912079206</v>
      </c>
      <c r="M137" s="723">
        <v>1.2231766150479999</v>
      </c>
      <c r="N137" s="731">
        <v>486.820110470028</v>
      </c>
      <c r="O137" s="723">
        <v>1.575713726259</v>
      </c>
      <c r="P137" s="723">
        <v>1.234112219689</v>
      </c>
      <c r="Q137" s="731">
        <v>449.80635977255201</v>
      </c>
      <c r="R137" s="723">
        <v>2.7787558921029998</v>
      </c>
      <c r="S137" s="723">
        <v>2.8339915676629999</v>
      </c>
      <c r="T137" s="731">
        <v>481.26343988626098</v>
      </c>
      <c r="U137" s="723">
        <v>1.7034135883570001</v>
      </c>
      <c r="V137" s="723">
        <v>2.0185153419019999</v>
      </c>
      <c r="W137" s="731">
        <v>508.84601097848201</v>
      </c>
      <c r="X137" s="723">
        <v>1.2476217350800001</v>
      </c>
      <c r="Y137" s="723">
        <v>1.1477417806950001</v>
      </c>
      <c r="Z137" s="731">
        <v>270.713521490532</v>
      </c>
      <c r="AA137" s="723">
        <v>2.1797619295559998</v>
      </c>
      <c r="AB137" s="723">
        <v>1.747926462636</v>
      </c>
    </row>
    <row r="138" spans="1:28" ht="13" x14ac:dyDescent="0.3">
      <c r="A138" s="675">
        <v>40148</v>
      </c>
      <c r="B138" s="731">
        <v>414.44548226184997</v>
      </c>
      <c r="C138" s="723">
        <v>1.3453061639699999</v>
      </c>
      <c r="D138" s="723">
        <v>1.120144127693</v>
      </c>
      <c r="E138" s="731">
        <v>402.34115148994198</v>
      </c>
      <c r="F138" s="723">
        <v>0.43412943966500001</v>
      </c>
      <c r="G138" s="723">
        <v>0.16623490614899999</v>
      </c>
      <c r="H138" s="731">
        <v>455.40227176794599</v>
      </c>
      <c r="I138" s="723">
        <v>3.8172601953049998</v>
      </c>
      <c r="J138" s="723">
        <v>3.8541661367739999</v>
      </c>
      <c r="K138" s="731">
        <v>398.55396508110999</v>
      </c>
      <c r="L138" s="723">
        <v>1.177487565983</v>
      </c>
      <c r="M138" s="723">
        <v>1.1222056527099999</v>
      </c>
      <c r="N138" s="731">
        <v>486.19876870092003</v>
      </c>
      <c r="O138" s="723">
        <v>2.05720590016</v>
      </c>
      <c r="P138" s="723">
        <v>1.5493904109429999</v>
      </c>
      <c r="Q138" s="731">
        <v>450.67715566677703</v>
      </c>
      <c r="R138" s="723">
        <v>2.920753983564</v>
      </c>
      <c r="S138" s="723">
        <v>2.8683011020219999</v>
      </c>
      <c r="T138" s="731">
        <v>491.36610825411702</v>
      </c>
      <c r="U138" s="723">
        <v>4.0397287380150004</v>
      </c>
      <c r="V138" s="723">
        <v>2.6453480639300002</v>
      </c>
      <c r="W138" s="731">
        <v>513.21930789543296</v>
      </c>
      <c r="X138" s="723">
        <v>2.0373655189640001</v>
      </c>
      <c r="Y138" s="723">
        <v>1.4851255314789999</v>
      </c>
      <c r="Z138" s="731">
        <v>272.65515763606197</v>
      </c>
      <c r="AA138" s="723">
        <v>1.8696939692829999</v>
      </c>
      <c r="AB138" s="723">
        <v>1.963532739408</v>
      </c>
    </row>
    <row r="139" spans="1:28" ht="13" x14ac:dyDescent="0.3">
      <c r="A139" s="675">
        <v>40179</v>
      </c>
      <c r="B139" s="731">
        <v>416.64611169335802</v>
      </c>
      <c r="C139" s="723">
        <v>1.847808947506</v>
      </c>
      <c r="D139" s="723">
        <v>1.395161134022</v>
      </c>
      <c r="E139" s="731">
        <v>405.10645434395298</v>
      </c>
      <c r="F139" s="723">
        <v>1.02711149846</v>
      </c>
      <c r="G139" s="723">
        <v>0.48207240719200001</v>
      </c>
      <c r="H139" s="731">
        <v>457.05405105034299</v>
      </c>
      <c r="I139" s="723">
        <v>4.0545660631620004</v>
      </c>
      <c r="J139" s="723">
        <v>3.9395770103030001</v>
      </c>
      <c r="K139" s="731">
        <v>401.15109137699801</v>
      </c>
      <c r="L139" s="723">
        <v>1.836359313133</v>
      </c>
      <c r="M139" s="723">
        <v>1.366683291118</v>
      </c>
      <c r="N139" s="731">
        <v>490.38660398137699</v>
      </c>
      <c r="O139" s="723">
        <v>2.2251384037280002</v>
      </c>
      <c r="P139" s="723">
        <v>1.952561330145</v>
      </c>
      <c r="Q139" s="731">
        <v>451.64580928127998</v>
      </c>
      <c r="R139" s="723">
        <v>2.9246159748</v>
      </c>
      <c r="S139" s="723">
        <v>2.874761415669</v>
      </c>
      <c r="T139" s="731">
        <v>491.19740446620301</v>
      </c>
      <c r="U139" s="723">
        <v>4.1585867576010003</v>
      </c>
      <c r="V139" s="723">
        <v>3.29911974438</v>
      </c>
      <c r="W139" s="731">
        <v>513.06340073675199</v>
      </c>
      <c r="X139" s="723">
        <v>1.3771615724770001</v>
      </c>
      <c r="Y139" s="723">
        <v>1.553764618697</v>
      </c>
      <c r="Z139" s="731">
        <v>272.56356069361402</v>
      </c>
      <c r="AA139" s="723">
        <v>1.728572436511</v>
      </c>
      <c r="AB139" s="723">
        <v>1.9250802868179999</v>
      </c>
    </row>
    <row r="140" spans="1:28" ht="13" x14ac:dyDescent="0.3">
      <c r="A140" s="675">
        <v>40210</v>
      </c>
      <c r="B140" s="731">
        <v>416.41652727606697</v>
      </c>
      <c r="C140" s="723">
        <v>1.518941552474</v>
      </c>
      <c r="D140" s="723">
        <v>1.5706654978429999</v>
      </c>
      <c r="E140" s="731">
        <v>404.01765418307201</v>
      </c>
      <c r="F140" s="723">
        <v>0.60441022146900003</v>
      </c>
      <c r="G140" s="723">
        <v>0.68858983905500004</v>
      </c>
      <c r="H140" s="731">
        <v>458.670637965472</v>
      </c>
      <c r="I140" s="723">
        <v>3.805643721654</v>
      </c>
      <c r="J140" s="723">
        <v>3.8923516642689999</v>
      </c>
      <c r="K140" s="731">
        <v>400.90490077626998</v>
      </c>
      <c r="L140" s="723">
        <v>1.228518123253</v>
      </c>
      <c r="M140" s="723">
        <v>1.4137893060040001</v>
      </c>
      <c r="N140" s="731">
        <v>486.719044265543</v>
      </c>
      <c r="O140" s="723">
        <v>1.322662877403</v>
      </c>
      <c r="P140" s="723">
        <v>1.8676519003230001</v>
      </c>
      <c r="Q140" s="731">
        <v>453.52430777323002</v>
      </c>
      <c r="R140" s="723">
        <v>2.730241438542</v>
      </c>
      <c r="S140" s="723">
        <v>2.8582347055140001</v>
      </c>
      <c r="T140" s="731">
        <v>492.37528058705499</v>
      </c>
      <c r="U140" s="723">
        <v>4.7012252331070004</v>
      </c>
      <c r="V140" s="723">
        <v>4.2993435764620003</v>
      </c>
      <c r="W140" s="731">
        <v>512.75222131045405</v>
      </c>
      <c r="X140" s="723">
        <v>1.7411056248950001</v>
      </c>
      <c r="Y140" s="723">
        <v>1.7178548843799999</v>
      </c>
      <c r="Z140" s="731">
        <v>274.02418037311298</v>
      </c>
      <c r="AA140" s="723">
        <v>1.1508032582150001</v>
      </c>
      <c r="AB140" s="723">
        <v>1.581329174955</v>
      </c>
    </row>
    <row r="141" spans="1:28" ht="13" x14ac:dyDescent="0.3">
      <c r="A141" s="675">
        <v>40238</v>
      </c>
      <c r="B141" s="731">
        <v>418.31857115936901</v>
      </c>
      <c r="C141" s="723">
        <v>2.0498968448150001</v>
      </c>
      <c r="D141" s="723">
        <v>1.805457592257</v>
      </c>
      <c r="E141" s="731">
        <v>407.11918563622402</v>
      </c>
      <c r="F141" s="723">
        <v>1.3190307184400001</v>
      </c>
      <c r="G141" s="723">
        <v>0.98355937097199997</v>
      </c>
      <c r="H141" s="731">
        <v>457.08169841252698</v>
      </c>
      <c r="I141" s="723">
        <v>3.9807070539749998</v>
      </c>
      <c r="J141" s="723">
        <v>3.9467015620530002</v>
      </c>
      <c r="K141" s="731">
        <v>402.66278858577903</v>
      </c>
      <c r="L141" s="723">
        <v>1.822065661701</v>
      </c>
      <c r="M141" s="723">
        <v>1.6285149549539999</v>
      </c>
      <c r="N141" s="731">
        <v>494.26888747297699</v>
      </c>
      <c r="O141" s="723">
        <v>2.7975188646640001</v>
      </c>
      <c r="P141" s="723">
        <v>2.1152711420600001</v>
      </c>
      <c r="Q141" s="731">
        <v>451.82095212103599</v>
      </c>
      <c r="R141" s="723">
        <v>2.9417897502430002</v>
      </c>
      <c r="S141" s="723">
        <v>2.865281942717</v>
      </c>
      <c r="T141" s="731">
        <v>496.25349538500899</v>
      </c>
      <c r="U141" s="723">
        <v>5.4768394571989996</v>
      </c>
      <c r="V141" s="723">
        <v>4.778412577199</v>
      </c>
      <c r="W141" s="731">
        <v>510.33667423912999</v>
      </c>
      <c r="X141" s="723">
        <v>1.184512908768</v>
      </c>
      <c r="Y141" s="723">
        <v>1.434116757522</v>
      </c>
      <c r="Z141" s="731">
        <v>275.60094468058998</v>
      </c>
      <c r="AA141" s="723">
        <v>2.4207621159569999</v>
      </c>
      <c r="AB141" s="723">
        <v>1.7653799847809999</v>
      </c>
    </row>
    <row r="142" spans="1:28" ht="13" x14ac:dyDescent="0.3">
      <c r="A142" s="675">
        <v>40269</v>
      </c>
      <c r="B142" s="731">
        <v>417.03653868188201</v>
      </c>
      <c r="C142" s="723">
        <v>1.4334974997300001</v>
      </c>
      <c r="D142" s="723">
        <v>1.6671795357220001</v>
      </c>
      <c r="E142" s="731">
        <v>404.60786276650299</v>
      </c>
      <c r="F142" s="723">
        <v>0.65445462764100004</v>
      </c>
      <c r="G142" s="723">
        <v>0.859320019361</v>
      </c>
      <c r="H142" s="731">
        <v>459.257535358631</v>
      </c>
      <c r="I142" s="723">
        <v>3.4019380743180001</v>
      </c>
      <c r="J142" s="723">
        <v>3.7284325131860001</v>
      </c>
      <c r="K142" s="731">
        <v>401.57045881936102</v>
      </c>
      <c r="L142" s="723">
        <v>1.1922103092559999</v>
      </c>
      <c r="M142" s="723">
        <v>1.413915454257</v>
      </c>
      <c r="N142" s="731">
        <v>491.29487740780598</v>
      </c>
      <c r="O142" s="723">
        <v>1.918814494567</v>
      </c>
      <c r="P142" s="723">
        <v>2.0131350824499998</v>
      </c>
      <c r="Q142" s="731">
        <v>454.66140131176002</v>
      </c>
      <c r="R142" s="723">
        <v>2.5062819953440001</v>
      </c>
      <c r="S142" s="723">
        <v>2.7253426881810001</v>
      </c>
      <c r="T142" s="731">
        <v>493.28970359631001</v>
      </c>
      <c r="U142" s="723">
        <v>4.4881701214670002</v>
      </c>
      <c r="V142" s="723">
        <v>4.8883160123589997</v>
      </c>
      <c r="W142" s="731">
        <v>511.281099403356</v>
      </c>
      <c r="X142" s="723">
        <v>1.195677750852</v>
      </c>
      <c r="Y142" s="723">
        <v>1.3735687307460001</v>
      </c>
      <c r="Z142" s="731">
        <v>273.414328538343</v>
      </c>
      <c r="AA142" s="723">
        <v>2.117827766469</v>
      </c>
      <c r="AB142" s="723">
        <v>1.8944165713759999</v>
      </c>
    </row>
    <row r="143" spans="1:28" ht="13" x14ac:dyDescent="0.3">
      <c r="A143" s="675">
        <v>40299</v>
      </c>
      <c r="B143" s="731">
        <v>416.87555488074997</v>
      </c>
      <c r="C143" s="723">
        <v>1.222975251974</v>
      </c>
      <c r="D143" s="723">
        <v>1.5681157879400001</v>
      </c>
      <c r="E143" s="731">
        <v>403.96353766640402</v>
      </c>
      <c r="F143" s="723">
        <v>0.378847075368</v>
      </c>
      <c r="G143" s="723">
        <v>0.78388556959800004</v>
      </c>
      <c r="H143" s="731">
        <v>461.39497401319602</v>
      </c>
      <c r="I143" s="723">
        <v>3.4726355730840002</v>
      </c>
      <c r="J143" s="723">
        <v>3.6169899514780002</v>
      </c>
      <c r="K143" s="731">
        <v>401.91302378296098</v>
      </c>
      <c r="L143" s="723">
        <v>1.129510443154</v>
      </c>
      <c r="M143" s="723">
        <v>1.38062634977</v>
      </c>
      <c r="N143" s="731">
        <v>492.44250440739199</v>
      </c>
      <c r="O143" s="723">
        <v>1.9808863747250001</v>
      </c>
      <c r="P143" s="723">
        <v>2.2317820742830001</v>
      </c>
      <c r="Q143" s="731">
        <v>455.76767595747998</v>
      </c>
      <c r="R143" s="723">
        <v>2.3910096418650002</v>
      </c>
      <c r="S143" s="723">
        <v>2.6116149336399999</v>
      </c>
      <c r="T143" s="731">
        <v>492.90302413160401</v>
      </c>
      <c r="U143" s="723">
        <v>4.1635525597500003</v>
      </c>
      <c r="V143" s="723">
        <v>4.7082210773059998</v>
      </c>
      <c r="W143" s="731">
        <v>506.30491716022402</v>
      </c>
      <c r="X143" s="723">
        <v>0.39507170998699997</v>
      </c>
      <c r="Y143" s="723">
        <v>0.92526179347000004</v>
      </c>
      <c r="Z143" s="731">
        <v>272.38221474863201</v>
      </c>
      <c r="AA143" s="723">
        <v>1.380962488272</v>
      </c>
      <c r="AB143" s="723">
        <v>1.9732480993929999</v>
      </c>
    </row>
    <row r="144" spans="1:28" ht="13" x14ac:dyDescent="0.3">
      <c r="A144" s="675">
        <v>40330</v>
      </c>
      <c r="B144" s="731">
        <v>417.82959255671398</v>
      </c>
      <c r="C144" s="723">
        <v>1.385578821478</v>
      </c>
      <c r="D144" s="723">
        <v>1.3473106570940001</v>
      </c>
      <c r="E144" s="731">
        <v>405.22882450725399</v>
      </c>
      <c r="F144" s="723">
        <v>0.78901675223199996</v>
      </c>
      <c r="G144" s="723">
        <v>0.60736394000899996</v>
      </c>
      <c r="H144" s="731">
        <v>458.89053355042</v>
      </c>
      <c r="I144" s="723">
        <v>2.5602784104</v>
      </c>
      <c r="J144" s="723">
        <v>3.1439455294899998</v>
      </c>
      <c r="K144" s="731">
        <v>402.84877391126798</v>
      </c>
      <c r="L144" s="723">
        <v>1.2442837204220001</v>
      </c>
      <c r="M144" s="723">
        <v>1.1886885196079999</v>
      </c>
      <c r="N144" s="731">
        <v>492.37312600009102</v>
      </c>
      <c r="O144" s="723">
        <v>1.8450863067309999</v>
      </c>
      <c r="P144" s="723">
        <v>1.9148990636080001</v>
      </c>
      <c r="Q144" s="731">
        <v>452.95838794092799</v>
      </c>
      <c r="R144" s="723">
        <v>1.44911445116</v>
      </c>
      <c r="S144" s="723">
        <v>2.1143257481850002</v>
      </c>
      <c r="T144" s="731">
        <v>494.19539778765801</v>
      </c>
      <c r="U144" s="723">
        <v>3.6897389271829999</v>
      </c>
      <c r="V144" s="723">
        <v>4.1125142916820003</v>
      </c>
      <c r="W144" s="731">
        <v>503.89171831657598</v>
      </c>
      <c r="X144" s="723">
        <v>1.6359137448609999</v>
      </c>
      <c r="Y144" s="723">
        <v>1.072452627404</v>
      </c>
      <c r="Z144" s="731">
        <v>274.45515295656497</v>
      </c>
      <c r="AA144" s="723">
        <v>2.1781555920270002</v>
      </c>
      <c r="AB144" s="723">
        <v>1.892031382224</v>
      </c>
    </row>
    <row r="145" spans="1:28" ht="13" x14ac:dyDescent="0.3">
      <c r="A145" s="675">
        <v>40360</v>
      </c>
      <c r="B145" s="731">
        <v>419.94235296683701</v>
      </c>
      <c r="C145" s="723">
        <v>2.1726081622020001</v>
      </c>
      <c r="D145" s="723">
        <v>1.5932861899940001</v>
      </c>
      <c r="E145" s="731">
        <v>407.180930268971</v>
      </c>
      <c r="F145" s="723">
        <v>1.844881475814</v>
      </c>
      <c r="G145" s="723">
        <v>1.0024782367189999</v>
      </c>
      <c r="H145" s="731">
        <v>461.99879036991501</v>
      </c>
      <c r="I145" s="723">
        <v>2.7372582573859998</v>
      </c>
      <c r="J145" s="723">
        <v>2.9224546853270001</v>
      </c>
      <c r="K145" s="731">
        <v>405.229828458116</v>
      </c>
      <c r="L145" s="723">
        <v>2.0515834089739999</v>
      </c>
      <c r="M145" s="723">
        <v>1.4748694185610001</v>
      </c>
      <c r="N145" s="731">
        <v>500.23899220869902</v>
      </c>
      <c r="O145" s="723">
        <v>3.467340806138</v>
      </c>
      <c r="P145" s="723">
        <v>2.4312991939209998</v>
      </c>
      <c r="Q145" s="731">
        <v>456.88475962901401</v>
      </c>
      <c r="R145" s="723">
        <v>2.521939962527</v>
      </c>
      <c r="S145" s="723">
        <v>2.1201596064160002</v>
      </c>
      <c r="T145" s="731">
        <v>493.16636005997299</v>
      </c>
      <c r="U145" s="723">
        <v>4.3917275186150002</v>
      </c>
      <c r="V145" s="723">
        <v>4.0805631534269997</v>
      </c>
      <c r="W145" s="731">
        <v>501.652673133711</v>
      </c>
      <c r="X145" s="723">
        <v>-0.24204714621199999</v>
      </c>
      <c r="Y145" s="723">
        <v>0.591216350655</v>
      </c>
      <c r="Z145" s="731">
        <v>274.84637709548599</v>
      </c>
      <c r="AA145" s="723">
        <v>2.0119483775179998</v>
      </c>
      <c r="AB145" s="723">
        <v>1.8571400612410001</v>
      </c>
    </row>
    <row r="146" spans="1:28" ht="13" x14ac:dyDescent="0.3">
      <c r="A146" s="675">
        <v>40391</v>
      </c>
      <c r="B146" s="731">
        <v>420.82016795982997</v>
      </c>
      <c r="C146" s="723">
        <v>2.2923323651769998</v>
      </c>
      <c r="D146" s="723">
        <v>1.9497714955859999</v>
      </c>
      <c r="E146" s="731">
        <v>408.50934459661499</v>
      </c>
      <c r="F146" s="723">
        <v>2.1671635760950001</v>
      </c>
      <c r="G146" s="723">
        <v>1.598852231253</v>
      </c>
      <c r="H146" s="731">
        <v>461.97710700727902</v>
      </c>
      <c r="I146" s="723">
        <v>2.2701421940889999</v>
      </c>
      <c r="J146" s="723">
        <v>2.522116172829</v>
      </c>
      <c r="K146" s="731">
        <v>406.21376822614297</v>
      </c>
      <c r="L146" s="723">
        <v>2.3391308625090002</v>
      </c>
      <c r="M146" s="723">
        <v>1.877839765851</v>
      </c>
      <c r="N146" s="731">
        <v>502.14132087469898</v>
      </c>
      <c r="O146" s="723">
        <v>3.7635056184829998</v>
      </c>
      <c r="P146" s="723">
        <v>3.0255596957100002</v>
      </c>
      <c r="Q146" s="731">
        <v>456.60327674900498</v>
      </c>
      <c r="R146" s="723">
        <v>1.958711529546</v>
      </c>
      <c r="S146" s="723">
        <v>1.976227869448</v>
      </c>
      <c r="T146" s="731">
        <v>496.39785418192201</v>
      </c>
      <c r="U146" s="723">
        <v>4.2818865256530003</v>
      </c>
      <c r="V146" s="723">
        <v>4.1202548035369997</v>
      </c>
      <c r="W146" s="731">
        <v>501.26368464752699</v>
      </c>
      <c r="X146" s="723">
        <v>-1.0810647197259999</v>
      </c>
      <c r="Y146" s="723">
        <v>9.4006174329999997E-2</v>
      </c>
      <c r="Z146" s="731">
        <v>275.88029538794098</v>
      </c>
      <c r="AA146" s="723">
        <v>2.5665268260620002</v>
      </c>
      <c r="AB146" s="723">
        <v>2.252110839387</v>
      </c>
    </row>
    <row r="147" spans="1:28" s="26" customFormat="1" ht="12.75" customHeight="1" x14ac:dyDescent="0.3">
      <c r="A147" s="672">
        <v>40422</v>
      </c>
      <c r="B147" s="672">
        <v>421.62081147604903</v>
      </c>
      <c r="C147" s="672">
        <v>2.1746442644620001</v>
      </c>
      <c r="D147" s="672">
        <v>2.2131680726649998</v>
      </c>
      <c r="E147" s="672">
        <v>408.72832843081699</v>
      </c>
      <c r="F147" s="672">
        <v>1.8447024347159999</v>
      </c>
      <c r="G147" s="672">
        <v>1.9521200314689999</v>
      </c>
      <c r="H147" s="672">
        <v>464.87781510353199</v>
      </c>
      <c r="I147" s="672">
        <v>2.9095455454649999</v>
      </c>
      <c r="J147" s="672">
        <v>2.6388367704509998</v>
      </c>
      <c r="K147" s="672">
        <v>407.13247886984499</v>
      </c>
      <c r="L147" s="672">
        <v>2.29623158347</v>
      </c>
      <c r="M147" s="672">
        <v>2.2290190535650001</v>
      </c>
      <c r="N147" s="672">
        <v>503.77439502710098</v>
      </c>
      <c r="O147" s="672">
        <v>4.2453655127180001</v>
      </c>
      <c r="P147" s="672">
        <v>3.8253218292060001</v>
      </c>
      <c r="Q147" s="672">
        <v>459.55666671207302</v>
      </c>
      <c r="R147" s="672">
        <v>2.752941284187</v>
      </c>
      <c r="S147" s="672">
        <v>2.4108673660369999</v>
      </c>
      <c r="T147" s="672">
        <v>496.03992523814901</v>
      </c>
      <c r="U147" s="672">
        <v>3.6846626145810002</v>
      </c>
      <c r="V147" s="672">
        <v>4.1180089464289997</v>
      </c>
      <c r="W147" s="672">
        <v>503.590311887334</v>
      </c>
      <c r="X147" s="672">
        <v>-0.30650172278400001</v>
      </c>
      <c r="Y147" s="672">
        <v>-0.54422489803200003</v>
      </c>
      <c r="Z147" s="672">
        <v>275.99965469700601</v>
      </c>
      <c r="AA147" s="672">
        <v>2.0072271741019998</v>
      </c>
      <c r="AB147" s="672">
        <v>2.1947625189519999</v>
      </c>
    </row>
    <row r="148" spans="1:28" x14ac:dyDescent="0.25">
      <c r="A148" s="675">
        <v>40452</v>
      </c>
      <c r="B148" s="674">
        <v>421.92189636658702</v>
      </c>
      <c r="C148" s="673">
        <v>2.2286786217280001</v>
      </c>
      <c r="D148" s="673">
        <v>2.2318234269460002</v>
      </c>
      <c r="E148" s="674">
        <v>408.86060302430599</v>
      </c>
      <c r="F148" s="673">
        <v>1.9419437360380001</v>
      </c>
      <c r="G148" s="673">
        <v>1.9843873378429999</v>
      </c>
      <c r="H148" s="674">
        <v>465.71130810330499</v>
      </c>
      <c r="I148" s="673">
        <v>2.9464437544690001</v>
      </c>
      <c r="J148" s="673">
        <v>2.7088279618829998</v>
      </c>
      <c r="K148" s="674">
        <v>406.995090120768</v>
      </c>
      <c r="L148" s="673">
        <v>2.3443931791520001</v>
      </c>
      <c r="M148" s="673">
        <v>2.3265692086110001</v>
      </c>
      <c r="N148" s="674">
        <v>506.35549065331702</v>
      </c>
      <c r="O148" s="673">
        <v>4.6751988817620003</v>
      </c>
      <c r="P148" s="673">
        <v>4.2279570937899997</v>
      </c>
      <c r="Q148" s="674">
        <v>460.44662557081301</v>
      </c>
      <c r="R148" s="673">
        <v>2.6455636579970001</v>
      </c>
      <c r="S148" s="673">
        <v>2.4523816151440001</v>
      </c>
      <c r="T148" s="674">
        <v>495.76134650297502</v>
      </c>
      <c r="U148" s="673">
        <v>3.2184060103149998</v>
      </c>
      <c r="V148" s="673">
        <v>3.7267215391359998</v>
      </c>
      <c r="W148" s="674">
        <v>506.90244168107699</v>
      </c>
      <c r="X148" s="673">
        <v>-0.49061616921000001</v>
      </c>
      <c r="Y148" s="673">
        <v>-0.62616085623399997</v>
      </c>
      <c r="Z148" s="674">
        <v>274.44758018210001</v>
      </c>
      <c r="AA148" s="673">
        <v>1.1839284334739999</v>
      </c>
      <c r="AB148" s="673">
        <v>1.917351188814</v>
      </c>
    </row>
    <row r="149" spans="1:28" x14ac:dyDescent="0.25">
      <c r="A149" s="675">
        <v>40483</v>
      </c>
      <c r="B149" s="674">
        <v>422.78655935178199</v>
      </c>
      <c r="C149" s="673">
        <v>2.3871449736630002</v>
      </c>
      <c r="D149" s="673">
        <v>2.2635153123360001</v>
      </c>
      <c r="E149" s="674">
        <v>409.35060550025298</v>
      </c>
      <c r="F149" s="673">
        <v>2.1703757307510001</v>
      </c>
      <c r="G149" s="673">
        <v>1.985580273833</v>
      </c>
      <c r="H149" s="674">
        <v>467.51979124635398</v>
      </c>
      <c r="I149" s="673">
        <v>2.7680055260879999</v>
      </c>
      <c r="J149" s="673">
        <v>2.8744485632100001</v>
      </c>
      <c r="K149" s="674">
        <v>408.006386592345</v>
      </c>
      <c r="L149" s="673">
        <v>2.5699563266480001</v>
      </c>
      <c r="M149" s="673">
        <v>2.4035136622779998</v>
      </c>
      <c r="N149" s="674">
        <v>507.81722219390701</v>
      </c>
      <c r="O149" s="673">
        <v>4.3131151060309998</v>
      </c>
      <c r="P149" s="673">
        <v>4.411073536959</v>
      </c>
      <c r="Q149" s="674">
        <v>461.59115265380501</v>
      </c>
      <c r="R149" s="673">
        <v>2.6199702661409998</v>
      </c>
      <c r="S149" s="673">
        <v>2.672697390712</v>
      </c>
      <c r="T149" s="674">
        <v>496.749457929789</v>
      </c>
      <c r="U149" s="673">
        <v>3.2177840160029998</v>
      </c>
      <c r="V149" s="673">
        <v>3.373105126345</v>
      </c>
      <c r="W149" s="674">
        <v>505.118064522098</v>
      </c>
      <c r="X149" s="673">
        <v>-0.73262762720999997</v>
      </c>
      <c r="Y149" s="673">
        <v>-0.51040317803500002</v>
      </c>
      <c r="Z149" s="674">
        <v>274.48756713024397</v>
      </c>
      <c r="AA149" s="673">
        <v>1.3941105043190001</v>
      </c>
      <c r="AB149" s="673">
        <v>1.5281150470960001</v>
      </c>
    </row>
    <row r="150" spans="1:28" x14ac:dyDescent="0.25">
      <c r="A150" s="675">
        <v>40513</v>
      </c>
      <c r="B150" s="674">
        <v>422.63725400647002</v>
      </c>
      <c r="C150" s="673">
        <v>1.9765619593470001</v>
      </c>
      <c r="D150" s="673">
        <v>2.1971866006309999</v>
      </c>
      <c r="E150" s="674">
        <v>408.796954501127</v>
      </c>
      <c r="F150" s="673">
        <v>1.604559460865</v>
      </c>
      <c r="G150" s="673">
        <v>1.9052172551319999</v>
      </c>
      <c r="H150" s="674">
        <v>468.405573469464</v>
      </c>
      <c r="I150" s="673">
        <v>2.8553440568130002</v>
      </c>
      <c r="J150" s="673">
        <v>2.8564295292159998</v>
      </c>
      <c r="K150" s="674">
        <v>408.30998341675797</v>
      </c>
      <c r="L150" s="673">
        <v>2.4478537890499998</v>
      </c>
      <c r="M150" s="673">
        <v>2.4540739907379998</v>
      </c>
      <c r="N150" s="674">
        <v>510.98183756245999</v>
      </c>
      <c r="O150" s="673">
        <v>5.097312140004</v>
      </c>
      <c r="P150" s="673">
        <v>4.6950795148109998</v>
      </c>
      <c r="Q150" s="674">
        <v>463.14685100059199</v>
      </c>
      <c r="R150" s="673">
        <v>2.766879833385</v>
      </c>
      <c r="S150" s="673">
        <v>2.677557989061</v>
      </c>
      <c r="T150" s="674">
        <v>497.13321513312798</v>
      </c>
      <c r="U150" s="673">
        <v>1.173688372505</v>
      </c>
      <c r="V150" s="673">
        <v>2.5266986576220001</v>
      </c>
      <c r="W150" s="674">
        <v>501.85989950418599</v>
      </c>
      <c r="X150" s="673">
        <v>-2.213363413358</v>
      </c>
      <c r="Y150" s="673">
        <v>-1.148347439143</v>
      </c>
      <c r="Z150" s="674">
        <v>273.57123153358799</v>
      </c>
      <c r="AA150" s="673">
        <v>0.33598260361900001</v>
      </c>
      <c r="AB150" s="673">
        <v>0.96996255786499996</v>
      </c>
    </row>
    <row r="151" spans="1:28" x14ac:dyDescent="0.25">
      <c r="A151" s="675">
        <v>40544</v>
      </c>
      <c r="B151" s="674">
        <v>426.00829766886397</v>
      </c>
      <c r="C151" s="673">
        <v>2.2470354847320002</v>
      </c>
      <c r="D151" s="673">
        <v>2.2034339577259998</v>
      </c>
      <c r="E151" s="674">
        <v>413.11499791548403</v>
      </c>
      <c r="F151" s="673">
        <v>1.976898537571</v>
      </c>
      <c r="G151" s="673">
        <v>1.917061106714</v>
      </c>
      <c r="H151" s="674">
        <v>470.27955918725502</v>
      </c>
      <c r="I151" s="673">
        <v>2.8936420334789998</v>
      </c>
      <c r="J151" s="673">
        <v>2.8390878711740002</v>
      </c>
      <c r="K151" s="674">
        <v>411.56042171084999</v>
      </c>
      <c r="L151" s="673">
        <v>2.594865265883</v>
      </c>
      <c r="M151" s="673">
        <v>2.5376619039819999</v>
      </c>
      <c r="N151" s="674">
        <v>517.49799236384899</v>
      </c>
      <c r="O151" s="673">
        <v>5.5285744272699997</v>
      </c>
      <c r="P151" s="673">
        <v>4.9809550262769999</v>
      </c>
      <c r="Q151" s="674">
        <v>464.474589818531</v>
      </c>
      <c r="R151" s="673">
        <v>2.8404515825500001</v>
      </c>
      <c r="S151" s="673">
        <v>2.742582981845</v>
      </c>
      <c r="T151" s="674">
        <v>498.13287743169002</v>
      </c>
      <c r="U151" s="673">
        <v>1.411952282815</v>
      </c>
      <c r="V151" s="673">
        <v>1.9256782939970001</v>
      </c>
      <c r="W151" s="674">
        <v>515.29077423553497</v>
      </c>
      <c r="X151" s="673">
        <v>0.43413221359900001</v>
      </c>
      <c r="Y151" s="673">
        <v>-0.83771355356499999</v>
      </c>
      <c r="Z151" s="674">
        <v>276.12174152388701</v>
      </c>
      <c r="AA151" s="673">
        <v>1.3054499366009999</v>
      </c>
      <c r="AB151" s="673">
        <v>1.0109050684559999</v>
      </c>
    </row>
    <row r="152" spans="1:28" ht="13" x14ac:dyDescent="0.3">
      <c r="A152" s="675">
        <v>40575</v>
      </c>
      <c r="B152" s="731">
        <v>425.136892076229</v>
      </c>
      <c r="C152" s="723">
        <v>2.0941447394520001</v>
      </c>
      <c r="D152" s="723">
        <v>2.1061444068480002</v>
      </c>
      <c r="E152" s="731">
        <v>411.58597322004601</v>
      </c>
      <c r="F152" s="723">
        <v>1.873264437485</v>
      </c>
      <c r="G152" s="723">
        <v>1.8186791108960001</v>
      </c>
      <c r="H152" s="731">
        <v>470.47328002683599</v>
      </c>
      <c r="I152" s="723">
        <v>2.5732281695019998</v>
      </c>
      <c r="J152" s="723">
        <v>2.7737367134880002</v>
      </c>
      <c r="K152" s="731">
        <v>410.94926099569898</v>
      </c>
      <c r="L152" s="723">
        <v>2.5054221587160002</v>
      </c>
      <c r="M152" s="723">
        <v>2.5161967637279998</v>
      </c>
      <c r="N152" s="731">
        <v>513.79310379868105</v>
      </c>
      <c r="O152" s="723">
        <v>5.5625642456610001</v>
      </c>
      <c r="P152" s="723">
        <v>5.3965884242910001</v>
      </c>
      <c r="Q152" s="731">
        <v>464.75323716596802</v>
      </c>
      <c r="R152" s="723">
        <v>2.4759266924130001</v>
      </c>
      <c r="S152" s="723">
        <v>2.6940648846449999</v>
      </c>
      <c r="T152" s="731">
        <v>496.72764070782802</v>
      </c>
      <c r="U152" s="723">
        <v>0.88395179294600001</v>
      </c>
      <c r="V152" s="723">
        <v>1.1563150988140001</v>
      </c>
      <c r="W152" s="731">
        <v>516.48634178912801</v>
      </c>
      <c r="X152" s="723">
        <v>0.72825047332399995</v>
      </c>
      <c r="Y152" s="723">
        <v>-0.35073371687499999</v>
      </c>
      <c r="Z152" s="731">
        <v>274.76385121298398</v>
      </c>
      <c r="AA152" s="723">
        <v>0.26992904015399999</v>
      </c>
      <c r="AB152" s="723">
        <v>0.636432195619</v>
      </c>
    </row>
    <row r="153" spans="1:28" ht="13" x14ac:dyDescent="0.3">
      <c r="A153" s="675">
        <v>40603</v>
      </c>
      <c r="B153" s="731">
        <v>425.41376935495703</v>
      </c>
      <c r="C153" s="723">
        <v>1.6961231665909999</v>
      </c>
      <c r="D153" s="723">
        <v>2.011996725495</v>
      </c>
      <c r="E153" s="731">
        <v>412.00891646929603</v>
      </c>
      <c r="F153" s="723">
        <v>1.201056350472</v>
      </c>
      <c r="G153" s="723">
        <v>1.6827713287129999</v>
      </c>
      <c r="H153" s="731">
        <v>471.48300187822002</v>
      </c>
      <c r="I153" s="723">
        <v>3.150706649535</v>
      </c>
      <c r="J153" s="723">
        <v>2.8721787737189999</v>
      </c>
      <c r="K153" s="731">
        <v>410.95032109949699</v>
      </c>
      <c r="L153" s="723">
        <v>2.0581818704489998</v>
      </c>
      <c r="M153" s="723">
        <v>2.3857205122480001</v>
      </c>
      <c r="N153" s="731">
        <v>513.07324855212903</v>
      </c>
      <c r="O153" s="723">
        <v>3.8044800220570001</v>
      </c>
      <c r="P153" s="723">
        <v>4.9606546275490002</v>
      </c>
      <c r="Q153" s="731">
        <v>466.06557861736599</v>
      </c>
      <c r="R153" s="723">
        <v>3.1527149038709998</v>
      </c>
      <c r="S153" s="723">
        <v>2.822593110328</v>
      </c>
      <c r="T153" s="731">
        <v>499.31904573875801</v>
      </c>
      <c r="U153" s="723">
        <v>0.61773879322900005</v>
      </c>
      <c r="V153" s="723">
        <v>0.96993712030099999</v>
      </c>
      <c r="W153" s="731">
        <v>515.82884158436502</v>
      </c>
      <c r="X153" s="723">
        <v>1.0761851190539999</v>
      </c>
      <c r="Y153" s="723">
        <v>0.74560714783199999</v>
      </c>
      <c r="Z153" s="731">
        <v>274.86469857502902</v>
      </c>
      <c r="AA153" s="723">
        <v>-0.26714208342599999</v>
      </c>
      <c r="AB153" s="723">
        <v>0.43318591295699999</v>
      </c>
    </row>
    <row r="154" spans="1:28" ht="13" x14ac:dyDescent="0.3">
      <c r="A154" s="675">
        <v>40634</v>
      </c>
      <c r="B154" s="731">
        <v>425.64692360686502</v>
      </c>
      <c r="C154" s="723">
        <v>2.0646595984610001</v>
      </c>
      <c r="D154" s="723">
        <v>1.951310222764</v>
      </c>
      <c r="E154" s="731">
        <v>412.09136245675001</v>
      </c>
      <c r="F154" s="723">
        <v>1.84956852768</v>
      </c>
      <c r="G154" s="723">
        <v>1.6402744357329999</v>
      </c>
      <c r="H154" s="731">
        <v>471.337999989384</v>
      </c>
      <c r="I154" s="723">
        <v>2.630433623984</v>
      </c>
      <c r="J154" s="723">
        <v>2.7843007490159999</v>
      </c>
      <c r="K154" s="731">
        <v>411.71846697717302</v>
      </c>
      <c r="L154" s="723">
        <v>2.5270803503939998</v>
      </c>
      <c r="M154" s="723">
        <v>2.363206320697</v>
      </c>
      <c r="N154" s="731">
        <v>514.612168586596</v>
      </c>
      <c r="O154" s="723">
        <v>4.7460888055290003</v>
      </c>
      <c r="P154" s="723">
        <v>4.6998926674419996</v>
      </c>
      <c r="Q154" s="731">
        <v>465.16114997105001</v>
      </c>
      <c r="R154" s="723">
        <v>2.3093556279460001</v>
      </c>
      <c r="S154" s="723">
        <v>2.6450829672010001</v>
      </c>
      <c r="T154" s="731">
        <v>497.47244839784901</v>
      </c>
      <c r="U154" s="723">
        <v>0.84792866565900005</v>
      </c>
      <c r="V154" s="723">
        <v>0.78281332178499996</v>
      </c>
      <c r="W154" s="731">
        <v>508.82906090532703</v>
      </c>
      <c r="X154" s="723">
        <v>-0.47958715878399999</v>
      </c>
      <c r="Y154" s="723">
        <v>0.44150037788599999</v>
      </c>
      <c r="Z154" s="731">
        <v>277.229151652258</v>
      </c>
      <c r="AA154" s="723">
        <v>1.3952535458949999</v>
      </c>
      <c r="AB154" s="723">
        <v>0.46392039064000001</v>
      </c>
    </row>
    <row r="155" spans="1:28" ht="13" x14ac:dyDescent="0.3">
      <c r="A155" s="675">
        <v>40664</v>
      </c>
      <c r="B155" s="731">
        <v>426.655675479634</v>
      </c>
      <c r="C155" s="723">
        <v>2.3460527930650001</v>
      </c>
      <c r="D155" s="723">
        <v>2.0352243749849999</v>
      </c>
      <c r="E155" s="731">
        <v>413.515999416912</v>
      </c>
      <c r="F155" s="723">
        <v>2.364684150874</v>
      </c>
      <c r="G155" s="723">
        <v>1.803558613111</v>
      </c>
      <c r="H155" s="731">
        <v>471.55353966158202</v>
      </c>
      <c r="I155" s="723">
        <v>2.2017070450570002</v>
      </c>
      <c r="J155" s="723">
        <v>2.6594631633449999</v>
      </c>
      <c r="K155" s="731">
        <v>412.68858362311101</v>
      </c>
      <c r="L155" s="723">
        <v>2.6810675948560001</v>
      </c>
      <c r="M155" s="723">
        <v>2.421853900266</v>
      </c>
      <c r="N155" s="731">
        <v>518.82585890921405</v>
      </c>
      <c r="O155" s="723">
        <v>5.3576517594819997</v>
      </c>
      <c r="P155" s="723">
        <v>4.6349604993730003</v>
      </c>
      <c r="Q155" s="731">
        <v>464.58416373089102</v>
      </c>
      <c r="R155" s="723">
        <v>1.9344258574040001</v>
      </c>
      <c r="S155" s="723">
        <v>2.463634590197</v>
      </c>
      <c r="T155" s="731">
        <v>498.58874112824998</v>
      </c>
      <c r="U155" s="723">
        <v>1.153516354797</v>
      </c>
      <c r="V155" s="723">
        <v>0.87247766227699997</v>
      </c>
      <c r="W155" s="731">
        <v>512.85773513889001</v>
      </c>
      <c r="X155" s="723">
        <v>1.2942434008779999</v>
      </c>
      <c r="Y155" s="723">
        <v>0.62784242184600003</v>
      </c>
      <c r="Z155" s="731">
        <v>278.042911841913</v>
      </c>
      <c r="AA155" s="723">
        <v>2.0782183221860002</v>
      </c>
      <c r="AB155" s="723">
        <v>1.0639518904859999</v>
      </c>
    </row>
    <row r="156" spans="1:28" x14ac:dyDescent="0.25">
      <c r="A156" s="675">
        <v>40695</v>
      </c>
      <c r="B156" s="674">
        <v>426.32370553086599</v>
      </c>
      <c r="C156" s="673">
        <v>2.0329132080319998</v>
      </c>
      <c r="D156" s="673">
        <v>2.1477768773019998</v>
      </c>
      <c r="E156" s="674">
        <v>413.00723536902302</v>
      </c>
      <c r="F156" s="673">
        <v>1.9195107532710001</v>
      </c>
      <c r="G156" s="673">
        <v>2.0443539054170001</v>
      </c>
      <c r="H156" s="674">
        <v>471.22608309120602</v>
      </c>
      <c r="I156" s="673">
        <v>2.6881246482350001</v>
      </c>
      <c r="J156" s="673">
        <v>2.5062342198969998</v>
      </c>
      <c r="K156" s="674">
        <v>412.13508914670803</v>
      </c>
      <c r="L156" s="673">
        <v>2.3051615983040001</v>
      </c>
      <c r="M156" s="673">
        <v>2.5042755070410001</v>
      </c>
      <c r="N156" s="674">
        <v>518.466760347167</v>
      </c>
      <c r="O156" s="673">
        <v>5.2995650999589996</v>
      </c>
      <c r="P156" s="673">
        <v>5.1347293868849997</v>
      </c>
      <c r="Q156" s="674">
        <v>464.80344743958301</v>
      </c>
      <c r="R156" s="673">
        <v>2.6150436362380001</v>
      </c>
      <c r="S156" s="673">
        <v>2.2855788780889998</v>
      </c>
      <c r="T156" s="674">
        <v>499.78255511058802</v>
      </c>
      <c r="U156" s="673">
        <v>1.1305563240659999</v>
      </c>
      <c r="V156" s="673">
        <v>1.0440247969250001</v>
      </c>
      <c r="W156" s="674">
        <v>515.30622533159396</v>
      </c>
      <c r="X156" s="673">
        <v>2.2652698189109999</v>
      </c>
      <c r="Y156" s="673">
        <v>1.019751136672</v>
      </c>
      <c r="Z156" s="674">
        <v>276.64021255767699</v>
      </c>
      <c r="AA156" s="673">
        <v>0.79614449849900004</v>
      </c>
      <c r="AB156" s="673">
        <v>1.4215855769279999</v>
      </c>
    </row>
    <row r="157" spans="1:28" ht="13" x14ac:dyDescent="0.3">
      <c r="A157" s="675">
        <v>40725</v>
      </c>
      <c r="B157" s="731">
        <v>426.81168289289297</v>
      </c>
      <c r="C157" s="723">
        <v>1.635779262921</v>
      </c>
      <c r="D157" s="723">
        <v>2.0040340805680001</v>
      </c>
      <c r="E157" s="731">
        <v>414.08107914903798</v>
      </c>
      <c r="F157" s="723">
        <v>1.6946149407119999</v>
      </c>
      <c r="G157" s="723">
        <v>1.9920711547100001</v>
      </c>
      <c r="H157" s="731">
        <v>471.005934468004</v>
      </c>
      <c r="I157" s="723">
        <v>1.949603394173</v>
      </c>
      <c r="J157" s="723">
        <v>2.2789276659189999</v>
      </c>
      <c r="K157" s="731">
        <v>412.45450363853303</v>
      </c>
      <c r="L157" s="723">
        <v>1.782858682419</v>
      </c>
      <c r="M157" s="723">
        <v>2.2551024045329999</v>
      </c>
      <c r="N157" s="731">
        <v>518.89580247444906</v>
      </c>
      <c r="O157" s="723">
        <v>3.7295793723270001</v>
      </c>
      <c r="P157" s="723">
        <v>4.7899786331990004</v>
      </c>
      <c r="Q157" s="731">
        <v>464.49517075354902</v>
      </c>
      <c r="R157" s="723">
        <v>1.665717878336</v>
      </c>
      <c r="S157" s="723">
        <v>2.07027931454</v>
      </c>
      <c r="T157" s="731">
        <v>500.98388495725499</v>
      </c>
      <c r="U157" s="723">
        <v>1.585169940693</v>
      </c>
      <c r="V157" s="723">
        <v>1.289661109908</v>
      </c>
      <c r="W157" s="731">
        <v>515.28076432355704</v>
      </c>
      <c r="X157" s="723">
        <v>2.7166388060319999</v>
      </c>
      <c r="Y157" s="723">
        <v>2.0898522097129999</v>
      </c>
      <c r="Z157" s="731">
        <v>276.630717993036</v>
      </c>
      <c r="AA157" s="723">
        <v>0.64921390502099996</v>
      </c>
      <c r="AB157" s="723">
        <v>1.171995631273</v>
      </c>
    </row>
    <row r="158" spans="1:28" ht="13" x14ac:dyDescent="0.3">
      <c r="A158" s="675">
        <v>40756</v>
      </c>
      <c r="B158" s="731">
        <v>427.16044444661497</v>
      </c>
      <c r="C158" s="723">
        <v>1.50664748734</v>
      </c>
      <c r="D158" s="723">
        <v>1.7244442543759999</v>
      </c>
      <c r="E158" s="731">
        <v>414.28758396823002</v>
      </c>
      <c r="F158" s="723">
        <v>1.4144693256209999</v>
      </c>
      <c r="G158" s="723">
        <v>1.6755245391739999</v>
      </c>
      <c r="H158" s="731">
        <v>472.133446521113</v>
      </c>
      <c r="I158" s="723">
        <v>2.1984508235979998</v>
      </c>
      <c r="J158" s="723">
        <v>2.277807346266</v>
      </c>
      <c r="K158" s="731">
        <v>412.57248393668698</v>
      </c>
      <c r="L158" s="723">
        <v>1.56536193697</v>
      </c>
      <c r="M158" s="723">
        <v>1.883377239304</v>
      </c>
      <c r="N158" s="731">
        <v>517.03383118209001</v>
      </c>
      <c r="O158" s="723">
        <v>2.9658006000079999</v>
      </c>
      <c r="P158" s="723">
        <v>3.9901533832089999</v>
      </c>
      <c r="Q158" s="731">
        <v>465.79966481341398</v>
      </c>
      <c r="R158" s="723">
        <v>2.0140871808649998</v>
      </c>
      <c r="S158" s="723">
        <v>2.0968153729029999</v>
      </c>
      <c r="T158" s="731">
        <v>502.594051350923</v>
      </c>
      <c r="U158" s="723">
        <v>1.248232061602</v>
      </c>
      <c r="V158" s="723">
        <v>1.321027963715</v>
      </c>
      <c r="W158" s="731">
        <v>517.68021742256406</v>
      </c>
      <c r="X158" s="723">
        <v>3.2750293463969999</v>
      </c>
      <c r="Y158" s="723">
        <v>2.7514539932159998</v>
      </c>
      <c r="Z158" s="731">
        <v>277.343547604533</v>
      </c>
      <c r="AA158" s="723">
        <v>0.53039388497600004</v>
      </c>
      <c r="AB158" s="723">
        <v>0.65835826090299998</v>
      </c>
    </row>
    <row r="159" spans="1:28" x14ac:dyDescent="0.25">
      <c r="A159" s="675">
        <v>40787</v>
      </c>
      <c r="B159" s="674">
        <v>428.69293718409</v>
      </c>
      <c r="C159" s="673">
        <v>1.67736637176</v>
      </c>
      <c r="D159" s="673">
        <v>1.6066222992879999</v>
      </c>
      <c r="E159" s="674">
        <v>415.80186803281299</v>
      </c>
      <c r="F159" s="673">
        <v>1.7306213222739999</v>
      </c>
      <c r="G159" s="673">
        <v>1.6131678986660001</v>
      </c>
      <c r="H159" s="674">
        <v>474.06408889552603</v>
      </c>
      <c r="I159" s="673">
        <v>1.976061987374</v>
      </c>
      <c r="J159" s="673">
        <v>2.0412342314499998</v>
      </c>
      <c r="K159" s="674">
        <v>414.05075602933198</v>
      </c>
      <c r="L159" s="673">
        <v>1.6992692842120001</v>
      </c>
      <c r="M159" s="673">
        <v>1.682428242416</v>
      </c>
      <c r="N159" s="674">
        <v>520.13956141466895</v>
      </c>
      <c r="O159" s="673">
        <v>3.2485109503610001</v>
      </c>
      <c r="P159" s="673">
        <v>3.3140345206189998</v>
      </c>
      <c r="Q159" s="674">
        <v>467.11733284657498</v>
      </c>
      <c r="R159" s="673">
        <v>1.6452086722179999</v>
      </c>
      <c r="S159" s="673">
        <v>1.7747029844410001</v>
      </c>
      <c r="T159" s="674">
        <v>504.63891300348803</v>
      </c>
      <c r="U159" s="673">
        <v>1.733527348874</v>
      </c>
      <c r="V159" s="673">
        <v>1.5221221609910001</v>
      </c>
      <c r="W159" s="674">
        <v>516.87619564313195</v>
      </c>
      <c r="X159" s="673">
        <v>2.6382325954620001</v>
      </c>
      <c r="Y159" s="673">
        <v>2.8762240880230001</v>
      </c>
      <c r="Z159" s="674">
        <v>277.26895565765398</v>
      </c>
      <c r="AA159" s="673">
        <v>0.45989222777900002</v>
      </c>
      <c r="AB159" s="673">
        <v>0.54635904606999997</v>
      </c>
    </row>
    <row r="160" spans="1:28" ht="13" x14ac:dyDescent="0.3">
      <c r="A160" s="675">
        <v>40817</v>
      </c>
      <c r="B160" s="731">
        <v>429.74937848257298</v>
      </c>
      <c r="C160" s="723">
        <v>1.8551969412810001</v>
      </c>
      <c r="D160" s="723">
        <v>1.679888322989</v>
      </c>
      <c r="E160" s="731">
        <v>416.71284407552997</v>
      </c>
      <c r="F160" s="723">
        <v>1.92051789611</v>
      </c>
      <c r="G160" s="723">
        <v>1.6886101570509999</v>
      </c>
      <c r="H160" s="731">
        <v>475.52234185614998</v>
      </c>
      <c r="I160" s="723">
        <v>2.106677158603</v>
      </c>
      <c r="J160" s="723">
        <v>2.0935196061869998</v>
      </c>
      <c r="K160" s="731">
        <v>415.36185001536001</v>
      </c>
      <c r="L160" s="723">
        <v>2.0557397614080002</v>
      </c>
      <c r="M160" s="723">
        <v>1.773581874559</v>
      </c>
      <c r="N160" s="731">
        <v>524.95416883773896</v>
      </c>
      <c r="O160" s="723">
        <v>3.673047597534</v>
      </c>
      <c r="P160" s="723">
        <v>3.2967866255249998</v>
      </c>
      <c r="Q160" s="731">
        <v>467.45396695891299</v>
      </c>
      <c r="R160" s="723">
        <v>1.5218574746669999</v>
      </c>
      <c r="S160" s="723">
        <v>1.726302643153</v>
      </c>
      <c r="T160" s="731">
        <v>502.96464037583701</v>
      </c>
      <c r="U160" s="723">
        <v>1.4529760990189999</v>
      </c>
      <c r="V160" s="723">
        <v>1.4781945792069999</v>
      </c>
      <c r="W160" s="731">
        <v>515.05851134797297</v>
      </c>
      <c r="X160" s="723">
        <v>1.609001850504</v>
      </c>
      <c r="Y160" s="723">
        <v>2.5042715374450002</v>
      </c>
      <c r="Z160" s="731">
        <v>278.96612828087802</v>
      </c>
      <c r="AA160" s="723">
        <v>1.6464157183599999</v>
      </c>
      <c r="AB160" s="723">
        <v>0.87750934229099997</v>
      </c>
    </row>
    <row r="161" spans="1:28" s="26" customFormat="1" ht="13" x14ac:dyDescent="0.3">
      <c r="A161" s="672">
        <v>40848</v>
      </c>
      <c r="B161" s="672">
        <v>430.39803661975498</v>
      </c>
      <c r="C161" s="672">
        <v>1.8003120249710001</v>
      </c>
      <c r="D161" s="672">
        <v>1.7776644412460001</v>
      </c>
      <c r="E161" s="672">
        <v>417.48709034623698</v>
      </c>
      <c r="F161" s="672">
        <v>1.9876567266930001</v>
      </c>
      <c r="G161" s="672">
        <v>1.879657864513</v>
      </c>
      <c r="H161" s="672">
        <v>475.70585315642899</v>
      </c>
      <c r="I161" s="672">
        <v>1.7509551602619999</v>
      </c>
      <c r="J161" s="672">
        <v>1.9442955533649999</v>
      </c>
      <c r="K161" s="672">
        <v>415.74911061093098</v>
      </c>
      <c r="L161" s="672">
        <v>1.8976967697130001</v>
      </c>
      <c r="M161" s="672">
        <v>1.8842256176150001</v>
      </c>
      <c r="N161" s="672">
        <v>524.41454272338206</v>
      </c>
      <c r="O161" s="672">
        <v>3.2683650345239998</v>
      </c>
      <c r="P161" s="672">
        <v>3.3967695471070001</v>
      </c>
      <c r="Q161" s="672">
        <v>466.88150518060303</v>
      </c>
      <c r="R161" s="672">
        <v>1.146112202624</v>
      </c>
      <c r="S161" s="672">
        <v>1.4373508899209999</v>
      </c>
      <c r="T161" s="672">
        <v>505.84247176822498</v>
      </c>
      <c r="U161" s="672">
        <v>1.830503021852</v>
      </c>
      <c r="V161" s="672">
        <v>1.6724519346510001</v>
      </c>
      <c r="W161" s="672">
        <v>516.34035053901903</v>
      </c>
      <c r="X161" s="672">
        <v>2.2217154374670001</v>
      </c>
      <c r="Y161" s="672">
        <v>2.1551864799149998</v>
      </c>
      <c r="Z161" s="672">
        <v>280.43084522250399</v>
      </c>
      <c r="AA161" s="672">
        <v>2.1652267002099999</v>
      </c>
      <c r="AB161" s="672">
        <v>1.422067189202</v>
      </c>
    </row>
    <row r="162" spans="1:28" x14ac:dyDescent="0.25">
      <c r="A162" s="675">
        <v>40878</v>
      </c>
      <c r="B162" s="674">
        <v>430.819341677963</v>
      </c>
      <c r="C162" s="673">
        <v>1.9359598790520001</v>
      </c>
      <c r="D162" s="673">
        <v>1.863820335225</v>
      </c>
      <c r="E162" s="674">
        <v>418.20296916390498</v>
      </c>
      <c r="F162" s="673">
        <v>2.300901354379</v>
      </c>
      <c r="G162" s="673">
        <v>2.0696472383170001</v>
      </c>
      <c r="H162" s="674">
        <v>474.97721229261202</v>
      </c>
      <c r="I162" s="673">
        <v>1.4029804928389999</v>
      </c>
      <c r="J162" s="673">
        <v>1.7528604211429999</v>
      </c>
      <c r="K162" s="674">
        <v>416.46874307013201</v>
      </c>
      <c r="L162" s="673">
        <v>1.998177851323</v>
      </c>
      <c r="M162" s="673">
        <v>1.9838155986849999</v>
      </c>
      <c r="N162" s="674">
        <v>528.45958806106398</v>
      </c>
      <c r="O162" s="673">
        <v>3.4204249963129998</v>
      </c>
      <c r="P162" s="673">
        <v>3.4536663316089999</v>
      </c>
      <c r="Q162" s="674">
        <v>466.77823602984699</v>
      </c>
      <c r="R162" s="673">
        <v>0.784067736056</v>
      </c>
      <c r="S162" s="673">
        <v>1.149960706181</v>
      </c>
      <c r="T162" s="674">
        <v>504.906843584912</v>
      </c>
      <c r="U162" s="673">
        <v>1.5636912230260001</v>
      </c>
      <c r="V162" s="673">
        <v>1.6158179972490001</v>
      </c>
      <c r="W162" s="674">
        <v>515.86452391311298</v>
      </c>
      <c r="X162" s="673">
        <v>2.7905446166869998</v>
      </c>
      <c r="Y162" s="673">
        <v>2.2051266379359999</v>
      </c>
      <c r="Z162" s="674">
        <v>280.28723041177801</v>
      </c>
      <c r="AA162" s="673">
        <v>2.454936083937</v>
      </c>
      <c r="AB162" s="673">
        <v>2.088473173099</v>
      </c>
    </row>
    <row r="163" spans="1:28" x14ac:dyDescent="0.25">
      <c r="A163" s="675">
        <v>40909</v>
      </c>
      <c r="B163" s="674">
        <v>430.07827816947503</v>
      </c>
      <c r="C163" s="673">
        <v>0.95537587480899999</v>
      </c>
      <c r="D163" s="673">
        <v>1.562296977385</v>
      </c>
      <c r="E163" s="674">
        <v>418.24166064357399</v>
      </c>
      <c r="F163" s="673">
        <v>1.240977150178</v>
      </c>
      <c r="G163" s="673">
        <v>1.8411314541399999</v>
      </c>
      <c r="H163" s="674">
        <v>473.48145945265702</v>
      </c>
      <c r="I163" s="673">
        <v>0.68085040118200002</v>
      </c>
      <c r="J163" s="673">
        <v>1.2771681206159999</v>
      </c>
      <c r="K163" s="674">
        <v>415.53315939255799</v>
      </c>
      <c r="L163" s="673">
        <v>0.96528661944500005</v>
      </c>
      <c r="M163" s="673">
        <v>1.618584330911</v>
      </c>
      <c r="N163" s="674">
        <v>524.07067270224297</v>
      </c>
      <c r="O163" s="673">
        <v>1.2700880844719999</v>
      </c>
      <c r="P163" s="673">
        <v>2.64582629449</v>
      </c>
      <c r="Q163" s="674">
        <v>465.93929440097202</v>
      </c>
      <c r="R163" s="673">
        <v>0.315346547378</v>
      </c>
      <c r="S163" s="673">
        <v>0.74764958130199999</v>
      </c>
      <c r="T163" s="674">
        <v>503.64123798327103</v>
      </c>
      <c r="U163" s="673">
        <v>1.1058014439799999</v>
      </c>
      <c r="V163" s="673">
        <v>1.4996494396040001</v>
      </c>
      <c r="W163" s="674">
        <v>519.17726592092595</v>
      </c>
      <c r="X163" s="673">
        <v>0.754232732219</v>
      </c>
      <c r="Y163" s="673">
        <v>1.9125008206159999</v>
      </c>
      <c r="Z163" s="674">
        <v>282.27625516542503</v>
      </c>
      <c r="AA163" s="673">
        <v>2.2289130901359999</v>
      </c>
      <c r="AB163" s="673">
        <v>2.2827268656089998</v>
      </c>
    </row>
    <row r="164" spans="1:28" x14ac:dyDescent="0.25">
      <c r="A164" s="675">
        <v>40940</v>
      </c>
      <c r="B164" s="674">
        <v>432.11686473274301</v>
      </c>
      <c r="C164" s="673">
        <v>1.641817679578</v>
      </c>
      <c r="D164" s="673">
        <v>1.5098371721920001</v>
      </c>
      <c r="E164" s="674">
        <v>419.499674639967</v>
      </c>
      <c r="F164" s="673">
        <v>1.9227335076580001</v>
      </c>
      <c r="G164" s="673">
        <v>1.8197338110000001</v>
      </c>
      <c r="H164" s="674">
        <v>476.41448995732298</v>
      </c>
      <c r="I164" s="673">
        <v>1.262815590749</v>
      </c>
      <c r="J164" s="673">
        <v>1.1151868290739999</v>
      </c>
      <c r="K164" s="674">
        <v>417.88965377457203</v>
      </c>
      <c r="L164" s="673">
        <v>1.688868538675</v>
      </c>
      <c r="M164" s="673">
        <v>1.549527574094</v>
      </c>
      <c r="N164" s="674">
        <v>527.87882772088699</v>
      </c>
      <c r="O164" s="673">
        <v>2.741516734667</v>
      </c>
      <c r="P164" s="673">
        <v>2.4727241155100002</v>
      </c>
      <c r="Q164" s="674">
        <v>468.54282914971202</v>
      </c>
      <c r="R164" s="673">
        <v>0.81539872790400003</v>
      </c>
      <c r="S164" s="673">
        <v>0.63816742260100001</v>
      </c>
      <c r="T164" s="674">
        <v>505.224574170403</v>
      </c>
      <c r="U164" s="673">
        <v>1.710581970125</v>
      </c>
      <c r="V164" s="673">
        <v>1.459719433149</v>
      </c>
      <c r="W164" s="674">
        <v>518.97307768256996</v>
      </c>
      <c r="X164" s="673">
        <v>0.48147176260800001</v>
      </c>
      <c r="Y164" s="673">
        <v>1.3287271878169999</v>
      </c>
      <c r="Z164" s="674">
        <v>282.87396525494398</v>
      </c>
      <c r="AA164" s="673">
        <v>2.951667042865</v>
      </c>
      <c r="AB164" s="673">
        <v>2.544781721014</v>
      </c>
    </row>
    <row r="165" spans="1:28" x14ac:dyDescent="0.25">
      <c r="A165" s="675">
        <v>40969</v>
      </c>
      <c r="B165" s="674">
        <v>433.34859580000199</v>
      </c>
      <c r="C165" s="673">
        <v>1.865202073049</v>
      </c>
      <c r="D165" s="673">
        <v>1.487183922594</v>
      </c>
      <c r="E165" s="674">
        <v>421.27465021681297</v>
      </c>
      <c r="F165" s="673">
        <v>2.248915830978</v>
      </c>
      <c r="G165" s="673">
        <v>1.8036645553740001</v>
      </c>
      <c r="H165" s="674">
        <v>477.48239013183201</v>
      </c>
      <c r="I165" s="673">
        <v>1.2724505930679999</v>
      </c>
      <c r="J165" s="673">
        <v>1.0722358128080001</v>
      </c>
      <c r="K165" s="674">
        <v>418.57426499837999</v>
      </c>
      <c r="L165" s="673">
        <v>1.8551984284830001</v>
      </c>
      <c r="M165" s="673">
        <v>1.502851677579</v>
      </c>
      <c r="N165" s="674">
        <v>530.14784007710603</v>
      </c>
      <c r="O165" s="673">
        <v>3.3279052402680001</v>
      </c>
      <c r="P165" s="673">
        <v>2.4432703276729999</v>
      </c>
      <c r="Q165" s="674">
        <v>470.021388575488</v>
      </c>
      <c r="R165" s="673">
        <v>0.84876681300000001</v>
      </c>
      <c r="S165" s="673">
        <v>0.66008385672400005</v>
      </c>
      <c r="T165" s="674">
        <v>508.75835397928103</v>
      </c>
      <c r="U165" s="673">
        <v>1.8904362493439999</v>
      </c>
      <c r="V165" s="673">
        <v>1.569061900019</v>
      </c>
      <c r="W165" s="674">
        <v>526.34813112445204</v>
      </c>
      <c r="X165" s="673">
        <v>2.039298443991</v>
      </c>
      <c r="Y165" s="673">
        <v>1.091525723061</v>
      </c>
      <c r="Z165" s="674">
        <v>282.48357961303702</v>
      </c>
      <c r="AA165" s="673">
        <v>2.7718659680590001</v>
      </c>
      <c r="AB165" s="673">
        <v>2.6501363610470001</v>
      </c>
    </row>
    <row r="166" spans="1:28" x14ac:dyDescent="0.25">
      <c r="A166" s="675">
        <v>41000</v>
      </c>
      <c r="B166" s="674">
        <v>432.720505407178</v>
      </c>
      <c r="C166" s="673">
        <v>1.6618425760890001</v>
      </c>
      <c r="D166" s="673">
        <v>1.7229605477759999</v>
      </c>
      <c r="E166" s="674">
        <v>420.11306869874397</v>
      </c>
      <c r="F166" s="673">
        <v>1.9465844161770001</v>
      </c>
      <c r="G166" s="673">
        <v>2.0394449938779999</v>
      </c>
      <c r="H166" s="674">
        <v>477.70767644691301</v>
      </c>
      <c r="I166" s="673">
        <v>1.351403124228</v>
      </c>
      <c r="J166" s="673">
        <v>1.2955740977800001</v>
      </c>
      <c r="K166" s="674">
        <v>417.98338806319299</v>
      </c>
      <c r="L166" s="673">
        <v>1.5216517082700001</v>
      </c>
      <c r="M166" s="673">
        <v>1.6884689535340001</v>
      </c>
      <c r="N166" s="674">
        <v>528.00373541715601</v>
      </c>
      <c r="O166" s="673">
        <v>2.6022639276759998</v>
      </c>
      <c r="P166" s="673">
        <v>2.8902045453510001</v>
      </c>
      <c r="Q166" s="674">
        <v>470.246520930266</v>
      </c>
      <c r="R166" s="673">
        <v>1.093249287808</v>
      </c>
      <c r="S166" s="673">
        <v>0.91912299716599999</v>
      </c>
      <c r="T166" s="674">
        <v>508.27740916661901</v>
      </c>
      <c r="U166" s="673">
        <v>2.1719716948280001</v>
      </c>
      <c r="V166" s="673">
        <v>1.9243946596549999</v>
      </c>
      <c r="W166" s="674">
        <v>522.72090612724401</v>
      </c>
      <c r="X166" s="673">
        <v>2.730159554409</v>
      </c>
      <c r="Y166" s="673">
        <v>1.745318178704</v>
      </c>
      <c r="Z166" s="674">
        <v>282.51376751686001</v>
      </c>
      <c r="AA166" s="673">
        <v>1.90622661185</v>
      </c>
      <c r="AB166" s="673">
        <v>2.5413817768119999</v>
      </c>
    </row>
    <row r="167" spans="1:28" x14ac:dyDescent="0.25">
      <c r="A167" s="675">
        <v>41030</v>
      </c>
      <c r="B167" s="674">
        <v>433.88418663218602</v>
      </c>
      <c r="C167" s="673">
        <v>1.6942259456469999</v>
      </c>
      <c r="D167" s="673">
        <v>1.7403642895360001</v>
      </c>
      <c r="E167" s="674">
        <v>421.43965012669202</v>
      </c>
      <c r="F167" s="673">
        <v>1.9161654496930001</v>
      </c>
      <c r="G167" s="673">
        <v>2.0370684468569999</v>
      </c>
      <c r="H167" s="674">
        <v>478.88422476096298</v>
      </c>
      <c r="I167" s="673">
        <v>1.554581714017</v>
      </c>
      <c r="J167" s="673">
        <v>1.392824123462</v>
      </c>
      <c r="K167" s="674">
        <v>418.76898344328799</v>
      </c>
      <c r="L167" s="673">
        <v>1.4733627392340001</v>
      </c>
      <c r="M167" s="673">
        <v>1.616476759078</v>
      </c>
      <c r="N167" s="674">
        <v>527.69271046470897</v>
      </c>
      <c r="O167" s="673">
        <v>1.7090226717179999</v>
      </c>
      <c r="P167" s="673">
        <v>2.543338061624</v>
      </c>
      <c r="Q167" s="674">
        <v>470.15227058104301</v>
      </c>
      <c r="R167" s="673">
        <v>1.1985141304510001</v>
      </c>
      <c r="S167" s="673">
        <v>1.046652368733</v>
      </c>
      <c r="T167" s="674">
        <v>510.65597217419702</v>
      </c>
      <c r="U167" s="673">
        <v>2.4202774853359998</v>
      </c>
      <c r="V167" s="673">
        <v>2.1607547895349999</v>
      </c>
      <c r="W167" s="674">
        <v>529.67261468074798</v>
      </c>
      <c r="X167" s="673">
        <v>3.278663533719</v>
      </c>
      <c r="Y167" s="673">
        <v>2.6813395125819999</v>
      </c>
      <c r="Z167" s="674">
        <v>283.726588147276</v>
      </c>
      <c r="AA167" s="673">
        <v>2.0441723429350001</v>
      </c>
      <c r="AB167" s="673">
        <v>2.239049522592</v>
      </c>
    </row>
    <row r="168" spans="1:28" x14ac:dyDescent="0.25">
      <c r="A168" s="675">
        <v>41061</v>
      </c>
      <c r="B168" s="674">
        <v>434.67841594557899</v>
      </c>
      <c r="C168" s="673">
        <v>1.95971049846</v>
      </c>
      <c r="D168" s="673">
        <v>1.7719644344679999</v>
      </c>
      <c r="E168" s="674">
        <v>421.97371067758297</v>
      </c>
      <c r="F168" s="673">
        <v>2.1710213625070001</v>
      </c>
      <c r="G168" s="673">
        <v>2.0112658381220001</v>
      </c>
      <c r="H168" s="674">
        <v>481.99000956132801</v>
      </c>
      <c r="I168" s="673">
        <v>2.284238257677</v>
      </c>
      <c r="J168" s="673">
        <v>1.7300037587820001</v>
      </c>
      <c r="K168" s="674">
        <v>419.80721930884499</v>
      </c>
      <c r="L168" s="673">
        <v>1.8615571360400001</v>
      </c>
      <c r="M168" s="673">
        <v>1.618824820028</v>
      </c>
      <c r="N168" s="674">
        <v>529.308261583123</v>
      </c>
      <c r="O168" s="673">
        <v>2.091069681824</v>
      </c>
      <c r="P168" s="673">
        <v>2.1328576264020001</v>
      </c>
      <c r="Q168" s="674">
        <v>474.23213090193002</v>
      </c>
      <c r="R168" s="673">
        <v>2.0285313102310001</v>
      </c>
      <c r="S168" s="673">
        <v>1.4400472634079999</v>
      </c>
      <c r="T168" s="674">
        <v>511.10293122169099</v>
      </c>
      <c r="U168" s="673">
        <v>2.2650602737819998</v>
      </c>
      <c r="V168" s="673">
        <v>2.2858382132770001</v>
      </c>
      <c r="W168" s="674">
        <v>523.30609420063399</v>
      </c>
      <c r="X168" s="673">
        <v>1.5524494903770001</v>
      </c>
      <c r="Y168" s="673">
        <v>2.518332425359</v>
      </c>
      <c r="Z168" s="674">
        <v>285.674775334255</v>
      </c>
      <c r="AA168" s="673">
        <v>3.2658168865069999</v>
      </c>
      <c r="AB168" s="673">
        <v>2.4044428147489998</v>
      </c>
    </row>
    <row r="169" spans="1:28" x14ac:dyDescent="0.25">
      <c r="A169" s="675">
        <v>41091</v>
      </c>
      <c r="B169" s="674">
        <v>434.73992746130699</v>
      </c>
      <c r="C169" s="673">
        <v>1.8575509729899999</v>
      </c>
      <c r="D169" s="673">
        <v>1.8371331695319999</v>
      </c>
      <c r="E169" s="674">
        <v>421.80215211805199</v>
      </c>
      <c r="F169" s="673">
        <v>1.864628295715</v>
      </c>
      <c r="G169" s="673">
        <v>1.9838073034979999</v>
      </c>
      <c r="H169" s="674">
        <v>483.610166990415</v>
      </c>
      <c r="I169" s="673">
        <v>2.6760241432299998</v>
      </c>
      <c r="J169" s="673">
        <v>2.1713932452570002</v>
      </c>
      <c r="K169" s="674">
        <v>419.89534971890299</v>
      </c>
      <c r="L169" s="673">
        <v>1.804040449245</v>
      </c>
      <c r="M169" s="673">
        <v>1.712903085724</v>
      </c>
      <c r="N169" s="674">
        <v>527.35937217016499</v>
      </c>
      <c r="O169" s="673">
        <v>1.6310730700380001</v>
      </c>
      <c r="P169" s="673">
        <v>1.810315646471</v>
      </c>
      <c r="Q169" s="674">
        <v>476.40031818014</v>
      </c>
      <c r="R169" s="673">
        <v>2.5630293221949998</v>
      </c>
      <c r="S169" s="673">
        <v>1.93000000344</v>
      </c>
      <c r="T169" s="674">
        <v>511.72704625828999</v>
      </c>
      <c r="U169" s="673">
        <v>2.1444125497069999</v>
      </c>
      <c r="V169" s="673">
        <v>2.2763631250369998</v>
      </c>
      <c r="W169" s="674">
        <v>521.38751620887899</v>
      </c>
      <c r="X169" s="673">
        <v>1.185130963183</v>
      </c>
      <c r="Y169" s="673">
        <v>2.0034083371759999</v>
      </c>
      <c r="Z169" s="674">
        <v>285.08515820048501</v>
      </c>
      <c r="AA169" s="673">
        <v>3.05621887142</v>
      </c>
      <c r="AB169" s="673">
        <v>2.7874766553499999</v>
      </c>
    </row>
    <row r="170" spans="1:28" x14ac:dyDescent="0.25">
      <c r="A170" s="675">
        <v>41122</v>
      </c>
      <c r="B170" s="674">
        <v>436.12389109745601</v>
      </c>
      <c r="C170" s="673">
        <v>2.0983793718200001</v>
      </c>
      <c r="D170" s="673">
        <v>1.9719193787710001</v>
      </c>
      <c r="E170" s="674">
        <v>422.86684425143102</v>
      </c>
      <c r="F170" s="673">
        <v>2.0708465846420001</v>
      </c>
      <c r="G170" s="673">
        <v>2.035387394872</v>
      </c>
      <c r="H170" s="674">
        <v>486.57840636918399</v>
      </c>
      <c r="I170" s="673">
        <v>3.05950784773</v>
      </c>
      <c r="J170" s="673">
        <v>2.6735041119790002</v>
      </c>
      <c r="K170" s="674">
        <v>421.73025221465099</v>
      </c>
      <c r="L170" s="673">
        <v>2.2196749988229998</v>
      </c>
      <c r="M170" s="673">
        <v>1.9618079940490001</v>
      </c>
      <c r="N170" s="674">
        <v>529.50568194395396</v>
      </c>
      <c r="O170" s="673">
        <v>2.41219239626</v>
      </c>
      <c r="P170" s="673">
        <v>2.0443254896959999</v>
      </c>
      <c r="Q170" s="674">
        <v>478.90758543699098</v>
      </c>
      <c r="R170" s="673">
        <v>2.8140682816570002</v>
      </c>
      <c r="S170" s="673">
        <v>2.468768826687</v>
      </c>
      <c r="T170" s="674">
        <v>513.62348047441697</v>
      </c>
      <c r="U170" s="673">
        <v>2.1945005305669998</v>
      </c>
      <c r="V170" s="673">
        <v>2.2012662115660002</v>
      </c>
      <c r="W170" s="674">
        <v>515.21160978515104</v>
      </c>
      <c r="X170" s="673">
        <v>-0.47685956587299999</v>
      </c>
      <c r="Y170" s="673">
        <v>0.75167988211299996</v>
      </c>
      <c r="Z170" s="674">
        <v>284.75169346543498</v>
      </c>
      <c r="AA170" s="673">
        <v>2.6711080625050001</v>
      </c>
      <c r="AB170" s="673">
        <v>2.9974373791589999</v>
      </c>
    </row>
    <row r="171" spans="1:28" s="26" customFormat="1" ht="13" x14ac:dyDescent="0.3">
      <c r="A171" s="672">
        <v>41153</v>
      </c>
      <c r="B171" s="672">
        <v>435.04836253725398</v>
      </c>
      <c r="C171" s="672">
        <v>1.4825122603859999</v>
      </c>
      <c r="D171" s="672">
        <v>1.8124074020100001</v>
      </c>
      <c r="E171" s="672">
        <v>422.17090116521501</v>
      </c>
      <c r="F171" s="672">
        <v>1.5317471185339999</v>
      </c>
      <c r="G171" s="672">
        <v>1.822046561709</v>
      </c>
      <c r="H171" s="672">
        <v>484.92898688932098</v>
      </c>
      <c r="I171" s="672">
        <v>2.2918626928919998</v>
      </c>
      <c r="J171" s="672">
        <v>2.6752750166050001</v>
      </c>
      <c r="K171" s="672">
        <v>420.54724119236897</v>
      </c>
      <c r="L171" s="672">
        <v>1.5690069558949999</v>
      </c>
      <c r="M171" s="672">
        <v>1.8638943069210001</v>
      </c>
      <c r="N171" s="672">
        <v>527.57774249260297</v>
      </c>
      <c r="O171" s="672">
        <v>1.4300356346100001</v>
      </c>
      <c r="P171" s="672">
        <v>1.823415155662</v>
      </c>
      <c r="Q171" s="672">
        <v>477.05133831802999</v>
      </c>
      <c r="R171" s="672">
        <v>2.1266617127899998</v>
      </c>
      <c r="S171" s="672">
        <v>2.500842221898</v>
      </c>
      <c r="T171" s="672">
        <v>513.198213188365</v>
      </c>
      <c r="U171" s="672">
        <v>1.6961236964340001</v>
      </c>
      <c r="V171" s="672">
        <v>2.0111093854469999</v>
      </c>
      <c r="W171" s="672">
        <v>513.973988640725</v>
      </c>
      <c r="X171" s="672">
        <v>-0.56148977779800002</v>
      </c>
      <c r="Y171" s="672">
        <v>4.7484810420000002E-2</v>
      </c>
      <c r="Z171" s="672">
        <v>284.82463592185701</v>
      </c>
      <c r="AA171" s="672">
        <v>2.7250365069839999</v>
      </c>
      <c r="AB171" s="672">
        <v>2.8172580219290002</v>
      </c>
    </row>
    <row r="172" spans="1:28" x14ac:dyDescent="0.25">
      <c r="A172" s="675">
        <v>41183</v>
      </c>
      <c r="B172" s="674">
        <v>435.08073939854802</v>
      </c>
      <c r="C172" s="673">
        <v>1.2405744331270001</v>
      </c>
      <c r="D172" s="673">
        <v>1.606268558272</v>
      </c>
      <c r="E172" s="674">
        <v>422.23523242195398</v>
      </c>
      <c r="F172" s="673">
        <v>1.3252263338979999</v>
      </c>
      <c r="G172" s="673">
        <v>1.641854673066</v>
      </c>
      <c r="H172" s="674">
        <v>484.04101788988697</v>
      </c>
      <c r="I172" s="673">
        <v>1.7914354981689999</v>
      </c>
      <c r="J172" s="673">
        <v>2.3794092223350001</v>
      </c>
      <c r="K172" s="674">
        <v>420.47731397524302</v>
      </c>
      <c r="L172" s="673">
        <v>1.2315680796620001</v>
      </c>
      <c r="M172" s="673">
        <v>1.672300059673</v>
      </c>
      <c r="N172" s="674">
        <v>525.69152528974098</v>
      </c>
      <c r="O172" s="673">
        <v>0.140461109897</v>
      </c>
      <c r="P172" s="673">
        <v>1.3217479034070001</v>
      </c>
      <c r="Q172" s="674">
        <v>476.391153066519</v>
      </c>
      <c r="R172" s="673">
        <v>1.9118858196340001</v>
      </c>
      <c r="S172" s="673">
        <v>2.2836171993429999</v>
      </c>
      <c r="T172" s="674">
        <v>513.34448836849901</v>
      </c>
      <c r="U172" s="673">
        <v>2.0637331453169998</v>
      </c>
      <c r="V172" s="673">
        <v>1.984414304934</v>
      </c>
      <c r="W172" s="674">
        <v>514.02743041029498</v>
      </c>
      <c r="X172" s="673">
        <v>-0.20018714669500001</v>
      </c>
      <c r="Y172" s="673">
        <v>-0.41312815697900002</v>
      </c>
      <c r="Z172" s="674">
        <v>285.30701642674597</v>
      </c>
      <c r="AA172" s="673">
        <v>2.2729957163410002</v>
      </c>
      <c r="AB172" s="673">
        <v>2.5558133887780001</v>
      </c>
    </row>
    <row r="173" spans="1:28" x14ac:dyDescent="0.25">
      <c r="A173" s="675">
        <v>41214</v>
      </c>
      <c r="B173" s="674">
        <v>436.14261026048598</v>
      </c>
      <c r="C173" s="673">
        <v>1.3347118601770001</v>
      </c>
      <c r="D173" s="673">
        <v>1.3524840279050001</v>
      </c>
      <c r="E173" s="674">
        <v>423.60792242919001</v>
      </c>
      <c r="F173" s="673">
        <v>1.4661128989350001</v>
      </c>
      <c r="G173" s="673">
        <v>1.440978207104</v>
      </c>
      <c r="H173" s="674">
        <v>484.175743282979</v>
      </c>
      <c r="I173" s="673">
        <v>1.7804889450800001</v>
      </c>
      <c r="J173" s="673">
        <v>1.954228228733</v>
      </c>
      <c r="K173" s="674">
        <v>421.58906582425101</v>
      </c>
      <c r="L173" s="673">
        <v>1.404682551152</v>
      </c>
      <c r="M173" s="673">
        <v>1.4015773294989999</v>
      </c>
      <c r="N173" s="674">
        <v>526.86953859232199</v>
      </c>
      <c r="O173" s="673">
        <v>0.46814031056200001</v>
      </c>
      <c r="P173" s="673">
        <v>0.67731617487600004</v>
      </c>
      <c r="Q173" s="674">
        <v>476.84531357280298</v>
      </c>
      <c r="R173" s="673">
        <v>2.1341193175659998</v>
      </c>
      <c r="S173" s="673">
        <v>2.0575077425849999</v>
      </c>
      <c r="T173" s="674">
        <v>512.79911178324005</v>
      </c>
      <c r="U173" s="673">
        <v>1.3752581887199999</v>
      </c>
      <c r="V173" s="673">
        <v>1.7110480163990001</v>
      </c>
      <c r="W173" s="674">
        <v>515.10132081534005</v>
      </c>
      <c r="X173" s="673">
        <v>-0.23996376080000001</v>
      </c>
      <c r="Y173" s="673">
        <v>-0.33406968862600001</v>
      </c>
      <c r="Z173" s="674">
        <v>287.05432034000199</v>
      </c>
      <c r="AA173" s="673">
        <v>2.3618925058840001</v>
      </c>
      <c r="AB173" s="673">
        <v>2.45259700585</v>
      </c>
    </row>
    <row r="174" spans="1:28" x14ac:dyDescent="0.25">
      <c r="A174" s="675">
        <v>41244</v>
      </c>
      <c r="B174" s="674">
        <v>435.96962835866299</v>
      </c>
      <c r="C174" s="673">
        <v>1.195463198249</v>
      </c>
      <c r="D174" s="673">
        <v>1.2569046532129999</v>
      </c>
      <c r="E174" s="674">
        <v>423.38314844895001</v>
      </c>
      <c r="F174" s="673">
        <v>1.2386758743970001</v>
      </c>
      <c r="G174" s="673">
        <v>1.343289740566</v>
      </c>
      <c r="H174" s="674">
        <v>484.04005519013702</v>
      </c>
      <c r="I174" s="673">
        <v>1.9080584632219999</v>
      </c>
      <c r="J174" s="673">
        <v>1.826623915768</v>
      </c>
      <c r="K174" s="674">
        <v>421.62539859444303</v>
      </c>
      <c r="L174" s="673">
        <v>1.238185484533</v>
      </c>
      <c r="M174" s="673">
        <v>1.291466561197</v>
      </c>
      <c r="N174" s="674">
        <v>526.11267242846702</v>
      </c>
      <c r="O174" s="673">
        <v>-0.44410503387900002</v>
      </c>
      <c r="P174" s="673">
        <v>5.3582299706000001E-2</v>
      </c>
      <c r="Q174" s="674">
        <v>475.82179372616798</v>
      </c>
      <c r="R174" s="673">
        <v>1.937442022413</v>
      </c>
      <c r="S174" s="673">
        <v>1.994452843705</v>
      </c>
      <c r="T174" s="674">
        <v>515.46036233616496</v>
      </c>
      <c r="U174" s="673">
        <v>2.0901912670309999</v>
      </c>
      <c r="V174" s="673">
        <v>1.842488579389</v>
      </c>
      <c r="W174" s="674">
        <v>511.20914000182398</v>
      </c>
      <c r="X174" s="673">
        <v>-0.902443121302</v>
      </c>
      <c r="Y174" s="673">
        <v>-0.447596358591</v>
      </c>
      <c r="Z174" s="674">
        <v>285.89064489541897</v>
      </c>
      <c r="AA174" s="673">
        <v>1.999168665447</v>
      </c>
      <c r="AB174" s="673">
        <v>2.2112810578589999</v>
      </c>
    </row>
    <row r="175" spans="1:28" x14ac:dyDescent="0.25">
      <c r="A175" s="675">
        <v>41275</v>
      </c>
      <c r="B175" s="674">
        <v>434.49674986158999</v>
      </c>
      <c r="C175" s="673">
        <v>1.02736453255</v>
      </c>
      <c r="D175" s="673">
        <v>1.1858889121830001</v>
      </c>
      <c r="E175" s="674">
        <v>422.21644048500798</v>
      </c>
      <c r="F175" s="673">
        <v>0.95035483440799995</v>
      </c>
      <c r="G175" s="673">
        <v>1.218231500481</v>
      </c>
      <c r="H175" s="674">
        <v>482.58917030699098</v>
      </c>
      <c r="I175" s="673">
        <v>1.9235623005939999</v>
      </c>
      <c r="J175" s="673">
        <v>1.870601564117</v>
      </c>
      <c r="K175" s="674">
        <v>420.29539662758998</v>
      </c>
      <c r="L175" s="673">
        <v>1.146054683577</v>
      </c>
      <c r="M175" s="673">
        <v>1.262980178541</v>
      </c>
      <c r="N175" s="674">
        <v>523.89786405573102</v>
      </c>
      <c r="O175" s="673">
        <v>-3.2974302038000003E-2</v>
      </c>
      <c r="P175" s="673">
        <v>-4.1046718959999997E-3</v>
      </c>
      <c r="Q175" s="674">
        <v>475.35407027654401</v>
      </c>
      <c r="R175" s="673">
        <v>2.0206013935090001</v>
      </c>
      <c r="S175" s="673">
        <v>2.030734606192</v>
      </c>
      <c r="T175" s="674">
        <v>513.34184884445301</v>
      </c>
      <c r="U175" s="673">
        <v>1.926095428569</v>
      </c>
      <c r="V175" s="673">
        <v>1.796813217535</v>
      </c>
      <c r="W175" s="674">
        <v>505.56946122362302</v>
      </c>
      <c r="X175" s="673">
        <v>-2.6210324662739999</v>
      </c>
      <c r="Y175" s="673">
        <v>-1.257086685785</v>
      </c>
      <c r="Z175" s="674">
        <v>284.42935462011701</v>
      </c>
      <c r="AA175" s="673">
        <v>0.76276322053000001</v>
      </c>
      <c r="AB175" s="673">
        <v>1.7058227476079999</v>
      </c>
    </row>
    <row r="176" spans="1:28" x14ac:dyDescent="0.25">
      <c r="A176" s="675">
        <v>41306</v>
      </c>
      <c r="B176" s="674">
        <v>435.20915935344698</v>
      </c>
      <c r="C176" s="673">
        <v>0.71561535155900002</v>
      </c>
      <c r="D176" s="673">
        <v>0.97918879830899996</v>
      </c>
      <c r="E176" s="674">
        <v>423.00367310037302</v>
      </c>
      <c r="F176" s="673">
        <v>0.83528037617999995</v>
      </c>
      <c r="G176" s="673">
        <v>1.007923483713</v>
      </c>
      <c r="H176" s="674">
        <v>481.14773757672401</v>
      </c>
      <c r="I176" s="673">
        <v>0.99351462207300001</v>
      </c>
      <c r="J176" s="673">
        <v>1.607427382792</v>
      </c>
      <c r="K176" s="674">
        <v>420.19593827432197</v>
      </c>
      <c r="L176" s="673">
        <v>0.551888394201</v>
      </c>
      <c r="M176" s="673">
        <v>0.97809903571900003</v>
      </c>
      <c r="N176" s="674">
        <v>526.64226917193696</v>
      </c>
      <c r="O176" s="673">
        <v>-0.234250453705</v>
      </c>
      <c r="P176" s="673">
        <v>-0.23767788071000001</v>
      </c>
      <c r="Q176" s="674">
        <v>473.59389111510598</v>
      </c>
      <c r="R176" s="673">
        <v>1.0780363397220001</v>
      </c>
      <c r="S176" s="673">
        <v>1.6777321485300001</v>
      </c>
      <c r="T176" s="674">
        <v>518.22525927899801</v>
      </c>
      <c r="U176" s="673">
        <v>2.5732487636700001</v>
      </c>
      <c r="V176" s="673">
        <v>2.1968169787559999</v>
      </c>
      <c r="W176" s="674">
        <v>515.47898115108796</v>
      </c>
      <c r="X176" s="673">
        <v>-0.67327125081000005</v>
      </c>
      <c r="Y176" s="673">
        <v>-1.400069304024</v>
      </c>
      <c r="Z176" s="674">
        <v>283.767437289008</v>
      </c>
      <c r="AA176" s="673">
        <v>0.315855166543</v>
      </c>
      <c r="AB176" s="673">
        <v>1.0231373076600001</v>
      </c>
    </row>
    <row r="177" spans="1:28" x14ac:dyDescent="0.25">
      <c r="A177" s="675">
        <v>41334</v>
      </c>
      <c r="B177" s="674">
        <v>436.16493821547601</v>
      </c>
      <c r="C177" s="673">
        <v>0.64990228254299998</v>
      </c>
      <c r="D177" s="673">
        <v>0.79712544005899999</v>
      </c>
      <c r="E177" s="674">
        <v>424.23143512162102</v>
      </c>
      <c r="F177" s="673">
        <v>0.70186632480400002</v>
      </c>
      <c r="G177" s="673">
        <v>0.82886661701099995</v>
      </c>
      <c r="H177" s="674">
        <v>483.03537042228697</v>
      </c>
      <c r="I177" s="673">
        <v>1.162970699071</v>
      </c>
      <c r="J177" s="673">
        <v>1.3587104572719999</v>
      </c>
      <c r="K177" s="674">
        <v>420.50594373601598</v>
      </c>
      <c r="L177" s="673">
        <v>0.46149008650700002</v>
      </c>
      <c r="M177" s="673">
        <v>0.71886753007500004</v>
      </c>
      <c r="N177" s="674">
        <v>526.100345570493</v>
      </c>
      <c r="O177" s="673">
        <v>-0.76346524509500002</v>
      </c>
      <c r="P177" s="673">
        <v>-0.34491314550500002</v>
      </c>
      <c r="Q177" s="674">
        <v>475.46807762517801</v>
      </c>
      <c r="R177" s="673">
        <v>1.158817275571</v>
      </c>
      <c r="S177" s="673">
        <v>1.4177626982589999</v>
      </c>
      <c r="T177" s="674">
        <v>521.54946822056297</v>
      </c>
      <c r="U177" s="673">
        <v>2.5141826451079998</v>
      </c>
      <c r="V177" s="673">
        <v>2.33868246191</v>
      </c>
      <c r="W177" s="674">
        <v>518.03846891472097</v>
      </c>
      <c r="X177" s="673">
        <v>-1.5787388077119999</v>
      </c>
      <c r="Y177" s="673">
        <v>-1.6242625895139999</v>
      </c>
      <c r="Z177" s="674">
        <v>286.20668050960802</v>
      </c>
      <c r="AA177" s="673">
        <v>1.31798843022</v>
      </c>
      <c r="AB177" s="673">
        <v>0.79865531377599996</v>
      </c>
    </row>
    <row r="178" spans="1:28" x14ac:dyDescent="0.25">
      <c r="A178" s="675">
        <v>41365</v>
      </c>
      <c r="B178" s="674">
        <v>437.92729809742798</v>
      </c>
      <c r="C178" s="673">
        <v>1.203269229257</v>
      </c>
      <c r="D178" s="673">
        <v>0.85622784547499997</v>
      </c>
      <c r="E178" s="674">
        <v>425.58014436858298</v>
      </c>
      <c r="F178" s="673">
        <v>1.301334349529</v>
      </c>
      <c r="G178" s="673">
        <v>0.94598923710500005</v>
      </c>
      <c r="H178" s="674">
        <v>484.30720124649298</v>
      </c>
      <c r="I178" s="673">
        <v>1.38149858689</v>
      </c>
      <c r="J178" s="673">
        <v>1.1794983909729999</v>
      </c>
      <c r="K178" s="674">
        <v>422.58041145301598</v>
      </c>
      <c r="L178" s="673">
        <v>1.0998100692770001</v>
      </c>
      <c r="M178" s="673">
        <v>0.70429316393499997</v>
      </c>
      <c r="N178" s="674">
        <v>527.75051835986505</v>
      </c>
      <c r="O178" s="673">
        <v>-4.7957436720000003E-2</v>
      </c>
      <c r="P178" s="673">
        <v>-0.34912761455399999</v>
      </c>
      <c r="Q178" s="674">
        <v>476.64983400177402</v>
      </c>
      <c r="R178" s="673">
        <v>1.36169281143</v>
      </c>
      <c r="S178" s="673">
        <v>1.1996688854549999</v>
      </c>
      <c r="T178" s="674">
        <v>520.65133207658903</v>
      </c>
      <c r="U178" s="673">
        <v>2.4344821719029999</v>
      </c>
      <c r="V178" s="673">
        <v>2.5071744513250001</v>
      </c>
      <c r="W178" s="674">
        <v>529.24510047342596</v>
      </c>
      <c r="X178" s="673">
        <v>1.248121946091</v>
      </c>
      <c r="Y178" s="673">
        <v>-0.33669786957600001</v>
      </c>
      <c r="Z178" s="674">
        <v>287.66016921872</v>
      </c>
      <c r="AA178" s="673">
        <v>1.821646338546</v>
      </c>
      <c r="AB178" s="673">
        <v>1.1514689186780001</v>
      </c>
    </row>
    <row r="179" spans="1:28" x14ac:dyDescent="0.25">
      <c r="A179" s="675">
        <v>41395</v>
      </c>
      <c r="B179" s="674">
        <v>438.28387454633503</v>
      </c>
      <c r="C179" s="673">
        <v>1.0140235688929999</v>
      </c>
      <c r="D179" s="673">
        <v>0.95563610908800001</v>
      </c>
      <c r="E179" s="674">
        <v>425.86717072534702</v>
      </c>
      <c r="F179" s="673">
        <v>1.0505704902999999</v>
      </c>
      <c r="G179" s="673">
        <v>1.0176672986619999</v>
      </c>
      <c r="H179" s="674">
        <v>485.93716362483201</v>
      </c>
      <c r="I179" s="673">
        <v>1.4727858006579999</v>
      </c>
      <c r="J179" s="673">
        <v>1.3392223868649999</v>
      </c>
      <c r="K179" s="674">
        <v>422.74645013064202</v>
      </c>
      <c r="L179" s="673">
        <v>0.94979973317300004</v>
      </c>
      <c r="M179" s="673">
        <v>0.83692710003100002</v>
      </c>
      <c r="N179" s="674">
        <v>526.359229805979</v>
      </c>
      <c r="O179" s="673">
        <v>-0.25270022349900001</v>
      </c>
      <c r="P179" s="673">
        <v>-0.355280292808</v>
      </c>
      <c r="Q179" s="674">
        <v>477.57609399226902</v>
      </c>
      <c r="R179" s="673">
        <v>1.579025323445</v>
      </c>
      <c r="S179" s="673">
        <v>1.366530754774</v>
      </c>
      <c r="T179" s="674">
        <v>521.50164585651703</v>
      </c>
      <c r="U179" s="673">
        <v>2.123870917664</v>
      </c>
      <c r="V179" s="673">
        <v>2.3571974634020001</v>
      </c>
      <c r="W179" s="674">
        <v>523.93916000216495</v>
      </c>
      <c r="X179" s="673">
        <v>-1.082452541376</v>
      </c>
      <c r="Y179" s="673">
        <v>-0.47626047826899998</v>
      </c>
      <c r="Z179" s="674">
        <v>288.01360186420698</v>
      </c>
      <c r="AA179" s="673">
        <v>1.5109665064969999</v>
      </c>
      <c r="AB179" s="673">
        <v>1.5501526195399999</v>
      </c>
    </row>
    <row r="180" spans="1:28" x14ac:dyDescent="0.25">
      <c r="A180" s="675">
        <v>41426</v>
      </c>
      <c r="B180" s="674">
        <v>438.35614156281702</v>
      </c>
      <c r="C180" s="673">
        <v>0.84607964930500001</v>
      </c>
      <c r="D180" s="673">
        <v>1.0208544274589999</v>
      </c>
      <c r="E180" s="674">
        <v>426.22275207831802</v>
      </c>
      <c r="F180" s="673">
        <v>1.0069445781140001</v>
      </c>
      <c r="G180" s="673">
        <v>1.1193780627759999</v>
      </c>
      <c r="H180" s="674">
        <v>484.61542962316099</v>
      </c>
      <c r="I180" s="673">
        <v>0.54470424899900005</v>
      </c>
      <c r="J180" s="673">
        <v>1.131522897892</v>
      </c>
      <c r="K180" s="674">
        <v>422.97952765257401</v>
      </c>
      <c r="L180" s="673">
        <v>0.75565835884200006</v>
      </c>
      <c r="M180" s="673">
        <v>0.934838149083</v>
      </c>
      <c r="N180" s="674">
        <v>523.30926980665197</v>
      </c>
      <c r="O180" s="673">
        <v>-1.1333644705499999</v>
      </c>
      <c r="P180" s="673">
        <v>-0.47859097558300001</v>
      </c>
      <c r="Q180" s="674">
        <v>477.37601615078802</v>
      </c>
      <c r="R180" s="673">
        <v>0.66294226898499997</v>
      </c>
      <c r="S180" s="673">
        <v>1.199678408177</v>
      </c>
      <c r="T180" s="674">
        <v>522.86296142798699</v>
      </c>
      <c r="U180" s="673">
        <v>2.300912299248</v>
      </c>
      <c r="V180" s="673">
        <v>2.2861958576660002</v>
      </c>
      <c r="W180" s="674">
        <v>518.11488783474704</v>
      </c>
      <c r="X180" s="673">
        <v>-0.99200189400000005</v>
      </c>
      <c r="Y180" s="673">
        <v>-0.279270658974</v>
      </c>
      <c r="Z180" s="674">
        <v>290.69685571136398</v>
      </c>
      <c r="AA180" s="673">
        <v>1.757971235379</v>
      </c>
      <c r="AB180" s="673">
        <v>1.6968234592760001</v>
      </c>
    </row>
    <row r="181" spans="1:28" x14ac:dyDescent="0.25">
      <c r="A181" s="675">
        <v>41456</v>
      </c>
      <c r="B181" s="674">
        <v>438.78302910277199</v>
      </c>
      <c r="C181" s="673">
        <v>0.93000467315599999</v>
      </c>
      <c r="D181" s="673">
        <v>0.92998478047099997</v>
      </c>
      <c r="E181" s="674">
        <v>426.67985917596502</v>
      </c>
      <c r="F181" s="673">
        <v>1.1563969110679999</v>
      </c>
      <c r="G181" s="673">
        <v>1.0713012067009999</v>
      </c>
      <c r="H181" s="674">
        <v>485.280147231542</v>
      </c>
      <c r="I181" s="673">
        <v>0.34531537075000002</v>
      </c>
      <c r="J181" s="673">
        <v>0.785632517493</v>
      </c>
      <c r="K181" s="674">
        <v>423.79339860244198</v>
      </c>
      <c r="L181" s="673">
        <v>0.92833818858600003</v>
      </c>
      <c r="M181" s="673">
        <v>0.87787633283599997</v>
      </c>
      <c r="N181" s="674">
        <v>524.93237233734999</v>
      </c>
      <c r="O181" s="673">
        <v>-0.46021744580500001</v>
      </c>
      <c r="P181" s="673">
        <v>-0.61598816857700001</v>
      </c>
      <c r="Q181" s="674">
        <v>478.08037467421099</v>
      </c>
      <c r="R181" s="673">
        <v>0.352656459275</v>
      </c>
      <c r="S181" s="673">
        <v>0.86204229146400002</v>
      </c>
      <c r="T181" s="674">
        <v>522.15195771365995</v>
      </c>
      <c r="U181" s="673">
        <v>2.0372015768159999</v>
      </c>
      <c r="V181" s="673">
        <v>2.1539561775210001</v>
      </c>
      <c r="W181" s="674">
        <v>514.74088384675701</v>
      </c>
      <c r="X181" s="673">
        <v>-1.274796989857</v>
      </c>
      <c r="Y181" s="673">
        <v>-1.1160867863249999</v>
      </c>
      <c r="Z181" s="674">
        <v>292.71689366345299</v>
      </c>
      <c r="AA181" s="673">
        <v>2.6770020267420001</v>
      </c>
      <c r="AB181" s="673">
        <v>1.9825742275789999</v>
      </c>
    </row>
    <row r="182" spans="1:28" x14ac:dyDescent="0.25">
      <c r="A182" s="675">
        <v>41487</v>
      </c>
      <c r="B182" s="674">
        <v>438.25889327444298</v>
      </c>
      <c r="C182" s="673">
        <v>0.48954029361099999</v>
      </c>
      <c r="D182" s="673">
        <v>0.75492229781700004</v>
      </c>
      <c r="E182" s="674">
        <v>426.57902606195</v>
      </c>
      <c r="F182" s="673">
        <v>0.877860693262</v>
      </c>
      <c r="G182" s="673">
        <v>1.0136189311899999</v>
      </c>
      <c r="H182" s="674">
        <v>483.41754226309303</v>
      </c>
      <c r="I182" s="673">
        <v>-0.64961043579300004</v>
      </c>
      <c r="J182" s="673">
        <v>7.8126492857999996E-2</v>
      </c>
      <c r="K182" s="674">
        <v>423.16779186303501</v>
      </c>
      <c r="L182" s="673">
        <v>0.34086709237399998</v>
      </c>
      <c r="M182" s="673">
        <v>0.67446293868200002</v>
      </c>
      <c r="N182" s="674">
        <v>523.48025278281705</v>
      </c>
      <c r="O182" s="673">
        <v>-1.1379347505799999</v>
      </c>
      <c r="P182" s="673">
        <v>-0.911087119384</v>
      </c>
      <c r="Q182" s="674">
        <v>477.6893904447</v>
      </c>
      <c r="R182" s="673">
        <v>-0.25436953377499999</v>
      </c>
      <c r="S182" s="673">
        <v>0.25223125365999999</v>
      </c>
      <c r="T182" s="674">
        <v>521.75381067816397</v>
      </c>
      <c r="U182" s="673">
        <v>1.582935849474</v>
      </c>
      <c r="V182" s="673">
        <v>1.9730680228849999</v>
      </c>
      <c r="W182" s="674">
        <v>519.63990825474298</v>
      </c>
      <c r="X182" s="673">
        <v>0.859510613792</v>
      </c>
      <c r="Y182" s="673">
        <v>-0.47499938858399998</v>
      </c>
      <c r="Z182" s="674">
        <v>292.58708815768398</v>
      </c>
      <c r="AA182" s="673">
        <v>2.7516586808989998</v>
      </c>
      <c r="AB182" s="673">
        <v>2.3949657591650002</v>
      </c>
    </row>
    <row r="183" spans="1:28" x14ac:dyDescent="0.25">
      <c r="A183" s="675">
        <v>41518</v>
      </c>
      <c r="B183" s="674">
        <v>438.06780222842798</v>
      </c>
      <c r="C183" s="673">
        <v>0.69404690401900004</v>
      </c>
      <c r="D183" s="673">
        <v>0.70430030768999996</v>
      </c>
      <c r="E183" s="674">
        <v>425.975972751124</v>
      </c>
      <c r="F183" s="673">
        <v>0.90131071928600004</v>
      </c>
      <c r="G183" s="673">
        <v>0.97841570023699997</v>
      </c>
      <c r="H183" s="674">
        <v>485.501723008819</v>
      </c>
      <c r="I183" s="673">
        <v>0.11810721466100001</v>
      </c>
      <c r="J183" s="673">
        <v>-6.3097839690000004E-2</v>
      </c>
      <c r="K183" s="674">
        <v>422.98335551024098</v>
      </c>
      <c r="L183" s="673">
        <v>0.57927245247500003</v>
      </c>
      <c r="M183" s="673">
        <v>0.61573998300800004</v>
      </c>
      <c r="N183" s="674">
        <v>521.39938544737004</v>
      </c>
      <c r="O183" s="673">
        <v>-1.171079927679</v>
      </c>
      <c r="P183" s="673">
        <v>-0.92340260377500005</v>
      </c>
      <c r="Q183" s="674">
        <v>478.50846777202099</v>
      </c>
      <c r="R183" s="673">
        <v>0.30544499867199998</v>
      </c>
      <c r="S183" s="673">
        <v>0.13397413858099999</v>
      </c>
      <c r="T183" s="674">
        <v>521.58461771406405</v>
      </c>
      <c r="U183" s="673">
        <v>1.6341453088069999</v>
      </c>
      <c r="V183" s="673">
        <v>1.7511077475650001</v>
      </c>
      <c r="W183" s="674">
        <v>519.06077162564804</v>
      </c>
      <c r="X183" s="673">
        <v>0.98969657946599998</v>
      </c>
      <c r="Y183" s="673">
        <v>0.18499283041299999</v>
      </c>
      <c r="Z183" s="674">
        <v>292.56193403571098</v>
      </c>
      <c r="AA183" s="673">
        <v>2.7165129479800001</v>
      </c>
      <c r="AB183" s="673">
        <v>2.7150431610719998</v>
      </c>
    </row>
    <row r="184" spans="1:28" x14ac:dyDescent="0.25">
      <c r="A184" s="675">
        <v>41548</v>
      </c>
      <c r="B184" s="674">
        <v>439.03466720384199</v>
      </c>
      <c r="C184" s="673">
        <v>0.90878024404400004</v>
      </c>
      <c r="D184" s="673">
        <v>0.69728986054300002</v>
      </c>
      <c r="E184" s="674">
        <v>427.38772175785402</v>
      </c>
      <c r="F184" s="673">
        <v>1.220288820131</v>
      </c>
      <c r="G184" s="673">
        <v>0.99976429339899997</v>
      </c>
      <c r="H184" s="674">
        <v>486.84528572208302</v>
      </c>
      <c r="I184" s="673">
        <v>0.57934508203900004</v>
      </c>
      <c r="J184" s="673">
        <v>1.4849375256E-2</v>
      </c>
      <c r="K184" s="674">
        <v>424.03607291154401</v>
      </c>
      <c r="L184" s="673">
        <v>0.846361698484</v>
      </c>
      <c r="M184" s="673">
        <v>0.58858717932500004</v>
      </c>
      <c r="N184" s="674">
        <v>521.66657683138897</v>
      </c>
      <c r="O184" s="673">
        <v>-0.76564834408000004</v>
      </c>
      <c r="P184" s="673">
        <v>-1.025334313481</v>
      </c>
      <c r="Q184" s="674">
        <v>481.04048491349698</v>
      </c>
      <c r="R184" s="673">
        <v>0.97594840228500002</v>
      </c>
      <c r="S184" s="673">
        <v>0.34127594837199998</v>
      </c>
      <c r="T184" s="674">
        <v>524.06498739003803</v>
      </c>
      <c r="U184" s="673">
        <v>2.0883635189329999</v>
      </c>
      <c r="V184" s="673">
        <v>1.768460706952</v>
      </c>
      <c r="W184" s="674">
        <v>512.92237904320302</v>
      </c>
      <c r="X184" s="673">
        <v>-0.21497906565200001</v>
      </c>
      <c r="Y184" s="673">
        <v>0.54496883646500005</v>
      </c>
      <c r="Z184" s="674">
        <v>293.92158305052601</v>
      </c>
      <c r="AA184" s="673">
        <v>3.019402302709</v>
      </c>
      <c r="AB184" s="673">
        <v>2.82930525531</v>
      </c>
    </row>
    <row r="185" spans="1:28" x14ac:dyDescent="0.25">
      <c r="A185" s="675">
        <v>41579</v>
      </c>
      <c r="B185" s="674">
        <v>438.43870205200898</v>
      </c>
      <c r="C185" s="673">
        <v>0.52645436091499997</v>
      </c>
      <c r="D185" s="673">
        <v>0.70961188253899998</v>
      </c>
      <c r="E185" s="674">
        <v>427.07184203437498</v>
      </c>
      <c r="F185" s="673">
        <v>0.81771832437000003</v>
      </c>
      <c r="G185" s="673">
        <v>0.97960116988099999</v>
      </c>
      <c r="H185" s="674">
        <v>485.67860243638103</v>
      </c>
      <c r="I185" s="673">
        <v>0.31039538313300002</v>
      </c>
      <c r="J185" s="673">
        <v>0.33581374143699999</v>
      </c>
      <c r="K185" s="674">
        <v>423.014206580137</v>
      </c>
      <c r="L185" s="673">
        <v>0.33804025564599999</v>
      </c>
      <c r="M185" s="673">
        <v>0.58767099346100005</v>
      </c>
      <c r="N185" s="674">
        <v>521.13898864846897</v>
      </c>
      <c r="O185" s="673">
        <v>-1.087660136732</v>
      </c>
      <c r="P185" s="673">
        <v>-1.0083832751370001</v>
      </c>
      <c r="Q185" s="674">
        <v>480.19441320243197</v>
      </c>
      <c r="R185" s="673">
        <v>0.70234508640500004</v>
      </c>
      <c r="S185" s="673">
        <v>0.66109498366899999</v>
      </c>
      <c r="T185" s="674">
        <v>526.97567570304898</v>
      </c>
      <c r="U185" s="673">
        <v>2.7645453344309998</v>
      </c>
      <c r="V185" s="673">
        <v>2.1621882273719999</v>
      </c>
      <c r="W185" s="674">
        <v>514.64713292708996</v>
      </c>
      <c r="X185" s="673">
        <v>-8.8174475564000002E-2</v>
      </c>
      <c r="Y185" s="673">
        <v>0.22860070418199999</v>
      </c>
      <c r="Z185" s="674">
        <v>292.54637743441901</v>
      </c>
      <c r="AA185" s="673">
        <v>1.913246624511</v>
      </c>
      <c r="AB185" s="673">
        <v>2.5483293623600001</v>
      </c>
    </row>
    <row r="186" spans="1:28" x14ac:dyDescent="0.25">
      <c r="A186" s="675">
        <v>41609</v>
      </c>
      <c r="B186" s="674">
        <v>440.86384478336402</v>
      </c>
      <c r="C186" s="673">
        <v>1.1226049032650001</v>
      </c>
      <c r="D186" s="673">
        <v>0.85253181503599995</v>
      </c>
      <c r="E186" s="674">
        <v>429.56203306056801</v>
      </c>
      <c r="F186" s="673">
        <v>1.459407308546</v>
      </c>
      <c r="G186" s="673">
        <v>1.165693896686</v>
      </c>
      <c r="H186" s="674">
        <v>487.713526782494</v>
      </c>
      <c r="I186" s="673">
        <v>0.75891892684700002</v>
      </c>
      <c r="J186" s="673">
        <v>0.54953080529800002</v>
      </c>
      <c r="K186" s="674">
        <v>425.74913683767602</v>
      </c>
      <c r="L186" s="673">
        <v>0.97805736015400002</v>
      </c>
      <c r="M186" s="673">
        <v>0.72071671994200004</v>
      </c>
      <c r="N186" s="674">
        <v>526.39612380295796</v>
      </c>
      <c r="O186" s="673">
        <v>5.3876553320999998E-2</v>
      </c>
      <c r="P186" s="673">
        <v>-0.60000029200799998</v>
      </c>
      <c r="Q186" s="674">
        <v>481.42544354842198</v>
      </c>
      <c r="R186" s="673">
        <v>1.177678260252</v>
      </c>
      <c r="S186" s="673">
        <v>0.95182132710099998</v>
      </c>
      <c r="T186" s="674">
        <v>527.16668100823699</v>
      </c>
      <c r="U186" s="673">
        <v>2.271041485909</v>
      </c>
      <c r="V186" s="673">
        <v>2.3743699746560001</v>
      </c>
      <c r="W186" s="674">
        <v>518.49617177800303</v>
      </c>
      <c r="X186" s="673">
        <v>1.4254502132239999</v>
      </c>
      <c r="Y186" s="673">
        <v>0.37185299105199998</v>
      </c>
      <c r="Z186" s="674">
        <v>293.875910333131</v>
      </c>
      <c r="AA186" s="673">
        <v>2.7931188306750001</v>
      </c>
      <c r="AB186" s="673">
        <v>2.574056294414</v>
      </c>
    </row>
    <row r="187" spans="1:28" x14ac:dyDescent="0.25">
      <c r="A187" s="675">
        <v>41640</v>
      </c>
      <c r="B187" s="674">
        <v>441.37351582376999</v>
      </c>
      <c r="C187" s="673">
        <v>1.5826967553539999</v>
      </c>
      <c r="D187" s="673">
        <v>1.076609322485</v>
      </c>
      <c r="E187" s="674">
        <v>430.72202371079601</v>
      </c>
      <c r="F187" s="673">
        <v>2.014507823527</v>
      </c>
      <c r="G187" s="673">
        <v>1.4298991520390001</v>
      </c>
      <c r="H187" s="674">
        <v>486.96653321011598</v>
      </c>
      <c r="I187" s="673">
        <v>0.90705783976499998</v>
      </c>
      <c r="J187" s="673">
        <v>0.65850985173499998</v>
      </c>
      <c r="K187" s="674">
        <v>425.325949389953</v>
      </c>
      <c r="L187" s="673">
        <v>1.1969088414310001</v>
      </c>
      <c r="M187" s="673">
        <v>0.83730504111199999</v>
      </c>
      <c r="N187" s="674">
        <v>521.52933735945805</v>
      </c>
      <c r="O187" s="673">
        <v>-0.45209703241299998</v>
      </c>
      <c r="P187" s="673">
        <v>-0.49563853264199997</v>
      </c>
      <c r="Q187" s="674">
        <v>482.06963044498599</v>
      </c>
      <c r="R187" s="673">
        <v>1.41274906188</v>
      </c>
      <c r="S187" s="673">
        <v>1.0972042898500001</v>
      </c>
      <c r="T187" s="674">
        <v>528.88139418385299</v>
      </c>
      <c r="U187" s="673">
        <v>3.0271339409359999</v>
      </c>
      <c r="V187" s="673">
        <v>2.6869740778139999</v>
      </c>
      <c r="W187" s="674">
        <v>529.58009783397802</v>
      </c>
      <c r="X187" s="673">
        <v>4.7492260612899999</v>
      </c>
      <c r="Y187" s="673">
        <v>2.0134398300090002</v>
      </c>
      <c r="Z187" s="674">
        <v>297.94483208283702</v>
      </c>
      <c r="AA187" s="673">
        <v>4.7517871285720004</v>
      </c>
      <c r="AB187" s="673">
        <v>3.1483098303429999</v>
      </c>
    </row>
    <row r="188" spans="1:28" x14ac:dyDescent="0.25">
      <c r="A188" s="675">
        <v>41671</v>
      </c>
      <c r="B188" s="674">
        <v>439.85868009761498</v>
      </c>
      <c r="C188" s="673">
        <v>1.0683416569349999</v>
      </c>
      <c r="D188" s="673">
        <v>1.2576250882019999</v>
      </c>
      <c r="E188" s="674">
        <v>428.495434434988</v>
      </c>
      <c r="F188" s="673">
        <v>1.298277458057</v>
      </c>
      <c r="G188" s="673">
        <v>1.5904286056829999</v>
      </c>
      <c r="H188" s="674">
        <v>486.63512780361498</v>
      </c>
      <c r="I188" s="673">
        <v>1.140479274521</v>
      </c>
      <c r="J188" s="673">
        <v>0.93510430595799998</v>
      </c>
      <c r="K188" s="674">
        <v>423.74073159351002</v>
      </c>
      <c r="L188" s="673">
        <v>0.84360485104799998</v>
      </c>
      <c r="M188" s="673">
        <v>1.0061735168979999</v>
      </c>
      <c r="N188" s="674">
        <v>519.47248085487001</v>
      </c>
      <c r="O188" s="673">
        <v>-1.3614152787889999</v>
      </c>
      <c r="P188" s="673">
        <v>-0.58699439760299998</v>
      </c>
      <c r="Q188" s="674">
        <v>481.89001352360901</v>
      </c>
      <c r="R188" s="673">
        <v>1.751737630941</v>
      </c>
      <c r="S188" s="673">
        <v>1.446923780151</v>
      </c>
      <c r="T188" s="674">
        <v>533.75290344359701</v>
      </c>
      <c r="U188" s="673">
        <v>2.9963117170709999</v>
      </c>
      <c r="V188" s="673">
        <v>2.7648835584909999</v>
      </c>
      <c r="W188" s="674">
        <v>517.43353642977002</v>
      </c>
      <c r="X188" s="673">
        <v>0.37917264333799999</v>
      </c>
      <c r="Y188" s="673">
        <v>2.170145806271</v>
      </c>
      <c r="Z188" s="674">
        <v>293.21677537477501</v>
      </c>
      <c r="AA188" s="673">
        <v>3.3299585660859998</v>
      </c>
      <c r="AB188" s="673">
        <v>3.6237602442669998</v>
      </c>
    </row>
    <row r="189" spans="1:28" x14ac:dyDescent="0.25">
      <c r="A189" s="675">
        <v>41699</v>
      </c>
      <c r="B189" s="674">
        <v>439.482545528667</v>
      </c>
      <c r="C189" s="673">
        <v>0.76063136270499998</v>
      </c>
      <c r="D189" s="673">
        <v>1.136704602047</v>
      </c>
      <c r="E189" s="674">
        <v>427.642644406442</v>
      </c>
      <c r="F189" s="673">
        <v>0.80409158832000005</v>
      </c>
      <c r="G189" s="673">
        <v>1.371344488331</v>
      </c>
      <c r="H189" s="674">
        <v>489.670989479789</v>
      </c>
      <c r="I189" s="673">
        <v>1.3737335739409999</v>
      </c>
      <c r="J189" s="673">
        <v>1.1404954625499999</v>
      </c>
      <c r="K189" s="674">
        <v>424.07451113153098</v>
      </c>
      <c r="L189" s="673">
        <v>0.84863661231700005</v>
      </c>
      <c r="M189" s="673">
        <v>0.96304041910299998</v>
      </c>
      <c r="N189" s="674">
        <v>524.68218954342001</v>
      </c>
      <c r="O189" s="673">
        <v>-0.26955998775000001</v>
      </c>
      <c r="P189" s="673">
        <v>-0.69492513910099996</v>
      </c>
      <c r="Q189" s="674">
        <v>481.87427787293802</v>
      </c>
      <c r="R189" s="673">
        <v>1.3473460257850001</v>
      </c>
      <c r="S189" s="673">
        <v>1.503625502524</v>
      </c>
      <c r="T189" s="674">
        <v>529.53315311323695</v>
      </c>
      <c r="U189" s="673">
        <v>1.5307627328069999</v>
      </c>
      <c r="V189" s="673">
        <v>2.514355650533</v>
      </c>
      <c r="W189" s="674">
        <v>512.55862990369201</v>
      </c>
      <c r="X189" s="673">
        <v>-1.0578054217690001</v>
      </c>
      <c r="Y189" s="673">
        <v>1.331006892967</v>
      </c>
      <c r="Z189" s="674">
        <v>292.48371203955003</v>
      </c>
      <c r="AA189" s="673">
        <v>2.1931813466989998</v>
      </c>
      <c r="AB189" s="673">
        <v>3.422486918932</v>
      </c>
    </row>
    <row r="190" spans="1:28" x14ac:dyDescent="0.25">
      <c r="A190" s="675">
        <v>41730</v>
      </c>
      <c r="B190" s="674">
        <v>439.66620087783002</v>
      </c>
      <c r="C190" s="673">
        <v>0.39707567625000001</v>
      </c>
      <c r="D190" s="673">
        <v>0.74131371660400003</v>
      </c>
      <c r="E190" s="674">
        <v>428.67803304273701</v>
      </c>
      <c r="F190" s="673">
        <v>0.72792133635599998</v>
      </c>
      <c r="G190" s="673">
        <v>0.94285948170099998</v>
      </c>
      <c r="H190" s="674">
        <v>486.426953322266</v>
      </c>
      <c r="I190" s="673">
        <v>0.43768749882699998</v>
      </c>
      <c r="J190" s="673">
        <v>0.98328316518600001</v>
      </c>
      <c r="K190" s="674">
        <v>423.98721338863902</v>
      </c>
      <c r="L190" s="673">
        <v>0.332907512392</v>
      </c>
      <c r="M190" s="673">
        <v>0.67444645542899995</v>
      </c>
      <c r="N190" s="674">
        <v>521.83605728108296</v>
      </c>
      <c r="O190" s="673">
        <v>-1.1206926138440001</v>
      </c>
      <c r="P190" s="673">
        <v>-0.91758737315500005</v>
      </c>
      <c r="Q190" s="674">
        <v>482.091402733932</v>
      </c>
      <c r="R190" s="673">
        <v>1.1416281605459999</v>
      </c>
      <c r="S190" s="673">
        <v>1.412900654233</v>
      </c>
      <c r="T190" s="674">
        <v>529.87050238543998</v>
      </c>
      <c r="U190" s="673">
        <v>1.7706994567900001</v>
      </c>
      <c r="V190" s="673">
        <v>2.0975360649270001</v>
      </c>
      <c r="W190" s="674">
        <v>513.43022066676099</v>
      </c>
      <c r="X190" s="673">
        <v>-2.9881957891569999</v>
      </c>
      <c r="Y190" s="673">
        <v>-1.2375625159650001</v>
      </c>
      <c r="Z190" s="674">
        <v>292.46098450939502</v>
      </c>
      <c r="AA190" s="673">
        <v>1.6689190247350001</v>
      </c>
      <c r="AB190" s="673">
        <v>2.3934659816099999</v>
      </c>
    </row>
    <row r="191" spans="1:28" x14ac:dyDescent="0.25">
      <c r="A191" s="675">
        <v>41760</v>
      </c>
      <c r="B191" s="674">
        <v>440.59673059486801</v>
      </c>
      <c r="C191" s="673">
        <v>0.52770731091300005</v>
      </c>
      <c r="D191" s="673">
        <v>0.56152851923699998</v>
      </c>
      <c r="E191" s="674">
        <v>429.64802751687103</v>
      </c>
      <c r="F191" s="673">
        <v>0.88780189022</v>
      </c>
      <c r="G191" s="673">
        <v>0.80662586476099996</v>
      </c>
      <c r="H191" s="674">
        <v>487.76905646535602</v>
      </c>
      <c r="I191" s="673">
        <v>0.37698142427699999</v>
      </c>
      <c r="J191" s="673">
        <v>0.72850833302600004</v>
      </c>
      <c r="K191" s="674">
        <v>424.808520680686</v>
      </c>
      <c r="L191" s="673">
        <v>0.48777950693799998</v>
      </c>
      <c r="M191" s="673">
        <v>0.555953349574</v>
      </c>
      <c r="N191" s="674">
        <v>522.10219244322002</v>
      </c>
      <c r="O191" s="673">
        <v>-0.80877034574399997</v>
      </c>
      <c r="P191" s="673">
        <v>-0.73342491068500004</v>
      </c>
      <c r="Q191" s="674">
        <v>483.458382844033</v>
      </c>
      <c r="R191" s="673">
        <v>1.2316966711190001</v>
      </c>
      <c r="S191" s="673">
        <v>1.24012954954</v>
      </c>
      <c r="T191" s="674">
        <v>530.99064968976597</v>
      </c>
      <c r="U191" s="673">
        <v>1.8195539570470001</v>
      </c>
      <c r="V191" s="673">
        <v>1.706965356512</v>
      </c>
      <c r="W191" s="674">
        <v>514.39510242402798</v>
      </c>
      <c r="X191" s="673">
        <v>-1.82159653386</v>
      </c>
      <c r="Y191" s="673">
        <v>-1.962724686894</v>
      </c>
      <c r="Z191" s="674">
        <v>294.23052863457002</v>
      </c>
      <c r="AA191" s="673">
        <v>2.1585531829479998</v>
      </c>
      <c r="AB191" s="673">
        <v>2.0066325392370001</v>
      </c>
    </row>
    <row r="192" spans="1:28" x14ac:dyDescent="0.25">
      <c r="A192" s="675">
        <v>41791</v>
      </c>
      <c r="B192" s="674">
        <v>441.363003024921</v>
      </c>
      <c r="C192" s="673">
        <v>0.68594030675200002</v>
      </c>
      <c r="D192" s="673">
        <v>0.53695388701299995</v>
      </c>
      <c r="E192" s="674">
        <v>430.26630014474699</v>
      </c>
      <c r="F192" s="673">
        <v>0.94869362245699995</v>
      </c>
      <c r="G192" s="673">
        <v>0.85486025013300004</v>
      </c>
      <c r="H192" s="674">
        <v>488.08439286133802</v>
      </c>
      <c r="I192" s="673">
        <v>0.71581774457199998</v>
      </c>
      <c r="J192" s="673">
        <v>0.51005658294699996</v>
      </c>
      <c r="K192" s="674">
        <v>425.59873864314801</v>
      </c>
      <c r="L192" s="673">
        <v>0.61922878516400004</v>
      </c>
      <c r="M192" s="673">
        <v>0.48001677890400002</v>
      </c>
      <c r="N192" s="674">
        <v>522.85351327066496</v>
      </c>
      <c r="O192" s="673">
        <v>-8.7091240740999998E-2</v>
      </c>
      <c r="P192" s="673">
        <v>-0.67371160461799995</v>
      </c>
      <c r="Q192" s="674">
        <v>483.99151759565501</v>
      </c>
      <c r="R192" s="673">
        <v>1.3858051559040001</v>
      </c>
      <c r="S192" s="673">
        <v>1.253096861328</v>
      </c>
      <c r="T192" s="674">
        <v>532.28122608358694</v>
      </c>
      <c r="U192" s="673">
        <v>1.8012874023200001</v>
      </c>
      <c r="V192" s="673">
        <v>1.797198232318</v>
      </c>
      <c r="W192" s="674">
        <v>517.94144388593099</v>
      </c>
      <c r="X192" s="673">
        <v>-3.3475963129000003E-2</v>
      </c>
      <c r="Y192" s="673">
        <v>-1.624921731872</v>
      </c>
      <c r="Z192" s="674">
        <v>292.686566573096</v>
      </c>
      <c r="AA192" s="673">
        <v>0.68446246412400003</v>
      </c>
      <c r="AB192" s="673">
        <v>1.5013727982559999</v>
      </c>
    </row>
    <row r="193" spans="1:28" x14ac:dyDescent="0.25">
      <c r="A193" s="675">
        <v>41821</v>
      </c>
      <c r="B193" s="674">
        <v>441.56566956720002</v>
      </c>
      <c r="C193" s="673">
        <v>0.634172308377</v>
      </c>
      <c r="D193" s="673">
        <v>0.61595073954000001</v>
      </c>
      <c r="E193" s="674">
        <v>430.49739757491602</v>
      </c>
      <c r="F193" s="673">
        <v>0.89470789793600003</v>
      </c>
      <c r="G193" s="673">
        <v>0.91040181125300002</v>
      </c>
      <c r="H193" s="674">
        <v>488.63990474186102</v>
      </c>
      <c r="I193" s="673">
        <v>0.69233359936200001</v>
      </c>
      <c r="J193" s="673">
        <v>0.59489070057399995</v>
      </c>
      <c r="K193" s="674">
        <v>426.00070322426399</v>
      </c>
      <c r="L193" s="673">
        <v>0.52084450326499998</v>
      </c>
      <c r="M193" s="673">
        <v>0.54261370803599995</v>
      </c>
      <c r="N193" s="674">
        <v>524.41458830541796</v>
      </c>
      <c r="O193" s="673">
        <v>-9.8638235936000004E-2</v>
      </c>
      <c r="P193" s="673">
        <v>-0.33218436645499999</v>
      </c>
      <c r="Q193" s="674">
        <v>484.40602790643999</v>
      </c>
      <c r="R193" s="673">
        <v>1.3231359343160001</v>
      </c>
      <c r="S193" s="673">
        <v>1.3135392064239999</v>
      </c>
      <c r="T193" s="674">
        <v>529.44533677795698</v>
      </c>
      <c r="U193" s="673">
        <v>1.3967924387820001</v>
      </c>
      <c r="V193" s="673">
        <v>1.672542004251</v>
      </c>
      <c r="W193" s="674">
        <v>520.99179316567904</v>
      </c>
      <c r="X193" s="673">
        <v>1.214379800611</v>
      </c>
      <c r="Y193" s="673">
        <v>-0.22267494179700001</v>
      </c>
      <c r="Z193" s="674">
        <v>292.323382676694</v>
      </c>
      <c r="AA193" s="673">
        <v>-0.13443398562799999</v>
      </c>
      <c r="AB193" s="673">
        <v>0.89658955898399995</v>
      </c>
    </row>
    <row r="194" spans="1:28" x14ac:dyDescent="0.25">
      <c r="A194" s="675">
        <v>41852</v>
      </c>
      <c r="B194" s="674">
        <v>442.66013798085299</v>
      </c>
      <c r="C194" s="673">
        <v>1.0042567929490001</v>
      </c>
      <c r="D194" s="673">
        <v>0.77472720329400002</v>
      </c>
      <c r="E194" s="674">
        <v>432.06916228324502</v>
      </c>
      <c r="F194" s="673">
        <v>1.287015039623</v>
      </c>
      <c r="G194" s="673">
        <v>1.0434868541510001</v>
      </c>
      <c r="H194" s="674">
        <v>488.65354061849399</v>
      </c>
      <c r="I194" s="673">
        <v>1.083121297355</v>
      </c>
      <c r="J194" s="673">
        <v>0.83015276922699999</v>
      </c>
      <c r="K194" s="674">
        <v>427.45026695412702</v>
      </c>
      <c r="L194" s="673">
        <v>1.0120040261659999</v>
      </c>
      <c r="M194" s="673">
        <v>0.71727684399199998</v>
      </c>
      <c r="N194" s="674">
        <v>530.10821878932597</v>
      </c>
      <c r="O194" s="673">
        <v>1.266134867796</v>
      </c>
      <c r="P194" s="673">
        <v>0.35975992043100002</v>
      </c>
      <c r="Q194" s="674">
        <v>484.25238030927898</v>
      </c>
      <c r="R194" s="673">
        <v>1.3739032090429999</v>
      </c>
      <c r="S194" s="673">
        <v>1.3609323487239999</v>
      </c>
      <c r="T194" s="674">
        <v>529.97078407129902</v>
      </c>
      <c r="U194" s="673">
        <v>1.574875587867</v>
      </c>
      <c r="V194" s="673">
        <v>1.5910846724579999</v>
      </c>
      <c r="W194" s="674">
        <v>519.19939205216201</v>
      </c>
      <c r="X194" s="673">
        <v>-8.4773358548E-2</v>
      </c>
      <c r="Y194" s="673">
        <v>0.36308952355700003</v>
      </c>
      <c r="Z194" s="674">
        <v>293.53293335710202</v>
      </c>
      <c r="AA194" s="673">
        <v>0.323269630719</v>
      </c>
      <c r="AB194" s="673">
        <v>0.29018751643599999</v>
      </c>
    </row>
    <row r="195" spans="1:28" x14ac:dyDescent="0.25">
      <c r="A195" s="675">
        <v>41883</v>
      </c>
      <c r="B195" s="674">
        <v>445.35791791350499</v>
      </c>
      <c r="C195" s="673">
        <v>1.664152363628</v>
      </c>
      <c r="D195" s="673">
        <v>1.1005926414430001</v>
      </c>
      <c r="E195" s="674">
        <v>435.10279807660299</v>
      </c>
      <c r="F195" s="673">
        <v>2.1425681046129998</v>
      </c>
      <c r="G195" s="673">
        <v>1.4410567246970001</v>
      </c>
      <c r="H195" s="674">
        <v>490.22311601489298</v>
      </c>
      <c r="I195" s="673">
        <v>0.97247708552199996</v>
      </c>
      <c r="J195" s="673">
        <v>0.91577185063400002</v>
      </c>
      <c r="K195" s="674">
        <v>430.31776832247698</v>
      </c>
      <c r="L195" s="673">
        <v>1.7339719676180001</v>
      </c>
      <c r="M195" s="673">
        <v>1.0885666282799999</v>
      </c>
      <c r="N195" s="674">
        <v>534.27770832922204</v>
      </c>
      <c r="O195" s="673">
        <v>2.4699535982</v>
      </c>
      <c r="P195" s="673">
        <v>1.2096037441809999</v>
      </c>
      <c r="Q195" s="674">
        <v>485.24732269920702</v>
      </c>
      <c r="R195" s="673">
        <v>1.4083042163420001</v>
      </c>
      <c r="S195" s="673">
        <v>1.368458195481</v>
      </c>
      <c r="T195" s="674">
        <v>531.61510682721996</v>
      </c>
      <c r="U195" s="673">
        <v>1.923079932287</v>
      </c>
      <c r="V195" s="673">
        <v>1.6314914353529999</v>
      </c>
      <c r="W195" s="674">
        <v>522.50204904343798</v>
      </c>
      <c r="X195" s="673">
        <v>0.66298160175200005</v>
      </c>
      <c r="Y195" s="673">
        <v>0.59555961100499999</v>
      </c>
      <c r="Z195" s="674">
        <v>295.85766118932901</v>
      </c>
      <c r="AA195" s="673">
        <v>1.1265057993550001</v>
      </c>
      <c r="AB195" s="673">
        <v>0.43834272373099997</v>
      </c>
    </row>
    <row r="196" spans="1:28" x14ac:dyDescent="0.25">
      <c r="A196" s="675">
        <v>41913</v>
      </c>
      <c r="B196" s="674">
        <v>446.804650804944</v>
      </c>
      <c r="C196" s="673">
        <v>1.7697881697110001</v>
      </c>
      <c r="D196" s="673">
        <v>1.479543534147</v>
      </c>
      <c r="E196" s="674">
        <v>437.05579110873401</v>
      </c>
      <c r="F196" s="673">
        <v>2.2621308144080001</v>
      </c>
      <c r="G196" s="673">
        <v>1.8973529445770001</v>
      </c>
      <c r="H196" s="674">
        <v>489.51634487591201</v>
      </c>
      <c r="I196" s="673">
        <v>0.54864640413800003</v>
      </c>
      <c r="J196" s="673">
        <v>0.867478913859</v>
      </c>
      <c r="K196" s="674">
        <v>431.81062955502802</v>
      </c>
      <c r="L196" s="673">
        <v>1.8334658629630001</v>
      </c>
      <c r="M196" s="673">
        <v>1.526660340864</v>
      </c>
      <c r="N196" s="674">
        <v>538.61049662435505</v>
      </c>
      <c r="O196" s="673">
        <v>3.248036302399</v>
      </c>
      <c r="P196" s="673">
        <v>2.3267879575379999</v>
      </c>
      <c r="Q196" s="674">
        <v>485.87567951365298</v>
      </c>
      <c r="R196" s="673">
        <v>1.005153360642</v>
      </c>
      <c r="S196" s="673">
        <v>1.2619367886070001</v>
      </c>
      <c r="T196" s="674">
        <v>532.59227219440197</v>
      </c>
      <c r="U196" s="673">
        <v>1.6271426272589999</v>
      </c>
      <c r="V196" s="673">
        <v>1.7082231058740001</v>
      </c>
      <c r="W196" s="674">
        <v>522.96259177788397</v>
      </c>
      <c r="X196" s="673">
        <v>1.9574526565620001</v>
      </c>
      <c r="Y196" s="673">
        <v>0.84047306946699996</v>
      </c>
      <c r="Z196" s="674">
        <v>296.561194469241</v>
      </c>
      <c r="AA196" s="673">
        <v>0.89806654935600005</v>
      </c>
      <c r="AB196" s="673">
        <v>0.78277941847900001</v>
      </c>
    </row>
    <row r="197" spans="1:28" x14ac:dyDescent="0.25">
      <c r="A197" s="675">
        <v>41944</v>
      </c>
      <c r="B197" s="674">
        <v>445.227805178182</v>
      </c>
      <c r="C197" s="673">
        <v>1.5484725902159999</v>
      </c>
      <c r="D197" s="673">
        <v>1.6608528023260001</v>
      </c>
      <c r="E197" s="674">
        <v>435.40366317284099</v>
      </c>
      <c r="F197" s="673">
        <v>1.9509179295870001</v>
      </c>
      <c r="G197" s="673">
        <v>2.118553807719</v>
      </c>
      <c r="H197" s="674">
        <v>489.33280980616797</v>
      </c>
      <c r="I197" s="673">
        <v>0.75239208634200005</v>
      </c>
      <c r="J197" s="673">
        <v>0.75764509519500001</v>
      </c>
      <c r="K197" s="674">
        <v>430.130317333253</v>
      </c>
      <c r="L197" s="673">
        <v>1.682239187815</v>
      </c>
      <c r="M197" s="673">
        <v>1.7499599692729999</v>
      </c>
      <c r="N197" s="674">
        <v>534.26117212500196</v>
      </c>
      <c r="O197" s="673">
        <v>2.517981529374</v>
      </c>
      <c r="P197" s="673">
        <v>2.7454475275700001</v>
      </c>
      <c r="Q197" s="674">
        <v>485.809752859512</v>
      </c>
      <c r="R197" s="673">
        <v>1.1693887939330001</v>
      </c>
      <c r="S197" s="673">
        <v>1.1939203605099999</v>
      </c>
      <c r="T197" s="674">
        <v>531.61059529116403</v>
      </c>
      <c r="U197" s="673">
        <v>0.87953197876400002</v>
      </c>
      <c r="V197" s="673">
        <v>1.4747755736020001</v>
      </c>
      <c r="W197" s="674">
        <v>522.65705631247897</v>
      </c>
      <c r="X197" s="673">
        <v>1.556391335522</v>
      </c>
      <c r="Y197" s="673">
        <v>1.389563735161</v>
      </c>
      <c r="Z197" s="674">
        <v>296.548296745556</v>
      </c>
      <c r="AA197" s="673">
        <v>1.367960644816</v>
      </c>
      <c r="AB197" s="673">
        <v>1.130480083261</v>
      </c>
    </row>
    <row r="198" spans="1:28" x14ac:dyDescent="0.25">
      <c r="A198" s="675">
        <v>41974</v>
      </c>
      <c r="B198" s="674">
        <v>447.31192998682701</v>
      </c>
      <c r="C198" s="673">
        <v>1.462602406562</v>
      </c>
      <c r="D198" s="673">
        <v>1.593459678376</v>
      </c>
      <c r="E198" s="674">
        <v>437.20631073701799</v>
      </c>
      <c r="F198" s="673">
        <v>1.779551517155</v>
      </c>
      <c r="G198" s="673">
        <v>1.9971757662530001</v>
      </c>
      <c r="H198" s="674">
        <v>491.69027919626001</v>
      </c>
      <c r="I198" s="673">
        <v>0.81538694241300003</v>
      </c>
      <c r="J198" s="673">
        <v>0.70550301149500005</v>
      </c>
      <c r="K198" s="674">
        <v>432.43184581579101</v>
      </c>
      <c r="L198" s="673">
        <v>1.569635355635</v>
      </c>
      <c r="M198" s="673">
        <v>1.6949549236070001</v>
      </c>
      <c r="N198" s="674">
        <v>534.45589670001095</v>
      </c>
      <c r="O198" s="673">
        <v>1.531123147113</v>
      </c>
      <c r="P198" s="673">
        <v>2.429635172262</v>
      </c>
      <c r="Q198" s="674">
        <v>487.848131275654</v>
      </c>
      <c r="R198" s="673">
        <v>1.3340981066340001</v>
      </c>
      <c r="S198" s="673">
        <v>1.16959075516</v>
      </c>
      <c r="T198" s="674">
        <v>531.55629622466699</v>
      </c>
      <c r="U198" s="673">
        <v>0.83268070129799998</v>
      </c>
      <c r="V198" s="673">
        <v>1.1121364803239999</v>
      </c>
      <c r="W198" s="674">
        <v>525.42915775709696</v>
      </c>
      <c r="X198" s="673">
        <v>1.3371334942199999</v>
      </c>
      <c r="Y198" s="673">
        <v>1.6159159576319999</v>
      </c>
      <c r="Z198" s="674">
        <v>297.92333160793999</v>
      </c>
      <c r="AA198" s="673">
        <v>1.3772552061929999</v>
      </c>
      <c r="AB198" s="673">
        <v>1.214179181452</v>
      </c>
    </row>
    <row r="199" spans="1:28" x14ac:dyDescent="0.25">
      <c r="A199" s="675">
        <v>42005</v>
      </c>
      <c r="B199" s="674">
        <v>448.236429105583</v>
      </c>
      <c r="C199" s="673">
        <v>1.5548992034569999</v>
      </c>
      <c r="D199" s="673">
        <v>1.5219554726369999</v>
      </c>
      <c r="E199" s="674">
        <v>438.80937907332702</v>
      </c>
      <c r="F199" s="673">
        <v>1.8776275456860001</v>
      </c>
      <c r="G199" s="673">
        <v>1.8692153583769999</v>
      </c>
      <c r="H199" s="674">
        <v>491.04931323271097</v>
      </c>
      <c r="I199" s="673">
        <v>0.83841080323999995</v>
      </c>
      <c r="J199" s="673">
        <v>0.80211389896899998</v>
      </c>
      <c r="K199" s="674">
        <v>433.88571914539102</v>
      </c>
      <c r="L199" s="673">
        <v>2.0125199903080002</v>
      </c>
      <c r="M199" s="673">
        <v>1.7548683293139999</v>
      </c>
      <c r="N199" s="674">
        <v>536.12334295447397</v>
      </c>
      <c r="O199" s="673">
        <v>2.7983096155060001</v>
      </c>
      <c r="P199" s="673">
        <v>2.2800823747500001</v>
      </c>
      <c r="Q199" s="674">
        <v>487.44955965076002</v>
      </c>
      <c r="R199" s="673">
        <v>1.1160066650139999</v>
      </c>
      <c r="S199" s="673">
        <v>1.206489120034</v>
      </c>
      <c r="T199" s="674">
        <v>531.78643637973005</v>
      </c>
      <c r="U199" s="673">
        <v>0.54928046776200001</v>
      </c>
      <c r="V199" s="673">
        <v>0.75359431554199996</v>
      </c>
      <c r="W199" s="674">
        <v>517.50905584643897</v>
      </c>
      <c r="X199" s="673">
        <v>-2.2793609572769999</v>
      </c>
      <c r="Y199" s="673">
        <v>0.183773236664</v>
      </c>
      <c r="Z199" s="674">
        <v>302.92882724961902</v>
      </c>
      <c r="AA199" s="673">
        <v>1.6727912788220001</v>
      </c>
      <c r="AB199" s="673">
        <v>1.473747209748</v>
      </c>
    </row>
    <row r="200" spans="1:28" x14ac:dyDescent="0.25">
      <c r="A200" s="675">
        <v>42036</v>
      </c>
      <c r="B200" s="674">
        <v>449.88299272252101</v>
      </c>
      <c r="C200" s="673">
        <v>2.2789848372849999</v>
      </c>
      <c r="D200" s="673">
        <v>1.765023900816</v>
      </c>
      <c r="E200" s="674">
        <v>440.20593048321899</v>
      </c>
      <c r="F200" s="673">
        <v>2.7329336807689999</v>
      </c>
      <c r="G200" s="673">
        <v>2.1293114357</v>
      </c>
      <c r="H200" s="674">
        <v>492.22932159364098</v>
      </c>
      <c r="I200" s="673">
        <v>1.1495663733270001</v>
      </c>
      <c r="J200" s="673">
        <v>0.93434505713799998</v>
      </c>
      <c r="K200" s="674">
        <v>435.03348206703799</v>
      </c>
      <c r="L200" s="673">
        <v>2.6650141540700001</v>
      </c>
      <c r="M200" s="673">
        <v>2.081495133347</v>
      </c>
      <c r="N200" s="674">
        <v>538.58257445176196</v>
      </c>
      <c r="O200" s="673">
        <v>3.6787499436819999</v>
      </c>
      <c r="P200" s="673">
        <v>2.664535340349</v>
      </c>
      <c r="Q200" s="674">
        <v>488.48365812015601</v>
      </c>
      <c r="R200" s="673">
        <v>1.368288283946</v>
      </c>
      <c r="S200" s="673">
        <v>1.272758497955</v>
      </c>
      <c r="T200" s="674">
        <v>536.28530921249103</v>
      </c>
      <c r="U200" s="673">
        <v>0.47445283249199999</v>
      </c>
      <c r="V200" s="673">
        <v>0.61813166007999998</v>
      </c>
      <c r="W200" s="674">
        <v>524.56664870570205</v>
      </c>
      <c r="X200" s="673">
        <v>1.3785562345169999</v>
      </c>
      <c r="Y200" s="673">
        <v>0.12743812014399999</v>
      </c>
      <c r="Z200" s="674">
        <v>303.10256910175599</v>
      </c>
      <c r="AA200" s="673">
        <v>3.3714966390810002</v>
      </c>
      <c r="AB200" s="673">
        <v>2.1374472593879998</v>
      </c>
    </row>
    <row r="201" spans="1:28" s="26" customFormat="1" ht="13" x14ac:dyDescent="0.3">
      <c r="A201" s="672">
        <v>42064</v>
      </c>
      <c r="B201" s="672">
        <v>451.752180520899</v>
      </c>
      <c r="C201" s="672">
        <v>2.7918366991050001</v>
      </c>
      <c r="D201" s="672">
        <v>2.207657716226</v>
      </c>
      <c r="E201" s="672">
        <v>442.81435525076603</v>
      </c>
      <c r="F201" s="672">
        <v>3.5477544259839999</v>
      </c>
      <c r="G201" s="672">
        <v>2.7174330904909998</v>
      </c>
      <c r="H201" s="672">
        <v>491.85328617005302</v>
      </c>
      <c r="I201" s="672">
        <v>0.44566591387900001</v>
      </c>
      <c r="J201" s="672">
        <v>0.81046211715100003</v>
      </c>
      <c r="K201" s="672">
        <v>436.60359607160501</v>
      </c>
      <c r="L201" s="672">
        <v>2.9544536658529998</v>
      </c>
      <c r="M201" s="672">
        <v>2.5434417933839999</v>
      </c>
      <c r="N201" s="672">
        <v>541.98558031557695</v>
      </c>
      <c r="O201" s="672">
        <v>3.2978803391849998</v>
      </c>
      <c r="P201" s="672">
        <v>3.2578406441740002</v>
      </c>
      <c r="Q201" s="672">
        <v>488.50906149065298</v>
      </c>
      <c r="R201" s="672">
        <v>1.3768702589820001</v>
      </c>
      <c r="S201" s="672">
        <v>1.2870328423570001</v>
      </c>
      <c r="T201" s="672">
        <v>534.832927636965</v>
      </c>
      <c r="U201" s="672">
        <v>1.0008390395519999</v>
      </c>
      <c r="V201" s="672">
        <v>0.67437771595600005</v>
      </c>
      <c r="W201" s="672">
        <v>537.93666110369895</v>
      </c>
      <c r="X201" s="672">
        <v>4.9512445444099997</v>
      </c>
      <c r="Y201" s="672">
        <v>1.3106222749680001</v>
      </c>
      <c r="Z201" s="672">
        <v>304.26003066880901</v>
      </c>
      <c r="AA201" s="672">
        <v>4.0263160458199998</v>
      </c>
      <c r="AB201" s="672">
        <v>3.0154754328559998</v>
      </c>
    </row>
    <row r="202" spans="1:28" s="26" customFormat="1" ht="13" x14ac:dyDescent="0.3">
      <c r="A202" s="672">
        <v>42095</v>
      </c>
      <c r="B202" s="672">
        <v>451.63221865567198</v>
      </c>
      <c r="C202" s="672">
        <v>2.7216142050380001</v>
      </c>
      <c r="D202" s="672">
        <v>2.5974050415910002</v>
      </c>
      <c r="E202" s="672">
        <v>442.25005577962003</v>
      </c>
      <c r="F202" s="672">
        <v>3.1660177780860002</v>
      </c>
      <c r="G202" s="672">
        <v>3.1486396578660001</v>
      </c>
      <c r="H202" s="672">
        <v>493.03419319481702</v>
      </c>
      <c r="I202" s="672">
        <v>1.358321085504</v>
      </c>
      <c r="J202" s="672">
        <v>0.98334621961400004</v>
      </c>
      <c r="K202" s="672">
        <v>436.341723715961</v>
      </c>
      <c r="L202" s="672">
        <v>2.9138874799029999</v>
      </c>
      <c r="M202" s="672">
        <v>2.8444940931680001</v>
      </c>
      <c r="N202" s="672">
        <v>544.06032019137297</v>
      </c>
      <c r="O202" s="672">
        <v>4.2588591953739998</v>
      </c>
      <c r="P202" s="672">
        <v>3.744450477445</v>
      </c>
      <c r="Q202" s="672">
        <v>489.154799630414</v>
      </c>
      <c r="R202" s="672">
        <v>1.4651571997399999</v>
      </c>
      <c r="S202" s="672">
        <v>1.403447466654</v>
      </c>
      <c r="T202" s="672">
        <v>537.57393010011901</v>
      </c>
      <c r="U202" s="672">
        <v>1.453832149553</v>
      </c>
      <c r="V202" s="672">
        <v>0.97514634830500002</v>
      </c>
      <c r="W202" s="672">
        <v>527.02790748856603</v>
      </c>
      <c r="X202" s="672">
        <v>2.6484001670459998</v>
      </c>
      <c r="Y202" s="672">
        <v>2.9874408124510001</v>
      </c>
      <c r="Z202" s="672">
        <v>303.48358578812201</v>
      </c>
      <c r="AA202" s="672">
        <v>3.7689134149700001</v>
      </c>
      <c r="AB202" s="672">
        <v>3.721948033471</v>
      </c>
    </row>
    <row r="203" spans="1:28" x14ac:dyDescent="0.25">
      <c r="A203" s="675">
        <v>42125</v>
      </c>
      <c r="B203" s="674">
        <v>452.53199298148201</v>
      </c>
      <c r="C203" s="673">
        <v>2.7088858263879998</v>
      </c>
      <c r="D203" s="673">
        <v>2.7407493177300002</v>
      </c>
      <c r="E203" s="674">
        <v>443.21073104759103</v>
      </c>
      <c r="F203" s="673">
        <v>3.1567009882730002</v>
      </c>
      <c r="G203" s="673">
        <v>3.2898496634129999</v>
      </c>
      <c r="H203" s="674">
        <v>493.84991495604498</v>
      </c>
      <c r="I203" s="673">
        <v>1.2466675386820001</v>
      </c>
      <c r="J203" s="673">
        <v>1.0158296526220001</v>
      </c>
      <c r="K203" s="674">
        <v>437.34639988247</v>
      </c>
      <c r="L203" s="673">
        <v>2.9514189549899998</v>
      </c>
      <c r="M203" s="673">
        <v>2.9399284499160001</v>
      </c>
      <c r="N203" s="674">
        <v>544.97865363390201</v>
      </c>
      <c r="O203" s="673">
        <v>4.3816060383939996</v>
      </c>
      <c r="P203" s="673">
        <v>3.9782801059419999</v>
      </c>
      <c r="Q203" s="674">
        <v>489.47093559355602</v>
      </c>
      <c r="R203" s="673">
        <v>1.2436546687129999</v>
      </c>
      <c r="S203" s="673">
        <v>1.361780127983</v>
      </c>
      <c r="T203" s="674">
        <v>537.49854002897496</v>
      </c>
      <c r="U203" s="673">
        <v>1.225612982641</v>
      </c>
      <c r="V203" s="673">
        <v>1.22680850365</v>
      </c>
      <c r="W203" s="674">
        <v>527.97411482607697</v>
      </c>
      <c r="X203" s="673">
        <v>2.6398020389500001</v>
      </c>
      <c r="Y203" s="673">
        <v>3.4117942037570002</v>
      </c>
      <c r="Z203" s="674">
        <v>304.98843632332398</v>
      </c>
      <c r="AA203" s="673">
        <v>3.6562853415240002</v>
      </c>
      <c r="AB203" s="673">
        <v>3.8168531864320001</v>
      </c>
    </row>
    <row r="204" spans="1:28" x14ac:dyDescent="0.25">
      <c r="A204" s="675">
        <v>42156</v>
      </c>
      <c r="B204" s="674">
        <v>453.43923426089799</v>
      </c>
      <c r="C204" s="673">
        <v>2.7361222289159999</v>
      </c>
      <c r="D204" s="673">
        <v>2.7222159055250001</v>
      </c>
      <c r="E204" s="674">
        <v>443.93104493651902</v>
      </c>
      <c r="F204" s="673">
        <v>3.1758807945630001</v>
      </c>
      <c r="G204" s="673">
        <v>3.1662046356590001</v>
      </c>
      <c r="H204" s="674">
        <v>494.47256300311699</v>
      </c>
      <c r="I204" s="673">
        <v>1.308824915365</v>
      </c>
      <c r="J204" s="673">
        <v>1.304556121416</v>
      </c>
      <c r="K204" s="674">
        <v>438.23074612183802</v>
      </c>
      <c r="L204" s="673">
        <v>2.9680556664619999</v>
      </c>
      <c r="M204" s="673">
        <v>2.9444883677129998</v>
      </c>
      <c r="N204" s="674">
        <v>545.53321233799204</v>
      </c>
      <c r="O204" s="673">
        <v>4.3376774740319997</v>
      </c>
      <c r="P204" s="673">
        <v>4.3260645587470004</v>
      </c>
      <c r="Q204" s="674">
        <v>490.56098857634601</v>
      </c>
      <c r="R204" s="673">
        <v>1.357352503475</v>
      </c>
      <c r="S204" s="673">
        <v>1.355285329482</v>
      </c>
      <c r="T204" s="674">
        <v>538.92694262890404</v>
      </c>
      <c r="U204" s="673">
        <v>1.2485348382870001</v>
      </c>
      <c r="V204" s="673">
        <v>1.3091758078339999</v>
      </c>
      <c r="W204" s="674">
        <v>530.71620093067304</v>
      </c>
      <c r="X204" s="673">
        <v>2.4664481275910002</v>
      </c>
      <c r="Y204" s="673">
        <v>2.584572079185</v>
      </c>
      <c r="Z204" s="674">
        <v>303.772666627565</v>
      </c>
      <c r="AA204" s="673">
        <v>3.7877037488499998</v>
      </c>
      <c r="AB204" s="673">
        <v>3.7374833169060002</v>
      </c>
    </row>
    <row r="205" spans="1:28" x14ac:dyDescent="0.25">
      <c r="A205" s="675">
        <v>42186</v>
      </c>
      <c r="B205" s="674">
        <v>454.381726834284</v>
      </c>
      <c r="C205" s="673">
        <v>2.9024125176319999</v>
      </c>
      <c r="D205" s="673">
        <v>2.7825344946909998</v>
      </c>
      <c r="E205" s="674">
        <v>445.10831109299102</v>
      </c>
      <c r="F205" s="673">
        <v>3.393960939226</v>
      </c>
      <c r="G205" s="673">
        <v>3.2422490451949999</v>
      </c>
      <c r="H205" s="674">
        <v>494.51882881502303</v>
      </c>
      <c r="I205" s="673">
        <v>1.2031199286250001</v>
      </c>
      <c r="J205" s="673">
        <v>1.252853258409</v>
      </c>
      <c r="K205" s="674">
        <v>438.93246082902402</v>
      </c>
      <c r="L205" s="673">
        <v>3.0356188398009998</v>
      </c>
      <c r="M205" s="673">
        <v>2.9850678939019999</v>
      </c>
      <c r="N205" s="674">
        <v>545.25850241395904</v>
      </c>
      <c r="O205" s="673">
        <v>3.974701423905</v>
      </c>
      <c r="P205" s="673">
        <v>4.2310010976759997</v>
      </c>
      <c r="Q205" s="674">
        <v>490.846946726986</v>
      </c>
      <c r="R205" s="673">
        <v>1.329652904689</v>
      </c>
      <c r="S205" s="673">
        <v>1.310250017192</v>
      </c>
      <c r="T205" s="674">
        <v>541.22234177271605</v>
      </c>
      <c r="U205" s="673">
        <v>2.2244043297139999</v>
      </c>
      <c r="V205" s="673">
        <v>1.565288029967</v>
      </c>
      <c r="W205" s="674">
        <v>535.71214972893199</v>
      </c>
      <c r="X205" s="673">
        <v>2.825448837458</v>
      </c>
      <c r="Y205" s="673">
        <v>2.6442655404009998</v>
      </c>
      <c r="Z205" s="674">
        <v>305.56245438445899</v>
      </c>
      <c r="AA205" s="673">
        <v>4.528913009469</v>
      </c>
      <c r="AB205" s="673">
        <v>3.9901574521919998</v>
      </c>
    </row>
    <row r="206" spans="1:28" x14ac:dyDescent="0.25">
      <c r="A206" s="675">
        <v>42217</v>
      </c>
      <c r="B206" s="674">
        <v>453.78956693158398</v>
      </c>
      <c r="C206" s="673">
        <v>2.5142153078199998</v>
      </c>
      <c r="D206" s="673">
        <v>2.7174126068720001</v>
      </c>
      <c r="E206" s="674">
        <v>444.58939410618501</v>
      </c>
      <c r="F206" s="673">
        <v>2.897737889179</v>
      </c>
      <c r="G206" s="673">
        <v>3.155542483094</v>
      </c>
      <c r="H206" s="674">
        <v>494.91087088857898</v>
      </c>
      <c r="I206" s="673">
        <v>1.280524901583</v>
      </c>
      <c r="J206" s="673">
        <v>1.2641398007969999</v>
      </c>
      <c r="K206" s="674">
        <v>438.43496869327203</v>
      </c>
      <c r="L206" s="673">
        <v>2.5698198336429998</v>
      </c>
      <c r="M206" s="673">
        <v>2.8574703993539998</v>
      </c>
      <c r="N206" s="674">
        <v>546.31655289627395</v>
      </c>
      <c r="O206" s="673">
        <v>3.057551936087</v>
      </c>
      <c r="P206" s="673">
        <v>3.7867911741559999</v>
      </c>
      <c r="Q206" s="674">
        <v>491.33080926648898</v>
      </c>
      <c r="R206" s="673">
        <v>1.4617231107240001</v>
      </c>
      <c r="S206" s="673">
        <v>1.382908462769</v>
      </c>
      <c r="T206" s="674">
        <v>541.24168669036806</v>
      </c>
      <c r="U206" s="673">
        <v>2.1267026330180001</v>
      </c>
      <c r="V206" s="673">
        <v>1.8655320508240001</v>
      </c>
      <c r="W206" s="674">
        <v>534.73661962907897</v>
      </c>
      <c r="X206" s="673">
        <v>2.992535780041</v>
      </c>
      <c r="Y206" s="673">
        <v>2.76178936126</v>
      </c>
      <c r="Z206" s="674">
        <v>305.36044599834997</v>
      </c>
      <c r="AA206" s="673">
        <v>4.0293647823359997</v>
      </c>
      <c r="AB206" s="673">
        <v>4.115073392457</v>
      </c>
    </row>
    <row r="207" spans="1:28" x14ac:dyDescent="0.25">
      <c r="A207" s="675">
        <v>42248</v>
      </c>
      <c r="B207" s="674">
        <v>453.50663373263501</v>
      </c>
      <c r="C207" s="673">
        <v>1.829700447969</v>
      </c>
      <c r="D207" s="673">
        <v>2.4138534055690002</v>
      </c>
      <c r="E207" s="674">
        <v>443.86374376005699</v>
      </c>
      <c r="F207" s="673">
        <v>2.0135346686309998</v>
      </c>
      <c r="G207" s="673">
        <v>2.7658887685839999</v>
      </c>
      <c r="H207" s="674">
        <v>497.32247586803101</v>
      </c>
      <c r="I207" s="673">
        <v>1.448189532727</v>
      </c>
      <c r="J207" s="673">
        <v>1.3107595990850001</v>
      </c>
      <c r="K207" s="674">
        <v>438.30188265024901</v>
      </c>
      <c r="L207" s="673">
        <v>1.8553996408040001</v>
      </c>
      <c r="M207" s="673">
        <v>2.484915913199</v>
      </c>
      <c r="N207" s="674">
        <v>546.00274576401603</v>
      </c>
      <c r="O207" s="673">
        <v>2.194558607257</v>
      </c>
      <c r="P207" s="673">
        <v>3.0700698531219999</v>
      </c>
      <c r="Q207" s="674">
        <v>492.99856999835498</v>
      </c>
      <c r="R207" s="673">
        <v>1.5973807451490001</v>
      </c>
      <c r="S207" s="673">
        <v>1.462996852177</v>
      </c>
      <c r="T207" s="674">
        <v>542.29595720832003</v>
      </c>
      <c r="U207" s="673">
        <v>2.009132216886</v>
      </c>
      <c r="V207" s="673">
        <v>2.119930609042</v>
      </c>
      <c r="W207" s="674">
        <v>532.40402935489601</v>
      </c>
      <c r="X207" s="673">
        <v>1.895108417199</v>
      </c>
      <c r="Y207" s="673">
        <v>2.5698943062619999</v>
      </c>
      <c r="Z207" s="674">
        <v>302.402793320272</v>
      </c>
      <c r="AA207" s="673">
        <v>2.2122571052010001</v>
      </c>
      <c r="AB207" s="673">
        <v>3.5852574980740002</v>
      </c>
    </row>
    <row r="208" spans="1:28" x14ac:dyDescent="0.25">
      <c r="A208" s="675">
        <v>42278</v>
      </c>
      <c r="B208" s="674">
        <v>453.86249303257398</v>
      </c>
      <c r="C208" s="673">
        <v>1.579625953963</v>
      </c>
      <c r="D208" s="673">
        <v>1.972995130013</v>
      </c>
      <c r="E208" s="674">
        <v>444.687673807919</v>
      </c>
      <c r="F208" s="673">
        <v>1.7462033118989999</v>
      </c>
      <c r="G208" s="673">
        <v>2.2168720281429999</v>
      </c>
      <c r="H208" s="674">
        <v>496.15841472388701</v>
      </c>
      <c r="I208" s="673">
        <v>1.3568637528659999</v>
      </c>
      <c r="J208" s="673">
        <v>1.361948739244</v>
      </c>
      <c r="K208" s="674">
        <v>438.55107678086102</v>
      </c>
      <c r="L208" s="673">
        <v>1.560972973912</v>
      </c>
      <c r="M208" s="673">
        <v>1.993617294848</v>
      </c>
      <c r="N208" s="674">
        <v>547.81647718493195</v>
      </c>
      <c r="O208" s="673">
        <v>1.709209274285</v>
      </c>
      <c r="P208" s="673">
        <v>2.3168705526869999</v>
      </c>
      <c r="Q208" s="674">
        <v>492.884855000068</v>
      </c>
      <c r="R208" s="673">
        <v>1.4425861968289999</v>
      </c>
      <c r="S208" s="673">
        <v>1.500564871788</v>
      </c>
      <c r="T208" s="674">
        <v>542.18633111466795</v>
      </c>
      <c r="U208" s="673">
        <v>1.8013890589770001</v>
      </c>
      <c r="V208" s="673">
        <v>1.9788134507649999</v>
      </c>
      <c r="W208" s="674">
        <v>536.295203482435</v>
      </c>
      <c r="X208" s="673">
        <v>2.5494388918380002</v>
      </c>
      <c r="Y208" s="673">
        <v>2.4779645200720002</v>
      </c>
      <c r="Z208" s="674">
        <v>304.64444003154802</v>
      </c>
      <c r="AA208" s="673">
        <v>2.7256585531269999</v>
      </c>
      <c r="AB208" s="673">
        <v>2.986154626302</v>
      </c>
    </row>
    <row r="209" spans="1:28" x14ac:dyDescent="0.25">
      <c r="A209" s="675">
        <v>42309</v>
      </c>
      <c r="B209" s="674">
        <v>454.69794962439602</v>
      </c>
      <c r="C209" s="673">
        <v>2.1270334727689999</v>
      </c>
      <c r="D209" s="673">
        <v>1.845138336167</v>
      </c>
      <c r="E209" s="674">
        <v>445.636986663107</v>
      </c>
      <c r="F209" s="673">
        <v>2.3503071645500002</v>
      </c>
      <c r="G209" s="673">
        <v>2.0363200164949999</v>
      </c>
      <c r="H209" s="674">
        <v>497.15816332022899</v>
      </c>
      <c r="I209" s="673">
        <v>1.5991883963719999</v>
      </c>
      <c r="J209" s="673">
        <v>1.468054611428</v>
      </c>
      <c r="K209" s="674">
        <v>439.21665074454597</v>
      </c>
      <c r="L209" s="673">
        <v>2.1124605834870001</v>
      </c>
      <c r="M209" s="673">
        <v>1.8425795612460001</v>
      </c>
      <c r="N209" s="674">
        <v>550.79735852441797</v>
      </c>
      <c r="O209" s="673">
        <v>3.0951503238839999</v>
      </c>
      <c r="P209" s="673">
        <v>2.3312832602340001</v>
      </c>
      <c r="Q209" s="674">
        <v>493.90971921803703</v>
      </c>
      <c r="R209" s="673">
        <v>1.667312422373</v>
      </c>
      <c r="S209" s="673">
        <v>1.5690764769000001</v>
      </c>
      <c r="T209" s="674">
        <v>543.67874628389097</v>
      </c>
      <c r="U209" s="673">
        <v>2.270111073711</v>
      </c>
      <c r="V209" s="673">
        <v>2.0267386891679999</v>
      </c>
      <c r="W209" s="674">
        <v>537.37374322839003</v>
      </c>
      <c r="X209" s="673">
        <v>2.8157444232629998</v>
      </c>
      <c r="Y209" s="673">
        <v>2.4201743398670001</v>
      </c>
      <c r="Z209" s="674">
        <v>305.76946785600398</v>
      </c>
      <c r="AA209" s="673">
        <v>3.1095006147889999</v>
      </c>
      <c r="AB209" s="673">
        <v>2.6828380260390001</v>
      </c>
    </row>
    <row r="210" spans="1:28" x14ac:dyDescent="0.25">
      <c r="A210" s="675">
        <v>42339</v>
      </c>
      <c r="B210" s="674">
        <v>456.25619826559301</v>
      </c>
      <c r="C210" s="673">
        <v>1.9995595196910001</v>
      </c>
      <c r="D210" s="673">
        <v>1.9018450534039999</v>
      </c>
      <c r="E210" s="674">
        <v>447.47652437800201</v>
      </c>
      <c r="F210" s="673">
        <v>2.3490542997129999</v>
      </c>
      <c r="G210" s="673">
        <v>2.1482900891160002</v>
      </c>
      <c r="H210" s="674">
        <v>496.94735331517899</v>
      </c>
      <c r="I210" s="673">
        <v>1.069184065935</v>
      </c>
      <c r="J210" s="673">
        <v>1.3413103400390001</v>
      </c>
      <c r="K210" s="674">
        <v>440.88419855369102</v>
      </c>
      <c r="L210" s="673">
        <v>1.9546092221660001</v>
      </c>
      <c r="M210" s="673">
        <v>1.8757450335700001</v>
      </c>
      <c r="N210" s="674">
        <v>554.38979901628602</v>
      </c>
      <c r="O210" s="673">
        <v>3.7297562697609998</v>
      </c>
      <c r="P210" s="673">
        <v>2.8417399326749999</v>
      </c>
      <c r="Q210" s="674">
        <v>493.66379219545701</v>
      </c>
      <c r="R210" s="673">
        <v>1.192104785683</v>
      </c>
      <c r="S210" s="673">
        <v>1.4336636913259999</v>
      </c>
      <c r="T210" s="674">
        <v>545.95091997836198</v>
      </c>
      <c r="U210" s="673">
        <v>2.708014909414</v>
      </c>
      <c r="V210" s="673">
        <v>2.25954106902</v>
      </c>
      <c r="W210" s="674">
        <v>535.07716348591498</v>
      </c>
      <c r="X210" s="673">
        <v>1.8362143756930001</v>
      </c>
      <c r="Y210" s="673">
        <v>2.3994992522810001</v>
      </c>
      <c r="Z210" s="674">
        <v>307.52927481001097</v>
      </c>
      <c r="AA210" s="673">
        <v>3.224300409849</v>
      </c>
      <c r="AB210" s="673">
        <v>3.0201311540439999</v>
      </c>
    </row>
    <row r="211" spans="1:28" x14ac:dyDescent="0.25">
      <c r="A211" s="675">
        <v>42370</v>
      </c>
      <c r="B211" s="674">
        <v>458.78582559741398</v>
      </c>
      <c r="C211" s="673">
        <v>2.3535339403090001</v>
      </c>
      <c r="D211" s="673">
        <v>2.1602270377899999</v>
      </c>
      <c r="E211" s="674">
        <v>450.08847843143201</v>
      </c>
      <c r="F211" s="673">
        <v>2.570387028172</v>
      </c>
      <c r="G211" s="673">
        <v>2.4235296220890001</v>
      </c>
      <c r="H211" s="674">
        <v>498.66042551744601</v>
      </c>
      <c r="I211" s="673">
        <v>1.5499690315479999</v>
      </c>
      <c r="J211" s="673">
        <v>1.405741992466</v>
      </c>
      <c r="K211" s="674">
        <v>443.250267931194</v>
      </c>
      <c r="L211" s="673">
        <v>2.1582984580010001</v>
      </c>
      <c r="M211" s="673">
        <v>2.0751497458869999</v>
      </c>
      <c r="N211" s="674">
        <v>556.66834687558696</v>
      </c>
      <c r="O211" s="673">
        <v>3.8321412770230001</v>
      </c>
      <c r="P211" s="673">
        <v>3.5526954716689998</v>
      </c>
      <c r="Q211" s="674">
        <v>495.28153836046499</v>
      </c>
      <c r="R211" s="673">
        <v>1.606725979056</v>
      </c>
      <c r="S211" s="673">
        <v>1.488433043068</v>
      </c>
      <c r="T211" s="674">
        <v>546.57837652022295</v>
      </c>
      <c r="U211" s="673">
        <v>2.7815564912099999</v>
      </c>
      <c r="V211" s="673">
        <v>2.5865781879240002</v>
      </c>
      <c r="W211" s="674">
        <v>542.91822518204799</v>
      </c>
      <c r="X211" s="673">
        <v>4.9098984932830003</v>
      </c>
      <c r="Y211" s="673">
        <v>3.1792292003420002</v>
      </c>
      <c r="Z211" s="674">
        <v>308.33139785492699</v>
      </c>
      <c r="AA211" s="673">
        <v>1.7834455222900001</v>
      </c>
      <c r="AB211" s="673">
        <v>2.6999858052830001</v>
      </c>
    </row>
    <row r="212" spans="1:28" x14ac:dyDescent="0.25">
      <c r="A212" s="675">
        <v>42401</v>
      </c>
      <c r="B212" s="674">
        <v>460.60146783106597</v>
      </c>
      <c r="C212" s="673">
        <v>2.382502846725</v>
      </c>
      <c r="D212" s="673">
        <v>2.24553559261</v>
      </c>
      <c r="E212" s="674">
        <v>451.96352791399698</v>
      </c>
      <c r="F212" s="673">
        <v>2.6709311748419999</v>
      </c>
      <c r="G212" s="673">
        <v>2.5304940988919999</v>
      </c>
      <c r="H212" s="674">
        <v>499.29913099669602</v>
      </c>
      <c r="I212" s="673">
        <v>1.436283677731</v>
      </c>
      <c r="J212" s="673">
        <v>1.3517570178710001</v>
      </c>
      <c r="K212" s="674">
        <v>445.11152317983999</v>
      </c>
      <c r="L212" s="673">
        <v>2.3166127501079998</v>
      </c>
      <c r="M212" s="673">
        <v>2.1435371109279999</v>
      </c>
      <c r="N212" s="674">
        <v>557.05397773260904</v>
      </c>
      <c r="O212" s="673">
        <v>3.4296325497810001</v>
      </c>
      <c r="P212" s="673">
        <v>3.6634171281880001</v>
      </c>
      <c r="Q212" s="674">
        <v>495.61191796148199</v>
      </c>
      <c r="R212" s="673">
        <v>1.4592627046640001</v>
      </c>
      <c r="S212" s="673">
        <v>1.419330795844</v>
      </c>
      <c r="T212" s="674">
        <v>547.06993254182601</v>
      </c>
      <c r="U212" s="673">
        <v>2.0109861568220002</v>
      </c>
      <c r="V212" s="673">
        <v>2.4987801025369998</v>
      </c>
      <c r="W212" s="674">
        <v>545.73626639974304</v>
      </c>
      <c r="X212" s="673">
        <v>4.0356392741080001</v>
      </c>
      <c r="Y212" s="673">
        <v>3.5870250938570001</v>
      </c>
      <c r="Z212" s="674">
        <v>311.08687896946702</v>
      </c>
      <c r="AA212" s="673">
        <v>2.6341940589199999</v>
      </c>
      <c r="AB212" s="673">
        <v>2.5435813281269999</v>
      </c>
    </row>
    <row r="213" spans="1:28" x14ac:dyDescent="0.25">
      <c r="A213" s="675">
        <v>42430</v>
      </c>
      <c r="B213" s="674">
        <v>461.47474947057901</v>
      </c>
      <c r="C213" s="673">
        <v>2.152190818087</v>
      </c>
      <c r="D213" s="673">
        <v>2.2958065416090001</v>
      </c>
      <c r="E213" s="674">
        <v>453.017046717722</v>
      </c>
      <c r="F213" s="673">
        <v>2.3040561684540002</v>
      </c>
      <c r="G213" s="673">
        <v>2.5146498933119998</v>
      </c>
      <c r="H213" s="674">
        <v>499.95672852260901</v>
      </c>
      <c r="I213" s="673">
        <v>1.6475324208269999</v>
      </c>
      <c r="J213" s="673">
        <v>1.5445645040989999</v>
      </c>
      <c r="K213" s="674">
        <v>445.60709775315098</v>
      </c>
      <c r="L213" s="673">
        <v>2.062168466443</v>
      </c>
      <c r="M213" s="673">
        <v>2.1789042396910001</v>
      </c>
      <c r="N213" s="674">
        <v>556.682665903469</v>
      </c>
      <c r="O213" s="673">
        <v>2.7117115513169998</v>
      </c>
      <c r="P213" s="673">
        <v>3.3224330594640001</v>
      </c>
      <c r="Q213" s="674">
        <v>496.900579853208</v>
      </c>
      <c r="R213" s="673">
        <v>1.7177815160579999</v>
      </c>
      <c r="S213" s="673">
        <v>1.594583633939</v>
      </c>
      <c r="T213" s="674">
        <v>547.75185444342105</v>
      </c>
      <c r="U213" s="673">
        <v>2.415507000202</v>
      </c>
      <c r="V213" s="673">
        <v>2.4016082128409999</v>
      </c>
      <c r="W213" s="674">
        <v>548.86254684080404</v>
      </c>
      <c r="X213" s="673">
        <v>2.0310728989340001</v>
      </c>
      <c r="Y213" s="673">
        <v>3.6395077669460001</v>
      </c>
      <c r="Z213" s="674">
        <v>310.76246662525</v>
      </c>
      <c r="AA213" s="673">
        <v>2.1371311710410001</v>
      </c>
      <c r="AB213" s="673">
        <v>2.184939442368</v>
      </c>
    </row>
    <row r="214" spans="1:28" x14ac:dyDescent="0.25">
      <c r="A214" s="675">
        <v>42461</v>
      </c>
      <c r="B214" s="674">
        <v>462.93319403351097</v>
      </c>
      <c r="C214" s="673">
        <v>2.5022518126539999</v>
      </c>
      <c r="D214" s="673">
        <v>2.345583705488</v>
      </c>
      <c r="E214" s="674">
        <v>454.14040414418798</v>
      </c>
      <c r="F214" s="673">
        <v>2.6886030220179999</v>
      </c>
      <c r="G214" s="673">
        <v>2.5542439306109999</v>
      </c>
      <c r="H214" s="674">
        <v>502.29172277728998</v>
      </c>
      <c r="I214" s="673">
        <v>1.8776648172179999</v>
      </c>
      <c r="J214" s="673">
        <v>1.65395054218</v>
      </c>
      <c r="K214" s="674">
        <v>447.42963911523998</v>
      </c>
      <c r="L214" s="673">
        <v>2.5411082178559998</v>
      </c>
      <c r="M214" s="673">
        <v>2.3065708825589999</v>
      </c>
      <c r="N214" s="674">
        <v>562.10710565323905</v>
      </c>
      <c r="O214" s="673">
        <v>3.3170559939970001</v>
      </c>
      <c r="P214" s="673">
        <v>3.1524299321360001</v>
      </c>
      <c r="Q214" s="674">
        <v>498.51318756786998</v>
      </c>
      <c r="R214" s="673">
        <v>1.9131751225839999</v>
      </c>
      <c r="S214" s="673">
        <v>1.696839220804</v>
      </c>
      <c r="T214" s="674">
        <v>551.673486495406</v>
      </c>
      <c r="U214" s="673">
        <v>2.6228125297410001</v>
      </c>
      <c r="V214" s="673">
        <v>2.3499279295159998</v>
      </c>
      <c r="W214" s="674">
        <v>550.56168420364702</v>
      </c>
      <c r="X214" s="673">
        <v>4.4653758141999997</v>
      </c>
      <c r="Y214" s="673">
        <v>3.4997286961620002</v>
      </c>
      <c r="Z214" s="674">
        <v>312.87957812456</v>
      </c>
      <c r="AA214" s="673">
        <v>3.0960463024839999</v>
      </c>
      <c r="AB214" s="673">
        <v>2.622038554835</v>
      </c>
    </row>
    <row r="215" spans="1:28" x14ac:dyDescent="0.25">
      <c r="A215" s="675">
        <v>42491</v>
      </c>
      <c r="B215" s="674">
        <v>461.99040722584903</v>
      </c>
      <c r="C215" s="673">
        <v>2.0901095151420002</v>
      </c>
      <c r="D215" s="673">
        <v>2.2480706589419999</v>
      </c>
      <c r="E215" s="674">
        <v>453.35120764036202</v>
      </c>
      <c r="F215" s="673">
        <v>2.2879582741150002</v>
      </c>
      <c r="G215" s="673">
        <v>2.4267198416340001</v>
      </c>
      <c r="H215" s="674">
        <v>500.38257700796697</v>
      </c>
      <c r="I215" s="673">
        <v>1.322803113675</v>
      </c>
      <c r="J215" s="673">
        <v>1.6158131983890001</v>
      </c>
      <c r="K215" s="674">
        <v>445.66688082583801</v>
      </c>
      <c r="L215" s="673">
        <v>1.9024921539549999</v>
      </c>
      <c r="M215" s="673">
        <v>2.1683643113720001</v>
      </c>
      <c r="N215" s="674">
        <v>556.22333463793098</v>
      </c>
      <c r="O215" s="673">
        <v>2.0633250365040001</v>
      </c>
      <c r="P215" s="673">
        <v>2.6969889534839999</v>
      </c>
      <c r="Q215" s="674">
        <v>496.42834422327201</v>
      </c>
      <c r="R215" s="673">
        <v>1.4214140460210001</v>
      </c>
      <c r="S215" s="673">
        <v>1.6840521392479999</v>
      </c>
      <c r="T215" s="674">
        <v>554.031282273128</v>
      </c>
      <c r="U215" s="673">
        <v>3.0758673769159999</v>
      </c>
      <c r="V215" s="673">
        <v>2.7052040142439999</v>
      </c>
      <c r="W215" s="674">
        <v>548.20152701146401</v>
      </c>
      <c r="X215" s="673">
        <v>3.8311370988419999</v>
      </c>
      <c r="Y215" s="673">
        <v>3.433093514951</v>
      </c>
      <c r="Z215" s="674">
        <v>313.16752759905597</v>
      </c>
      <c r="AA215" s="673">
        <v>2.6817709465749999</v>
      </c>
      <c r="AB215" s="673">
        <v>2.6379614362470001</v>
      </c>
    </row>
    <row r="216" spans="1:28" x14ac:dyDescent="0.25">
      <c r="A216" s="675">
        <v>42522</v>
      </c>
      <c r="B216" s="674">
        <v>463.90588855248001</v>
      </c>
      <c r="C216" s="673">
        <v>2.3082815735260001</v>
      </c>
      <c r="D216" s="673">
        <v>2.3000857878000001</v>
      </c>
      <c r="E216" s="674">
        <v>454.874821610791</v>
      </c>
      <c r="F216" s="673">
        <v>2.465197421784</v>
      </c>
      <c r="G216" s="673">
        <v>2.480427579269</v>
      </c>
      <c r="H216" s="674">
        <v>503.29857731265298</v>
      </c>
      <c r="I216" s="673">
        <v>1.7849350944639999</v>
      </c>
      <c r="J216" s="673">
        <v>1.661733897263</v>
      </c>
      <c r="K216" s="674">
        <v>447.96666252257501</v>
      </c>
      <c r="L216" s="673">
        <v>2.2216415636960001</v>
      </c>
      <c r="M216" s="673">
        <v>2.221502671853</v>
      </c>
      <c r="N216" s="674">
        <v>559.23024711409903</v>
      </c>
      <c r="O216" s="673">
        <v>2.510760933767</v>
      </c>
      <c r="P216" s="673">
        <v>2.629954284424</v>
      </c>
      <c r="Q216" s="674">
        <v>499.79041079718201</v>
      </c>
      <c r="R216" s="673">
        <v>1.881401586298</v>
      </c>
      <c r="S216" s="673">
        <v>1.7387319374850001</v>
      </c>
      <c r="T216" s="674">
        <v>553.99290248995203</v>
      </c>
      <c r="U216" s="673">
        <v>2.7955477207269999</v>
      </c>
      <c r="V216" s="673">
        <v>2.8313677278479998</v>
      </c>
      <c r="W216" s="674">
        <v>548.90904937975495</v>
      </c>
      <c r="X216" s="673">
        <v>3.4279806075599999</v>
      </c>
      <c r="Y216" s="673">
        <v>3.9070016628020001</v>
      </c>
      <c r="Z216" s="674">
        <v>314.05791891141399</v>
      </c>
      <c r="AA216" s="673">
        <v>3.38583862664</v>
      </c>
      <c r="AB216" s="673">
        <v>3.0540419955229998</v>
      </c>
    </row>
    <row r="217" spans="1:28" x14ac:dyDescent="0.25">
      <c r="A217" s="675">
        <v>42552</v>
      </c>
      <c r="B217" s="674">
        <v>464.12102894088798</v>
      </c>
      <c r="C217" s="673">
        <v>2.1434185248730002</v>
      </c>
      <c r="D217" s="673">
        <v>2.180637793571</v>
      </c>
      <c r="E217" s="674">
        <v>455.45450398096398</v>
      </c>
      <c r="F217" s="673">
        <v>2.324421411626</v>
      </c>
      <c r="G217" s="673">
        <v>2.3592001576800001</v>
      </c>
      <c r="H217" s="674">
        <v>501.99860997919802</v>
      </c>
      <c r="I217" s="673">
        <v>1.5125371832850001</v>
      </c>
      <c r="J217" s="673">
        <v>1.540182177371</v>
      </c>
      <c r="K217" s="674">
        <v>447.88061476150398</v>
      </c>
      <c r="L217" s="673">
        <v>2.0386174938120001</v>
      </c>
      <c r="M217" s="673">
        <v>2.0543441551289998</v>
      </c>
      <c r="N217" s="674">
        <v>556.21801805070504</v>
      </c>
      <c r="O217" s="673">
        <v>2.0099669401260001</v>
      </c>
      <c r="P217" s="673">
        <v>2.194759858152</v>
      </c>
      <c r="Q217" s="674">
        <v>498.00043325842603</v>
      </c>
      <c r="R217" s="673">
        <v>1.4573761901019999</v>
      </c>
      <c r="S217" s="673">
        <v>1.586827973656</v>
      </c>
      <c r="T217" s="674">
        <v>555.76512412342595</v>
      </c>
      <c r="U217" s="673">
        <v>2.687025502879</v>
      </c>
      <c r="V217" s="673">
        <v>2.852381325469</v>
      </c>
      <c r="W217" s="674">
        <v>551.30814078397896</v>
      </c>
      <c r="X217" s="673">
        <v>2.911263271318</v>
      </c>
      <c r="Y217" s="673">
        <v>3.3878680483010002</v>
      </c>
      <c r="Z217" s="674">
        <v>314.03953724592998</v>
      </c>
      <c r="AA217" s="673">
        <v>2.7742553902929998</v>
      </c>
      <c r="AB217" s="673">
        <v>2.9465965527089999</v>
      </c>
    </row>
    <row r="218" spans="1:28" x14ac:dyDescent="0.25">
      <c r="A218" s="675">
        <v>42583</v>
      </c>
      <c r="B218" s="674">
        <v>464.377100008936</v>
      </c>
      <c r="C218" s="673">
        <v>2.3331371738979998</v>
      </c>
      <c r="D218" s="673">
        <v>2.2615490143249999</v>
      </c>
      <c r="E218" s="674">
        <v>455.55528363254399</v>
      </c>
      <c r="F218" s="673">
        <v>2.4665207204069999</v>
      </c>
      <c r="G218" s="673">
        <v>2.4186535484720002</v>
      </c>
      <c r="H218" s="674">
        <v>503.90725167642302</v>
      </c>
      <c r="I218" s="673">
        <v>1.817777971151</v>
      </c>
      <c r="J218" s="673">
        <v>1.7051107001750001</v>
      </c>
      <c r="K218" s="674">
        <v>448.49953079081303</v>
      </c>
      <c r="L218" s="673">
        <v>2.2955655493310001</v>
      </c>
      <c r="M218" s="673">
        <v>2.1852137653420001</v>
      </c>
      <c r="N218" s="674">
        <v>556.58174588081499</v>
      </c>
      <c r="O218" s="673">
        <v>1.8789826026909999</v>
      </c>
      <c r="P218" s="673">
        <v>2.1331358522519999</v>
      </c>
      <c r="Q218" s="674">
        <v>499.683055731374</v>
      </c>
      <c r="R218" s="673">
        <v>1.699923210058</v>
      </c>
      <c r="S218" s="673">
        <v>1.679534493702</v>
      </c>
      <c r="T218" s="674">
        <v>553.589088836315</v>
      </c>
      <c r="U218" s="673">
        <v>2.281310262971</v>
      </c>
      <c r="V218" s="673">
        <v>2.5876636237490001</v>
      </c>
      <c r="W218" s="674">
        <v>555.09805705787005</v>
      </c>
      <c r="X218" s="673">
        <v>3.8077507096700001</v>
      </c>
      <c r="Y218" s="673">
        <v>3.3819299033979999</v>
      </c>
      <c r="Z218" s="674">
        <v>315.34325371586698</v>
      </c>
      <c r="AA218" s="673">
        <v>3.269188216201</v>
      </c>
      <c r="AB218" s="673">
        <v>3.1425912510749998</v>
      </c>
    </row>
    <row r="219" spans="1:28" x14ac:dyDescent="0.25">
      <c r="A219" s="675">
        <v>42614</v>
      </c>
      <c r="B219" s="674">
        <v>465.48886709009798</v>
      </c>
      <c r="C219" s="673">
        <v>2.6421296770990002</v>
      </c>
      <c r="D219" s="673">
        <v>2.3727393893189999</v>
      </c>
      <c r="E219" s="674">
        <v>457.21519822975398</v>
      </c>
      <c r="F219" s="673">
        <v>3.0080074476449998</v>
      </c>
      <c r="G219" s="673">
        <v>2.599320557075</v>
      </c>
      <c r="H219" s="674">
        <v>503.50163263185999</v>
      </c>
      <c r="I219" s="673">
        <v>1.242484919477</v>
      </c>
      <c r="J219" s="673">
        <v>1.523812716611</v>
      </c>
      <c r="K219" s="674">
        <v>449.69162830594701</v>
      </c>
      <c r="L219" s="673">
        <v>2.5986075138050002</v>
      </c>
      <c r="M219" s="673">
        <v>2.3107981165510001</v>
      </c>
      <c r="N219" s="674">
        <v>557.92489420100799</v>
      </c>
      <c r="O219" s="673">
        <v>2.183532689073</v>
      </c>
      <c r="P219" s="673">
        <v>2.0241393744180001</v>
      </c>
      <c r="Q219" s="674">
        <v>499.84169950231302</v>
      </c>
      <c r="R219" s="673">
        <v>1.3880627491440001</v>
      </c>
      <c r="S219" s="673">
        <v>1.5149960114259999</v>
      </c>
      <c r="T219" s="674">
        <v>554.24196948233998</v>
      </c>
      <c r="U219" s="673">
        <v>2.2028584420059998</v>
      </c>
      <c r="V219" s="673">
        <v>2.3902728472620001</v>
      </c>
      <c r="W219" s="674">
        <v>556.44513254584899</v>
      </c>
      <c r="X219" s="673">
        <v>4.5155749891830004</v>
      </c>
      <c r="Y219" s="673">
        <v>3.7432340463810001</v>
      </c>
      <c r="Z219" s="674">
        <v>315.35845119477602</v>
      </c>
      <c r="AA219" s="673">
        <v>4.28423882341</v>
      </c>
      <c r="AB219" s="673">
        <v>3.4396873612649999</v>
      </c>
    </row>
    <row r="220" spans="1:28" x14ac:dyDescent="0.25">
      <c r="A220" s="675">
        <v>42644</v>
      </c>
      <c r="B220" s="674">
        <v>465.44285742918998</v>
      </c>
      <c r="C220" s="673">
        <v>2.5515138559350001</v>
      </c>
      <c r="D220" s="673">
        <v>2.5089014961720002</v>
      </c>
      <c r="E220" s="674">
        <v>457.29759597143698</v>
      </c>
      <c r="F220" s="673">
        <v>2.835680615012</v>
      </c>
      <c r="G220" s="673">
        <v>2.7699449177619999</v>
      </c>
      <c r="H220" s="674">
        <v>503.57193943404297</v>
      </c>
      <c r="I220" s="673">
        <v>1.4941850203789999</v>
      </c>
      <c r="J220" s="673">
        <v>1.517682564929</v>
      </c>
      <c r="K220" s="674">
        <v>449.48528146218501</v>
      </c>
      <c r="L220" s="673">
        <v>2.4932568314700001</v>
      </c>
      <c r="M220" s="673">
        <v>2.4624655744199999</v>
      </c>
      <c r="N220" s="674">
        <v>555.91546656262506</v>
      </c>
      <c r="O220" s="673">
        <v>1.4784128836929999</v>
      </c>
      <c r="P220" s="673">
        <v>1.84657460957</v>
      </c>
      <c r="Q220" s="674">
        <v>500.17535411583202</v>
      </c>
      <c r="R220" s="673">
        <v>1.4791485357700001</v>
      </c>
      <c r="S220" s="673">
        <v>1.5221810461230001</v>
      </c>
      <c r="T220" s="674">
        <v>552.95016194138498</v>
      </c>
      <c r="U220" s="673">
        <v>1.9852641442629999</v>
      </c>
      <c r="V220" s="673">
        <v>2.1564082086199998</v>
      </c>
      <c r="W220" s="674">
        <v>558.86660314369703</v>
      </c>
      <c r="X220" s="673">
        <v>4.2087640379210001</v>
      </c>
      <c r="Y220" s="673">
        <v>4.1769017561870001</v>
      </c>
      <c r="Z220" s="674">
        <v>316.86606348221198</v>
      </c>
      <c r="AA220" s="673">
        <v>4.0117664544930003</v>
      </c>
      <c r="AB220" s="673">
        <v>3.853550319494</v>
      </c>
    </row>
    <row r="221" spans="1:28" x14ac:dyDescent="0.25">
      <c r="A221" s="675">
        <v>42675</v>
      </c>
      <c r="B221" s="674">
        <v>466.92192090548701</v>
      </c>
      <c r="C221" s="673">
        <v>2.688371762219</v>
      </c>
      <c r="D221" s="673">
        <v>2.627372003589</v>
      </c>
      <c r="E221" s="674">
        <v>459.026325927568</v>
      </c>
      <c r="F221" s="673">
        <v>3.004539494067</v>
      </c>
      <c r="G221" s="673">
        <v>2.9494122249060002</v>
      </c>
      <c r="H221" s="674">
        <v>504.44875504921902</v>
      </c>
      <c r="I221" s="673">
        <v>1.466453186708</v>
      </c>
      <c r="J221" s="673">
        <v>1.4009610943819999</v>
      </c>
      <c r="K221" s="674">
        <v>451.33659899696499</v>
      </c>
      <c r="L221" s="673">
        <v>2.7594464444539999</v>
      </c>
      <c r="M221" s="673">
        <v>2.617179085599</v>
      </c>
      <c r="N221" s="674">
        <v>559.97492096795895</v>
      </c>
      <c r="O221" s="673">
        <v>1.6662321090509999</v>
      </c>
      <c r="P221" s="673">
        <v>1.775410791011</v>
      </c>
      <c r="Q221" s="674">
        <v>500.74768051828499</v>
      </c>
      <c r="R221" s="673">
        <v>1.3844557080340001</v>
      </c>
      <c r="S221" s="673">
        <v>1.4171973969430001</v>
      </c>
      <c r="T221" s="674">
        <v>552.11164255794699</v>
      </c>
      <c r="U221" s="673">
        <v>1.5510807313499999</v>
      </c>
      <c r="V221" s="673">
        <v>1.9127554776739999</v>
      </c>
      <c r="W221" s="674">
        <v>560.89460894084698</v>
      </c>
      <c r="X221" s="673">
        <v>4.3770031582020001</v>
      </c>
      <c r="Y221" s="673">
        <v>4.3667610133429999</v>
      </c>
      <c r="Z221" s="674">
        <v>318.533475285132</v>
      </c>
      <c r="AA221" s="673">
        <v>4.1743891300289997</v>
      </c>
      <c r="AB221" s="673">
        <v>4.1565068544530002</v>
      </c>
    </row>
    <row r="222" spans="1:28" x14ac:dyDescent="0.25">
      <c r="A222" s="675">
        <v>42705</v>
      </c>
      <c r="B222" s="674">
        <v>466.55192198441898</v>
      </c>
      <c r="C222" s="673">
        <v>2.2565663234739999</v>
      </c>
      <c r="D222" s="673">
        <v>2.498508471694</v>
      </c>
      <c r="E222" s="674">
        <v>458.64342781372801</v>
      </c>
      <c r="F222" s="673">
        <v>2.4955283299489999</v>
      </c>
      <c r="G222" s="673">
        <v>2.7781530831799999</v>
      </c>
      <c r="H222" s="674">
        <v>504.092156940878</v>
      </c>
      <c r="I222" s="673">
        <v>1.4377385407200001</v>
      </c>
      <c r="J222" s="673">
        <v>1.466110774413</v>
      </c>
      <c r="K222" s="674">
        <v>450.87604334058199</v>
      </c>
      <c r="L222" s="673">
        <v>2.2663195505010001</v>
      </c>
      <c r="M222" s="673">
        <v>2.5060440186739998</v>
      </c>
      <c r="N222" s="674">
        <v>559.45073037254804</v>
      </c>
      <c r="O222" s="673">
        <v>0.91288320334200002</v>
      </c>
      <c r="P222" s="673">
        <v>1.351326924408</v>
      </c>
      <c r="Q222" s="674">
        <v>500.893571432697</v>
      </c>
      <c r="R222" s="673">
        <v>1.4645147875010001</v>
      </c>
      <c r="S222" s="673">
        <v>1.442677493525</v>
      </c>
      <c r="T222" s="674">
        <v>552.81851338916601</v>
      </c>
      <c r="U222" s="673">
        <v>1.2579140650730001</v>
      </c>
      <c r="V222" s="673">
        <v>1.597258548358</v>
      </c>
      <c r="W222" s="674">
        <v>558.42625472759801</v>
      </c>
      <c r="X222" s="673">
        <v>4.3636867418460001</v>
      </c>
      <c r="Y222" s="673">
        <v>4.3164894805499996</v>
      </c>
      <c r="Z222" s="674">
        <v>317.24055244784302</v>
      </c>
      <c r="AA222" s="673">
        <v>3.157838434676</v>
      </c>
      <c r="AB222" s="673">
        <v>3.7798536087670001</v>
      </c>
    </row>
    <row r="223" spans="1:28" x14ac:dyDescent="0.25">
      <c r="A223" s="675">
        <v>42736</v>
      </c>
      <c r="B223" s="674">
        <v>467.63267094981001</v>
      </c>
      <c r="C223" s="673">
        <v>1.9283170618609999</v>
      </c>
      <c r="D223" s="673">
        <v>2.289963128728</v>
      </c>
      <c r="E223" s="674">
        <v>459.87004222815102</v>
      </c>
      <c r="F223" s="673">
        <v>2.1732535413499998</v>
      </c>
      <c r="G223" s="673">
        <v>2.556414207694</v>
      </c>
      <c r="H223" s="674">
        <v>504.684446188143</v>
      </c>
      <c r="I223" s="673">
        <v>1.20804065501</v>
      </c>
      <c r="J223" s="673">
        <v>1.3705709279430001</v>
      </c>
      <c r="K223" s="674">
        <v>451.52842471624899</v>
      </c>
      <c r="L223" s="673">
        <v>1.867603334724</v>
      </c>
      <c r="M223" s="673">
        <v>2.2964388988460001</v>
      </c>
      <c r="N223" s="674">
        <v>562.81445116974601</v>
      </c>
      <c r="O223" s="673">
        <v>1.104087259255</v>
      </c>
      <c r="P223" s="673">
        <v>1.2266167569799999</v>
      </c>
      <c r="Q223" s="674">
        <v>501.15125973879401</v>
      </c>
      <c r="R223" s="673">
        <v>1.185128239942</v>
      </c>
      <c r="S223" s="673">
        <v>1.3445320848360001</v>
      </c>
      <c r="T223" s="674">
        <v>555.92048986065902</v>
      </c>
      <c r="U223" s="673">
        <v>1.709199218585</v>
      </c>
      <c r="V223" s="673">
        <v>1.5060800571170001</v>
      </c>
      <c r="W223" s="674">
        <v>557.60774360897699</v>
      </c>
      <c r="X223" s="673">
        <v>2.70565947975</v>
      </c>
      <c r="Y223" s="673">
        <v>3.8108611936150001</v>
      </c>
      <c r="Z223" s="674">
        <v>318.58498430530699</v>
      </c>
      <c r="AA223" s="673">
        <v>3.325508372392</v>
      </c>
      <c r="AB223" s="673">
        <v>3.5511937032400001</v>
      </c>
    </row>
    <row r="224" spans="1:28" x14ac:dyDescent="0.25">
      <c r="A224" s="675">
        <v>42767</v>
      </c>
      <c r="B224" s="674">
        <v>468.550879215539</v>
      </c>
      <c r="C224" s="673">
        <v>1.7258762595579999</v>
      </c>
      <c r="D224" s="673">
        <v>1.9694041820629999</v>
      </c>
      <c r="E224" s="674">
        <v>460.569559511595</v>
      </c>
      <c r="F224" s="673">
        <v>1.9041429376650001</v>
      </c>
      <c r="G224" s="673">
        <v>2.1899869589419998</v>
      </c>
      <c r="H224" s="674">
        <v>505.19620666083603</v>
      </c>
      <c r="I224" s="673">
        <v>1.1810706844950001</v>
      </c>
      <c r="J224" s="673">
        <v>1.2753904497449999</v>
      </c>
      <c r="K224" s="674">
        <v>452.550897035996</v>
      </c>
      <c r="L224" s="673">
        <v>1.671350542221</v>
      </c>
      <c r="M224" s="673">
        <v>1.934132254526</v>
      </c>
      <c r="N224" s="674">
        <v>562.91356869271203</v>
      </c>
      <c r="O224" s="673">
        <v>1.05188925927</v>
      </c>
      <c r="P224" s="673">
        <v>1.023110279508</v>
      </c>
      <c r="Q224" s="674">
        <v>501.817983529397</v>
      </c>
      <c r="R224" s="673">
        <v>1.2522026494930001</v>
      </c>
      <c r="S224" s="673">
        <v>1.300425847691</v>
      </c>
      <c r="T224" s="674">
        <v>556.81944861904901</v>
      </c>
      <c r="U224" s="673">
        <v>1.782133416093</v>
      </c>
      <c r="V224" s="673">
        <v>1.583266347573</v>
      </c>
      <c r="W224" s="674">
        <v>556.36798302816896</v>
      </c>
      <c r="X224" s="673">
        <v>1.948141855876</v>
      </c>
      <c r="Y224" s="673">
        <v>2.9974365619549999</v>
      </c>
      <c r="Z224" s="674">
        <v>317.75176686614498</v>
      </c>
      <c r="AA224" s="673">
        <v>2.1424522688829999</v>
      </c>
      <c r="AB224" s="673">
        <v>2.8728434459900001</v>
      </c>
    </row>
    <row r="225" spans="1:28" x14ac:dyDescent="0.25">
      <c r="A225" s="675">
        <v>42795</v>
      </c>
      <c r="B225" s="674">
        <v>470.01736242410902</v>
      </c>
      <c r="C225" s="673">
        <v>1.8511550119110001</v>
      </c>
      <c r="D225" s="673">
        <v>1.835003708061</v>
      </c>
      <c r="E225" s="674">
        <v>462.147459474063</v>
      </c>
      <c r="F225" s="673">
        <v>2.0154678113100002</v>
      </c>
      <c r="G225" s="673">
        <v>2.0307458198130002</v>
      </c>
      <c r="H225" s="674">
        <v>506.13580659606299</v>
      </c>
      <c r="I225" s="673">
        <v>1.235922575082</v>
      </c>
      <c r="J225" s="673">
        <v>1.208356874753</v>
      </c>
      <c r="K225" s="674">
        <v>454.13661948239297</v>
      </c>
      <c r="L225" s="673">
        <v>1.9141350692679999</v>
      </c>
      <c r="M225" s="673">
        <v>1.8176625086889999</v>
      </c>
      <c r="N225" s="674">
        <v>563.17388216630297</v>
      </c>
      <c r="O225" s="673">
        <v>1.1660532400979999</v>
      </c>
      <c r="P225" s="673">
        <v>1.107330954</v>
      </c>
      <c r="Q225" s="674">
        <v>502.69468889248998</v>
      </c>
      <c r="R225" s="673">
        <v>1.1660499653659999</v>
      </c>
      <c r="S225" s="673">
        <v>1.2011001221290001</v>
      </c>
      <c r="T225" s="674">
        <v>558.54909264307696</v>
      </c>
      <c r="U225" s="673">
        <v>1.9711915372019999</v>
      </c>
      <c r="V225" s="673">
        <v>1.8209372876800001</v>
      </c>
      <c r="W225" s="674">
        <v>555.72219108362697</v>
      </c>
      <c r="X225" s="673">
        <v>1.2497927363250001</v>
      </c>
      <c r="Y225" s="673">
        <v>1.9652240888550001</v>
      </c>
      <c r="Z225" s="674">
        <v>319.93031175434299</v>
      </c>
      <c r="AA225" s="673">
        <v>2.95011338681</v>
      </c>
      <c r="AB225" s="673">
        <v>2.804435552967</v>
      </c>
    </row>
    <row r="226" spans="1:28" x14ac:dyDescent="0.25">
      <c r="A226" s="675">
        <v>42826</v>
      </c>
      <c r="B226" s="674">
        <v>471.04809494603501</v>
      </c>
      <c r="C226" s="673">
        <v>1.752931312144</v>
      </c>
      <c r="D226" s="673">
        <v>1.77666123054</v>
      </c>
      <c r="E226" s="674">
        <v>463.50350966445097</v>
      </c>
      <c r="F226" s="673">
        <v>2.061720435976</v>
      </c>
      <c r="G226" s="673">
        <v>1.9939026986849999</v>
      </c>
      <c r="H226" s="674">
        <v>506.47255468673097</v>
      </c>
      <c r="I226" s="673">
        <v>0.83235134481700002</v>
      </c>
      <c r="J226" s="673">
        <v>1.082682016788</v>
      </c>
      <c r="K226" s="674">
        <v>454.98106278377401</v>
      </c>
      <c r="L226" s="673">
        <v>1.6877343404130001</v>
      </c>
      <c r="M226" s="673">
        <v>1.75767663092</v>
      </c>
      <c r="N226" s="674">
        <v>566.831302241456</v>
      </c>
      <c r="O226" s="673">
        <v>0.84044420372999995</v>
      </c>
      <c r="P226" s="673">
        <v>1.0188899662269999</v>
      </c>
      <c r="Q226" s="674">
        <v>502.79413083545899</v>
      </c>
      <c r="R226" s="673">
        <v>0.85874223076699996</v>
      </c>
      <c r="S226" s="673">
        <v>1.0919408052049999</v>
      </c>
      <c r="T226" s="674">
        <v>558.94616174332896</v>
      </c>
      <c r="U226" s="673">
        <v>1.3182934155720001</v>
      </c>
      <c r="V226" s="673">
        <v>1.6896149034179999</v>
      </c>
      <c r="W226" s="674">
        <v>554.18013156161305</v>
      </c>
      <c r="X226" s="673">
        <v>0.657228329138</v>
      </c>
      <c r="Y226" s="673">
        <v>1.2831458244959999</v>
      </c>
      <c r="Z226" s="674">
        <v>320.60947475632599</v>
      </c>
      <c r="AA226" s="673">
        <v>2.4705660491170001</v>
      </c>
      <c r="AB226" s="673">
        <v>2.5207981757729998</v>
      </c>
    </row>
    <row r="227" spans="1:28" x14ac:dyDescent="0.25">
      <c r="A227" s="675">
        <v>42856</v>
      </c>
      <c r="B227" s="674">
        <v>472.799781286452</v>
      </c>
      <c r="C227" s="673">
        <v>2.3397399364870002</v>
      </c>
      <c r="D227" s="673">
        <v>1.9811685373250001</v>
      </c>
      <c r="E227" s="674">
        <v>464.37678238316698</v>
      </c>
      <c r="F227" s="673">
        <v>2.4320161845810002</v>
      </c>
      <c r="G227" s="673">
        <v>2.1697100444699999</v>
      </c>
      <c r="H227" s="674">
        <v>510.93074842269402</v>
      </c>
      <c r="I227" s="673">
        <v>2.1080213219649999</v>
      </c>
      <c r="J227" s="673">
        <v>1.391431496072</v>
      </c>
      <c r="K227" s="674">
        <v>456.89032632247603</v>
      </c>
      <c r="L227" s="673">
        <v>2.518348564704</v>
      </c>
      <c r="M227" s="673">
        <v>2.039614335355</v>
      </c>
      <c r="N227" s="674">
        <v>569.69350248160004</v>
      </c>
      <c r="O227" s="673">
        <v>2.4217192995749999</v>
      </c>
      <c r="P227" s="673">
        <v>1.473754480095</v>
      </c>
      <c r="Q227" s="674">
        <v>506.96476478428599</v>
      </c>
      <c r="R227" s="673">
        <v>2.122445400957</v>
      </c>
      <c r="S227" s="673">
        <v>1.3816122166689999</v>
      </c>
      <c r="T227" s="674">
        <v>559.60579546813597</v>
      </c>
      <c r="U227" s="673">
        <v>1.0061730038300001</v>
      </c>
      <c r="V227" s="673">
        <v>1.4299998143679999</v>
      </c>
      <c r="W227" s="674">
        <v>557.06616385374195</v>
      </c>
      <c r="X227" s="673">
        <v>1.617039793852</v>
      </c>
      <c r="Y227" s="673">
        <v>1.173975846669</v>
      </c>
      <c r="Z227" s="674">
        <v>319.52329329943399</v>
      </c>
      <c r="AA227" s="673">
        <v>2.029509811923</v>
      </c>
      <c r="AB227" s="673">
        <v>2.482202162274</v>
      </c>
    </row>
    <row r="228" spans="1:28" x14ac:dyDescent="0.25">
      <c r="A228" s="675">
        <v>42887</v>
      </c>
      <c r="B228" s="674">
        <v>473.421689808206</v>
      </c>
      <c r="C228" s="673">
        <v>2.0512352808059999</v>
      </c>
      <c r="D228" s="673">
        <v>2.047773066275</v>
      </c>
      <c r="E228" s="674">
        <v>465.33462109063203</v>
      </c>
      <c r="F228" s="673">
        <v>2.2994896580119999</v>
      </c>
      <c r="G228" s="673">
        <v>2.2643305785229999</v>
      </c>
      <c r="H228" s="674">
        <v>509.50904759666099</v>
      </c>
      <c r="I228" s="673">
        <v>1.233953474927</v>
      </c>
      <c r="J228" s="673">
        <v>1.3904283355039999</v>
      </c>
      <c r="K228" s="674">
        <v>457.43808357098402</v>
      </c>
      <c r="L228" s="673">
        <v>2.1143138185939998</v>
      </c>
      <c r="M228" s="673">
        <v>2.1062609564520001</v>
      </c>
      <c r="N228" s="674">
        <v>569.44761423814998</v>
      </c>
      <c r="O228" s="673">
        <v>1.827041219029</v>
      </c>
      <c r="P228" s="673">
        <v>1.6936336055829999</v>
      </c>
      <c r="Q228" s="674">
        <v>506.21780249686799</v>
      </c>
      <c r="R228" s="673">
        <v>1.286017410665</v>
      </c>
      <c r="S228" s="673">
        <v>1.421308725864</v>
      </c>
      <c r="T228" s="674">
        <v>561.25694877730496</v>
      </c>
      <c r="U228" s="673">
        <v>1.3112164893639999</v>
      </c>
      <c r="V228" s="673">
        <v>1.211740853684</v>
      </c>
      <c r="W228" s="674">
        <v>559.10445311999194</v>
      </c>
      <c r="X228" s="673">
        <v>1.8573939984700001</v>
      </c>
      <c r="Y228" s="673">
        <v>1.3763955662089999</v>
      </c>
      <c r="Z228" s="674">
        <v>320.15153356851101</v>
      </c>
      <c r="AA228" s="673">
        <v>1.9402837152520001</v>
      </c>
      <c r="AB228" s="673">
        <v>2.1464917706479998</v>
      </c>
    </row>
    <row r="229" spans="1:28" x14ac:dyDescent="0.25">
      <c r="A229" s="675">
        <v>42917</v>
      </c>
      <c r="B229" s="674">
        <v>473.72172253967898</v>
      </c>
      <c r="C229" s="673">
        <v>2.0685754361740001</v>
      </c>
      <c r="D229" s="673">
        <v>2.1529133761820001</v>
      </c>
      <c r="E229" s="674">
        <v>465.39557298382101</v>
      </c>
      <c r="F229" s="673">
        <v>2.1826700397000001</v>
      </c>
      <c r="G229" s="673">
        <v>2.3045311903819998</v>
      </c>
      <c r="H229" s="674">
        <v>510.585301097936</v>
      </c>
      <c r="I229" s="673">
        <v>1.7105009751110001</v>
      </c>
      <c r="J229" s="673">
        <v>1.6833149663310001</v>
      </c>
      <c r="K229" s="674">
        <v>457.80591688367002</v>
      </c>
      <c r="L229" s="673">
        <v>2.2160597701800002</v>
      </c>
      <c r="M229" s="673">
        <v>2.282508051227</v>
      </c>
      <c r="N229" s="674">
        <v>570.47147654152002</v>
      </c>
      <c r="O229" s="673">
        <v>2.5625668403850002</v>
      </c>
      <c r="P229" s="673">
        <v>2.2696439577610001</v>
      </c>
      <c r="Q229" s="674">
        <v>507.05881780282101</v>
      </c>
      <c r="R229" s="673">
        <v>1.8189511372760001</v>
      </c>
      <c r="S229" s="673">
        <v>1.7415247380850001</v>
      </c>
      <c r="T229" s="674">
        <v>560.27322240486399</v>
      </c>
      <c r="U229" s="673">
        <v>0.81115170523699998</v>
      </c>
      <c r="V229" s="673">
        <v>1.0425994247679999</v>
      </c>
      <c r="W229" s="674">
        <v>563.93704481201303</v>
      </c>
      <c r="X229" s="673">
        <v>2.2907160431319999</v>
      </c>
      <c r="Y229" s="673">
        <v>1.9223844209230001</v>
      </c>
      <c r="Z229" s="674">
        <v>317.24757713814398</v>
      </c>
      <c r="AA229" s="673">
        <v>1.0215401284650001</v>
      </c>
      <c r="AB229" s="673">
        <v>1.6634444624939999</v>
      </c>
    </row>
    <row r="230" spans="1:28" x14ac:dyDescent="0.25">
      <c r="A230" s="675">
        <v>42948</v>
      </c>
      <c r="B230" s="674">
        <v>475.09058376384399</v>
      </c>
      <c r="C230" s="673">
        <v>2.3070654764629999</v>
      </c>
      <c r="D230" s="673">
        <v>2.142336436441</v>
      </c>
      <c r="E230" s="674">
        <v>466.71433577179903</v>
      </c>
      <c r="F230" s="673">
        <v>2.449549492714</v>
      </c>
      <c r="G230" s="673">
        <v>2.3105846869360001</v>
      </c>
      <c r="H230" s="674">
        <v>513.06521972880705</v>
      </c>
      <c r="I230" s="673">
        <v>1.817391597743</v>
      </c>
      <c r="J230" s="673">
        <v>1.587268685183</v>
      </c>
      <c r="K230" s="674">
        <v>459.053966953866</v>
      </c>
      <c r="L230" s="673">
        <v>2.3532769687499999</v>
      </c>
      <c r="M230" s="673">
        <v>2.2279339790689998</v>
      </c>
      <c r="N230" s="674">
        <v>572.02949671246199</v>
      </c>
      <c r="O230" s="673">
        <v>2.775468463703</v>
      </c>
      <c r="P230" s="673">
        <v>2.3874318153859999</v>
      </c>
      <c r="Q230" s="674">
        <v>509.026830117891</v>
      </c>
      <c r="R230" s="673">
        <v>1.8699402109679999</v>
      </c>
      <c r="S230" s="673">
        <v>1.6580957193400001</v>
      </c>
      <c r="T230" s="674">
        <v>563.89484092790997</v>
      </c>
      <c r="U230" s="673">
        <v>1.8616248584770001</v>
      </c>
      <c r="V230" s="673">
        <v>1.327317458594</v>
      </c>
      <c r="W230" s="674">
        <v>567.232395034776</v>
      </c>
      <c r="X230" s="673">
        <v>2.1859809852729999</v>
      </c>
      <c r="Y230" s="673">
        <v>2.1119026000550001</v>
      </c>
      <c r="Z230" s="674">
        <v>318.68421526779599</v>
      </c>
      <c r="AA230" s="673">
        <v>1.059468218381</v>
      </c>
      <c r="AB230" s="673">
        <v>1.3400541198760001</v>
      </c>
    </row>
    <row r="231" spans="1:28" x14ac:dyDescent="0.25">
      <c r="A231" s="675">
        <v>42979</v>
      </c>
      <c r="B231" s="674">
        <v>475.99559026318701</v>
      </c>
      <c r="C231" s="673">
        <v>2.2571373701740001</v>
      </c>
      <c r="D231" s="673">
        <v>2.210989099206</v>
      </c>
      <c r="E231" s="674">
        <v>468.33425052039701</v>
      </c>
      <c r="F231" s="673">
        <v>2.4319078485780001</v>
      </c>
      <c r="G231" s="673">
        <v>2.3548154555080001</v>
      </c>
      <c r="H231" s="674">
        <v>512.11341730105903</v>
      </c>
      <c r="I231" s="673">
        <v>1.710378698115</v>
      </c>
      <c r="J231" s="673">
        <v>1.746145023135</v>
      </c>
      <c r="K231" s="674">
        <v>459.92562325427798</v>
      </c>
      <c r="L231" s="673">
        <v>2.2757806247989998</v>
      </c>
      <c r="M231" s="673">
        <v>2.2817307241729998</v>
      </c>
      <c r="N231" s="674">
        <v>572.93814534802596</v>
      </c>
      <c r="O231" s="673">
        <v>2.6909089920640001</v>
      </c>
      <c r="P231" s="673">
        <v>2.6763512618209999</v>
      </c>
      <c r="Q231" s="674">
        <v>508.36604494697002</v>
      </c>
      <c r="R231" s="673">
        <v>1.705409023126</v>
      </c>
      <c r="S231" s="673">
        <v>1.7980668761030001</v>
      </c>
      <c r="T231" s="674">
        <v>565.27993958637205</v>
      </c>
      <c r="U231" s="673">
        <v>1.9915435336559999</v>
      </c>
      <c r="V231" s="673">
        <v>1.5539720967090001</v>
      </c>
      <c r="W231" s="674">
        <v>572.960336249276</v>
      </c>
      <c r="X231" s="673">
        <v>2.9679842157779999</v>
      </c>
      <c r="Y231" s="673">
        <v>2.4823894327790001</v>
      </c>
      <c r="Z231" s="674">
        <v>321.12518745571401</v>
      </c>
      <c r="AA231" s="673">
        <v>1.828629053412</v>
      </c>
      <c r="AB231" s="673">
        <v>1.303609618753</v>
      </c>
    </row>
    <row r="232" spans="1:28" x14ac:dyDescent="0.25">
      <c r="A232" s="675">
        <v>43009</v>
      </c>
      <c r="B232" s="674">
        <v>476.534593127694</v>
      </c>
      <c r="C232" s="673">
        <v>2.3830499322229999</v>
      </c>
      <c r="D232" s="673">
        <v>2.3157556276059998</v>
      </c>
      <c r="E232" s="674">
        <v>468.53352829905998</v>
      </c>
      <c r="F232" s="673">
        <v>2.4570285141679999</v>
      </c>
      <c r="G232" s="673">
        <v>2.4461585011540001</v>
      </c>
      <c r="H232" s="674">
        <v>515.05601837833694</v>
      </c>
      <c r="I232" s="673">
        <v>2.2805240016349999</v>
      </c>
      <c r="J232" s="673">
        <v>1.9360822590340001</v>
      </c>
      <c r="K232" s="674">
        <v>460.32245503550399</v>
      </c>
      <c r="L232" s="673">
        <v>2.411018562847</v>
      </c>
      <c r="M232" s="673">
        <v>2.3466763781659998</v>
      </c>
      <c r="N232" s="674">
        <v>571.65878813792801</v>
      </c>
      <c r="O232" s="673">
        <v>2.8319632250289999</v>
      </c>
      <c r="P232" s="673">
        <v>2.7660268246080002</v>
      </c>
      <c r="Q232" s="674">
        <v>511.38547414173399</v>
      </c>
      <c r="R232" s="673">
        <v>2.2412379845700001</v>
      </c>
      <c r="S232" s="673">
        <v>1.9389369698509999</v>
      </c>
      <c r="T232" s="674">
        <v>566.02678747599305</v>
      </c>
      <c r="U232" s="673">
        <v>2.3648832091299998</v>
      </c>
      <c r="V232" s="673">
        <v>2.0725395561040001</v>
      </c>
      <c r="W232" s="674">
        <v>572.60301844925095</v>
      </c>
      <c r="X232" s="673">
        <v>2.4579059167759998</v>
      </c>
      <c r="Y232" s="673">
        <v>2.537458602669</v>
      </c>
      <c r="Z232" s="674">
        <v>322.214289314214</v>
      </c>
      <c r="AA232" s="673">
        <v>1.687850624717</v>
      </c>
      <c r="AB232" s="673">
        <v>1.5255820350860001</v>
      </c>
    </row>
    <row r="233" spans="1:28" x14ac:dyDescent="0.25">
      <c r="A233" s="675">
        <v>43040</v>
      </c>
      <c r="B233" s="674">
        <v>477.607101535624</v>
      </c>
      <c r="C233" s="673">
        <v>2.2884298534140002</v>
      </c>
      <c r="D233" s="673">
        <v>2.309514991601</v>
      </c>
      <c r="E233" s="674">
        <v>470.25670714797599</v>
      </c>
      <c r="F233" s="673">
        <v>2.4465658255470002</v>
      </c>
      <c r="G233" s="673">
        <v>2.4451699515869998</v>
      </c>
      <c r="H233" s="674">
        <v>513.36735960834403</v>
      </c>
      <c r="I233" s="673">
        <v>1.767990201156</v>
      </c>
      <c r="J233" s="673">
        <v>1.9195527351549999</v>
      </c>
      <c r="K233" s="674">
        <v>461.619579194447</v>
      </c>
      <c r="L233" s="673">
        <v>2.2783395408959999</v>
      </c>
      <c r="M233" s="673">
        <v>2.3216464341630001</v>
      </c>
      <c r="N233" s="674">
        <v>572.54748759936501</v>
      </c>
      <c r="O233" s="673">
        <v>2.2452017332619998</v>
      </c>
      <c r="P233" s="673">
        <v>2.588645224275</v>
      </c>
      <c r="Q233" s="674">
        <v>509.88484487258597</v>
      </c>
      <c r="R233" s="673">
        <v>1.8247042791779999</v>
      </c>
      <c r="S233" s="673">
        <v>1.923794527426</v>
      </c>
      <c r="T233" s="674">
        <v>567.51200325625098</v>
      </c>
      <c r="U233" s="673">
        <v>2.789356266235</v>
      </c>
      <c r="V233" s="673">
        <v>2.3814178546779998</v>
      </c>
      <c r="W233" s="674">
        <v>571.11170785448701</v>
      </c>
      <c r="X233" s="673">
        <v>1.8215719585779999</v>
      </c>
      <c r="Y233" s="673">
        <v>2.4143040653829999</v>
      </c>
      <c r="Z233" s="674">
        <v>324.25258609695197</v>
      </c>
      <c r="AA233" s="673">
        <v>1.795450480268</v>
      </c>
      <c r="AB233" s="673">
        <v>1.7705949445060001</v>
      </c>
    </row>
    <row r="234" spans="1:28" x14ac:dyDescent="0.25">
      <c r="A234" s="675">
        <v>43070</v>
      </c>
      <c r="B234" s="674">
        <v>478.97508167839499</v>
      </c>
      <c r="C234" s="673">
        <v>2.6627603721219999</v>
      </c>
      <c r="D234" s="673">
        <v>2.44475428843</v>
      </c>
      <c r="E234" s="674">
        <v>471.85856920563299</v>
      </c>
      <c r="F234" s="673">
        <v>2.8813541392930002</v>
      </c>
      <c r="G234" s="673">
        <v>2.5950765265359999</v>
      </c>
      <c r="H234" s="674">
        <v>514.41446275155897</v>
      </c>
      <c r="I234" s="673">
        <v>2.047702125207</v>
      </c>
      <c r="J234" s="673">
        <v>2.031924355723</v>
      </c>
      <c r="K234" s="674">
        <v>462.19392439942499</v>
      </c>
      <c r="L234" s="673">
        <v>2.5101979193630002</v>
      </c>
      <c r="M234" s="673">
        <v>2.3997991162450001</v>
      </c>
      <c r="N234" s="674">
        <v>573.52402364314401</v>
      </c>
      <c r="O234" s="673">
        <v>2.5155554379599998</v>
      </c>
      <c r="P234" s="673">
        <v>2.5301821237670001</v>
      </c>
      <c r="Q234" s="674">
        <v>511.15076263443501</v>
      </c>
      <c r="R234" s="673">
        <v>2.0477785674910001</v>
      </c>
      <c r="S234" s="673">
        <v>2.0378304153990001</v>
      </c>
      <c r="T234" s="674">
        <v>569.84600776077696</v>
      </c>
      <c r="U234" s="673">
        <v>3.0801237583779999</v>
      </c>
      <c r="V234" s="673">
        <v>2.7447385745239998</v>
      </c>
      <c r="W234" s="674">
        <v>583.99798338206301</v>
      </c>
      <c r="X234" s="673">
        <v>4.5792489944690002</v>
      </c>
      <c r="Y234" s="673">
        <v>2.9511150484119999</v>
      </c>
      <c r="Z234" s="674">
        <v>325.391673716772</v>
      </c>
      <c r="AA234" s="673">
        <v>2.5693818794709999</v>
      </c>
      <c r="AB234" s="673">
        <v>2.0173891577709999</v>
      </c>
    </row>
    <row r="235" spans="1:28" x14ac:dyDescent="0.25">
      <c r="A235" s="675">
        <v>43101</v>
      </c>
      <c r="B235" s="674">
        <v>480.34667773764801</v>
      </c>
      <c r="C235" s="673">
        <v>2.7188020807050002</v>
      </c>
      <c r="D235" s="673">
        <v>2.5567183335529999</v>
      </c>
      <c r="E235" s="674">
        <v>472.83201289182</v>
      </c>
      <c r="F235" s="673">
        <v>2.8186160161389999</v>
      </c>
      <c r="G235" s="673">
        <v>2.715529045726</v>
      </c>
      <c r="H235" s="674">
        <v>516.22442235217898</v>
      </c>
      <c r="I235" s="673">
        <v>2.2865725803910002</v>
      </c>
      <c r="J235" s="673">
        <v>2.034124419571</v>
      </c>
      <c r="K235" s="674">
        <v>463.41630967702599</v>
      </c>
      <c r="L235" s="673">
        <v>2.6328098764210002</v>
      </c>
      <c r="M235" s="673">
        <v>2.4737925909260001</v>
      </c>
      <c r="N235" s="674">
        <v>574.59813648323598</v>
      </c>
      <c r="O235" s="673">
        <v>2.0937069559960002</v>
      </c>
      <c r="P235" s="673">
        <v>2.2844268875860001</v>
      </c>
      <c r="Q235" s="674">
        <v>512.51987290471095</v>
      </c>
      <c r="R235" s="673">
        <v>2.2684993692009998</v>
      </c>
      <c r="S235" s="673">
        <v>2.0470536339950001</v>
      </c>
      <c r="T235" s="674">
        <v>571.54964254198399</v>
      </c>
      <c r="U235" s="673">
        <v>2.8114007248130002</v>
      </c>
      <c r="V235" s="673">
        <v>2.8935177207259999</v>
      </c>
      <c r="W235" s="674">
        <v>580.058136988196</v>
      </c>
      <c r="X235" s="673">
        <v>4.0261982794420001</v>
      </c>
      <c r="Y235" s="673">
        <v>3.4729696120979998</v>
      </c>
      <c r="Z235" s="674">
        <v>325.14344319678798</v>
      </c>
      <c r="AA235" s="673">
        <v>2.0586214713739999</v>
      </c>
      <c r="AB235" s="673">
        <v>2.1405666750710002</v>
      </c>
    </row>
    <row r="236" spans="1:28" x14ac:dyDescent="0.25">
      <c r="A236" s="675">
        <v>43132</v>
      </c>
      <c r="B236" s="674">
        <v>482.14043800821003</v>
      </c>
      <c r="C236" s="673">
        <v>2.9003379132320002</v>
      </c>
      <c r="D236" s="673">
        <v>2.7608003107769998</v>
      </c>
      <c r="E236" s="674">
        <v>474.55294060817101</v>
      </c>
      <c r="F236" s="673">
        <v>3.0361062314680001</v>
      </c>
      <c r="G236" s="673">
        <v>2.9121156806020001</v>
      </c>
      <c r="H236" s="674">
        <v>517.71880041981001</v>
      </c>
      <c r="I236" s="673">
        <v>2.478758469258</v>
      </c>
      <c r="J236" s="673">
        <v>2.2711686439380001</v>
      </c>
      <c r="K236" s="674">
        <v>465.62848585400701</v>
      </c>
      <c r="L236" s="673">
        <v>2.8897498388940002</v>
      </c>
      <c r="M236" s="673">
        <v>2.677826574394</v>
      </c>
      <c r="N236" s="674">
        <v>580.80501072205902</v>
      </c>
      <c r="O236" s="673">
        <v>3.1783639664069998</v>
      </c>
      <c r="P236" s="673">
        <v>2.5960700375160002</v>
      </c>
      <c r="Q236" s="674">
        <v>514.43826839710096</v>
      </c>
      <c r="R236" s="673">
        <v>2.5149128333230002</v>
      </c>
      <c r="S236" s="673">
        <v>2.2772083264899998</v>
      </c>
      <c r="T236" s="674">
        <v>572.72843139936799</v>
      </c>
      <c r="U236" s="673">
        <v>2.8571169379539998</v>
      </c>
      <c r="V236" s="673">
        <v>2.9158766405800001</v>
      </c>
      <c r="W236" s="674">
        <v>577.80462983827101</v>
      </c>
      <c r="X236" s="673">
        <v>3.8529619719360002</v>
      </c>
      <c r="Y236" s="673">
        <v>4.1532340679899997</v>
      </c>
      <c r="Z236" s="674">
        <v>326.26843957480298</v>
      </c>
      <c r="AA236" s="673">
        <v>2.6802912199839999</v>
      </c>
      <c r="AB236" s="673">
        <v>2.4356969047930002</v>
      </c>
    </row>
    <row r="237" spans="1:28" x14ac:dyDescent="0.25">
      <c r="A237" s="675">
        <v>43160</v>
      </c>
      <c r="B237" s="674">
        <v>484.34554660237899</v>
      </c>
      <c r="C237" s="673">
        <v>3.048437211845</v>
      </c>
      <c r="D237" s="673">
        <v>2.8894697333080002</v>
      </c>
      <c r="E237" s="674">
        <v>476.93321675162201</v>
      </c>
      <c r="F237" s="673">
        <v>3.1993592033130001</v>
      </c>
      <c r="G237" s="673">
        <v>3.0183349901429999</v>
      </c>
      <c r="H237" s="674">
        <v>518.71207847297296</v>
      </c>
      <c r="I237" s="673">
        <v>2.4847623331549999</v>
      </c>
      <c r="J237" s="673">
        <v>2.4167839057189999</v>
      </c>
      <c r="K237" s="674">
        <v>467.41231292674399</v>
      </c>
      <c r="L237" s="673">
        <v>2.923281866035</v>
      </c>
      <c r="M237" s="673">
        <v>2.8155439839979999</v>
      </c>
      <c r="N237" s="674">
        <v>579.60822472705604</v>
      </c>
      <c r="O237" s="673">
        <v>2.9181649009599999</v>
      </c>
      <c r="P237" s="673">
        <v>2.7301449449609998</v>
      </c>
      <c r="Q237" s="674">
        <v>515.35982551969403</v>
      </c>
      <c r="R237" s="673">
        <v>2.5194490626319999</v>
      </c>
      <c r="S237" s="673">
        <v>2.4344100883270001</v>
      </c>
      <c r="T237" s="674">
        <v>573.51876901447895</v>
      </c>
      <c r="U237" s="673">
        <v>2.6801003830419998</v>
      </c>
      <c r="V237" s="673">
        <v>2.78275097646</v>
      </c>
      <c r="W237" s="674">
        <v>585.56508250339505</v>
      </c>
      <c r="X237" s="673">
        <v>5.370109723633</v>
      </c>
      <c r="Y237" s="673">
        <v>4.415764721665</v>
      </c>
      <c r="Z237" s="674">
        <v>328.12580532376501</v>
      </c>
      <c r="AA237" s="673">
        <v>2.5616496056539999</v>
      </c>
      <c r="AB237" s="673">
        <v>2.4334860073879998</v>
      </c>
    </row>
    <row r="238" spans="1:28" x14ac:dyDescent="0.25">
      <c r="A238" s="675">
        <v>43191</v>
      </c>
      <c r="B238" s="674">
        <v>483.48719230050699</v>
      </c>
      <c r="C238" s="673">
        <v>2.6407276641030002</v>
      </c>
      <c r="D238" s="673">
        <v>2.862966275147</v>
      </c>
      <c r="E238" s="674">
        <v>475.85065166370703</v>
      </c>
      <c r="F238" s="673">
        <v>2.6638723853880002</v>
      </c>
      <c r="G238" s="673">
        <v>2.966070659293</v>
      </c>
      <c r="H238" s="674">
        <v>518.450476900784</v>
      </c>
      <c r="I238" s="673">
        <v>2.3649696520010002</v>
      </c>
      <c r="J238" s="673">
        <v>2.4427906354350002</v>
      </c>
      <c r="K238" s="674">
        <v>466.73040899812497</v>
      </c>
      <c r="L238" s="673">
        <v>2.5823813726360001</v>
      </c>
      <c r="M238" s="673">
        <v>2.7982307189790001</v>
      </c>
      <c r="N238" s="674">
        <v>580.62556318537997</v>
      </c>
      <c r="O238" s="673">
        <v>2.4335743085070001</v>
      </c>
      <c r="P238" s="673">
        <v>2.842430887241</v>
      </c>
      <c r="Q238" s="674">
        <v>514.88964503830903</v>
      </c>
      <c r="R238" s="673">
        <v>2.4056593864279998</v>
      </c>
      <c r="S238" s="673">
        <v>2.479981886699</v>
      </c>
      <c r="T238" s="674">
        <v>573.41193507089997</v>
      </c>
      <c r="U238" s="673">
        <v>2.5880441297700001</v>
      </c>
      <c r="V238" s="673">
        <v>2.70823832568</v>
      </c>
      <c r="W238" s="674">
        <v>587.70330961987304</v>
      </c>
      <c r="X238" s="673">
        <v>6.0491483091960001</v>
      </c>
      <c r="Y238" s="673">
        <v>5.089373314725</v>
      </c>
      <c r="Z238" s="674">
        <v>327.40499871815803</v>
      </c>
      <c r="AA238" s="673">
        <v>2.1195642976540001</v>
      </c>
      <c r="AB238" s="673">
        <v>2.453083318649</v>
      </c>
    </row>
    <row r="239" spans="1:28" x14ac:dyDescent="0.25">
      <c r="A239" s="675">
        <v>43221</v>
      </c>
      <c r="B239" s="674">
        <v>485.44846548167499</v>
      </c>
      <c r="C239" s="673">
        <v>2.675272852455</v>
      </c>
      <c r="D239" s="673">
        <v>2.7878163102319999</v>
      </c>
      <c r="E239" s="674">
        <v>477.62671837012999</v>
      </c>
      <c r="F239" s="673">
        <v>2.8532727064790002</v>
      </c>
      <c r="G239" s="673">
        <v>2.9051819447180001</v>
      </c>
      <c r="H239" s="674">
        <v>520.29793798059404</v>
      </c>
      <c r="I239" s="673">
        <v>1.8333579622709999</v>
      </c>
      <c r="J239" s="673">
        <v>2.2264859124899998</v>
      </c>
      <c r="K239" s="674">
        <v>468.54946959342902</v>
      </c>
      <c r="L239" s="673">
        <v>2.5518472594500001</v>
      </c>
      <c r="M239" s="673">
        <v>2.6855027715070001</v>
      </c>
      <c r="N239" s="674">
        <v>581.79711143156806</v>
      </c>
      <c r="O239" s="673">
        <v>2.1245825864689998</v>
      </c>
      <c r="P239" s="673">
        <v>2.4905715807850002</v>
      </c>
      <c r="Q239" s="674">
        <v>516.93819670817595</v>
      </c>
      <c r="R239" s="673">
        <v>1.9672830572619999</v>
      </c>
      <c r="S239" s="673">
        <v>2.2965387572629998</v>
      </c>
      <c r="T239" s="674">
        <v>571.89339448717499</v>
      </c>
      <c r="U239" s="673">
        <v>2.1957597863620002</v>
      </c>
      <c r="V239" s="673">
        <v>2.4878076799029998</v>
      </c>
      <c r="W239" s="674">
        <v>588.45379181824399</v>
      </c>
      <c r="X239" s="673">
        <v>5.6344524225569996</v>
      </c>
      <c r="Y239" s="673">
        <v>5.6841924853380004</v>
      </c>
      <c r="Z239" s="674">
        <v>329.28088364128899</v>
      </c>
      <c r="AA239" s="673">
        <v>3.053796247872</v>
      </c>
      <c r="AB239" s="673">
        <v>2.5778106036540001</v>
      </c>
    </row>
    <row r="240" spans="1:28" x14ac:dyDescent="0.25">
      <c r="A240" s="675">
        <v>43252</v>
      </c>
      <c r="B240" s="674">
        <v>486.70284975224001</v>
      </c>
      <c r="C240" s="673">
        <v>2.8053551896650002</v>
      </c>
      <c r="D240" s="673">
        <v>2.7072437321090002</v>
      </c>
      <c r="E240" s="674">
        <v>478.731767365135</v>
      </c>
      <c r="F240" s="673">
        <v>2.8790349282640002</v>
      </c>
      <c r="G240" s="673">
        <v>2.798866412712</v>
      </c>
      <c r="H240" s="674">
        <v>522.42787612050995</v>
      </c>
      <c r="I240" s="673">
        <v>2.535544478511</v>
      </c>
      <c r="J240" s="673">
        <v>2.2440017778330001</v>
      </c>
      <c r="K240" s="674">
        <v>469.85089848543299</v>
      </c>
      <c r="L240" s="673">
        <v>2.7135508302129998</v>
      </c>
      <c r="M240" s="673">
        <v>2.6160123123750001</v>
      </c>
      <c r="N240" s="674">
        <v>582.17730045305996</v>
      </c>
      <c r="O240" s="673">
        <v>2.2354446478700001</v>
      </c>
      <c r="P240" s="673">
        <v>2.2642544322210001</v>
      </c>
      <c r="Q240" s="674">
        <v>519.13118043619204</v>
      </c>
      <c r="R240" s="673">
        <v>2.5509529446869998</v>
      </c>
      <c r="S240" s="673">
        <v>2.3075766342269999</v>
      </c>
      <c r="T240" s="674">
        <v>574.15593608242705</v>
      </c>
      <c r="U240" s="673">
        <v>2.2982320901720001</v>
      </c>
      <c r="V240" s="673">
        <v>2.3605280047249999</v>
      </c>
      <c r="W240" s="674">
        <v>589.81131924711303</v>
      </c>
      <c r="X240" s="673">
        <v>5.492151950457</v>
      </c>
      <c r="Y240" s="673">
        <v>5.7244068189709996</v>
      </c>
      <c r="Z240" s="674">
        <v>329.76223624931401</v>
      </c>
      <c r="AA240" s="673">
        <v>3.0019230498999998</v>
      </c>
      <c r="AB240" s="673">
        <v>2.7245907217509999</v>
      </c>
    </row>
    <row r="241" spans="1:28" x14ac:dyDescent="0.25">
      <c r="A241" s="675">
        <v>43282</v>
      </c>
      <c r="B241" s="674">
        <v>488.85394226727902</v>
      </c>
      <c r="C241" s="673">
        <v>3.1943267550569998</v>
      </c>
      <c r="D241" s="673">
        <v>2.891810323888</v>
      </c>
      <c r="E241" s="674">
        <v>480.53370020661902</v>
      </c>
      <c r="F241" s="673">
        <v>3.2527441388709999</v>
      </c>
      <c r="G241" s="673">
        <v>2.9951258354660002</v>
      </c>
      <c r="H241" s="674">
        <v>525.47411450293396</v>
      </c>
      <c r="I241" s="673">
        <v>2.9160285995269999</v>
      </c>
      <c r="J241" s="673">
        <v>2.4281007252419999</v>
      </c>
      <c r="K241" s="674">
        <v>472.50922859756702</v>
      </c>
      <c r="L241" s="673">
        <v>3.2116910620080001</v>
      </c>
      <c r="M241" s="673">
        <v>2.8259091797789999</v>
      </c>
      <c r="N241" s="674">
        <v>585.98419780380198</v>
      </c>
      <c r="O241" s="673">
        <v>2.719280787942</v>
      </c>
      <c r="P241" s="673">
        <v>2.3599508207989999</v>
      </c>
      <c r="Q241" s="674">
        <v>522.04453510034296</v>
      </c>
      <c r="R241" s="673">
        <v>2.95541991804</v>
      </c>
      <c r="S241" s="673">
        <v>2.491218008688</v>
      </c>
      <c r="T241" s="674">
        <v>575.17257154267202</v>
      </c>
      <c r="U241" s="673">
        <v>2.6593005951370001</v>
      </c>
      <c r="V241" s="673">
        <v>2.3844552883989998</v>
      </c>
      <c r="W241" s="674">
        <v>587.81284165018099</v>
      </c>
      <c r="X241" s="673">
        <v>4.2337698964479999</v>
      </c>
      <c r="Y241" s="673">
        <v>5.1169513052760003</v>
      </c>
      <c r="Z241" s="674">
        <v>331.52741579997598</v>
      </c>
      <c r="AA241" s="673">
        <v>4.5011655536189998</v>
      </c>
      <c r="AB241" s="673">
        <v>3.5162863303880001</v>
      </c>
    </row>
    <row r="242" spans="1:28" x14ac:dyDescent="0.25">
      <c r="A242" s="675">
        <v>43313</v>
      </c>
      <c r="B242" s="674">
        <v>490.59384720764501</v>
      </c>
      <c r="C242" s="673">
        <v>3.2632226302989999</v>
      </c>
      <c r="D242" s="673">
        <v>3.0878634061270001</v>
      </c>
      <c r="E242" s="674">
        <v>482.52615111410898</v>
      </c>
      <c r="F242" s="673">
        <v>3.3879000772839998</v>
      </c>
      <c r="G242" s="673">
        <v>3.1734417998320001</v>
      </c>
      <c r="H242" s="674">
        <v>526.98615474345604</v>
      </c>
      <c r="I242" s="673">
        <v>2.7132876054250001</v>
      </c>
      <c r="J242" s="673">
        <v>2.7217373718250002</v>
      </c>
      <c r="K242" s="674">
        <v>474.75821210418297</v>
      </c>
      <c r="L242" s="673">
        <v>3.421001947663</v>
      </c>
      <c r="M242" s="673">
        <v>3.1157996878510001</v>
      </c>
      <c r="N242" s="674">
        <v>585.30141748368499</v>
      </c>
      <c r="O242" s="673">
        <v>2.3201462245390001</v>
      </c>
      <c r="P242" s="673">
        <v>2.424975174589</v>
      </c>
      <c r="Q242" s="674">
        <v>523.23366839213395</v>
      </c>
      <c r="R242" s="673">
        <v>2.7909802457669999</v>
      </c>
      <c r="S242" s="673">
        <v>2.7659356286380001</v>
      </c>
      <c r="T242" s="674">
        <v>575.33370742142097</v>
      </c>
      <c r="U242" s="673">
        <v>2.028546044984</v>
      </c>
      <c r="V242" s="673">
        <v>2.3280301795990002</v>
      </c>
      <c r="W242" s="674">
        <v>589.38207262261801</v>
      </c>
      <c r="X242" s="673">
        <v>3.9048682306810001</v>
      </c>
      <c r="Y242" s="673">
        <v>4.5396394556180004</v>
      </c>
      <c r="Z242" s="674">
        <v>333.62671140018398</v>
      </c>
      <c r="AA242" s="673">
        <v>4.6888096167019997</v>
      </c>
      <c r="AB242" s="673">
        <v>4.061679188416</v>
      </c>
    </row>
    <row r="243" spans="1:28" x14ac:dyDescent="0.25">
      <c r="A243" s="675">
        <v>43344</v>
      </c>
      <c r="B243" s="674">
        <v>490.82086329414102</v>
      </c>
      <c r="C243" s="673">
        <v>3.1145820117279999</v>
      </c>
      <c r="D243" s="673">
        <v>3.1906586362909999</v>
      </c>
      <c r="E243" s="674">
        <v>483.247781253212</v>
      </c>
      <c r="F243" s="673">
        <v>3.1843775500599998</v>
      </c>
      <c r="G243" s="673">
        <v>3.2749233872799999</v>
      </c>
      <c r="H243" s="674">
        <v>526.79823120143897</v>
      </c>
      <c r="I243" s="673">
        <v>2.8674925132350002</v>
      </c>
      <c r="J243" s="673">
        <v>2.8321124907419999</v>
      </c>
      <c r="K243" s="674">
        <v>475.23086775938401</v>
      </c>
      <c r="L243" s="673">
        <v>3.3277651279380001</v>
      </c>
      <c r="M243" s="673">
        <v>3.3202558520449998</v>
      </c>
      <c r="N243" s="674">
        <v>588.79615445032096</v>
      </c>
      <c r="O243" s="673">
        <v>2.7678396404660002</v>
      </c>
      <c r="P243" s="673">
        <v>2.6024037024519999</v>
      </c>
      <c r="Q243" s="674">
        <v>523.58971255461495</v>
      </c>
      <c r="R243" s="673">
        <v>2.9946271508420002</v>
      </c>
      <c r="S243" s="673">
        <v>2.913586792367</v>
      </c>
      <c r="T243" s="674">
        <v>577.46250679351601</v>
      </c>
      <c r="U243" s="673">
        <v>2.1551387823980002</v>
      </c>
      <c r="V243" s="673">
        <v>2.2800809952069998</v>
      </c>
      <c r="W243" s="674">
        <v>590.24009412081</v>
      </c>
      <c r="X243" s="673">
        <v>3.0158733123919998</v>
      </c>
      <c r="Y243" s="673">
        <v>3.7148128731469998</v>
      </c>
      <c r="Z243" s="674">
        <v>330.46845246932901</v>
      </c>
      <c r="AA243" s="673">
        <v>2.909539761624</v>
      </c>
      <c r="AB243" s="673">
        <v>4.0296033171829997</v>
      </c>
    </row>
    <row r="244" spans="1:28" x14ac:dyDescent="0.25">
      <c r="A244" s="675">
        <v>43374</v>
      </c>
      <c r="B244" s="674">
        <v>493.06044309089202</v>
      </c>
      <c r="C244" s="673">
        <v>3.4679224135090001</v>
      </c>
      <c r="D244" s="673">
        <v>3.2819910942689998</v>
      </c>
      <c r="E244" s="674">
        <v>485.61548142904502</v>
      </c>
      <c r="F244" s="673">
        <v>3.6458336700039999</v>
      </c>
      <c r="G244" s="673">
        <v>3.4060920774149999</v>
      </c>
      <c r="H244" s="674">
        <v>529.094938415456</v>
      </c>
      <c r="I244" s="673">
        <v>2.7257074058309998</v>
      </c>
      <c r="J244" s="673">
        <v>2.76871246874</v>
      </c>
      <c r="K244" s="674">
        <v>477.35687062388001</v>
      </c>
      <c r="L244" s="673">
        <v>3.700539785108</v>
      </c>
      <c r="M244" s="673">
        <v>3.483204089305</v>
      </c>
      <c r="N244" s="674">
        <v>591.50090299425801</v>
      </c>
      <c r="O244" s="673">
        <v>3.4709717174049999</v>
      </c>
      <c r="P244" s="673">
        <v>2.8528073358500001</v>
      </c>
      <c r="Q244" s="674">
        <v>525.10004600970694</v>
      </c>
      <c r="R244" s="673">
        <v>2.6818461926379999</v>
      </c>
      <c r="S244" s="673">
        <v>2.8221931434499998</v>
      </c>
      <c r="T244" s="674">
        <v>577.92120120203799</v>
      </c>
      <c r="U244" s="673">
        <v>2.1013870702280002</v>
      </c>
      <c r="V244" s="673">
        <v>2.0950810863629998</v>
      </c>
      <c r="W244" s="674">
        <v>589.85313765746696</v>
      </c>
      <c r="X244" s="673">
        <v>3.0125791608529999</v>
      </c>
      <c r="Y244" s="673">
        <v>3.309183519192</v>
      </c>
      <c r="Z244" s="674">
        <v>334.54344472792701</v>
      </c>
      <c r="AA244" s="673">
        <v>3.8263838143100002</v>
      </c>
      <c r="AB244" s="673">
        <v>3.8060306479729999</v>
      </c>
    </row>
    <row r="245" spans="1:28" x14ac:dyDescent="0.25">
      <c r="A245" s="675">
        <v>43405</v>
      </c>
      <c r="B245" s="674">
        <v>493.97905482251798</v>
      </c>
      <c r="C245" s="673">
        <v>3.427912448172</v>
      </c>
      <c r="D245" s="673">
        <v>3.336957702176</v>
      </c>
      <c r="E245" s="674">
        <v>486.69649239018997</v>
      </c>
      <c r="F245" s="673">
        <v>3.4959172282559998</v>
      </c>
      <c r="G245" s="673">
        <v>3.4421452819590002</v>
      </c>
      <c r="H245" s="674">
        <v>529.30136241140099</v>
      </c>
      <c r="I245" s="673">
        <v>3.1038207834659999</v>
      </c>
      <c r="J245" s="673">
        <v>2.898842590268</v>
      </c>
      <c r="K245" s="674">
        <v>477.75456104955202</v>
      </c>
      <c r="L245" s="673">
        <v>3.495298419374</v>
      </c>
      <c r="M245" s="673">
        <v>3.5079076991239999</v>
      </c>
      <c r="N245" s="674">
        <v>593.37514966627498</v>
      </c>
      <c r="O245" s="673">
        <v>3.6377178344169998</v>
      </c>
      <c r="P245" s="673">
        <v>3.2919645739410002</v>
      </c>
      <c r="Q245" s="674">
        <v>525.71293873975901</v>
      </c>
      <c r="R245" s="673">
        <v>3.1042487389729998</v>
      </c>
      <c r="S245" s="673">
        <v>2.9265997067999998</v>
      </c>
      <c r="T245" s="674">
        <v>578.87689988126397</v>
      </c>
      <c r="U245" s="673">
        <v>2.0025825991000001</v>
      </c>
      <c r="V245" s="673">
        <v>2.0862659991719998</v>
      </c>
      <c r="W245" s="674">
        <v>599.107793526975</v>
      </c>
      <c r="X245" s="673">
        <v>4.9020332252790002</v>
      </c>
      <c r="Y245" s="673">
        <v>3.642271278715</v>
      </c>
      <c r="Z245" s="674">
        <v>334.294441476896</v>
      </c>
      <c r="AA245" s="673">
        <v>3.0969237595969998</v>
      </c>
      <c r="AB245" s="673">
        <v>3.2776494376469998</v>
      </c>
    </row>
    <row r="246" spans="1:28" x14ac:dyDescent="0.25">
      <c r="A246" s="675">
        <v>43435</v>
      </c>
      <c r="B246" s="674">
        <v>494.98403573394398</v>
      </c>
      <c r="C246" s="673">
        <v>3.342335471702</v>
      </c>
      <c r="D246" s="673">
        <v>3.4126149461790001</v>
      </c>
      <c r="E246" s="674">
        <v>488.103866207034</v>
      </c>
      <c r="F246" s="673">
        <v>3.4428318275010001</v>
      </c>
      <c r="G246" s="673">
        <v>3.5279536061319998</v>
      </c>
      <c r="H246" s="674">
        <v>529.44043010534006</v>
      </c>
      <c r="I246" s="673">
        <v>2.9209846226730001</v>
      </c>
      <c r="J246" s="673">
        <v>2.9166312236950001</v>
      </c>
      <c r="K246" s="674">
        <v>478.44174897626402</v>
      </c>
      <c r="L246" s="673">
        <v>3.5153695708899999</v>
      </c>
      <c r="M246" s="673">
        <v>3.5702577996209999</v>
      </c>
      <c r="N246" s="674">
        <v>595.89700165534305</v>
      </c>
      <c r="O246" s="673">
        <v>3.9009661478659998</v>
      </c>
      <c r="P246" s="673">
        <v>3.670119515164</v>
      </c>
      <c r="Q246" s="674">
        <v>525.93809670461405</v>
      </c>
      <c r="R246" s="673">
        <v>2.892949624875</v>
      </c>
      <c r="S246" s="673">
        <v>2.8928080105520002</v>
      </c>
      <c r="T246" s="674">
        <v>578.807541818358</v>
      </c>
      <c r="U246" s="673">
        <v>1.5726238203889999</v>
      </c>
      <c r="V246" s="673">
        <v>1.8915775482520001</v>
      </c>
      <c r="W246" s="674">
        <v>607.37124036478201</v>
      </c>
      <c r="X246" s="673">
        <v>4.0022838516260002</v>
      </c>
      <c r="Y246" s="673">
        <v>3.9716939904839998</v>
      </c>
      <c r="Z246" s="674">
        <v>335.10456614430097</v>
      </c>
      <c r="AA246" s="673">
        <v>2.984984931109</v>
      </c>
      <c r="AB246" s="673">
        <v>3.301293511281</v>
      </c>
    </row>
    <row r="247" spans="1:28" s="220" customFormat="1" x14ac:dyDescent="0.25">
      <c r="A247" s="675">
        <v>43466</v>
      </c>
      <c r="B247" s="674">
        <v>498.06649711161998</v>
      </c>
      <c r="C247" s="673">
        <v>3.6889646988770002</v>
      </c>
      <c r="D247" s="673">
        <v>3.4866532420560001</v>
      </c>
      <c r="E247" s="674">
        <v>491.36647014265202</v>
      </c>
      <c r="F247" s="673">
        <v>3.9198820607510001</v>
      </c>
      <c r="G247" s="673">
        <v>3.6198902873450001</v>
      </c>
      <c r="H247" s="674">
        <v>529.74573887148802</v>
      </c>
      <c r="I247" s="673">
        <v>2.6192709863860002</v>
      </c>
      <c r="J247" s="673">
        <v>2.8809006976810001</v>
      </c>
      <c r="K247" s="674">
        <v>481.27398349561798</v>
      </c>
      <c r="L247" s="673">
        <v>3.8534841018089998</v>
      </c>
      <c r="M247" s="673">
        <v>3.6216407526649999</v>
      </c>
      <c r="N247" s="674">
        <v>601.17342448677505</v>
      </c>
      <c r="O247" s="673">
        <v>4.6250216135729998</v>
      </c>
      <c r="P247" s="673">
        <v>4.055161208595</v>
      </c>
      <c r="Q247" s="674">
        <v>526.63151300903303</v>
      </c>
      <c r="R247" s="673">
        <v>2.7533839857459999</v>
      </c>
      <c r="S247" s="673">
        <v>2.916560151424</v>
      </c>
      <c r="T247" s="674">
        <v>584.434135797095</v>
      </c>
      <c r="U247" s="673">
        <v>2.2543086892340001</v>
      </c>
      <c r="V247" s="673">
        <v>1.9434007372219999</v>
      </c>
      <c r="W247" s="674">
        <v>602.79440497165206</v>
      </c>
      <c r="X247" s="673">
        <v>3.9196533129429998</v>
      </c>
      <c r="Y247" s="673">
        <v>4.2708036325499998</v>
      </c>
      <c r="Z247" s="674">
        <v>335.29302642753902</v>
      </c>
      <c r="AA247" s="673">
        <v>3.1215709383410002</v>
      </c>
      <c r="AB247" s="673">
        <v>3.0677788554230001</v>
      </c>
    </row>
    <row r="248" spans="1:28" s="220" customFormat="1" x14ac:dyDescent="0.25">
      <c r="A248" s="675">
        <v>43497</v>
      </c>
      <c r="B248" s="674">
        <v>497.71115874037298</v>
      </c>
      <c r="C248" s="673">
        <v>3.2294990224190001</v>
      </c>
      <c r="D248" s="673">
        <v>3.4201031598179998</v>
      </c>
      <c r="E248" s="674">
        <v>491.18656541279103</v>
      </c>
      <c r="F248" s="673">
        <v>3.5051146840020002</v>
      </c>
      <c r="G248" s="673">
        <v>3.622590361296</v>
      </c>
      <c r="H248" s="674">
        <v>528.65623776868404</v>
      </c>
      <c r="I248" s="673">
        <v>2.1126212414930001</v>
      </c>
      <c r="J248" s="673">
        <v>2.550103350868</v>
      </c>
      <c r="K248" s="674">
        <v>480.73980490793798</v>
      </c>
      <c r="L248" s="673">
        <v>3.2453596618380001</v>
      </c>
      <c r="M248" s="673">
        <v>3.5376256241499999</v>
      </c>
      <c r="N248" s="674">
        <v>600.01898447656401</v>
      </c>
      <c r="O248" s="673">
        <v>3.3081625330020001</v>
      </c>
      <c r="P248" s="673">
        <v>3.9424587061579999</v>
      </c>
      <c r="Q248" s="674">
        <v>525.25281198823302</v>
      </c>
      <c r="R248" s="673">
        <v>2.102204337331</v>
      </c>
      <c r="S248" s="673">
        <v>2.581970474522</v>
      </c>
      <c r="T248" s="674">
        <v>585.82641369442399</v>
      </c>
      <c r="U248" s="673">
        <v>2.2869446629449999</v>
      </c>
      <c r="V248" s="673">
        <v>2.0385927705450002</v>
      </c>
      <c r="W248" s="674">
        <v>606.39572590820205</v>
      </c>
      <c r="X248" s="673">
        <v>4.9482289676239999</v>
      </c>
      <c r="Y248" s="673">
        <v>4.2885529757279999</v>
      </c>
      <c r="Z248" s="674">
        <v>334.70970744091602</v>
      </c>
      <c r="AA248" s="673">
        <v>2.5872155692150001</v>
      </c>
      <c r="AB248" s="673">
        <v>2.8975880909099998</v>
      </c>
    </row>
    <row r="249" spans="1:28" s="220" customFormat="1" x14ac:dyDescent="0.25">
      <c r="A249" s="675">
        <v>43525</v>
      </c>
      <c r="B249" s="674">
        <v>499.635205651131</v>
      </c>
      <c r="C249" s="673">
        <v>3.1567667249150002</v>
      </c>
      <c r="D249" s="673">
        <v>3.3576930089510002</v>
      </c>
      <c r="E249" s="674">
        <v>493.111742747677</v>
      </c>
      <c r="F249" s="673">
        <v>3.3921994584999999</v>
      </c>
      <c r="G249" s="673">
        <v>3.6049956480179999</v>
      </c>
      <c r="H249" s="674">
        <v>529.87367549505495</v>
      </c>
      <c r="I249" s="673">
        <v>2.1517904605079998</v>
      </c>
      <c r="J249" s="673">
        <v>2.2941570393439998</v>
      </c>
      <c r="K249" s="674">
        <v>482.853218734216</v>
      </c>
      <c r="L249" s="673">
        <v>3.3034871740509999</v>
      </c>
      <c r="M249" s="673">
        <v>3.466622668666</v>
      </c>
      <c r="N249" s="674">
        <v>605.18343408191095</v>
      </c>
      <c r="O249" s="673">
        <v>4.4124993855800003</v>
      </c>
      <c r="P249" s="673">
        <v>4.1131990410770003</v>
      </c>
      <c r="Q249" s="674">
        <v>526.15297353406504</v>
      </c>
      <c r="R249" s="673">
        <v>2.094293633286</v>
      </c>
      <c r="S249" s="673">
        <v>2.3159512161709999</v>
      </c>
      <c r="T249" s="674">
        <v>586.609379231753</v>
      </c>
      <c r="U249" s="673">
        <v>2.2825077267770002</v>
      </c>
      <c r="V249" s="673">
        <v>2.2746045859650001</v>
      </c>
      <c r="W249" s="674">
        <v>608.21488697911798</v>
      </c>
      <c r="X249" s="673">
        <v>3.8680251183849998</v>
      </c>
      <c r="Y249" s="673">
        <v>4.2432021811249996</v>
      </c>
      <c r="Z249" s="674">
        <v>335.15562354592703</v>
      </c>
      <c r="AA249" s="673">
        <v>2.1424155333430002</v>
      </c>
      <c r="AB249" s="673">
        <v>2.6155879074790001</v>
      </c>
    </row>
    <row r="250" spans="1:28" s="220" customFormat="1" x14ac:dyDescent="0.25">
      <c r="A250" s="675">
        <v>43556</v>
      </c>
      <c r="B250" s="674">
        <v>502.51245348685802</v>
      </c>
      <c r="C250" s="673">
        <v>3.93500830825</v>
      </c>
      <c r="D250" s="673">
        <v>3.440452676065</v>
      </c>
      <c r="E250" s="674">
        <v>494.25804406670602</v>
      </c>
      <c r="F250" s="673">
        <v>3.8683129546299999</v>
      </c>
      <c r="G250" s="673">
        <v>3.5884693002989998</v>
      </c>
      <c r="H250" s="674">
        <v>541.45785399592205</v>
      </c>
      <c r="I250" s="673">
        <v>4.4377193425829997</v>
      </c>
      <c r="J250" s="673">
        <v>2.9009551949430001</v>
      </c>
      <c r="K250" s="674">
        <v>485.29260235786501</v>
      </c>
      <c r="L250" s="673">
        <v>3.9770696320360002</v>
      </c>
      <c r="M250" s="673">
        <v>3.508746139955</v>
      </c>
      <c r="N250" s="674">
        <v>605.06061984783298</v>
      </c>
      <c r="O250" s="673">
        <v>4.2084018017389999</v>
      </c>
      <c r="P250" s="673">
        <v>3.9760308515870002</v>
      </c>
      <c r="Q250" s="674">
        <v>537.77975237967598</v>
      </c>
      <c r="R250" s="673">
        <v>4.4456336541130002</v>
      </c>
      <c r="S250" s="673">
        <v>2.8806986567380002</v>
      </c>
      <c r="T250" s="674">
        <v>586.71488018327705</v>
      </c>
      <c r="U250" s="673">
        <v>2.3199630664700002</v>
      </c>
      <c r="V250" s="673">
        <v>2.2964747379179999</v>
      </c>
      <c r="W250" s="674">
        <v>613.90980480673795</v>
      </c>
      <c r="X250" s="673">
        <v>4.4591369076709997</v>
      </c>
      <c r="Y250" s="673">
        <v>4.4228535738480002</v>
      </c>
      <c r="Z250" s="674">
        <v>337.270708715936</v>
      </c>
      <c r="AA250" s="673">
        <v>3.0133046338340002</v>
      </c>
      <c r="AB250" s="673">
        <v>2.5806493792679999</v>
      </c>
    </row>
    <row r="251" spans="1:28" s="220" customFormat="1" x14ac:dyDescent="0.25">
      <c r="A251" s="675">
        <v>43586</v>
      </c>
      <c r="B251" s="674">
        <v>503.87501079186598</v>
      </c>
      <c r="C251" s="673">
        <v>3.7957778467600001</v>
      </c>
      <c r="D251" s="673">
        <v>3.6291300944490001</v>
      </c>
      <c r="E251" s="674">
        <v>495.87378126236098</v>
      </c>
      <c r="F251" s="673">
        <v>3.82036058504</v>
      </c>
      <c r="G251" s="673">
        <v>3.6935535698190001</v>
      </c>
      <c r="H251" s="674">
        <v>540.08276957043199</v>
      </c>
      <c r="I251" s="673">
        <v>3.8025965789190002</v>
      </c>
      <c r="J251" s="673">
        <v>3.4642166486580002</v>
      </c>
      <c r="K251" s="674">
        <v>486.80259740471303</v>
      </c>
      <c r="L251" s="673">
        <v>3.895667159142</v>
      </c>
      <c r="M251" s="673">
        <v>3.7254236741660001</v>
      </c>
      <c r="N251" s="674">
        <v>606.49248300536499</v>
      </c>
      <c r="O251" s="673">
        <v>4.2446707088369999</v>
      </c>
      <c r="P251" s="673">
        <v>4.2884220721480002</v>
      </c>
      <c r="Q251" s="674">
        <v>537.01368018240703</v>
      </c>
      <c r="R251" s="673">
        <v>3.8835364850329999</v>
      </c>
      <c r="S251" s="673">
        <v>3.474610092062</v>
      </c>
      <c r="T251" s="674">
        <v>586.73495014534797</v>
      </c>
      <c r="U251" s="673">
        <v>2.5951612313129999</v>
      </c>
      <c r="V251" s="673">
        <v>2.3990303034539999</v>
      </c>
      <c r="W251" s="674">
        <v>617.99423068495901</v>
      </c>
      <c r="X251" s="673">
        <v>5.020009944271</v>
      </c>
      <c r="Y251" s="673">
        <v>4.4500057525479999</v>
      </c>
      <c r="Z251" s="674">
        <v>339.12646523269501</v>
      </c>
      <c r="AA251" s="673">
        <v>2.990025258233</v>
      </c>
      <c r="AB251" s="673">
        <v>2.7153526045429999</v>
      </c>
    </row>
    <row r="252" spans="1:28" s="220" customFormat="1" x14ac:dyDescent="0.25">
      <c r="A252" s="675">
        <v>43617</v>
      </c>
      <c r="B252" s="674">
        <v>506.230891288311</v>
      </c>
      <c r="C252" s="673">
        <v>4.0123129638570001</v>
      </c>
      <c r="D252" s="673">
        <v>3.9144229654329998</v>
      </c>
      <c r="E252" s="674">
        <v>498.55953990578502</v>
      </c>
      <c r="F252" s="673">
        <v>4.1417290207789996</v>
      </c>
      <c r="G252" s="673">
        <v>3.9437136910369999</v>
      </c>
      <c r="H252" s="674">
        <v>540.552762936774</v>
      </c>
      <c r="I252" s="673">
        <v>3.4693567561630001</v>
      </c>
      <c r="J252" s="673">
        <v>3.9019997839029998</v>
      </c>
      <c r="K252" s="674">
        <v>489.59279063648501</v>
      </c>
      <c r="L252" s="673">
        <v>4.2017355324189998</v>
      </c>
      <c r="M252" s="673">
        <v>4.0250497850259999</v>
      </c>
      <c r="N252" s="674">
        <v>612.22956086957697</v>
      </c>
      <c r="O252" s="673">
        <v>5.1620460627940004</v>
      </c>
      <c r="P252" s="673">
        <v>4.538730355627</v>
      </c>
      <c r="Q252" s="674">
        <v>537.84653268275997</v>
      </c>
      <c r="R252" s="673">
        <v>3.6051296766340002</v>
      </c>
      <c r="S252" s="673">
        <v>3.9769550439420001</v>
      </c>
      <c r="T252" s="674">
        <v>587.56000653502701</v>
      </c>
      <c r="U252" s="673">
        <v>2.3345696892130001</v>
      </c>
      <c r="V252" s="673">
        <v>2.4163714561880001</v>
      </c>
      <c r="W252" s="674">
        <v>620.29752715175903</v>
      </c>
      <c r="X252" s="673">
        <v>5.1688068556499998</v>
      </c>
      <c r="Y252" s="673">
        <v>4.883051188694</v>
      </c>
      <c r="Z252" s="674">
        <v>341.14533486663998</v>
      </c>
      <c r="AA252" s="673">
        <v>3.4519109121759999</v>
      </c>
      <c r="AB252" s="673">
        <v>3.1521566740239999</v>
      </c>
    </row>
    <row r="253" spans="1:28" s="220" customFormat="1" x14ac:dyDescent="0.25">
      <c r="A253" s="675">
        <v>43647</v>
      </c>
      <c r="B253" s="674">
        <v>507.28260543538198</v>
      </c>
      <c r="C253" s="673">
        <v>3.769768753962</v>
      </c>
      <c r="D253" s="673">
        <v>3.8592092482129998</v>
      </c>
      <c r="E253" s="674">
        <v>499.18641846498701</v>
      </c>
      <c r="F253" s="673">
        <v>3.8816670402820002</v>
      </c>
      <c r="G253" s="673">
        <v>3.9479338983300001</v>
      </c>
      <c r="H253" s="674">
        <v>542.47918618049005</v>
      </c>
      <c r="I253" s="673">
        <v>3.2361387950839999</v>
      </c>
      <c r="J253" s="673">
        <v>3.5017722601569998</v>
      </c>
      <c r="K253" s="674">
        <v>490.76936466202699</v>
      </c>
      <c r="L253" s="673">
        <v>3.8645035820059999</v>
      </c>
      <c r="M253" s="673">
        <v>3.9871552478850001</v>
      </c>
      <c r="N253" s="674">
        <v>610.95909993639805</v>
      </c>
      <c r="O253" s="673">
        <v>4.2620436227120004</v>
      </c>
      <c r="P253" s="673">
        <v>4.5556811276299998</v>
      </c>
      <c r="Q253" s="674">
        <v>539.12602546527296</v>
      </c>
      <c r="R253" s="673">
        <v>3.272037003825</v>
      </c>
      <c r="S253" s="673">
        <v>3.5858948210810002</v>
      </c>
      <c r="T253" s="674">
        <v>588.86727427876201</v>
      </c>
      <c r="U253" s="673">
        <v>2.380972844265</v>
      </c>
      <c r="V253" s="673">
        <v>2.4366601886370001</v>
      </c>
      <c r="W253" s="674">
        <v>621.46825013446096</v>
      </c>
      <c r="X253" s="673">
        <v>5.7255313425610002</v>
      </c>
      <c r="Y253" s="673">
        <v>5.3045254945620002</v>
      </c>
      <c r="Z253" s="674">
        <v>342.14181453931502</v>
      </c>
      <c r="AA253" s="673">
        <v>3.201665453135</v>
      </c>
      <c r="AB253" s="673">
        <v>3.2146200397400002</v>
      </c>
    </row>
    <row r="254" spans="1:28" s="220" customFormat="1" x14ac:dyDescent="0.25">
      <c r="A254" s="675">
        <v>43678</v>
      </c>
      <c r="B254" s="674">
        <v>508.00801191527501</v>
      </c>
      <c r="C254" s="673">
        <v>3.5496092759310001</v>
      </c>
      <c r="D254" s="673">
        <v>3.7766153033899998</v>
      </c>
      <c r="E254" s="674">
        <v>500.001275503366</v>
      </c>
      <c r="F254" s="673">
        <v>3.621591150844</v>
      </c>
      <c r="G254" s="673">
        <v>3.880977976504</v>
      </c>
      <c r="H254" s="674">
        <v>544.15334344644702</v>
      </c>
      <c r="I254" s="673">
        <v>3.2576166467499998</v>
      </c>
      <c r="J254" s="673">
        <v>3.3206896217150002</v>
      </c>
      <c r="K254" s="674">
        <v>491.44044302631602</v>
      </c>
      <c r="L254" s="673">
        <v>3.5138372537459999</v>
      </c>
      <c r="M254" s="673">
        <v>3.8588350475380002</v>
      </c>
      <c r="N254" s="674">
        <v>612.05411046364895</v>
      </c>
      <c r="O254" s="673">
        <v>4.5707548590910001</v>
      </c>
      <c r="P254" s="673">
        <v>4.6639056232640002</v>
      </c>
      <c r="Q254" s="674">
        <v>540.93437640534398</v>
      </c>
      <c r="R254" s="673">
        <v>3.3829451509880002</v>
      </c>
      <c r="S254" s="673">
        <v>3.4196643905549999</v>
      </c>
      <c r="T254" s="674">
        <v>592.70831706177796</v>
      </c>
      <c r="U254" s="673">
        <v>3.0199185996289999</v>
      </c>
      <c r="V254" s="673">
        <v>2.5786720692929999</v>
      </c>
      <c r="W254" s="674">
        <v>622.15121841340203</v>
      </c>
      <c r="X254" s="673">
        <v>5.5599155985469997</v>
      </c>
      <c r="Y254" s="673">
        <v>5.4844606850459998</v>
      </c>
      <c r="Z254" s="674">
        <v>342.25135512215002</v>
      </c>
      <c r="AA254" s="673">
        <v>2.5851178659439999</v>
      </c>
      <c r="AB254" s="673">
        <v>3.077860833695</v>
      </c>
    </row>
    <row r="255" spans="1:28" s="220" customFormat="1" x14ac:dyDescent="0.25">
      <c r="A255" s="675">
        <v>43709</v>
      </c>
      <c r="B255" s="674">
        <v>508.46327008573797</v>
      </c>
      <c r="C255" s="673">
        <v>3.5944696142680002</v>
      </c>
      <c r="D255" s="673">
        <v>3.6377865070170001</v>
      </c>
      <c r="E255" s="674">
        <v>500.641426014042</v>
      </c>
      <c r="F255" s="673">
        <v>3.599322218453</v>
      </c>
      <c r="G255" s="673">
        <v>3.7005603927570001</v>
      </c>
      <c r="H255" s="674">
        <v>545.11549532018603</v>
      </c>
      <c r="I255" s="673">
        <v>3.4770929425810002</v>
      </c>
      <c r="J255" s="673">
        <v>3.3236816192159999</v>
      </c>
      <c r="K255" s="674">
        <v>492.51845493895303</v>
      </c>
      <c r="L255" s="673">
        <v>3.6377239679479998</v>
      </c>
      <c r="M255" s="673">
        <v>3.671705889244</v>
      </c>
      <c r="N255" s="674">
        <v>615.99758369555695</v>
      </c>
      <c r="O255" s="673">
        <v>4.6198381289750001</v>
      </c>
      <c r="P255" s="673">
        <v>4.4843953113359998</v>
      </c>
      <c r="Q255" s="674">
        <v>542.26098015974799</v>
      </c>
      <c r="R255" s="673">
        <v>3.5660111643589998</v>
      </c>
      <c r="S255" s="673">
        <v>3.4071361544540002</v>
      </c>
      <c r="T255" s="674">
        <v>591.97477005760095</v>
      </c>
      <c r="U255" s="673">
        <v>2.5131091790990001</v>
      </c>
      <c r="V255" s="673">
        <v>2.637870314338</v>
      </c>
      <c r="W255" s="674">
        <v>622.89702462081004</v>
      </c>
      <c r="X255" s="673">
        <v>5.5328214442370003</v>
      </c>
      <c r="Y255" s="673">
        <v>5.6059478455800003</v>
      </c>
      <c r="Z255" s="674">
        <v>341.840751918389</v>
      </c>
      <c r="AA255" s="673">
        <v>3.4412662885319998</v>
      </c>
      <c r="AB255" s="673">
        <v>3.0745929768410001</v>
      </c>
    </row>
    <row r="256" spans="1:28" s="220" customFormat="1" x14ac:dyDescent="0.25">
      <c r="A256" s="675">
        <v>43739</v>
      </c>
      <c r="B256" s="674">
        <v>508.96703816536302</v>
      </c>
      <c r="C256" s="673">
        <v>3.2260943455039999</v>
      </c>
      <c r="D256" s="673">
        <v>3.456359807049</v>
      </c>
      <c r="E256" s="674">
        <v>501.18803504527699</v>
      </c>
      <c r="F256" s="673">
        <v>3.2067663020969999</v>
      </c>
      <c r="G256" s="673">
        <v>3.475381747093</v>
      </c>
      <c r="H256" s="674">
        <v>546.82827419092803</v>
      </c>
      <c r="I256" s="673">
        <v>3.3516358762720002</v>
      </c>
      <c r="J256" s="673">
        <v>3.3620875437689999</v>
      </c>
      <c r="K256" s="674">
        <v>492.671761551619</v>
      </c>
      <c r="L256" s="673">
        <v>3.2082686707170001</v>
      </c>
      <c r="M256" s="673">
        <v>3.452891642185</v>
      </c>
      <c r="N256" s="674">
        <v>618.37260224877298</v>
      </c>
      <c r="O256" s="673">
        <v>4.5429684246440001</v>
      </c>
      <c r="P256" s="673">
        <v>4.5778144140609998</v>
      </c>
      <c r="Q256" s="674">
        <v>543.11234535967196</v>
      </c>
      <c r="R256" s="673">
        <v>3.4302604783300001</v>
      </c>
      <c r="S256" s="673">
        <v>3.4597280017390002</v>
      </c>
      <c r="T256" s="674">
        <v>593.81443880194399</v>
      </c>
      <c r="U256" s="673">
        <v>2.7500700038080002</v>
      </c>
      <c r="V256" s="673">
        <v>2.7607112564260001</v>
      </c>
      <c r="W256" s="674">
        <v>619.52137226078901</v>
      </c>
      <c r="X256" s="673">
        <v>5.0297663450850001</v>
      </c>
      <c r="Y256" s="673">
        <v>5.3741530417290004</v>
      </c>
      <c r="Z256" s="674">
        <v>339.07982809001902</v>
      </c>
      <c r="AA256" s="673">
        <v>1.355992303416</v>
      </c>
      <c r="AB256" s="673">
        <v>2.4566771524659998</v>
      </c>
    </row>
    <row r="257" spans="1:28" s="220" customFormat="1" x14ac:dyDescent="0.25">
      <c r="A257" s="675">
        <v>43770</v>
      </c>
      <c r="B257" s="674">
        <v>509.74395556250499</v>
      </c>
      <c r="C257" s="673">
        <v>3.1914107665259999</v>
      </c>
      <c r="D257" s="673">
        <v>3.336844528786</v>
      </c>
      <c r="E257" s="674">
        <v>502.03122717524502</v>
      </c>
      <c r="F257" s="673">
        <v>3.1507798031880001</v>
      </c>
      <c r="G257" s="673">
        <v>3.3183751470040002</v>
      </c>
      <c r="H257" s="674">
        <v>547.33539922861905</v>
      </c>
      <c r="I257" s="673">
        <v>3.40713969355</v>
      </c>
      <c r="J257" s="673">
        <v>3.4118611702649999</v>
      </c>
      <c r="K257" s="674">
        <v>493.26526784535099</v>
      </c>
      <c r="L257" s="673">
        <v>3.2465847655590001</v>
      </c>
      <c r="M257" s="673">
        <v>3.363753202446</v>
      </c>
      <c r="N257" s="674">
        <v>617.44266998104297</v>
      </c>
      <c r="O257" s="673">
        <v>4.0560377913199996</v>
      </c>
      <c r="P257" s="673">
        <v>4.405585682701</v>
      </c>
      <c r="Q257" s="674">
        <v>543.60949942849004</v>
      </c>
      <c r="R257" s="673">
        <v>3.4042458098199999</v>
      </c>
      <c r="S257" s="673">
        <v>3.4667196478569999</v>
      </c>
      <c r="T257" s="674">
        <v>595.72311403333003</v>
      </c>
      <c r="U257" s="673">
        <v>2.9101548456190001</v>
      </c>
      <c r="V257" s="673">
        <v>2.7246029115489998</v>
      </c>
      <c r="W257" s="674">
        <v>619.49159926792299</v>
      </c>
      <c r="X257" s="673">
        <v>3.4023603033019998</v>
      </c>
      <c r="Y257" s="673">
        <v>4.6486580025480002</v>
      </c>
      <c r="Z257" s="674">
        <v>339.56637658723298</v>
      </c>
      <c r="AA257" s="673">
        <v>1.5770334340729999</v>
      </c>
      <c r="AB257" s="673">
        <v>2.1195320295469999</v>
      </c>
    </row>
    <row r="258" spans="1:28" s="220" customFormat="1" x14ac:dyDescent="0.25">
      <c r="A258" s="675">
        <v>43800</v>
      </c>
      <c r="B258" s="674">
        <v>510.694322870951</v>
      </c>
      <c r="C258" s="673">
        <v>3.1738977427249999</v>
      </c>
      <c r="D258" s="673">
        <v>3.1971005774010002</v>
      </c>
      <c r="E258" s="674">
        <v>503.55631536143102</v>
      </c>
      <c r="F258" s="673">
        <v>3.1658116692410001</v>
      </c>
      <c r="G258" s="673">
        <v>3.1744203455669999</v>
      </c>
      <c r="H258" s="674">
        <v>546.96898429808903</v>
      </c>
      <c r="I258" s="673">
        <v>3.3107698611649998</v>
      </c>
      <c r="J258" s="673">
        <v>3.3565117714679999</v>
      </c>
      <c r="K258" s="674">
        <v>494.36413685556897</v>
      </c>
      <c r="L258" s="673">
        <v>3.3279679111139999</v>
      </c>
      <c r="M258" s="673">
        <v>3.260987191396</v>
      </c>
      <c r="N258" s="674">
        <v>619.51712288208205</v>
      </c>
      <c r="O258" s="673">
        <v>3.963792595218</v>
      </c>
      <c r="P258" s="673">
        <v>4.186908635849</v>
      </c>
      <c r="Q258" s="674">
        <v>543.47835861486703</v>
      </c>
      <c r="R258" s="673">
        <v>3.3350430440680001</v>
      </c>
      <c r="S258" s="673">
        <v>3.3898262431920001</v>
      </c>
      <c r="T258" s="674">
        <v>594.77545934075295</v>
      </c>
      <c r="U258" s="673">
        <v>2.7587611371179999</v>
      </c>
      <c r="V258" s="673">
        <v>2.8063615414930001</v>
      </c>
      <c r="W258" s="674">
        <v>620.76499112618399</v>
      </c>
      <c r="X258" s="673">
        <v>2.2052000278050001</v>
      </c>
      <c r="Y258" s="673">
        <v>3.5319631920279999</v>
      </c>
      <c r="Z258" s="674">
        <v>339.55096134072301</v>
      </c>
      <c r="AA258" s="673">
        <v>1.326867982607</v>
      </c>
      <c r="AB258" s="673">
        <v>1.419873582943</v>
      </c>
    </row>
    <row r="259" spans="1:28" s="220" customFormat="1" x14ac:dyDescent="0.25">
      <c r="A259" s="675">
        <v>43831</v>
      </c>
      <c r="B259" s="674">
        <v>512.00558045084404</v>
      </c>
      <c r="C259" s="673">
        <v>2.7986390211069998</v>
      </c>
      <c r="D259" s="673">
        <v>3.05402606598</v>
      </c>
      <c r="E259" s="674">
        <v>504.81329823557701</v>
      </c>
      <c r="F259" s="673">
        <v>2.7366189819629998</v>
      </c>
      <c r="G259" s="673">
        <v>3.0169835495730002</v>
      </c>
      <c r="H259" s="674">
        <v>545.06683697739902</v>
      </c>
      <c r="I259" s="673">
        <v>2.892160706861</v>
      </c>
      <c r="J259" s="673">
        <v>3.203279101058</v>
      </c>
      <c r="K259" s="674">
        <v>495.56645923587803</v>
      </c>
      <c r="L259" s="673">
        <v>2.969717090554</v>
      </c>
      <c r="M259" s="673">
        <v>3.1809749823320002</v>
      </c>
      <c r="N259" s="674">
        <v>616.45379063175096</v>
      </c>
      <c r="O259" s="673">
        <v>2.54175675813</v>
      </c>
      <c r="P259" s="673">
        <v>3.5168903504959999</v>
      </c>
      <c r="Q259" s="674">
        <v>542.28718974169101</v>
      </c>
      <c r="R259" s="673">
        <v>2.9727952744809998</v>
      </c>
      <c r="S259" s="673">
        <v>3.237221331612</v>
      </c>
      <c r="T259" s="674">
        <v>594.27447856510196</v>
      </c>
      <c r="U259" s="673">
        <v>1.6837385370360001</v>
      </c>
      <c r="V259" s="673">
        <v>2.4484254397749998</v>
      </c>
      <c r="W259" s="674">
        <v>618.41806190487603</v>
      </c>
      <c r="X259" s="673">
        <v>2.591871590772</v>
      </c>
      <c r="Y259" s="673">
        <v>2.730444850095</v>
      </c>
      <c r="Z259" s="674">
        <v>345.24384627412502</v>
      </c>
      <c r="AA259" s="673">
        <v>2.9677980340390002</v>
      </c>
      <c r="AB259" s="673">
        <v>1.957729282881</v>
      </c>
    </row>
    <row r="260" spans="1:28" s="220" customFormat="1" x14ac:dyDescent="0.25">
      <c r="A260" s="675">
        <v>43862</v>
      </c>
      <c r="B260" s="674">
        <v>511.89812473952401</v>
      </c>
      <c r="C260" s="673">
        <v>2.850441616591</v>
      </c>
      <c r="D260" s="673">
        <v>2.9405327976160001</v>
      </c>
      <c r="E260" s="674">
        <v>504.509445688391</v>
      </c>
      <c r="F260" s="673">
        <v>2.7123869449489999</v>
      </c>
      <c r="G260" s="673">
        <v>2.8709726566630001</v>
      </c>
      <c r="H260" s="674">
        <v>546.81706751441902</v>
      </c>
      <c r="I260" s="673">
        <v>3.4352814642620002</v>
      </c>
      <c r="J260" s="673">
        <v>3.2125657954269999</v>
      </c>
      <c r="K260" s="674">
        <v>495.399766954261</v>
      </c>
      <c r="L260" s="673">
        <v>3.0494587501720001</v>
      </c>
      <c r="M260" s="673">
        <v>3.115321820173</v>
      </c>
      <c r="N260" s="674">
        <v>619.44294499147202</v>
      </c>
      <c r="O260" s="673">
        <v>3.2372243241360001</v>
      </c>
      <c r="P260" s="673">
        <v>3.2454950511640002</v>
      </c>
      <c r="Q260" s="674">
        <v>543.21605743827297</v>
      </c>
      <c r="R260" s="673">
        <v>3.4199237091270001</v>
      </c>
      <c r="S260" s="673">
        <v>3.242391753932</v>
      </c>
      <c r="T260" s="674">
        <v>597.27362970608999</v>
      </c>
      <c r="U260" s="673">
        <v>1.9540286583319999</v>
      </c>
      <c r="V260" s="673">
        <v>2.1300186360479998</v>
      </c>
      <c r="W260" s="674">
        <v>619.73560519007503</v>
      </c>
      <c r="X260" s="673">
        <v>2.1998636718450002</v>
      </c>
      <c r="Y260" s="673">
        <v>2.3317289273570001</v>
      </c>
      <c r="Z260" s="674">
        <v>342.53062775960001</v>
      </c>
      <c r="AA260" s="673">
        <v>2.3366278732939998</v>
      </c>
      <c r="AB260" s="673">
        <v>2.2105237283029999</v>
      </c>
    </row>
    <row r="261" spans="1:28" s="220" customFormat="1" x14ac:dyDescent="0.25">
      <c r="A261" s="675">
        <v>43891</v>
      </c>
      <c r="B261" s="674">
        <v>511.63299223216399</v>
      </c>
      <c r="C261" s="673">
        <v>2.4013092843199999</v>
      </c>
      <c r="D261" s="673">
        <v>2.6831276467070002</v>
      </c>
      <c r="E261" s="674">
        <v>503.59059994139</v>
      </c>
      <c r="F261" s="673">
        <v>2.1250471820689998</v>
      </c>
      <c r="G261" s="673">
        <v>2.5241888340699998</v>
      </c>
      <c r="H261" s="674">
        <v>548.27057324304701</v>
      </c>
      <c r="I261" s="673">
        <v>3.4719403130950002</v>
      </c>
      <c r="J261" s="673">
        <v>3.2663615745730001</v>
      </c>
      <c r="K261" s="674">
        <v>495.77328416192898</v>
      </c>
      <c r="L261" s="673">
        <v>2.6757749407949998</v>
      </c>
      <c r="M261" s="673">
        <v>2.898017811151</v>
      </c>
      <c r="N261" s="674">
        <v>619.42720266353399</v>
      </c>
      <c r="O261" s="673">
        <v>2.3536283016790001</v>
      </c>
      <c r="P261" s="673">
        <v>2.709740358296</v>
      </c>
      <c r="Q261" s="674">
        <v>544.85206765510202</v>
      </c>
      <c r="R261" s="673">
        <v>3.5539272914179998</v>
      </c>
      <c r="S261" s="673">
        <v>3.3153852797029999</v>
      </c>
      <c r="T261" s="674">
        <v>592.06832071506301</v>
      </c>
      <c r="U261" s="673">
        <v>0.93059226063800005</v>
      </c>
      <c r="V261" s="673">
        <v>1.5223950177359999</v>
      </c>
      <c r="W261" s="674">
        <v>615.69741671862198</v>
      </c>
      <c r="X261" s="673">
        <v>1.23024442507</v>
      </c>
      <c r="Y261" s="673">
        <v>2.0053904108579998</v>
      </c>
      <c r="Z261" s="674">
        <v>341.20946387363</v>
      </c>
      <c r="AA261" s="673">
        <v>1.806277413356</v>
      </c>
      <c r="AB261" s="673">
        <v>2.3703310346299999</v>
      </c>
    </row>
    <row r="262" spans="1:28" s="220" customFormat="1" x14ac:dyDescent="0.25">
      <c r="A262" s="675">
        <v>43922</v>
      </c>
      <c r="B262" s="674">
        <v>501.93028659030199</v>
      </c>
      <c r="C262" s="673">
        <v>-0.115851237619</v>
      </c>
      <c r="D262" s="673">
        <v>1.7069997108020001</v>
      </c>
      <c r="E262" s="674">
        <v>489.842318596589</v>
      </c>
      <c r="F262" s="673">
        <v>-0.89340487689100001</v>
      </c>
      <c r="G262" s="673">
        <v>1.3111446154890001</v>
      </c>
      <c r="H262" s="674">
        <v>557.93390048569302</v>
      </c>
      <c r="I262" s="673">
        <v>3.0429047003709999</v>
      </c>
      <c r="J262" s="673">
        <v>3.3146362158959999</v>
      </c>
      <c r="K262" s="674">
        <v>489.07829935135499</v>
      </c>
      <c r="L262" s="673">
        <v>0.78008545258999995</v>
      </c>
      <c r="M262" s="673">
        <v>2.1648171466870001</v>
      </c>
      <c r="N262" s="674">
        <v>614.07088820992306</v>
      </c>
      <c r="O262" s="673">
        <v>1.4891513455880001</v>
      </c>
      <c r="P262" s="673">
        <v>2.3575577997880002</v>
      </c>
      <c r="Q262" s="674">
        <v>554.61055955563904</v>
      </c>
      <c r="R262" s="673">
        <v>3.1296840577370002</v>
      </c>
      <c r="S262" s="673">
        <v>3.3660730903489999</v>
      </c>
      <c r="T262" s="674">
        <v>569.51150999576896</v>
      </c>
      <c r="U262" s="673">
        <v>-2.9321516751260002</v>
      </c>
      <c r="V262" s="673">
        <v>-1.6895237973E-2</v>
      </c>
      <c r="W262" s="674">
        <v>561.63774152841597</v>
      </c>
      <c r="X262" s="673">
        <v>-8.5146161323780003</v>
      </c>
      <c r="Y262" s="673">
        <v>-1.7199509479149999</v>
      </c>
      <c r="Z262" s="674">
        <v>324.22006905140103</v>
      </c>
      <c r="AA262" s="673">
        <v>-3.8694850537779999</v>
      </c>
      <c r="AB262" s="673">
        <v>8.1828169122E-2</v>
      </c>
    </row>
    <row r="263" spans="1:28" s="220" customFormat="1" x14ac:dyDescent="0.25">
      <c r="A263" s="675">
        <v>43952</v>
      </c>
      <c r="B263" s="674">
        <v>502.81667639723702</v>
      </c>
      <c r="C263" s="673">
        <v>-0.210039071588</v>
      </c>
      <c r="D263" s="673">
        <v>0.68772439463500001</v>
      </c>
      <c r="E263" s="674">
        <v>489.01331073847098</v>
      </c>
      <c r="F263" s="673">
        <v>-1.3835114464860001</v>
      </c>
      <c r="G263" s="673">
        <v>-5.3756430666999998E-2</v>
      </c>
      <c r="H263" s="674">
        <v>565.50899222074997</v>
      </c>
      <c r="I263" s="673">
        <v>4.7078381468349999</v>
      </c>
      <c r="J263" s="673">
        <v>3.742002719177</v>
      </c>
      <c r="K263" s="674">
        <v>490.60028883094799</v>
      </c>
      <c r="L263" s="673">
        <v>0.78012965552799995</v>
      </c>
      <c r="M263" s="673">
        <v>1.409222044354</v>
      </c>
      <c r="N263" s="674">
        <v>613.29393516956998</v>
      </c>
      <c r="O263" s="673">
        <v>1.1214404720240001</v>
      </c>
      <c r="P263" s="673">
        <v>1.654366964988</v>
      </c>
      <c r="Q263" s="674">
        <v>562.65687040680496</v>
      </c>
      <c r="R263" s="673">
        <v>4.7751465503980004</v>
      </c>
      <c r="S263" s="673">
        <v>3.8210580496920001</v>
      </c>
      <c r="T263" s="674">
        <v>570.63652356980697</v>
      </c>
      <c r="U263" s="673">
        <v>-2.7437306353670001</v>
      </c>
      <c r="V263" s="673">
        <v>-1.58192719475</v>
      </c>
      <c r="W263" s="674">
        <v>558.42272334111601</v>
      </c>
      <c r="X263" s="673">
        <v>-9.6394924719309998</v>
      </c>
      <c r="Y263" s="673">
        <v>-5.6714291455970001</v>
      </c>
      <c r="Z263" s="674">
        <v>323.80497327096498</v>
      </c>
      <c r="AA263" s="673">
        <v>-4.5179287176000003</v>
      </c>
      <c r="AB263" s="673">
        <v>-2.206339733708</v>
      </c>
    </row>
    <row r="264" spans="1:28" s="221" customFormat="1" x14ac:dyDescent="0.25">
      <c r="A264" s="697">
        <v>43983</v>
      </c>
      <c r="B264" s="697">
        <v>505.428073620031</v>
      </c>
      <c r="C264" s="697">
        <v>-0.15858725377999999</v>
      </c>
      <c r="D264" s="697">
        <v>-0.161529109473</v>
      </c>
      <c r="E264" s="697">
        <v>491.822972868622</v>
      </c>
      <c r="F264" s="697">
        <v>-1.351206124435</v>
      </c>
      <c r="G264" s="697">
        <v>-1.2099729636259999</v>
      </c>
      <c r="H264" s="697">
        <v>565.79957242582702</v>
      </c>
      <c r="I264" s="697">
        <v>4.670554147552</v>
      </c>
      <c r="J264" s="697">
        <v>4.1396555332669998</v>
      </c>
      <c r="K264" s="697">
        <v>492.64129474152099</v>
      </c>
      <c r="L264" s="697">
        <v>0.62266115092800001</v>
      </c>
      <c r="M264" s="697">
        <v>0.72737086126399997</v>
      </c>
      <c r="N264" s="697">
        <v>614.20561246573902</v>
      </c>
      <c r="O264" s="697">
        <v>0.32276317944499999</v>
      </c>
      <c r="P264" s="697">
        <v>0.97532301826699996</v>
      </c>
      <c r="Q264" s="697">
        <v>562.79526321754304</v>
      </c>
      <c r="R264" s="697">
        <v>4.6386337028779998</v>
      </c>
      <c r="S264" s="697">
        <v>4.1808915435699996</v>
      </c>
      <c r="T264" s="697">
        <v>576.63520514487004</v>
      </c>
      <c r="U264" s="697">
        <v>-1.8593507503319999</v>
      </c>
      <c r="V264" s="697">
        <v>-2.511433907262</v>
      </c>
      <c r="W264" s="697">
        <v>569.50989542117702</v>
      </c>
      <c r="X264" s="697">
        <v>-8.1876244072399995</v>
      </c>
      <c r="Y264" s="697">
        <v>-8.7804267976449992</v>
      </c>
      <c r="Z264" s="697">
        <v>329.68153284197598</v>
      </c>
      <c r="AA264" s="697">
        <v>-3.3603865722349999</v>
      </c>
      <c r="AB264" s="697">
        <v>-3.9149159180890001</v>
      </c>
    </row>
    <row r="265" spans="1:28" s="222" customFormat="1" ht="13" x14ac:dyDescent="0.3">
      <c r="A265" s="695">
        <v>44013</v>
      </c>
      <c r="B265" s="695">
        <v>512.05862884262797</v>
      </c>
      <c r="C265" s="695">
        <v>0.94149165693299997</v>
      </c>
      <c r="D265" s="695">
        <v>0.192097892524</v>
      </c>
      <c r="E265" s="695">
        <v>500.11393956031202</v>
      </c>
      <c r="F265" s="695">
        <v>0.18580655663199999</v>
      </c>
      <c r="G265" s="695">
        <v>-0.84824243611299999</v>
      </c>
      <c r="H265" s="695">
        <v>563.79837978242097</v>
      </c>
      <c r="I265" s="695">
        <v>3.929956050855</v>
      </c>
      <c r="J265" s="695">
        <v>4.4354366892510004</v>
      </c>
      <c r="K265" s="695">
        <v>498.44112089396998</v>
      </c>
      <c r="L265" s="695">
        <v>1.5632100910019999</v>
      </c>
      <c r="M265" s="695">
        <v>0.98952430096699995</v>
      </c>
      <c r="N265" s="695">
        <v>624.05875376469101</v>
      </c>
      <c r="O265" s="695">
        <v>2.1441130559569999</v>
      </c>
      <c r="P265" s="695">
        <v>1.195681425841</v>
      </c>
      <c r="Q265" s="695">
        <v>560.64280959522796</v>
      </c>
      <c r="R265" s="695">
        <v>3.9910490522850002</v>
      </c>
      <c r="S265" s="695">
        <v>4.4677397598960003</v>
      </c>
      <c r="T265" s="695">
        <v>585.05588418746402</v>
      </c>
      <c r="U265" s="695">
        <v>-0.64724094168199997</v>
      </c>
      <c r="V265" s="695">
        <v>-1.748824782857</v>
      </c>
      <c r="W265" s="695">
        <v>591.50213544252699</v>
      </c>
      <c r="X265" s="695">
        <v>-4.8218255213279999</v>
      </c>
      <c r="Y265" s="695">
        <v>-7.5453420422480004</v>
      </c>
      <c r="Z265" s="695">
        <v>337.03274621531398</v>
      </c>
      <c r="AA265" s="695">
        <v>-1.493260427954</v>
      </c>
      <c r="AB265" s="695">
        <v>-3.1195165883690001</v>
      </c>
    </row>
    <row r="266" spans="1:28" s="220" customFormat="1" x14ac:dyDescent="0.25">
      <c r="A266" s="675">
        <v>44044</v>
      </c>
      <c r="B266" s="674">
        <v>517.73858129804296</v>
      </c>
      <c r="C266" s="673">
        <v>1.9154362046540001</v>
      </c>
      <c r="D266" s="673">
        <v>0.90066259621900002</v>
      </c>
      <c r="E266" s="674">
        <v>507.08637254447598</v>
      </c>
      <c r="F266" s="673">
        <v>1.4170157934050001</v>
      </c>
      <c r="G266" s="673">
        <v>8.5198027438000007E-2</v>
      </c>
      <c r="H266" s="674">
        <v>565.46746533187502</v>
      </c>
      <c r="I266" s="673">
        <v>3.916933000987</v>
      </c>
      <c r="J266" s="673">
        <v>4.1716284732059998</v>
      </c>
      <c r="K266" s="674">
        <v>504.09033727779303</v>
      </c>
      <c r="L266" s="673">
        <v>2.57404420637</v>
      </c>
      <c r="M266" s="673">
        <v>1.587859310417</v>
      </c>
      <c r="N266" s="674">
        <v>639.32432731995198</v>
      </c>
      <c r="O266" s="673">
        <v>4.4555238483149999</v>
      </c>
      <c r="P266" s="673">
        <v>2.3073744217210002</v>
      </c>
      <c r="Q266" s="674">
        <v>561.91557978432297</v>
      </c>
      <c r="R266" s="673">
        <v>3.8786966209110001</v>
      </c>
      <c r="S266" s="673">
        <v>4.1687637652860001</v>
      </c>
      <c r="T266" s="674">
        <v>591.78914743160203</v>
      </c>
      <c r="U266" s="673">
        <v>-0.15507959036800001</v>
      </c>
      <c r="V266" s="673">
        <v>-0.88491583858400003</v>
      </c>
      <c r="W266" s="674">
        <v>606.741829996261</v>
      </c>
      <c r="X266" s="673">
        <v>-2.476791487516</v>
      </c>
      <c r="Y266" s="673">
        <v>-5.1591962014149999</v>
      </c>
      <c r="Z266" s="674">
        <v>341.457880212053</v>
      </c>
      <c r="AA266" s="673">
        <v>-0.231839815452</v>
      </c>
      <c r="AB266" s="673">
        <v>-1.6933879305440001</v>
      </c>
    </row>
    <row r="267" spans="1:28" s="220" customFormat="1" x14ac:dyDescent="0.25">
      <c r="A267" s="675">
        <v>44075</v>
      </c>
      <c r="B267" s="674">
        <v>523.33214129046598</v>
      </c>
      <c r="C267" s="673">
        <v>2.924276359671</v>
      </c>
      <c r="D267" s="673">
        <v>1.9278352125589999</v>
      </c>
      <c r="E267" s="674">
        <v>513.163435343267</v>
      </c>
      <c r="F267" s="673">
        <v>2.5011932050689998</v>
      </c>
      <c r="G267" s="673">
        <v>1.369131135812</v>
      </c>
      <c r="H267" s="674">
        <v>569.33406637410701</v>
      </c>
      <c r="I267" s="673">
        <v>4.4428329889420004</v>
      </c>
      <c r="J267" s="673">
        <v>4.096949131803</v>
      </c>
      <c r="K267" s="674">
        <v>510.41036111582099</v>
      </c>
      <c r="L267" s="673">
        <v>3.6327382248219999</v>
      </c>
      <c r="M267" s="673">
        <v>2.5912269825359999</v>
      </c>
      <c r="N267" s="674">
        <v>644.39358786492505</v>
      </c>
      <c r="O267" s="673">
        <v>4.609759018698</v>
      </c>
      <c r="P267" s="673">
        <v>3.7392860919980002</v>
      </c>
      <c r="Q267" s="674">
        <v>566.38681559659005</v>
      </c>
      <c r="R267" s="673">
        <v>4.4491188412150002</v>
      </c>
      <c r="S267" s="673">
        <v>4.1066969642229996</v>
      </c>
      <c r="T267" s="674">
        <v>595.09521986545496</v>
      </c>
      <c r="U267" s="673">
        <v>0.52712547319400005</v>
      </c>
      <c r="V267" s="673">
        <v>-9.0784561220999996E-2</v>
      </c>
      <c r="W267" s="674">
        <v>615.76973512369</v>
      </c>
      <c r="X267" s="673">
        <v>-1.1442163335840001</v>
      </c>
      <c r="Y267" s="673">
        <v>-2.8128759000180001</v>
      </c>
      <c r="Z267" s="674">
        <v>345.72344077149398</v>
      </c>
      <c r="AA267" s="673">
        <v>1.1358180179849999</v>
      </c>
      <c r="AB267" s="673">
        <v>-0.19682202454200001</v>
      </c>
    </row>
    <row r="268" spans="1:28" s="220" customFormat="1" x14ac:dyDescent="0.25">
      <c r="A268" s="675">
        <v>44105</v>
      </c>
      <c r="B268" s="674">
        <v>526.85592246869203</v>
      </c>
      <c r="C268" s="673">
        <v>3.514743188048</v>
      </c>
      <c r="D268" s="673">
        <v>2.7853191000340001</v>
      </c>
      <c r="E268" s="674">
        <v>517.92536504619295</v>
      </c>
      <c r="F268" s="673">
        <v>3.339531040362</v>
      </c>
      <c r="G268" s="673">
        <v>2.4200088256569998</v>
      </c>
      <c r="H268" s="674">
        <v>568.81436191940395</v>
      </c>
      <c r="I268" s="673">
        <v>4.0206567154939998</v>
      </c>
      <c r="J268" s="673">
        <v>4.1268198649760004</v>
      </c>
      <c r="K268" s="674">
        <v>513.00687146938299</v>
      </c>
      <c r="L268" s="673">
        <v>4.1275168387410002</v>
      </c>
      <c r="M268" s="673">
        <v>3.4454729771600001</v>
      </c>
      <c r="N268" s="674">
        <v>647.77398372534799</v>
      </c>
      <c r="O268" s="673">
        <v>4.7546384444680001</v>
      </c>
      <c r="P268" s="673">
        <v>4.6071535490370001</v>
      </c>
      <c r="Q268" s="674">
        <v>565.34084641797199</v>
      </c>
      <c r="R268" s="673">
        <v>4.0927998135600001</v>
      </c>
      <c r="S268" s="673">
        <v>4.1403935918419998</v>
      </c>
      <c r="T268" s="674">
        <v>601.55588922962897</v>
      </c>
      <c r="U268" s="673">
        <v>1.303681743291</v>
      </c>
      <c r="V268" s="673">
        <v>0.559052259587</v>
      </c>
      <c r="W268" s="674">
        <v>621.14859650840503</v>
      </c>
      <c r="X268" s="673">
        <v>0.26265829081499997</v>
      </c>
      <c r="Y268" s="673">
        <v>-1.121409117425</v>
      </c>
      <c r="Z268" s="674">
        <v>350.52323690798602</v>
      </c>
      <c r="AA268" s="673">
        <v>3.3748421079559998</v>
      </c>
      <c r="AB268" s="673">
        <v>1.420350017626</v>
      </c>
    </row>
    <row r="269" spans="1:28" s="220" customFormat="1" x14ac:dyDescent="0.25">
      <c r="A269" s="675">
        <v>44136</v>
      </c>
      <c r="B269" s="674">
        <v>530.87666034467395</v>
      </c>
      <c r="C269" s="673">
        <v>4.1457489689799996</v>
      </c>
      <c r="D269" s="673">
        <v>3.5287695430160002</v>
      </c>
      <c r="E269" s="674">
        <v>522.17530115687202</v>
      </c>
      <c r="F269" s="673">
        <v>4.0125141407980003</v>
      </c>
      <c r="G269" s="673">
        <v>3.2851057081469999</v>
      </c>
      <c r="H269" s="674">
        <v>570.91483127809795</v>
      </c>
      <c r="I269" s="673">
        <v>4.3080407521069999</v>
      </c>
      <c r="J269" s="673">
        <v>4.2569985736799998</v>
      </c>
      <c r="K269" s="674">
        <v>517.14185470471602</v>
      </c>
      <c r="L269" s="673">
        <v>4.8405165366010001</v>
      </c>
      <c r="M269" s="673">
        <v>4.200573071829</v>
      </c>
      <c r="N269" s="674">
        <v>652.70878534601604</v>
      </c>
      <c r="O269" s="673">
        <v>5.7116420810459996</v>
      </c>
      <c r="P269" s="673">
        <v>5.0255348812990004</v>
      </c>
      <c r="Q269" s="674">
        <v>567.55200610543795</v>
      </c>
      <c r="R269" s="673">
        <v>4.4043576689000004</v>
      </c>
      <c r="S269" s="673">
        <v>4.3153827097189996</v>
      </c>
      <c r="T269" s="674">
        <v>604.61212205713196</v>
      </c>
      <c r="U269" s="673">
        <v>1.492137507242</v>
      </c>
      <c r="V269" s="673">
        <v>1.108659648633</v>
      </c>
      <c r="W269" s="674">
        <v>626.44640713303795</v>
      </c>
      <c r="X269" s="673">
        <v>1.1226637896839999</v>
      </c>
      <c r="Y269" s="673">
        <v>7.8131736691000001E-2</v>
      </c>
      <c r="Z269" s="674">
        <v>349.635839210016</v>
      </c>
      <c r="AA269" s="673">
        <v>2.9653886005980001</v>
      </c>
      <c r="AB269" s="673">
        <v>2.4885727475219999</v>
      </c>
    </row>
    <row r="270" spans="1:28" s="220" customFormat="1" x14ac:dyDescent="0.25">
      <c r="A270" s="675">
        <v>44166</v>
      </c>
      <c r="B270" s="674">
        <v>533.08148314223797</v>
      </c>
      <c r="C270" s="673">
        <v>4.3836712625730003</v>
      </c>
      <c r="D270" s="673">
        <v>4.0152043863260003</v>
      </c>
      <c r="E270" s="674">
        <v>525.43338679027704</v>
      </c>
      <c r="F270" s="673">
        <v>4.3445133665229996</v>
      </c>
      <c r="G270" s="673">
        <v>3.8996169227589998</v>
      </c>
      <c r="H270" s="674">
        <v>570.87557336354303</v>
      </c>
      <c r="I270" s="673">
        <v>4.3707394297929998</v>
      </c>
      <c r="J270" s="673">
        <v>4.2331805729849998</v>
      </c>
      <c r="K270" s="674">
        <v>518.21172304973197</v>
      </c>
      <c r="L270" s="673">
        <v>4.823890815755</v>
      </c>
      <c r="M270" s="673">
        <v>4.5976646187199997</v>
      </c>
      <c r="N270" s="674">
        <v>655.64434011681396</v>
      </c>
      <c r="O270" s="673">
        <v>5.8315123021400002</v>
      </c>
      <c r="P270" s="673">
        <v>5.4327038293429997</v>
      </c>
      <c r="Q270" s="674">
        <v>567.372778414339</v>
      </c>
      <c r="R270" s="673">
        <v>4.3965724523730003</v>
      </c>
      <c r="S270" s="673">
        <v>4.2979645928429999</v>
      </c>
      <c r="T270" s="674">
        <v>609.05127802568495</v>
      </c>
      <c r="U270" s="673">
        <v>2.4002030448189999</v>
      </c>
      <c r="V270" s="673">
        <v>1.7321107297609999</v>
      </c>
      <c r="W270" s="674">
        <v>637.97635708898497</v>
      </c>
      <c r="X270" s="673">
        <v>2.7726057701119999</v>
      </c>
      <c r="Y270" s="673">
        <v>1.3869073939729999</v>
      </c>
      <c r="Z270" s="674">
        <v>351.61167674642002</v>
      </c>
      <c r="AA270" s="673">
        <v>3.5519603178489998</v>
      </c>
      <c r="AB270" s="673">
        <v>3.2973561474099999</v>
      </c>
    </row>
    <row r="271" spans="1:28" s="220" customFormat="1" x14ac:dyDescent="0.25">
      <c r="A271" s="675">
        <v>44197</v>
      </c>
      <c r="B271" s="674">
        <v>534.20649386272396</v>
      </c>
      <c r="C271" s="673">
        <v>4.3360686405670004</v>
      </c>
      <c r="D271" s="673">
        <v>4.2886255234939998</v>
      </c>
      <c r="E271" s="674">
        <v>524.79941587244298</v>
      </c>
      <c r="F271" s="673">
        <v>3.959110765648</v>
      </c>
      <c r="G271" s="673">
        <v>4.1053514652200001</v>
      </c>
      <c r="H271" s="674">
        <v>574.25816802645204</v>
      </c>
      <c r="I271" s="673">
        <v>5.3555507451029998</v>
      </c>
      <c r="J271" s="673">
        <v>4.6772415670690002</v>
      </c>
      <c r="K271" s="674">
        <v>519.90214530612502</v>
      </c>
      <c r="L271" s="673">
        <v>4.910680619461</v>
      </c>
      <c r="M271" s="673">
        <v>4.8584182895780001</v>
      </c>
      <c r="N271" s="674">
        <v>661.47196120874503</v>
      </c>
      <c r="O271" s="673">
        <v>7.3027648237609997</v>
      </c>
      <c r="P271" s="673">
        <v>6.2809242477430001</v>
      </c>
      <c r="Q271" s="674">
        <v>571.38193656297699</v>
      </c>
      <c r="R271" s="673">
        <v>5.365191612796</v>
      </c>
      <c r="S271" s="673">
        <v>4.7215448280179997</v>
      </c>
      <c r="T271" s="674">
        <v>605.12327459389303</v>
      </c>
      <c r="U271" s="673">
        <v>1.825553076919</v>
      </c>
      <c r="V271" s="673">
        <v>1.905767385975</v>
      </c>
      <c r="W271" s="674">
        <v>627.15777109488897</v>
      </c>
      <c r="X271" s="673">
        <v>1.4132364056590001</v>
      </c>
      <c r="Y271" s="673">
        <v>1.7703949950160001</v>
      </c>
      <c r="Z271" s="674">
        <v>349.08967731361997</v>
      </c>
      <c r="AA271" s="673">
        <v>1.1139462965089999</v>
      </c>
      <c r="AB271" s="673">
        <v>2.5358252019490002</v>
      </c>
    </row>
    <row r="272" spans="1:28" s="220" customFormat="1" x14ac:dyDescent="0.25">
      <c r="A272" s="675">
        <v>44228</v>
      </c>
      <c r="B272" s="674">
        <v>534.86432281498105</v>
      </c>
      <c r="C272" s="673">
        <v>4.4864782591539996</v>
      </c>
      <c r="D272" s="673">
        <v>4.4020825338850003</v>
      </c>
      <c r="E272" s="674">
        <v>525.23964685168301</v>
      </c>
      <c r="F272" s="673">
        <v>4.1089817723840003</v>
      </c>
      <c r="G272" s="673">
        <v>4.1373690675950003</v>
      </c>
      <c r="H272" s="674">
        <v>576.76834874856502</v>
      </c>
      <c r="I272" s="673">
        <v>5.4773859510809997</v>
      </c>
      <c r="J272" s="673">
        <v>5.0675202098199996</v>
      </c>
      <c r="K272" s="674">
        <v>520.90356026510403</v>
      </c>
      <c r="L272" s="673">
        <v>5.1481238006309997</v>
      </c>
      <c r="M272" s="673">
        <v>4.9609883032460003</v>
      </c>
      <c r="N272" s="674">
        <v>660.82034005973503</v>
      </c>
      <c r="O272" s="673">
        <v>6.6797750144419998</v>
      </c>
      <c r="P272" s="673">
        <v>6.6035284968010002</v>
      </c>
      <c r="Q272" s="674">
        <v>573.56260190348803</v>
      </c>
      <c r="R272" s="673">
        <v>5.5864593930310003</v>
      </c>
      <c r="S272" s="673">
        <v>5.1158165807099998</v>
      </c>
      <c r="T272" s="674">
        <v>607.37877829604895</v>
      </c>
      <c r="U272" s="673">
        <v>1.6918792471940001</v>
      </c>
      <c r="V272" s="673">
        <v>1.9721938366839999</v>
      </c>
      <c r="W272" s="674">
        <v>623.37109769500296</v>
      </c>
      <c r="X272" s="673">
        <v>0.58661991895900001</v>
      </c>
      <c r="Y272" s="673">
        <v>1.5916009840930001</v>
      </c>
      <c r="Z272" s="674">
        <v>349.83011246478998</v>
      </c>
      <c r="AA272" s="673">
        <v>2.1310458433849999</v>
      </c>
      <c r="AB272" s="673">
        <v>2.2588782825110001</v>
      </c>
    </row>
    <row r="273" spans="1:28" s="220" customFormat="1" x14ac:dyDescent="0.25">
      <c r="A273" s="675">
        <v>44256</v>
      </c>
      <c r="B273" s="674">
        <v>537.17463650523405</v>
      </c>
      <c r="C273" s="673">
        <v>4.9921808524579996</v>
      </c>
      <c r="D273" s="673">
        <v>4.6048235694460002</v>
      </c>
      <c r="E273" s="674">
        <v>527.62126727012401</v>
      </c>
      <c r="F273" s="673">
        <v>4.7718657440249999</v>
      </c>
      <c r="G273" s="673">
        <v>4.2796229137269997</v>
      </c>
      <c r="H273" s="674">
        <v>577.62848268321397</v>
      </c>
      <c r="I273" s="673">
        <v>5.3546389087620003</v>
      </c>
      <c r="J273" s="673">
        <v>5.3958650191039998</v>
      </c>
      <c r="K273" s="674">
        <v>523.04615267542499</v>
      </c>
      <c r="L273" s="673">
        <v>5.5010766785470002</v>
      </c>
      <c r="M273" s="673">
        <v>5.1866750938989998</v>
      </c>
      <c r="N273" s="674">
        <v>664.96441992451696</v>
      </c>
      <c r="O273" s="673">
        <v>7.3515042712319998</v>
      </c>
      <c r="P273" s="673">
        <v>7.1110376028499998</v>
      </c>
      <c r="Q273" s="674">
        <v>574.21910278600296</v>
      </c>
      <c r="R273" s="673">
        <v>5.3899098258520004</v>
      </c>
      <c r="S273" s="673">
        <v>5.4471761835789998</v>
      </c>
      <c r="T273" s="674">
        <v>608.40520007630198</v>
      </c>
      <c r="U273" s="673">
        <v>2.7592895599460001</v>
      </c>
      <c r="V273" s="673">
        <v>2.0907423465020001</v>
      </c>
      <c r="W273" s="674">
        <v>628.05122079602597</v>
      </c>
      <c r="X273" s="673">
        <v>2.0064732678669999</v>
      </c>
      <c r="Y273" s="673">
        <v>1.3339262246170001</v>
      </c>
      <c r="Z273" s="674">
        <v>351.339887207424</v>
      </c>
      <c r="AA273" s="673">
        <v>2.9689748985229998</v>
      </c>
      <c r="AB273" s="673">
        <v>2.0676454019050001</v>
      </c>
    </row>
    <row r="274" spans="1:28" s="220" customFormat="1" x14ac:dyDescent="0.25">
      <c r="A274" s="675">
        <v>44287</v>
      </c>
      <c r="B274" s="674">
        <v>539.81584270505698</v>
      </c>
      <c r="C274" s="673">
        <v>7.547971725739</v>
      </c>
      <c r="D274" s="673">
        <v>5.6634273578830001</v>
      </c>
      <c r="E274" s="674">
        <v>531.07148443710003</v>
      </c>
      <c r="F274" s="673">
        <v>8.4168240013709994</v>
      </c>
      <c r="G274" s="673">
        <v>5.7405435873990003</v>
      </c>
      <c r="H274" s="674">
        <v>578.37959414191005</v>
      </c>
      <c r="I274" s="673">
        <v>3.6645368991590002</v>
      </c>
      <c r="J274" s="673">
        <v>4.8247940114889998</v>
      </c>
      <c r="K274" s="674">
        <v>525.54802286595805</v>
      </c>
      <c r="L274" s="673">
        <v>7.4568271712260001</v>
      </c>
      <c r="M274" s="673">
        <v>6.0291372347510004</v>
      </c>
      <c r="N274" s="674">
        <v>675.50539560709205</v>
      </c>
      <c r="O274" s="673">
        <v>10.004465050648999</v>
      </c>
      <c r="P274" s="673">
        <v>8.0061435768880003</v>
      </c>
      <c r="Q274" s="674">
        <v>575.643221319546</v>
      </c>
      <c r="R274" s="673">
        <v>3.7923298432610002</v>
      </c>
      <c r="S274" s="673">
        <v>4.9155225616919997</v>
      </c>
      <c r="T274" s="674">
        <v>607.74384998551704</v>
      </c>
      <c r="U274" s="673">
        <v>6.7131812647710003</v>
      </c>
      <c r="V274" s="673">
        <v>3.677075401473</v>
      </c>
      <c r="W274" s="674">
        <v>629.85445559454797</v>
      </c>
      <c r="X274" s="673">
        <v>12.146034538293</v>
      </c>
      <c r="Y274" s="673">
        <v>4.6857370539719998</v>
      </c>
      <c r="Z274" s="674">
        <v>351.24185122374797</v>
      </c>
      <c r="AA274" s="673">
        <v>8.3343952924959996</v>
      </c>
      <c r="AB274" s="673">
        <v>4.41006420146</v>
      </c>
    </row>
    <row r="275" spans="1:28" s="220" customFormat="1" x14ac:dyDescent="0.25">
      <c r="A275" s="675">
        <v>44317</v>
      </c>
      <c r="B275" s="674">
        <v>540.21740874881198</v>
      </c>
      <c r="C275" s="673">
        <v>7.4382442164720004</v>
      </c>
      <c r="D275" s="673">
        <v>6.649252543357</v>
      </c>
      <c r="E275" s="674">
        <v>531.22120149333296</v>
      </c>
      <c r="F275" s="673">
        <v>8.6312355569880008</v>
      </c>
      <c r="G275" s="673">
        <v>7.249350553278</v>
      </c>
      <c r="H275" s="674">
        <v>578.19519652507699</v>
      </c>
      <c r="I275" s="673">
        <v>2.2433249477619999</v>
      </c>
      <c r="J275" s="673">
        <v>3.738069272847</v>
      </c>
      <c r="K275" s="674">
        <v>526.48648383610998</v>
      </c>
      <c r="L275" s="673">
        <v>7.3147521153469999</v>
      </c>
      <c r="M275" s="673">
        <v>6.7524254027320003</v>
      </c>
      <c r="N275" s="674">
        <v>674.12713886242</v>
      </c>
      <c r="O275" s="673">
        <v>9.9190942881299993</v>
      </c>
      <c r="P275" s="673">
        <v>9.0862926623389999</v>
      </c>
      <c r="Q275" s="674">
        <v>575.56698425695197</v>
      </c>
      <c r="R275" s="673">
        <v>2.2944914616990002</v>
      </c>
      <c r="S275" s="673">
        <v>3.808980692165</v>
      </c>
      <c r="T275" s="674">
        <v>607.79406468085404</v>
      </c>
      <c r="U275" s="673">
        <v>6.5115953108989997</v>
      </c>
      <c r="V275" s="673">
        <v>5.2953408640530002</v>
      </c>
      <c r="W275" s="674">
        <v>631.73235855338601</v>
      </c>
      <c r="X275" s="673">
        <v>13.127982108903</v>
      </c>
      <c r="Y275" s="673">
        <v>8.8653005691679994</v>
      </c>
      <c r="Z275" s="674">
        <v>355.10285372399699</v>
      </c>
      <c r="AA275" s="673">
        <v>9.6656577373939996</v>
      </c>
      <c r="AB275" s="673">
        <v>6.9195004349770004</v>
      </c>
    </row>
    <row r="276" spans="1:28" s="220" customFormat="1" x14ac:dyDescent="0.25">
      <c r="A276" s="675">
        <v>44348</v>
      </c>
      <c r="B276" s="674">
        <v>541.35184394510497</v>
      </c>
      <c r="C276" s="673">
        <v>7.1075929890039999</v>
      </c>
      <c r="D276" s="673">
        <v>7.3640509275820003</v>
      </c>
      <c r="E276" s="674">
        <v>532.25972307431005</v>
      </c>
      <c r="F276" s="673">
        <v>8.2218099674840008</v>
      </c>
      <c r="G276" s="673">
        <v>8.4229012794130007</v>
      </c>
      <c r="H276" s="674">
        <v>579.14766419203602</v>
      </c>
      <c r="I276" s="673">
        <v>2.3591555060710001</v>
      </c>
      <c r="J276" s="673">
        <v>2.751528610377</v>
      </c>
      <c r="K276" s="674">
        <v>527.64275944073597</v>
      </c>
      <c r="L276" s="673">
        <v>7.1048580524659997</v>
      </c>
      <c r="M276" s="673">
        <v>7.2917159147359998</v>
      </c>
      <c r="N276" s="674">
        <v>677.05908395490405</v>
      </c>
      <c r="O276" s="673">
        <v>10.233294879355</v>
      </c>
      <c r="P276" s="673">
        <v>10.052354174235999</v>
      </c>
      <c r="Q276" s="674">
        <v>576.46276349470395</v>
      </c>
      <c r="R276" s="673">
        <v>2.4285030757050001</v>
      </c>
      <c r="S276" s="673">
        <v>2.8338392420999998</v>
      </c>
      <c r="T276" s="674">
        <v>608.85801773744697</v>
      </c>
      <c r="U276" s="673">
        <v>5.5880758415510003</v>
      </c>
      <c r="V276" s="673">
        <v>6.2682749497370001</v>
      </c>
      <c r="W276" s="674">
        <v>634.76745044223901</v>
      </c>
      <c r="X276" s="673">
        <v>11.458546294933001</v>
      </c>
      <c r="Y276" s="673">
        <v>12.238845398773</v>
      </c>
      <c r="Z276" s="674">
        <v>354.780484281528</v>
      </c>
      <c r="AA276" s="673">
        <v>7.6130898880469999</v>
      </c>
      <c r="AB276" s="673">
        <v>8.5320704783959993</v>
      </c>
    </row>
    <row r="277" spans="1:28" s="220" customFormat="1" x14ac:dyDescent="0.25">
      <c r="A277" s="675">
        <v>44378</v>
      </c>
      <c r="B277" s="674">
        <v>542.62162678671496</v>
      </c>
      <c r="C277" s="673">
        <v>5.96865206884</v>
      </c>
      <c r="D277" s="673">
        <v>6.8333401125929996</v>
      </c>
      <c r="E277" s="674">
        <v>533.59062481720798</v>
      </c>
      <c r="F277" s="673">
        <v>6.693811671462</v>
      </c>
      <c r="G277" s="673">
        <v>7.8410012977400001</v>
      </c>
      <c r="H277" s="674">
        <v>579.392857800255</v>
      </c>
      <c r="I277" s="673">
        <v>2.76596715724</v>
      </c>
      <c r="J277" s="673">
        <v>2.455819924824</v>
      </c>
      <c r="K277" s="674">
        <v>529.49151299296204</v>
      </c>
      <c r="L277" s="673">
        <v>6.2295004961269997</v>
      </c>
      <c r="M277" s="673">
        <v>6.8798840329370003</v>
      </c>
      <c r="N277" s="674">
        <v>685.07748250879399</v>
      </c>
      <c r="O277" s="673">
        <v>9.7777217891750006</v>
      </c>
      <c r="P277" s="673">
        <v>9.9756731282220006</v>
      </c>
      <c r="Q277" s="674">
        <v>577.37376312889501</v>
      </c>
      <c r="R277" s="673">
        <v>2.9842447361</v>
      </c>
      <c r="S277" s="673">
        <v>2.5685722998660001</v>
      </c>
      <c r="T277" s="674">
        <v>607.60034121417004</v>
      </c>
      <c r="U277" s="673">
        <v>3.8533852296890001</v>
      </c>
      <c r="V277" s="673">
        <v>5.3064333816360003</v>
      </c>
      <c r="W277" s="674">
        <v>636.80308268567205</v>
      </c>
      <c r="X277" s="673">
        <v>7.6586278440489997</v>
      </c>
      <c r="Y277" s="673">
        <v>10.693522218672999</v>
      </c>
      <c r="Z277" s="674">
        <v>356.10082648199898</v>
      </c>
      <c r="AA277" s="673">
        <v>5.6576343043249997</v>
      </c>
      <c r="AB277" s="673">
        <v>7.6187224005880001</v>
      </c>
    </row>
    <row r="278" spans="1:28" s="220" customFormat="1" x14ac:dyDescent="0.25">
      <c r="A278" s="675">
        <v>44409</v>
      </c>
      <c r="B278" s="674">
        <v>543.92585017193403</v>
      </c>
      <c r="C278" s="673">
        <v>5.0580099339390001</v>
      </c>
      <c r="D278" s="673">
        <v>6.0365106100929999</v>
      </c>
      <c r="E278" s="674">
        <v>535.15698102685406</v>
      </c>
      <c r="F278" s="673">
        <v>5.535666111776</v>
      </c>
      <c r="G278" s="673">
        <v>6.8033662296830002</v>
      </c>
      <c r="H278" s="674">
        <v>581.248094892258</v>
      </c>
      <c r="I278" s="673">
        <v>2.7907228139329998</v>
      </c>
      <c r="J278" s="673">
        <v>2.6384350056130002</v>
      </c>
      <c r="K278" s="674">
        <v>531.22654084565204</v>
      </c>
      <c r="L278" s="673">
        <v>5.3832024859669998</v>
      </c>
      <c r="M278" s="673">
        <v>6.2325948747049997</v>
      </c>
      <c r="N278" s="674">
        <v>687.46873795663896</v>
      </c>
      <c r="O278" s="673">
        <v>7.5305144164479998</v>
      </c>
      <c r="P278" s="673">
        <v>9.1615704472889998</v>
      </c>
      <c r="Q278" s="674">
        <v>578.226120985796</v>
      </c>
      <c r="R278" s="673">
        <v>2.902667551545</v>
      </c>
      <c r="S278" s="673">
        <v>2.77146549867</v>
      </c>
      <c r="T278" s="674">
        <v>609.96021228763095</v>
      </c>
      <c r="U278" s="673">
        <v>3.0705302614779999</v>
      </c>
      <c r="V278" s="673">
        <v>4.1596325379700003</v>
      </c>
      <c r="W278" s="674">
        <v>640.81958084722601</v>
      </c>
      <c r="X278" s="673">
        <v>5.6165158171430001</v>
      </c>
      <c r="Y278" s="673">
        <v>8.1819226260840008</v>
      </c>
      <c r="Z278" s="674">
        <v>356.53480294571</v>
      </c>
      <c r="AA278" s="673">
        <v>4.4154560803500003</v>
      </c>
      <c r="AB278" s="673">
        <v>5.8763727896270002</v>
      </c>
    </row>
    <row r="279" spans="1:28" s="220" customFormat="1" x14ac:dyDescent="0.25">
      <c r="A279" s="675">
        <v>44440</v>
      </c>
      <c r="B279" s="674">
        <v>545.17481853767595</v>
      </c>
      <c r="C279" s="673">
        <v>4.1737694905089997</v>
      </c>
      <c r="D279" s="673">
        <v>5.0602961042989998</v>
      </c>
      <c r="E279" s="674">
        <v>536.65907697093496</v>
      </c>
      <c r="F279" s="673">
        <v>4.5785884202659997</v>
      </c>
      <c r="G279" s="673">
        <v>5.5935913698080002</v>
      </c>
      <c r="H279" s="674">
        <v>582.56719801584802</v>
      </c>
      <c r="I279" s="673">
        <v>2.3243175533159999</v>
      </c>
      <c r="J279" s="673">
        <v>2.6261769424480002</v>
      </c>
      <c r="K279" s="674">
        <v>533.36800445521897</v>
      </c>
      <c r="L279" s="673">
        <v>4.4978795667879998</v>
      </c>
      <c r="M279" s="673">
        <v>5.3633416679870001</v>
      </c>
      <c r="N279" s="674">
        <v>685.40873176334401</v>
      </c>
      <c r="O279" s="673">
        <v>6.3649211709750002</v>
      </c>
      <c r="P279" s="673">
        <v>7.8719006120300001</v>
      </c>
      <c r="Q279" s="674">
        <v>580.61480464510396</v>
      </c>
      <c r="R279" s="673">
        <v>2.5120621908420002</v>
      </c>
      <c r="S279" s="673">
        <v>2.798757688786</v>
      </c>
      <c r="T279" s="674">
        <v>612.07497555667203</v>
      </c>
      <c r="U279" s="673">
        <v>2.8532838316290001</v>
      </c>
      <c r="V279" s="673">
        <v>3.256050960274</v>
      </c>
      <c r="W279" s="674">
        <v>636.02929538971296</v>
      </c>
      <c r="X279" s="673">
        <v>3.2901195220239998</v>
      </c>
      <c r="Y279" s="673">
        <v>5.4926960214929998</v>
      </c>
      <c r="Z279" s="674">
        <v>361.78627190815803</v>
      </c>
      <c r="AA279" s="673">
        <v>4.646150431923</v>
      </c>
      <c r="AB279" s="673">
        <v>4.9020840217829997</v>
      </c>
    </row>
    <row r="280" spans="1:28" s="220" customFormat="1" x14ac:dyDescent="0.25">
      <c r="A280" s="675">
        <v>44470</v>
      </c>
      <c r="B280" s="674">
        <v>548.11143685423394</v>
      </c>
      <c r="C280" s="673">
        <v>4.0344074117920004</v>
      </c>
      <c r="D280" s="673">
        <v>4.4189223217210003</v>
      </c>
      <c r="E280" s="674">
        <v>540.236290079735</v>
      </c>
      <c r="F280" s="673">
        <v>4.3077490579270004</v>
      </c>
      <c r="G280" s="673">
        <v>4.802910386512</v>
      </c>
      <c r="H280" s="674">
        <v>585.57229219971896</v>
      </c>
      <c r="I280" s="673">
        <v>2.9461158863439998</v>
      </c>
      <c r="J280" s="673">
        <v>2.6867377590050001</v>
      </c>
      <c r="K280" s="674">
        <v>535.85539865552698</v>
      </c>
      <c r="L280" s="673">
        <v>4.4538442771150004</v>
      </c>
      <c r="M280" s="673">
        <v>4.7752545082279996</v>
      </c>
      <c r="N280" s="674">
        <v>690.56229857351195</v>
      </c>
      <c r="O280" s="673">
        <v>6.6054389220900003</v>
      </c>
      <c r="P280" s="673">
        <v>6.8313964691090003</v>
      </c>
      <c r="Q280" s="674">
        <v>582.77269256252998</v>
      </c>
      <c r="R280" s="673">
        <v>3.0834223734239998</v>
      </c>
      <c r="S280" s="673">
        <v>2.8323778710090002</v>
      </c>
      <c r="T280" s="674">
        <v>612.83586607191603</v>
      </c>
      <c r="U280" s="673">
        <v>1.87513363999</v>
      </c>
      <c r="V280" s="673">
        <v>2.5961614999489999</v>
      </c>
      <c r="W280" s="674">
        <v>640.02138524466204</v>
      </c>
      <c r="X280" s="673">
        <v>3.0383693760789998</v>
      </c>
      <c r="Y280" s="673">
        <v>3.9709107663630001</v>
      </c>
      <c r="Z280" s="674">
        <v>366.28939205733099</v>
      </c>
      <c r="AA280" s="673">
        <v>4.4978915772950003</v>
      </c>
      <c r="AB280" s="673">
        <v>4.5201602578460003</v>
      </c>
    </row>
    <row r="281" spans="1:28" s="220" customFormat="1" x14ac:dyDescent="0.25">
      <c r="A281" s="675">
        <v>44501</v>
      </c>
      <c r="B281" s="674">
        <v>550.50161203039602</v>
      </c>
      <c r="C281" s="673">
        <v>3.6967064389269999</v>
      </c>
      <c r="D281" s="673">
        <v>3.9671458329470002</v>
      </c>
      <c r="E281" s="674">
        <v>542.81810435042996</v>
      </c>
      <c r="F281" s="673">
        <v>3.9532324006559998</v>
      </c>
      <c r="G281" s="673">
        <v>4.2780471002080001</v>
      </c>
      <c r="H281" s="674">
        <v>586.06687422084894</v>
      </c>
      <c r="I281" s="673">
        <v>2.6539935753339998</v>
      </c>
      <c r="J281" s="673">
        <v>2.6413946126329999</v>
      </c>
      <c r="K281" s="674">
        <v>538.03899835457401</v>
      </c>
      <c r="L281" s="673">
        <v>4.040891964119</v>
      </c>
      <c r="M281" s="673">
        <v>4.3298121263720004</v>
      </c>
      <c r="N281" s="674">
        <v>693.49825928253301</v>
      </c>
      <c r="O281" s="673">
        <v>6.2492607503200004</v>
      </c>
      <c r="P281" s="673">
        <v>6.4062135486790002</v>
      </c>
      <c r="Q281" s="674">
        <v>582.58683020000694</v>
      </c>
      <c r="R281" s="673">
        <v>2.6490654482460001</v>
      </c>
      <c r="S281" s="673">
        <v>2.747909020726</v>
      </c>
      <c r="T281" s="674">
        <v>616.58608387329502</v>
      </c>
      <c r="U281" s="673">
        <v>1.980436941195</v>
      </c>
      <c r="V281" s="673">
        <v>2.2336376857000002</v>
      </c>
      <c r="W281" s="674">
        <v>642.33406111418606</v>
      </c>
      <c r="X281" s="673">
        <v>2.5361553359140001</v>
      </c>
      <c r="Y281" s="673">
        <v>2.9527232022160002</v>
      </c>
      <c r="Z281" s="674">
        <v>366.39550903809999</v>
      </c>
      <c r="AA281" s="673">
        <v>4.7934644989350002</v>
      </c>
      <c r="AB281" s="673">
        <v>4.6457087989770001</v>
      </c>
    </row>
    <row r="282" spans="1:28" s="220" customFormat="1" ht="14.15" customHeight="1" x14ac:dyDescent="0.25">
      <c r="A282" s="675">
        <v>44531</v>
      </c>
      <c r="B282" s="674">
        <v>554.008696001423</v>
      </c>
      <c r="C282" s="673">
        <v>3.9257062045810001</v>
      </c>
      <c r="D282" s="673">
        <v>3.8852861722290002</v>
      </c>
      <c r="E282" s="674">
        <v>547.65410572718201</v>
      </c>
      <c r="F282" s="673">
        <v>4.2290268368069999</v>
      </c>
      <c r="G282" s="673">
        <v>4.1630807735789999</v>
      </c>
      <c r="H282" s="674">
        <v>585.78853642779404</v>
      </c>
      <c r="I282" s="673">
        <v>2.6122965774110001</v>
      </c>
      <c r="J282" s="673">
        <v>2.7372153522899998</v>
      </c>
      <c r="K282" s="674">
        <v>541.11763040869596</v>
      </c>
      <c r="L282" s="673">
        <v>4.4201831684090003</v>
      </c>
      <c r="M282" s="673">
        <v>4.3046551743409998</v>
      </c>
      <c r="N282" s="674">
        <v>701.39482065642005</v>
      </c>
      <c r="O282" s="673">
        <v>6.9779418108689999</v>
      </c>
      <c r="P282" s="673">
        <v>6.6114450700480001</v>
      </c>
      <c r="Q282" s="674">
        <v>582.57656105216495</v>
      </c>
      <c r="R282" s="673">
        <v>2.679681369331</v>
      </c>
      <c r="S282" s="673">
        <v>2.8037061979929998</v>
      </c>
      <c r="T282" s="674">
        <v>620.38912278402995</v>
      </c>
      <c r="U282" s="673">
        <v>1.861558323151</v>
      </c>
      <c r="V282" s="673">
        <v>1.90565314177</v>
      </c>
      <c r="W282" s="674">
        <v>645.46913560999701</v>
      </c>
      <c r="X282" s="673">
        <v>1.1744602190590001</v>
      </c>
      <c r="Y282" s="673">
        <v>2.24087096985</v>
      </c>
      <c r="Z282" s="674">
        <v>368.71033966555399</v>
      </c>
      <c r="AA282" s="673">
        <v>4.8629394442620004</v>
      </c>
      <c r="AB282" s="673">
        <v>4.7181848098949999</v>
      </c>
    </row>
    <row r="283" spans="1:28" s="220" customFormat="1" x14ac:dyDescent="0.25">
      <c r="A283" s="675">
        <v>44562</v>
      </c>
      <c r="B283" s="674">
        <v>558.64149177906097</v>
      </c>
      <c r="C283" s="673">
        <v>4.5740735459149997</v>
      </c>
      <c r="D283" s="673">
        <v>4.0663621846259996</v>
      </c>
      <c r="E283" s="674">
        <v>552.52547619217103</v>
      </c>
      <c r="F283" s="673">
        <v>5.2831728620799998</v>
      </c>
      <c r="G283" s="673">
        <v>4.4892660040810002</v>
      </c>
      <c r="H283" s="674">
        <v>584.65548045298704</v>
      </c>
      <c r="I283" s="673">
        <v>1.810564133945</v>
      </c>
      <c r="J283" s="673">
        <v>2.3578772231739999</v>
      </c>
      <c r="K283" s="674">
        <v>544.969784676426</v>
      </c>
      <c r="L283" s="673">
        <v>4.8216072190929999</v>
      </c>
      <c r="M283" s="673">
        <v>4.4282550681500004</v>
      </c>
      <c r="N283" s="674">
        <v>697.48567260295999</v>
      </c>
      <c r="O283" s="673">
        <v>5.4444804173419996</v>
      </c>
      <c r="P283" s="673">
        <v>6.2215506696289999</v>
      </c>
      <c r="Q283" s="674">
        <v>581.37871728745097</v>
      </c>
      <c r="R283" s="673">
        <v>1.749579411734</v>
      </c>
      <c r="S283" s="673">
        <v>2.3580395575850002</v>
      </c>
      <c r="T283" s="674">
        <v>624.67024911653505</v>
      </c>
      <c r="U283" s="673">
        <v>3.2302466858110002</v>
      </c>
      <c r="V283" s="673">
        <v>2.356449037915</v>
      </c>
      <c r="W283" s="674">
        <v>651.702177432143</v>
      </c>
      <c r="X283" s="673">
        <v>3.9135935913550002</v>
      </c>
      <c r="Y283" s="673">
        <v>2.5335870159699998</v>
      </c>
      <c r="Z283" s="674">
        <v>379.66370423462399</v>
      </c>
      <c r="AA283" s="673">
        <v>8.7582156986950004</v>
      </c>
      <c r="AB283" s="673">
        <v>6.1344452125529996</v>
      </c>
    </row>
    <row r="284" spans="1:28" s="220" customFormat="1" x14ac:dyDescent="0.25">
      <c r="A284" s="675">
        <v>44593</v>
      </c>
      <c r="B284" s="674">
        <v>559.027792176444</v>
      </c>
      <c r="C284" s="673">
        <v>4.5176820234130002</v>
      </c>
      <c r="D284" s="673">
        <v>4.3395175442929999</v>
      </c>
      <c r="E284" s="674">
        <v>552.96499595791204</v>
      </c>
      <c r="F284" s="673">
        <v>5.2786093495450004</v>
      </c>
      <c r="G284" s="673">
        <v>4.9300848381579998</v>
      </c>
      <c r="H284" s="674">
        <v>586.520250189629</v>
      </c>
      <c r="I284" s="673">
        <v>1.6907830435260001</v>
      </c>
      <c r="J284" s="673">
        <v>2.0362468419459998</v>
      </c>
      <c r="K284" s="674">
        <v>545.91551165336205</v>
      </c>
      <c r="L284" s="673">
        <v>4.8016472330370004</v>
      </c>
      <c r="M284" s="673">
        <v>4.6815062344799996</v>
      </c>
      <c r="N284" s="674">
        <v>700.19823630676399</v>
      </c>
      <c r="O284" s="673">
        <v>5.9589413127729998</v>
      </c>
      <c r="P284" s="673">
        <v>6.1246698021629999</v>
      </c>
      <c r="Q284" s="674">
        <v>583.15637475491701</v>
      </c>
      <c r="R284" s="673">
        <v>1.6726635975899999</v>
      </c>
      <c r="S284" s="673">
        <v>2.0320028227660001</v>
      </c>
      <c r="T284" s="674">
        <v>620.86405836988399</v>
      </c>
      <c r="U284" s="673">
        <v>2.2202422204590002</v>
      </c>
      <c r="V284" s="673">
        <v>2.4358386110230001</v>
      </c>
      <c r="W284" s="674">
        <v>651.96680776150595</v>
      </c>
      <c r="X284" s="673">
        <v>4.5872691519130004</v>
      </c>
      <c r="Y284" s="673">
        <v>3.210628919311</v>
      </c>
      <c r="Z284" s="674">
        <v>376.24681912087499</v>
      </c>
      <c r="AA284" s="673">
        <v>7.5512958189799999</v>
      </c>
      <c r="AB284" s="673">
        <v>7.0525632841170003</v>
      </c>
    </row>
    <row r="285" spans="1:28" s="220" customFormat="1" x14ac:dyDescent="0.25">
      <c r="A285" s="675">
        <v>44621</v>
      </c>
      <c r="B285" s="674">
        <v>561.76604096988501</v>
      </c>
      <c r="C285" s="673">
        <v>4.5779161549099996</v>
      </c>
      <c r="D285" s="673">
        <v>4.5565807889089998</v>
      </c>
      <c r="E285" s="674">
        <v>555.78353888686502</v>
      </c>
      <c r="F285" s="673">
        <v>5.3375922017799997</v>
      </c>
      <c r="G285" s="673">
        <v>5.2998531720070003</v>
      </c>
      <c r="H285" s="674">
        <v>587.24701341109903</v>
      </c>
      <c r="I285" s="673">
        <v>1.665175976642</v>
      </c>
      <c r="J285" s="673">
        <v>1.7220176729779999</v>
      </c>
      <c r="K285" s="674">
        <v>548.26925279246495</v>
      </c>
      <c r="L285" s="673">
        <v>4.8223469359289997</v>
      </c>
      <c r="M285" s="673">
        <v>4.8152061513059996</v>
      </c>
      <c r="N285" s="674">
        <v>704.84494879767396</v>
      </c>
      <c r="O285" s="673">
        <v>5.9973928947479997</v>
      </c>
      <c r="P285" s="673">
        <v>5.800565940227</v>
      </c>
      <c r="Q285" s="674">
        <v>584.18248494737304</v>
      </c>
      <c r="R285" s="673">
        <v>1.7351185484830001</v>
      </c>
      <c r="S285" s="673">
        <v>1.7190879930280001</v>
      </c>
      <c r="T285" s="674">
        <v>624.73041590840296</v>
      </c>
      <c r="U285" s="673">
        <v>2.6832801281209999</v>
      </c>
      <c r="V285" s="673">
        <v>2.7105977170540001</v>
      </c>
      <c r="W285" s="674">
        <v>658.15971375521997</v>
      </c>
      <c r="X285" s="673">
        <v>4.7939550091210004</v>
      </c>
      <c r="Y285" s="673">
        <v>4.4314644781160002</v>
      </c>
      <c r="Z285" s="674">
        <v>378.176296083728</v>
      </c>
      <c r="AA285" s="673">
        <v>7.6383040620890004</v>
      </c>
      <c r="AB285" s="673">
        <v>7.9815634447640003</v>
      </c>
    </row>
    <row r="286" spans="1:28" s="220" customFormat="1" x14ac:dyDescent="0.25">
      <c r="A286" s="675">
        <v>44652</v>
      </c>
      <c r="B286" s="674">
        <v>563.49057560220001</v>
      </c>
      <c r="C286" s="673">
        <v>4.3857054617940001</v>
      </c>
      <c r="D286" s="673">
        <v>4.4935565307900003</v>
      </c>
      <c r="E286" s="674">
        <v>558.18574636798803</v>
      </c>
      <c r="F286" s="673">
        <v>5.1055766926799997</v>
      </c>
      <c r="G286" s="673">
        <v>5.2402414856449999</v>
      </c>
      <c r="H286" s="674">
        <v>587.82745533762295</v>
      </c>
      <c r="I286" s="673">
        <v>1.633505277746</v>
      </c>
      <c r="J286" s="673">
        <v>1.663128199307</v>
      </c>
      <c r="K286" s="674">
        <v>549.60368335647502</v>
      </c>
      <c r="L286" s="673">
        <v>4.5772525904170003</v>
      </c>
      <c r="M286" s="673">
        <v>4.7334067645299998</v>
      </c>
      <c r="N286" s="674">
        <v>706.10624590210705</v>
      </c>
      <c r="O286" s="673">
        <v>4.5300674863620003</v>
      </c>
      <c r="P286" s="673">
        <v>5.489422666087</v>
      </c>
      <c r="Q286" s="674">
        <v>584.60128351993296</v>
      </c>
      <c r="R286" s="673">
        <v>1.556183043353</v>
      </c>
      <c r="S286" s="673">
        <v>1.654566832755</v>
      </c>
      <c r="T286" s="674">
        <v>626.60454859584104</v>
      </c>
      <c r="U286" s="673">
        <v>3.1033960460109999</v>
      </c>
      <c r="V286" s="673">
        <v>2.6690678233349998</v>
      </c>
      <c r="W286" s="674">
        <v>663.23537201017405</v>
      </c>
      <c r="X286" s="673">
        <v>5.299782532159</v>
      </c>
      <c r="Y286" s="673">
        <v>4.8948204065340004</v>
      </c>
      <c r="Z286" s="674">
        <v>380.66492124041099</v>
      </c>
      <c r="AA286" s="673">
        <v>8.3768690758660007</v>
      </c>
      <c r="AB286" s="673">
        <v>7.8558774759769996</v>
      </c>
    </row>
    <row r="287" spans="1:28" s="220" customFormat="1" x14ac:dyDescent="0.25">
      <c r="A287" s="675">
        <v>44682</v>
      </c>
      <c r="B287" s="674">
        <v>567.63904722179097</v>
      </c>
      <c r="C287" s="673">
        <v>5.0760375413469996</v>
      </c>
      <c r="D287" s="673">
        <v>4.6801512902770002</v>
      </c>
      <c r="E287" s="674">
        <v>562.39258911759305</v>
      </c>
      <c r="F287" s="673">
        <v>5.8678734087860001</v>
      </c>
      <c r="G287" s="673">
        <v>5.4372704257280002</v>
      </c>
      <c r="H287" s="674">
        <v>589.12497942810296</v>
      </c>
      <c r="I287" s="673">
        <v>1.890327517197</v>
      </c>
      <c r="J287" s="673">
        <v>1.729680441018</v>
      </c>
      <c r="K287" s="674">
        <v>554.402019044653</v>
      </c>
      <c r="L287" s="673">
        <v>5.3022320734889998</v>
      </c>
      <c r="M287" s="673">
        <v>4.9009741410069996</v>
      </c>
      <c r="N287" s="674">
        <v>717.02885740437</v>
      </c>
      <c r="O287" s="673">
        <v>6.3640396697790003</v>
      </c>
      <c r="P287" s="673">
        <v>5.6280784830349999</v>
      </c>
      <c r="Q287" s="674">
        <v>586.42645975949995</v>
      </c>
      <c r="R287" s="673">
        <v>1.886743993241</v>
      </c>
      <c r="S287" s="673">
        <v>1.72600057968</v>
      </c>
      <c r="T287" s="674">
        <v>630.57836106303102</v>
      </c>
      <c r="U287" s="673">
        <v>3.7486868836310001</v>
      </c>
      <c r="V287" s="673">
        <v>3.178290504569</v>
      </c>
      <c r="W287" s="674">
        <v>666.30331608582196</v>
      </c>
      <c r="X287" s="673">
        <v>5.4724056895870001</v>
      </c>
      <c r="Y287" s="673">
        <v>5.1893730489059999</v>
      </c>
      <c r="Z287" s="674">
        <v>380.638602699508</v>
      </c>
      <c r="AA287" s="673">
        <v>7.1910852609929998</v>
      </c>
      <c r="AB287" s="673">
        <v>7.7334234113980003</v>
      </c>
    </row>
    <row r="288" spans="1:28" s="220" customFormat="1" x14ac:dyDescent="0.25">
      <c r="A288" s="675">
        <v>44713</v>
      </c>
      <c r="B288" s="674">
        <v>569.43331923630399</v>
      </c>
      <c r="C288" s="673">
        <v>5.1872872707989996</v>
      </c>
      <c r="D288" s="673">
        <v>4.8833461517570003</v>
      </c>
      <c r="E288" s="674">
        <v>564.217877230932</v>
      </c>
      <c r="F288" s="673">
        <v>6.0042405561020002</v>
      </c>
      <c r="G288" s="673">
        <v>5.6595069062730001</v>
      </c>
      <c r="H288" s="674">
        <v>590.42504829856205</v>
      </c>
      <c r="I288" s="673">
        <v>1.947238123158</v>
      </c>
      <c r="J288" s="673">
        <v>1.823737897534</v>
      </c>
      <c r="K288" s="674">
        <v>556.08849373110797</v>
      </c>
      <c r="L288" s="673">
        <v>5.3910972493060001</v>
      </c>
      <c r="M288" s="673">
        <v>5.0907189533589996</v>
      </c>
      <c r="N288" s="674">
        <v>719.76170480706605</v>
      </c>
      <c r="O288" s="673">
        <v>6.3070745026750004</v>
      </c>
      <c r="P288" s="673">
        <v>5.7337381095730002</v>
      </c>
      <c r="Q288" s="674">
        <v>587.775172656108</v>
      </c>
      <c r="R288" s="673">
        <v>1.962383327732</v>
      </c>
      <c r="S288" s="673">
        <v>1.8018425605790001</v>
      </c>
      <c r="T288" s="674">
        <v>635.30479453902899</v>
      </c>
      <c r="U288" s="673">
        <v>4.3436689722609998</v>
      </c>
      <c r="V288" s="673">
        <v>3.7322913620159999</v>
      </c>
      <c r="W288" s="674">
        <v>667.83507405944295</v>
      </c>
      <c r="X288" s="673">
        <v>5.2094075703099998</v>
      </c>
      <c r="Y288" s="673">
        <v>5.3270372235589996</v>
      </c>
      <c r="Z288" s="674">
        <v>380.791583485481</v>
      </c>
      <c r="AA288" s="673">
        <v>7.3316037257879998</v>
      </c>
      <c r="AB288" s="673">
        <v>7.6305716816449998</v>
      </c>
    </row>
    <row r="289" spans="1:28" s="220" customFormat="1" x14ac:dyDescent="0.25">
      <c r="A289" s="675">
        <v>44743</v>
      </c>
      <c r="B289" s="674">
        <v>572.78196935386495</v>
      </c>
      <c r="C289" s="673">
        <v>5.5582640053899999</v>
      </c>
      <c r="D289" s="673">
        <v>5.2742234557260002</v>
      </c>
      <c r="E289" s="674">
        <v>567.71068997621705</v>
      </c>
      <c r="F289" s="673">
        <v>6.3944274078459999</v>
      </c>
      <c r="G289" s="673">
        <v>6.0892454678909997</v>
      </c>
      <c r="H289" s="674">
        <v>591.96850126863706</v>
      </c>
      <c r="I289" s="673">
        <v>2.1704864495790002</v>
      </c>
      <c r="J289" s="673">
        <v>2.002769339461</v>
      </c>
      <c r="K289" s="674">
        <v>560.12605975024201</v>
      </c>
      <c r="L289" s="673">
        <v>5.7856539728309997</v>
      </c>
      <c r="M289" s="673">
        <v>5.4934753735550004</v>
      </c>
      <c r="N289" s="674">
        <v>720.51502250252395</v>
      </c>
      <c r="O289" s="673">
        <v>5.1727783934679996</v>
      </c>
      <c r="P289" s="673">
        <v>5.9443125696949997</v>
      </c>
      <c r="Q289" s="674">
        <v>589.42081267572905</v>
      </c>
      <c r="R289" s="673">
        <v>2.086525283302</v>
      </c>
      <c r="S289" s="673">
        <v>1.978655299096</v>
      </c>
      <c r="T289" s="674">
        <v>635.84353008814105</v>
      </c>
      <c r="U289" s="673">
        <v>4.6483168224579998</v>
      </c>
      <c r="V289" s="673">
        <v>4.2469047075989996</v>
      </c>
      <c r="W289" s="674">
        <v>671.258312851553</v>
      </c>
      <c r="X289" s="673">
        <v>5.4106569366099997</v>
      </c>
      <c r="Y289" s="673">
        <v>5.3640338467269997</v>
      </c>
      <c r="Z289" s="674">
        <v>385.59530095273402</v>
      </c>
      <c r="AA289" s="673">
        <v>8.2826189318680008</v>
      </c>
      <c r="AB289" s="673">
        <v>7.6024884186869999</v>
      </c>
    </row>
    <row r="290" spans="1:28" s="220" customFormat="1" x14ac:dyDescent="0.25">
      <c r="A290" s="675">
        <v>44774</v>
      </c>
      <c r="B290" s="674">
        <v>575.85106785641096</v>
      </c>
      <c r="C290" s="673">
        <v>5.8694062204220003</v>
      </c>
      <c r="D290" s="673">
        <v>5.5388582318940003</v>
      </c>
      <c r="E290" s="674">
        <v>570.93958678934996</v>
      </c>
      <c r="F290" s="673">
        <v>6.6863755927910002</v>
      </c>
      <c r="G290" s="673">
        <v>6.3622959894219999</v>
      </c>
      <c r="H290" s="674">
        <v>595.85313457053098</v>
      </c>
      <c r="I290" s="673">
        <v>2.512703234061</v>
      </c>
      <c r="J290" s="673">
        <v>2.2105022920569999</v>
      </c>
      <c r="K290" s="674">
        <v>564.01762100978397</v>
      </c>
      <c r="L290" s="673">
        <v>6.172711196231</v>
      </c>
      <c r="M290" s="673">
        <v>5.7840359975959998</v>
      </c>
      <c r="N290" s="674">
        <v>731.19398342495901</v>
      </c>
      <c r="O290" s="673">
        <v>6.3603249215790001</v>
      </c>
      <c r="P290" s="673">
        <v>5.9457987375119998</v>
      </c>
      <c r="Q290" s="674">
        <v>592.60489412849097</v>
      </c>
      <c r="R290" s="673">
        <v>2.4867041838550001</v>
      </c>
      <c r="S290" s="673">
        <v>2.1788029378160001</v>
      </c>
      <c r="T290" s="674">
        <v>638.63508646585603</v>
      </c>
      <c r="U290" s="673">
        <v>4.7011056787919996</v>
      </c>
      <c r="V290" s="673">
        <v>4.5643885342889998</v>
      </c>
      <c r="W290" s="674">
        <v>669.26623126561401</v>
      </c>
      <c r="X290" s="673">
        <v>4.4391044326050002</v>
      </c>
      <c r="Y290" s="673">
        <v>5.0183016268570002</v>
      </c>
      <c r="Z290" s="674">
        <v>385.83917799856698</v>
      </c>
      <c r="AA290" s="673">
        <v>8.2192186599300001</v>
      </c>
      <c r="AB290" s="673">
        <v>7.9453502376719998</v>
      </c>
    </row>
    <row r="291" spans="1:28" s="220" customFormat="1" x14ac:dyDescent="0.25">
      <c r="A291" s="675">
        <v>44805</v>
      </c>
      <c r="B291" s="674">
        <v>578.33597687081794</v>
      </c>
      <c r="C291" s="673">
        <v>6.0826650838520004</v>
      </c>
      <c r="D291" s="673">
        <v>5.8371892599409998</v>
      </c>
      <c r="E291" s="674">
        <v>574.775911074286</v>
      </c>
      <c r="F291" s="673">
        <v>7.1026161186900003</v>
      </c>
      <c r="G291" s="673">
        <v>6.7284823329280004</v>
      </c>
      <c r="H291" s="674">
        <v>593.81336444071997</v>
      </c>
      <c r="I291" s="673">
        <v>1.9304496482419999</v>
      </c>
      <c r="J291" s="673">
        <v>2.2043752810539998</v>
      </c>
      <c r="K291" s="674">
        <v>566.75687010833201</v>
      </c>
      <c r="L291" s="673">
        <v>6.2600053573169996</v>
      </c>
      <c r="M291" s="673">
        <v>6.0733542000950003</v>
      </c>
      <c r="N291" s="674">
        <v>736.61500734411595</v>
      </c>
      <c r="O291" s="673">
        <v>7.4709108897740002</v>
      </c>
      <c r="P291" s="673">
        <v>6.3348840994620002</v>
      </c>
      <c r="Q291" s="674">
        <v>592.04914051888602</v>
      </c>
      <c r="R291" s="673">
        <v>1.9693496931709999</v>
      </c>
      <c r="S291" s="673">
        <v>2.1806150361709999</v>
      </c>
      <c r="T291" s="674">
        <v>644.03459060183104</v>
      </c>
      <c r="U291" s="673">
        <v>5.2215196375400001</v>
      </c>
      <c r="V291" s="673">
        <v>4.8576711965739996</v>
      </c>
      <c r="W291" s="674">
        <v>675.04485184484997</v>
      </c>
      <c r="X291" s="673">
        <v>6.1342389003060003</v>
      </c>
      <c r="Y291" s="673">
        <v>5.3258084138130002</v>
      </c>
      <c r="Z291" s="674">
        <v>385.74655896570698</v>
      </c>
      <c r="AA291" s="673">
        <v>6.6227739740310003</v>
      </c>
      <c r="AB291" s="673">
        <v>7.7026665668529999</v>
      </c>
    </row>
    <row r="292" spans="1:28" s="220" customFormat="1" x14ac:dyDescent="0.25">
      <c r="A292" s="675">
        <v>44835</v>
      </c>
      <c r="B292" s="674">
        <v>584.30740320056702</v>
      </c>
      <c r="C292" s="673">
        <v>6.6037604604769999</v>
      </c>
      <c r="D292" s="673">
        <v>6.1862688419999996</v>
      </c>
      <c r="E292" s="674">
        <v>579.486529078069</v>
      </c>
      <c r="F292" s="673">
        <v>7.265383632881</v>
      </c>
      <c r="G292" s="673">
        <v>7.0189829132480002</v>
      </c>
      <c r="H292" s="674">
        <v>608.75675812515999</v>
      </c>
      <c r="I292" s="673">
        <v>3.9592832916240002</v>
      </c>
      <c r="J292" s="673">
        <v>2.8030193220770001</v>
      </c>
      <c r="K292" s="674">
        <v>572.19409817045903</v>
      </c>
      <c r="L292" s="673">
        <v>6.7814376053889998</v>
      </c>
      <c r="M292" s="673">
        <v>6.405613978701</v>
      </c>
      <c r="N292" s="674">
        <v>743.11269640670901</v>
      </c>
      <c r="O292" s="673">
        <v>7.6097982675490004</v>
      </c>
      <c r="P292" s="673">
        <v>7.1473818208060003</v>
      </c>
      <c r="Q292" s="674">
        <v>606.10733326530601</v>
      </c>
      <c r="R292" s="673">
        <v>4.0040724283370004</v>
      </c>
      <c r="S292" s="673">
        <v>2.8219663193860001</v>
      </c>
      <c r="T292" s="674">
        <v>647.89380015581605</v>
      </c>
      <c r="U292" s="673">
        <v>5.7206074292959999</v>
      </c>
      <c r="V292" s="673">
        <v>5.2152124315790003</v>
      </c>
      <c r="W292" s="674">
        <v>681.45363557794997</v>
      </c>
      <c r="X292" s="673">
        <v>6.4735728037350002</v>
      </c>
      <c r="Y292" s="673">
        <v>5.6808465024989996</v>
      </c>
      <c r="Z292" s="674">
        <v>387.60095238786897</v>
      </c>
      <c r="AA292" s="673">
        <v>5.8182302825749996</v>
      </c>
      <c r="AB292" s="673">
        <v>6.8758531026650003</v>
      </c>
    </row>
    <row r="293" spans="1:28" s="220" customFormat="1" x14ac:dyDescent="0.25">
      <c r="A293" s="675">
        <v>44866</v>
      </c>
      <c r="B293" s="674">
        <v>588.91189377341902</v>
      </c>
      <c r="C293" s="673">
        <v>6.977324117427</v>
      </c>
      <c r="D293" s="673">
        <v>6.5560409927769996</v>
      </c>
      <c r="E293" s="674">
        <v>584.27157374154797</v>
      </c>
      <c r="F293" s="673">
        <v>7.6367145935050003</v>
      </c>
      <c r="G293" s="673">
        <v>7.335898885253</v>
      </c>
      <c r="H293" s="674">
        <v>611.23224803822905</v>
      </c>
      <c r="I293" s="673">
        <v>4.2939423680679996</v>
      </c>
      <c r="J293" s="673">
        <v>3.3973201429380002</v>
      </c>
      <c r="K293" s="674">
        <v>577.22834936743902</v>
      </c>
      <c r="L293" s="673">
        <v>7.2837380064849997</v>
      </c>
      <c r="M293" s="673">
        <v>6.776548501453</v>
      </c>
      <c r="N293" s="674">
        <v>748.30877833132502</v>
      </c>
      <c r="O293" s="673">
        <v>7.9034832914360003</v>
      </c>
      <c r="P293" s="673">
        <v>7.6622152963629997</v>
      </c>
      <c r="Q293" s="674">
        <v>607.60251044315999</v>
      </c>
      <c r="R293" s="673">
        <v>4.2938973121939998</v>
      </c>
      <c r="S293" s="673">
        <v>3.4241429487959998</v>
      </c>
      <c r="T293" s="674">
        <v>649.55740925469797</v>
      </c>
      <c r="U293" s="673">
        <v>5.3474001836499996</v>
      </c>
      <c r="V293" s="673">
        <v>5.4297605999650003</v>
      </c>
      <c r="W293" s="674">
        <v>680.62575415320805</v>
      </c>
      <c r="X293" s="673">
        <v>5.9613362200660003</v>
      </c>
      <c r="Y293" s="673">
        <v>6.1895561012030003</v>
      </c>
      <c r="Z293" s="674">
        <v>389.34250745060899</v>
      </c>
      <c r="AA293" s="673">
        <v>6.2629038420130003</v>
      </c>
      <c r="AB293" s="673">
        <v>6.2330418089839998</v>
      </c>
    </row>
    <row r="294" spans="1:28" s="220" customFormat="1" x14ac:dyDescent="0.25">
      <c r="A294" s="675">
        <v>44896</v>
      </c>
      <c r="B294" s="674">
        <v>590.72326428632698</v>
      </c>
      <c r="C294" s="673">
        <v>6.627074367224</v>
      </c>
      <c r="D294" s="673">
        <v>6.7360130482810003</v>
      </c>
      <c r="E294" s="674">
        <v>586.61534443215203</v>
      </c>
      <c r="F294" s="673">
        <v>7.1142055354879998</v>
      </c>
      <c r="G294" s="673">
        <v>7.3382181476869999</v>
      </c>
      <c r="H294" s="674">
        <v>613.50847710595599</v>
      </c>
      <c r="I294" s="673">
        <v>4.7320729161420001</v>
      </c>
      <c r="J294" s="673">
        <v>4.3284728184089998</v>
      </c>
      <c r="K294" s="674">
        <v>578.30077168310697</v>
      </c>
      <c r="L294" s="673">
        <v>6.8715449626589997</v>
      </c>
      <c r="M294" s="673">
        <v>6.9789691896199999</v>
      </c>
      <c r="N294" s="674">
        <v>749.27200610238503</v>
      </c>
      <c r="O294" s="673">
        <v>6.8259964339570001</v>
      </c>
      <c r="P294" s="673">
        <v>7.4438467457730004</v>
      </c>
      <c r="Q294" s="674">
        <v>610.16750504837898</v>
      </c>
      <c r="R294" s="673">
        <v>4.7360202659689996</v>
      </c>
      <c r="S294" s="673">
        <v>4.3446248204</v>
      </c>
      <c r="T294" s="674">
        <v>655.15059225985704</v>
      </c>
      <c r="U294" s="673">
        <v>5.6031719769409998</v>
      </c>
      <c r="V294" s="673">
        <v>5.5568230970460002</v>
      </c>
      <c r="W294" s="674">
        <v>684.64281891772805</v>
      </c>
      <c r="X294" s="673">
        <v>6.0690250155349998</v>
      </c>
      <c r="Y294" s="673">
        <v>6.1674504927519997</v>
      </c>
      <c r="Z294" s="674">
        <v>392.70429113262998</v>
      </c>
      <c r="AA294" s="673">
        <v>6.5075342039070003</v>
      </c>
      <c r="AB294" s="673">
        <v>6.196913486113</v>
      </c>
    </row>
    <row r="295" spans="1:28" s="220" customFormat="1" x14ac:dyDescent="0.25">
      <c r="A295" s="675">
        <v>44927</v>
      </c>
      <c r="B295" s="674">
        <v>594.31548663308104</v>
      </c>
      <c r="C295" s="673">
        <v>6.3858477000000002</v>
      </c>
      <c r="D295" s="673">
        <v>6.6619802771190004</v>
      </c>
      <c r="E295" s="674">
        <v>588.60727455883102</v>
      </c>
      <c r="F295" s="673">
        <v>6.5303411193500001</v>
      </c>
      <c r="G295" s="673">
        <v>7.090485119747</v>
      </c>
      <c r="H295" s="674">
        <v>618.12238018604103</v>
      </c>
      <c r="I295" s="673">
        <v>5.7242086753589998</v>
      </c>
      <c r="J295" s="673">
        <v>4.9161217653730001</v>
      </c>
      <c r="K295" s="674">
        <v>580.70320335807696</v>
      </c>
      <c r="L295" s="673">
        <v>6.5569541076239997</v>
      </c>
      <c r="M295" s="673">
        <v>6.902536036681</v>
      </c>
      <c r="N295" s="674">
        <v>757.74052076801195</v>
      </c>
      <c r="O295" s="673">
        <v>8.6388653605150001</v>
      </c>
      <c r="P295" s="673">
        <v>7.787431050036</v>
      </c>
      <c r="Q295" s="674">
        <v>614.19494367879304</v>
      </c>
      <c r="R295" s="673">
        <v>5.6445524088759997</v>
      </c>
      <c r="S295" s="673">
        <v>4.8909700037029999</v>
      </c>
      <c r="T295" s="674">
        <v>658.36669617974405</v>
      </c>
      <c r="U295" s="673">
        <v>5.3942775585779996</v>
      </c>
      <c r="V295" s="673">
        <v>5.4483651334280001</v>
      </c>
      <c r="W295" s="674">
        <v>694.04750085572095</v>
      </c>
      <c r="X295" s="673">
        <v>6.497649523043</v>
      </c>
      <c r="Y295" s="673">
        <v>6.1773842633690004</v>
      </c>
      <c r="Z295" s="674">
        <v>393.60091042548299</v>
      </c>
      <c r="AA295" s="673">
        <v>3.6709345758910001</v>
      </c>
      <c r="AB295" s="673">
        <v>5.4610529961090002</v>
      </c>
    </row>
    <row r="296" spans="1:28" s="220" customFormat="1" x14ac:dyDescent="0.25">
      <c r="A296" s="675">
        <v>44958</v>
      </c>
      <c r="B296" s="674">
        <v>598.72354215068196</v>
      </c>
      <c r="C296" s="673">
        <v>7.1008544708830001</v>
      </c>
      <c r="D296" s="673">
        <v>6.7048985783759996</v>
      </c>
      <c r="E296" s="674">
        <v>594.58795376796502</v>
      </c>
      <c r="F296" s="673">
        <v>7.5272319431270001</v>
      </c>
      <c r="G296" s="673">
        <v>7.0572166792270004</v>
      </c>
      <c r="H296" s="674">
        <v>618.24712363344202</v>
      </c>
      <c r="I296" s="673">
        <v>5.4093398196490003</v>
      </c>
      <c r="J296" s="673">
        <v>5.2883098191829996</v>
      </c>
      <c r="K296" s="674">
        <v>585.614836574695</v>
      </c>
      <c r="L296" s="673">
        <v>7.2720639135349998</v>
      </c>
      <c r="M296" s="673">
        <v>6.9004707670750003</v>
      </c>
      <c r="N296" s="674">
        <v>764.31132247690505</v>
      </c>
      <c r="O296" s="673">
        <v>9.1564192603949994</v>
      </c>
      <c r="P296" s="673">
        <v>8.2057484245369992</v>
      </c>
      <c r="Q296" s="674">
        <v>614.43370782881198</v>
      </c>
      <c r="R296" s="673">
        <v>5.3634555717649999</v>
      </c>
      <c r="S296" s="673">
        <v>5.2477758533090002</v>
      </c>
      <c r="T296" s="674">
        <v>662.37441959478394</v>
      </c>
      <c r="U296" s="673">
        <v>6.685901795296</v>
      </c>
      <c r="V296" s="673">
        <v>5.8935043089089998</v>
      </c>
      <c r="W296" s="674">
        <v>692.789760570618</v>
      </c>
      <c r="X296" s="673">
        <v>6.2615078441299996</v>
      </c>
      <c r="Y296" s="673">
        <v>6.2767208867670004</v>
      </c>
      <c r="Z296" s="674">
        <v>395.72746723373899</v>
      </c>
      <c r="AA296" s="673">
        <v>5.1776246662709999</v>
      </c>
      <c r="AB296" s="673">
        <v>5.1049920607530002</v>
      </c>
    </row>
    <row r="297" spans="1:28" s="220" customFormat="1" x14ac:dyDescent="0.25">
      <c r="A297" s="675">
        <v>44986</v>
      </c>
      <c r="B297" s="674">
        <v>601.95449195111701</v>
      </c>
      <c r="C297" s="673">
        <v>7.1539480940939999</v>
      </c>
      <c r="D297" s="673">
        <v>6.8807767762429997</v>
      </c>
      <c r="E297" s="674">
        <v>597.83679021199896</v>
      </c>
      <c r="F297" s="673">
        <v>7.5664801820790002</v>
      </c>
      <c r="G297" s="673">
        <v>7.2088052125189996</v>
      </c>
      <c r="H297" s="674">
        <v>619.62944488592905</v>
      </c>
      <c r="I297" s="673">
        <v>5.5142777630720001</v>
      </c>
      <c r="J297" s="673">
        <v>5.5490754417080002</v>
      </c>
      <c r="K297" s="674">
        <v>587.90406624101604</v>
      </c>
      <c r="L297" s="673">
        <v>7.2290782761720003</v>
      </c>
      <c r="M297" s="673">
        <v>7.0199333621809998</v>
      </c>
      <c r="N297" s="674">
        <v>765.99529457322399</v>
      </c>
      <c r="O297" s="673">
        <v>8.675715968435</v>
      </c>
      <c r="P297" s="673">
        <v>8.8235783033690005</v>
      </c>
      <c r="Q297" s="674">
        <v>616.31464927972797</v>
      </c>
      <c r="R297" s="673">
        <v>5.5003642115779998</v>
      </c>
      <c r="S297" s="673">
        <v>5.5026451991889997</v>
      </c>
      <c r="T297" s="674">
        <v>668.84155025800101</v>
      </c>
      <c r="U297" s="673">
        <v>7.0608270745799997</v>
      </c>
      <c r="V297" s="673">
        <v>6.3797355072349999</v>
      </c>
      <c r="W297" s="674">
        <v>703.98373011945898</v>
      </c>
      <c r="X297" s="673">
        <v>6.9624462583379998</v>
      </c>
      <c r="Y297" s="673">
        <v>6.5751047818819996</v>
      </c>
      <c r="Z297" s="674">
        <v>398.92583782382098</v>
      </c>
      <c r="AA297" s="673">
        <v>5.4867377873679999</v>
      </c>
      <c r="AB297" s="673">
        <v>4.7763006425379997</v>
      </c>
    </row>
    <row r="298" spans="1:28" s="220" customFormat="1" x14ac:dyDescent="0.25">
      <c r="A298" s="675">
        <v>45017</v>
      </c>
      <c r="B298" s="674">
        <v>606.91706727205803</v>
      </c>
      <c r="C298" s="673">
        <v>7.7066935189550003</v>
      </c>
      <c r="D298" s="673">
        <v>7.3212512082180004</v>
      </c>
      <c r="E298" s="674">
        <v>603.40962539904694</v>
      </c>
      <c r="F298" s="673">
        <v>8.1019408548719998</v>
      </c>
      <c r="G298" s="673">
        <v>7.7327636499540002</v>
      </c>
      <c r="H298" s="674">
        <v>623.57959674228096</v>
      </c>
      <c r="I298" s="673">
        <v>6.0820809031660001</v>
      </c>
      <c r="J298" s="673">
        <v>5.6688093606159997</v>
      </c>
      <c r="K298" s="674">
        <v>592.78059009189303</v>
      </c>
      <c r="L298" s="673">
        <v>7.8560075274120003</v>
      </c>
      <c r="M298" s="673">
        <v>7.452969101291</v>
      </c>
      <c r="N298" s="674">
        <v>775.11938998776998</v>
      </c>
      <c r="O298" s="673">
        <v>9.7737620204019997</v>
      </c>
      <c r="P298" s="673">
        <v>9.2024076163440007</v>
      </c>
      <c r="Q298" s="674">
        <v>620.32279953235002</v>
      </c>
      <c r="R298" s="673">
        <v>6.1104067027250002</v>
      </c>
      <c r="S298" s="673">
        <v>5.658356183125</v>
      </c>
      <c r="T298" s="674">
        <v>677.83910976259597</v>
      </c>
      <c r="U298" s="673">
        <v>8.1765383416970003</v>
      </c>
      <c r="V298" s="673">
        <v>7.3099096340280001</v>
      </c>
      <c r="W298" s="674">
        <v>702.32256162112401</v>
      </c>
      <c r="X298" s="673">
        <v>5.8934114886669997</v>
      </c>
      <c r="Y298" s="673">
        <v>6.3715712357039997</v>
      </c>
      <c r="Z298" s="674">
        <v>402.08143201454698</v>
      </c>
      <c r="AA298" s="673">
        <v>5.6260794150270002</v>
      </c>
      <c r="AB298" s="673">
        <v>5.4310061112229997</v>
      </c>
    </row>
    <row r="299" spans="1:28" s="220" customFormat="1" x14ac:dyDescent="0.25">
      <c r="A299" s="675">
        <v>45047</v>
      </c>
      <c r="B299" s="674">
        <v>611.62687013541301</v>
      </c>
      <c r="C299" s="673">
        <v>7.74925952133</v>
      </c>
      <c r="D299" s="673">
        <v>7.537544592603</v>
      </c>
      <c r="E299" s="674">
        <v>608.07784035153202</v>
      </c>
      <c r="F299" s="673">
        <v>8.123373621551</v>
      </c>
      <c r="G299" s="673">
        <v>7.9316037678260001</v>
      </c>
      <c r="H299" s="674">
        <v>624.91941715775602</v>
      </c>
      <c r="I299" s="673">
        <v>6.0758648808949998</v>
      </c>
      <c r="J299" s="673">
        <v>5.8910011969760001</v>
      </c>
      <c r="K299" s="674">
        <v>598.05677116847903</v>
      </c>
      <c r="L299" s="673">
        <v>7.8742051118519996</v>
      </c>
      <c r="M299" s="673">
        <v>7.654081538322</v>
      </c>
      <c r="N299" s="674">
        <v>781.26178821352698</v>
      </c>
      <c r="O299" s="673">
        <v>8.9582072110290003</v>
      </c>
      <c r="P299" s="673">
        <v>9.1352557782740007</v>
      </c>
      <c r="Q299" s="674">
        <v>621.50318343138701</v>
      </c>
      <c r="R299" s="673">
        <v>5.9814360501859998</v>
      </c>
      <c r="S299" s="673">
        <v>5.8642778147800003</v>
      </c>
      <c r="T299" s="674">
        <v>684.00817426637798</v>
      </c>
      <c r="U299" s="673">
        <v>8.4731441011190007</v>
      </c>
      <c r="V299" s="673">
        <v>7.9055452075539998</v>
      </c>
      <c r="W299" s="674">
        <v>704.08051276230594</v>
      </c>
      <c r="X299" s="673">
        <v>5.669669618096</v>
      </c>
      <c r="Y299" s="673">
        <v>6.1723852339679999</v>
      </c>
      <c r="Z299" s="674">
        <v>405.65072145072401</v>
      </c>
      <c r="AA299" s="673">
        <v>6.5710935711270002</v>
      </c>
      <c r="AB299" s="673">
        <v>5.8955121525580001</v>
      </c>
    </row>
    <row r="300" spans="1:28" s="220" customFormat="1" x14ac:dyDescent="0.25">
      <c r="A300" s="675">
        <v>45078</v>
      </c>
      <c r="B300" s="674">
        <v>614.74890572730499</v>
      </c>
      <c r="C300" s="673">
        <v>7.9580145664420003</v>
      </c>
      <c r="D300" s="673">
        <v>7.8050566545729998</v>
      </c>
      <c r="E300" s="674">
        <v>610.86417623739101</v>
      </c>
      <c r="F300" s="673">
        <v>8.2674266252230009</v>
      </c>
      <c r="G300" s="673">
        <v>8.1645143924950005</v>
      </c>
      <c r="H300" s="674">
        <v>629.21916462859394</v>
      </c>
      <c r="I300" s="673">
        <v>6.5705403999760001</v>
      </c>
      <c r="J300" s="673">
        <v>6.243187803493</v>
      </c>
      <c r="K300" s="674">
        <v>601.57168006178301</v>
      </c>
      <c r="L300" s="673">
        <v>8.1791273949050005</v>
      </c>
      <c r="M300" s="673">
        <v>7.9703215334520001</v>
      </c>
      <c r="N300" s="674">
        <v>788.47560866997503</v>
      </c>
      <c r="O300" s="673">
        <v>9.5467574065120004</v>
      </c>
      <c r="P300" s="673">
        <v>9.4246245546239997</v>
      </c>
      <c r="Q300" s="674">
        <v>626.71735634773097</v>
      </c>
      <c r="R300" s="673">
        <v>6.6253536221419997</v>
      </c>
      <c r="S300" s="673">
        <v>6.239495191964</v>
      </c>
      <c r="T300" s="674">
        <v>685.043061809101</v>
      </c>
      <c r="U300" s="673">
        <v>7.8290401233570002</v>
      </c>
      <c r="V300" s="673">
        <v>8.1587130683960005</v>
      </c>
      <c r="W300" s="674">
        <v>705.28675678316597</v>
      </c>
      <c r="X300" s="673">
        <v>5.6079238989459999</v>
      </c>
      <c r="Y300" s="673">
        <v>5.7233188488359996</v>
      </c>
      <c r="Z300" s="674">
        <v>407.97441283889998</v>
      </c>
      <c r="AA300" s="673">
        <v>7.1385058211130001</v>
      </c>
      <c r="AB300" s="673">
        <v>6.4453002556600003</v>
      </c>
    </row>
    <row r="301" spans="1:28" s="220" customFormat="1" x14ac:dyDescent="0.25">
      <c r="A301" s="675">
        <v>45108</v>
      </c>
      <c r="B301" s="674">
        <v>617.54534630964201</v>
      </c>
      <c r="C301" s="673">
        <v>7.8150813661739997</v>
      </c>
      <c r="D301" s="673">
        <v>7.8408308563159999</v>
      </c>
      <c r="E301" s="674">
        <v>612.91645811021704</v>
      </c>
      <c r="F301" s="673">
        <v>7.9628178458100001</v>
      </c>
      <c r="G301" s="673">
        <v>8.1175471285939995</v>
      </c>
      <c r="H301" s="674">
        <v>633.89237474914603</v>
      </c>
      <c r="I301" s="673">
        <v>7.0821122054070003</v>
      </c>
      <c r="J301" s="673">
        <v>6.576980462421</v>
      </c>
      <c r="K301" s="674">
        <v>604.76926368731404</v>
      </c>
      <c r="L301" s="673">
        <v>7.9702065561769997</v>
      </c>
      <c r="M301" s="673">
        <v>8.0078902958140006</v>
      </c>
      <c r="N301" s="674">
        <v>792.56751726185405</v>
      </c>
      <c r="O301" s="673">
        <v>10.000137749948999</v>
      </c>
      <c r="P301" s="673">
        <v>9.5025633310350006</v>
      </c>
      <c r="Q301" s="674">
        <v>631.47915579928599</v>
      </c>
      <c r="R301" s="673">
        <v>7.1355375003860004</v>
      </c>
      <c r="S301" s="673">
        <v>6.5817517127969998</v>
      </c>
      <c r="T301" s="674">
        <v>686.77945079064398</v>
      </c>
      <c r="U301" s="673">
        <v>8.0107633863069996</v>
      </c>
      <c r="V301" s="673">
        <v>8.1033727052100009</v>
      </c>
      <c r="W301" s="674">
        <v>706.56736439319297</v>
      </c>
      <c r="X301" s="673">
        <v>5.2601287560439998</v>
      </c>
      <c r="Y301" s="673">
        <v>5.512023171109</v>
      </c>
      <c r="Z301" s="674">
        <v>408.19861464992601</v>
      </c>
      <c r="AA301" s="673">
        <v>5.8619266472760003</v>
      </c>
      <c r="AB301" s="673">
        <v>6.5210636241810001</v>
      </c>
    </row>
    <row r="302" spans="1:28" s="220" customFormat="1" x14ac:dyDescent="0.25">
      <c r="A302" s="675">
        <v>45139</v>
      </c>
      <c r="B302" s="674">
        <v>620.92079934147205</v>
      </c>
      <c r="C302" s="673">
        <v>7.8266298355290003</v>
      </c>
      <c r="D302" s="673">
        <v>7.8663256762309999</v>
      </c>
      <c r="E302" s="674">
        <v>616.76225300452495</v>
      </c>
      <c r="F302" s="673">
        <v>8.0258344797660008</v>
      </c>
      <c r="G302" s="673">
        <v>8.0848733375229997</v>
      </c>
      <c r="H302" s="674">
        <v>636.59775690750996</v>
      </c>
      <c r="I302" s="673">
        <v>6.8380310470880001</v>
      </c>
      <c r="J302" s="673">
        <v>6.830470329622</v>
      </c>
      <c r="K302" s="674">
        <v>608.69651205774198</v>
      </c>
      <c r="L302" s="673">
        <v>7.9215417007660003</v>
      </c>
      <c r="M302" s="673">
        <v>8.0230151143569994</v>
      </c>
      <c r="N302" s="674">
        <v>803.70269698659104</v>
      </c>
      <c r="O302" s="673">
        <v>9.9164811534690003</v>
      </c>
      <c r="P302" s="673">
        <v>9.8216895641080004</v>
      </c>
      <c r="Q302" s="674">
        <v>633.47659114052897</v>
      </c>
      <c r="R302" s="673">
        <v>6.8969556979690001</v>
      </c>
      <c r="S302" s="673">
        <v>6.8862110558099996</v>
      </c>
      <c r="T302" s="674">
        <v>689.85871297335996</v>
      </c>
      <c r="U302" s="673">
        <v>8.0207974151519998</v>
      </c>
      <c r="V302" s="673">
        <v>7.9536670806640002</v>
      </c>
      <c r="W302" s="674">
        <v>711.69859899916401</v>
      </c>
      <c r="X302" s="673">
        <v>6.3401327829299996</v>
      </c>
      <c r="Y302" s="673">
        <v>5.7356810481730003</v>
      </c>
      <c r="Z302" s="674">
        <v>410.25052631605502</v>
      </c>
      <c r="AA302" s="673">
        <v>6.3268194909900002</v>
      </c>
      <c r="AB302" s="673">
        <v>6.4394908071410004</v>
      </c>
    </row>
    <row r="303" spans="1:28" s="220" customFormat="1" x14ac:dyDescent="0.25">
      <c r="A303" s="675">
        <v>45170</v>
      </c>
      <c r="B303" s="674">
        <v>622.45888894344796</v>
      </c>
      <c r="C303" s="673">
        <v>7.6292870990599999</v>
      </c>
      <c r="D303" s="673">
        <v>7.7567124494559998</v>
      </c>
      <c r="E303" s="674">
        <v>617.71830611703501</v>
      </c>
      <c r="F303" s="673">
        <v>7.4711542734079996</v>
      </c>
      <c r="G303" s="673">
        <v>7.8188853621309997</v>
      </c>
      <c r="H303" s="674">
        <v>642.81511780525398</v>
      </c>
      <c r="I303" s="673">
        <v>8.2520462318470003</v>
      </c>
      <c r="J303" s="673">
        <v>7.3904166207630002</v>
      </c>
      <c r="K303" s="674">
        <v>611.01628995139697</v>
      </c>
      <c r="L303" s="673">
        <v>7.8092427595279998</v>
      </c>
      <c r="M303" s="673">
        <v>7.9000219592749996</v>
      </c>
      <c r="N303" s="674">
        <v>798.83362259796195</v>
      </c>
      <c r="O303" s="673">
        <v>8.4465581930209996</v>
      </c>
      <c r="P303" s="673">
        <v>9.4492324866310007</v>
      </c>
      <c r="Q303" s="674">
        <v>640.72202981370594</v>
      </c>
      <c r="R303" s="673">
        <v>8.2210894271649995</v>
      </c>
      <c r="S303" s="673">
        <v>7.4181159621869996</v>
      </c>
      <c r="T303" s="674">
        <v>690.10802497903501</v>
      </c>
      <c r="U303" s="673">
        <v>7.1538757466660003</v>
      </c>
      <c r="V303" s="673">
        <v>7.7264509326450002</v>
      </c>
      <c r="W303" s="674">
        <v>713.41796879476794</v>
      </c>
      <c r="X303" s="673">
        <v>5.6845284939290002</v>
      </c>
      <c r="Y303" s="673">
        <v>5.760880099575</v>
      </c>
      <c r="Z303" s="674">
        <v>413.24206983977302</v>
      </c>
      <c r="AA303" s="673">
        <v>7.127869383408</v>
      </c>
      <c r="AB303" s="673">
        <v>6.4389382859979998</v>
      </c>
    </row>
    <row r="304" spans="1:28" s="220" customFormat="1" x14ac:dyDescent="0.25">
      <c r="A304" s="675">
        <v>45200</v>
      </c>
      <c r="B304" s="674">
        <v>619.99230197022996</v>
      </c>
      <c r="C304" s="673">
        <v>6.10721318508</v>
      </c>
      <c r="D304" s="673">
        <v>7.1830854838910003</v>
      </c>
      <c r="E304" s="674">
        <v>615.05745284659702</v>
      </c>
      <c r="F304" s="673">
        <v>6.1383521417000004</v>
      </c>
      <c r="G304" s="673">
        <v>7.2070391226510004</v>
      </c>
      <c r="H304" s="674">
        <v>644.27330640059904</v>
      </c>
      <c r="I304" s="673">
        <v>5.8342758090810003</v>
      </c>
      <c r="J304" s="673">
        <v>6.9651525846259998</v>
      </c>
      <c r="K304" s="674">
        <v>607.62037747966201</v>
      </c>
      <c r="L304" s="673">
        <v>6.1913045629930004</v>
      </c>
      <c r="M304" s="673">
        <v>7.3028117478189998</v>
      </c>
      <c r="N304" s="674">
        <v>789.85283290488303</v>
      </c>
      <c r="O304" s="673">
        <v>6.2897776776230003</v>
      </c>
      <c r="P304" s="673">
        <v>8.2077744483780002</v>
      </c>
      <c r="Q304" s="674">
        <v>641.33983104282902</v>
      </c>
      <c r="R304" s="673">
        <v>5.8129139582780001</v>
      </c>
      <c r="S304" s="673">
        <v>6.9678230902319997</v>
      </c>
      <c r="T304" s="674">
        <v>692.74172957493499</v>
      </c>
      <c r="U304" s="673">
        <v>6.9221112176609996</v>
      </c>
      <c r="V304" s="673">
        <v>7.3628757604099997</v>
      </c>
      <c r="W304" s="674">
        <v>704.69036089453505</v>
      </c>
      <c r="X304" s="673">
        <v>3.4098761975020002</v>
      </c>
      <c r="Y304" s="673">
        <v>5.1359473802769999</v>
      </c>
      <c r="Z304" s="674">
        <v>414.88600571400298</v>
      </c>
      <c r="AA304" s="673">
        <v>7.0394701452720003</v>
      </c>
      <c r="AB304" s="673">
        <v>6.8316789042800004</v>
      </c>
    </row>
    <row r="305" spans="1:28" s="220" customFormat="1" x14ac:dyDescent="0.25">
      <c r="A305" s="675">
        <v>45231</v>
      </c>
      <c r="B305" s="674">
        <v>625.46254556346503</v>
      </c>
      <c r="C305" s="673">
        <v>6.2064719997160003</v>
      </c>
      <c r="D305" s="673">
        <v>6.6431510538019998</v>
      </c>
      <c r="E305" s="674">
        <v>620.72096209647304</v>
      </c>
      <c r="F305" s="673">
        <v>6.2384326044670004</v>
      </c>
      <c r="G305" s="673">
        <v>6.6126234084259998</v>
      </c>
      <c r="H305" s="674">
        <v>647.52797845032001</v>
      </c>
      <c r="I305" s="673">
        <v>5.938124261045</v>
      </c>
      <c r="J305" s="673">
        <v>6.6608156439790003</v>
      </c>
      <c r="K305" s="674">
        <v>613.22614793806702</v>
      </c>
      <c r="L305" s="673">
        <v>6.2363185401539996</v>
      </c>
      <c r="M305" s="673">
        <v>6.7407581791369999</v>
      </c>
      <c r="N305" s="674">
        <v>799.06390452644496</v>
      </c>
      <c r="O305" s="673">
        <v>6.7826447670840002</v>
      </c>
      <c r="P305" s="673">
        <v>7.1683690653880001</v>
      </c>
      <c r="Q305" s="674">
        <v>644.19690739653697</v>
      </c>
      <c r="R305" s="673">
        <v>6.022752757668</v>
      </c>
      <c r="S305" s="673">
        <v>6.6730823481010004</v>
      </c>
      <c r="T305" s="674">
        <v>696.28201636984295</v>
      </c>
      <c r="U305" s="673">
        <v>7.1932990755589996</v>
      </c>
      <c r="V305" s="673">
        <v>7.0897232887610002</v>
      </c>
      <c r="W305" s="674">
        <v>708.89944469947795</v>
      </c>
      <c r="X305" s="673">
        <v>4.1540729797160001</v>
      </c>
      <c r="Y305" s="673">
        <v>4.4122754507710003</v>
      </c>
      <c r="Z305" s="674">
        <v>418.14895367004902</v>
      </c>
      <c r="AA305" s="673">
        <v>7.3987416396069996</v>
      </c>
      <c r="AB305" s="673">
        <v>7.1891053563540002</v>
      </c>
    </row>
    <row r="306" spans="1:28" s="220" customFormat="1" x14ac:dyDescent="0.25">
      <c r="A306" s="675">
        <v>45261</v>
      </c>
      <c r="B306" s="674">
        <v>627.10778434952795</v>
      </c>
      <c r="C306" s="673">
        <v>6.1593172747580001</v>
      </c>
      <c r="D306" s="673">
        <v>6.1578008835669999</v>
      </c>
      <c r="E306" s="674">
        <v>622.86190391000605</v>
      </c>
      <c r="F306" s="673">
        <v>6.1789313596869997</v>
      </c>
      <c r="G306" s="673">
        <v>6.1853584314420003</v>
      </c>
      <c r="H306" s="674">
        <v>650.48150542389101</v>
      </c>
      <c r="I306" s="673">
        <v>6.0264902112429999</v>
      </c>
      <c r="J306" s="673">
        <v>5.9332127803899999</v>
      </c>
      <c r="K306" s="674">
        <v>614.35825093392498</v>
      </c>
      <c r="L306" s="673">
        <v>6.2350736876720001</v>
      </c>
      <c r="M306" s="673">
        <v>6.2209939610070002</v>
      </c>
      <c r="N306" s="674">
        <v>802.45690229072</v>
      </c>
      <c r="O306" s="673">
        <v>7.0982094293089997</v>
      </c>
      <c r="P306" s="673">
        <v>6.724710906246</v>
      </c>
      <c r="Q306" s="674">
        <v>646.73542386071802</v>
      </c>
      <c r="R306" s="673">
        <v>5.9930950943449997</v>
      </c>
      <c r="S306" s="673">
        <v>5.9430977426810001</v>
      </c>
      <c r="T306" s="674">
        <v>699.27161743305101</v>
      </c>
      <c r="U306" s="673">
        <v>6.7344860394620003</v>
      </c>
      <c r="V306" s="673">
        <v>6.9493719401150003</v>
      </c>
      <c r="W306" s="674">
        <v>711.06023203217899</v>
      </c>
      <c r="X306" s="673">
        <v>3.8585686411219999</v>
      </c>
      <c r="Y306" s="673">
        <v>3.8074453214999999</v>
      </c>
      <c r="Z306" s="674">
        <v>419.33714357031602</v>
      </c>
      <c r="AA306" s="673">
        <v>6.7819102156669997</v>
      </c>
      <c r="AB306" s="673">
        <v>7.0725867608069999</v>
      </c>
    </row>
    <row r="307" spans="1:28" s="220" customFormat="1" x14ac:dyDescent="0.25">
      <c r="A307" s="675">
        <v>45292</v>
      </c>
      <c r="B307" s="674">
        <v>629.55457111486203</v>
      </c>
      <c r="C307" s="673">
        <v>5.9293565916339999</v>
      </c>
      <c r="D307" s="673">
        <v>6.097929311543</v>
      </c>
      <c r="E307" s="674">
        <v>623.02828780871198</v>
      </c>
      <c r="F307" s="673">
        <v>5.8478742512449999</v>
      </c>
      <c r="G307" s="673">
        <v>6.0879405868519996</v>
      </c>
      <c r="H307" s="674">
        <v>655.43835721416895</v>
      </c>
      <c r="I307" s="673">
        <v>6.0369885032959996</v>
      </c>
      <c r="J307" s="673">
        <v>6.0007026804269996</v>
      </c>
      <c r="K307" s="674">
        <v>615.87138549603003</v>
      </c>
      <c r="L307" s="673">
        <v>6.056137099741</v>
      </c>
      <c r="M307" s="673">
        <v>6.1756401175129998</v>
      </c>
      <c r="N307" s="674">
        <v>805.28326088498704</v>
      </c>
      <c r="O307" s="673">
        <v>6.2742771191370004</v>
      </c>
      <c r="P307" s="673">
        <v>6.716682104277</v>
      </c>
      <c r="Q307" s="674">
        <v>650.41463555916903</v>
      </c>
      <c r="R307" s="673">
        <v>5.8971003022969999</v>
      </c>
      <c r="S307" s="673">
        <v>5.9707478081690004</v>
      </c>
      <c r="T307" s="674">
        <v>703.34868130378504</v>
      </c>
      <c r="U307" s="673">
        <v>6.8323603525290002</v>
      </c>
      <c r="V307" s="673">
        <v>6.9191262855110001</v>
      </c>
      <c r="W307" s="674">
        <v>707.41983188172503</v>
      </c>
      <c r="X307" s="673">
        <v>1.926716976794</v>
      </c>
      <c r="Y307" s="673">
        <v>3.3051475462409998</v>
      </c>
      <c r="Z307" s="674">
        <v>421.53917543712203</v>
      </c>
      <c r="AA307" s="673">
        <v>7.0981200174149999</v>
      </c>
      <c r="AB307" s="673">
        <v>7.09205342977</v>
      </c>
    </row>
    <row r="308" spans="1:28" s="220" customFormat="1" x14ac:dyDescent="0.25">
      <c r="A308" s="675">
        <v>45323</v>
      </c>
      <c r="B308" s="674">
        <v>633.62379615026805</v>
      </c>
      <c r="C308" s="673">
        <v>5.8291100220010001</v>
      </c>
      <c r="D308" s="673">
        <v>5.9718640178909999</v>
      </c>
      <c r="E308" s="674">
        <v>628.594282975753</v>
      </c>
      <c r="F308" s="673">
        <v>5.7193101529029997</v>
      </c>
      <c r="G308" s="673">
        <v>5.9144127369710002</v>
      </c>
      <c r="H308" s="674">
        <v>656.51057569211105</v>
      </c>
      <c r="I308" s="673">
        <v>6.1890222527510002</v>
      </c>
      <c r="J308" s="673">
        <v>6.0843179153050002</v>
      </c>
      <c r="K308" s="674">
        <v>619.51835587844005</v>
      </c>
      <c r="L308" s="673">
        <v>5.7893887221250004</v>
      </c>
      <c r="M308" s="673">
        <v>6.025911218689</v>
      </c>
      <c r="N308" s="674">
        <v>816.25918820667596</v>
      </c>
      <c r="O308" s="673">
        <v>6.7966892811979998</v>
      </c>
      <c r="P308" s="673">
        <v>6.7218728883140004</v>
      </c>
      <c r="Q308" s="674">
        <v>652.31088833718104</v>
      </c>
      <c r="R308" s="673">
        <v>6.164567475019</v>
      </c>
      <c r="S308" s="673">
        <v>6.018328394179</v>
      </c>
      <c r="T308" s="674">
        <v>708.39032900841198</v>
      </c>
      <c r="U308" s="673">
        <v>6.9471145099139999</v>
      </c>
      <c r="V308" s="673">
        <v>6.8383767775050002</v>
      </c>
      <c r="W308" s="674">
        <v>718.13648260578498</v>
      </c>
      <c r="X308" s="673">
        <v>3.6586455917429999</v>
      </c>
      <c r="Y308" s="673">
        <v>3.144440865915</v>
      </c>
      <c r="Z308" s="674">
        <v>414.53958284774598</v>
      </c>
      <c r="AA308" s="673">
        <v>4.75380588199</v>
      </c>
      <c r="AB308" s="673">
        <v>6.2082237657899997</v>
      </c>
    </row>
    <row r="309" spans="1:28" s="220" customFormat="1" x14ac:dyDescent="0.25">
      <c r="A309" s="675">
        <v>45352</v>
      </c>
      <c r="B309" s="674">
        <v>638.80428428527705</v>
      </c>
      <c r="C309" s="673">
        <v>6.1216907302610002</v>
      </c>
      <c r="D309" s="673">
        <v>5.9604187747559996</v>
      </c>
      <c r="E309" s="674">
        <v>633.64933547301302</v>
      </c>
      <c r="F309" s="673">
        <v>5.9903548673070004</v>
      </c>
      <c r="G309" s="673">
        <v>5.8527801091529996</v>
      </c>
      <c r="H309" s="674">
        <v>661.98595358699401</v>
      </c>
      <c r="I309" s="673">
        <v>6.835780489557</v>
      </c>
      <c r="J309" s="673">
        <v>6.3543105921540004</v>
      </c>
      <c r="K309" s="674">
        <v>624.441173899408</v>
      </c>
      <c r="L309" s="673">
        <v>6.2148077818220004</v>
      </c>
      <c r="M309" s="673">
        <v>6.0202644082759997</v>
      </c>
      <c r="N309" s="674">
        <v>820.84727103825799</v>
      </c>
      <c r="O309" s="673">
        <v>7.1608764249129999</v>
      </c>
      <c r="P309" s="673">
        <v>6.7456032596849997</v>
      </c>
      <c r="Q309" s="674">
        <v>658.25122110888901</v>
      </c>
      <c r="R309" s="673">
        <v>6.8044093837739998</v>
      </c>
      <c r="S309" s="673">
        <v>6.2892688446519998</v>
      </c>
      <c r="T309" s="674">
        <v>713.62539140571698</v>
      </c>
      <c r="U309" s="673">
        <v>6.6957325139919996</v>
      </c>
      <c r="V309" s="673">
        <v>6.8246340302190003</v>
      </c>
      <c r="W309" s="674">
        <v>718.94530449205797</v>
      </c>
      <c r="X309" s="673">
        <v>2.1252727488550001</v>
      </c>
      <c r="Y309" s="673">
        <v>2.5674425333789999</v>
      </c>
      <c r="Z309" s="674">
        <v>422.06437507841201</v>
      </c>
      <c r="AA309" s="673">
        <v>5.8002102297539997</v>
      </c>
      <c r="AB309" s="673">
        <v>5.8816469547999999</v>
      </c>
    </row>
    <row r="310" spans="1:28" s="220" customFormat="1" x14ac:dyDescent="0.25">
      <c r="A310" s="675">
        <v>45383</v>
      </c>
      <c r="B310" s="674">
        <v>641.56828859999996</v>
      </c>
      <c r="C310" s="673">
        <v>5.709383241386</v>
      </c>
      <c r="D310" s="673">
        <v>5.8863441033240003</v>
      </c>
      <c r="E310" s="674">
        <v>636.76025219999997</v>
      </c>
      <c r="F310" s="673">
        <v>5.5270293010150002</v>
      </c>
      <c r="G310" s="673">
        <v>5.7449341113469998</v>
      </c>
      <c r="H310" s="674">
        <v>660.93100890000005</v>
      </c>
      <c r="I310" s="673">
        <v>5.9898387235330004</v>
      </c>
      <c r="J310" s="673">
        <v>6.3375853334089998</v>
      </c>
      <c r="K310" s="674">
        <v>628.03356050000002</v>
      </c>
      <c r="L310" s="673">
        <v>5.9470520791919999</v>
      </c>
      <c r="M310" s="673">
        <v>5.9839001140320001</v>
      </c>
      <c r="N310" s="674">
        <v>827.32830530000001</v>
      </c>
      <c r="O310" s="673">
        <v>6.7355966044219997</v>
      </c>
      <c r="P310" s="673">
        <v>6.8971529349290002</v>
      </c>
      <c r="Q310" s="674">
        <v>656.86697019999997</v>
      </c>
      <c r="R310" s="673">
        <v>5.8911538791089999</v>
      </c>
      <c r="S310" s="673">
        <v>6.2859778559960002</v>
      </c>
      <c r="T310" s="674">
        <v>719.06662889999996</v>
      </c>
      <c r="U310" s="673">
        <v>6.082198348196</v>
      </c>
      <c r="V310" s="673">
        <v>6.5716102578940001</v>
      </c>
      <c r="W310" s="674">
        <v>724.46458280000002</v>
      </c>
      <c r="X310" s="673">
        <v>3.152685445241</v>
      </c>
      <c r="Y310" s="673">
        <v>2.9751052848619999</v>
      </c>
      <c r="Z310" s="674">
        <v>424.56029990000002</v>
      </c>
      <c r="AA310" s="673">
        <v>5.5906257030640001</v>
      </c>
      <c r="AB310" s="673">
        <v>5.3837762670520002</v>
      </c>
    </row>
    <row r="311" spans="1:28" s="220" customFormat="1" x14ac:dyDescent="0.25">
      <c r="A311" s="675">
        <v>45413</v>
      </c>
      <c r="B311" s="674">
        <v>644.77611979999995</v>
      </c>
      <c r="C311" s="673">
        <v>5.4198484865859999</v>
      </c>
      <c r="D311" s="673">
        <v>5.7484401875350004</v>
      </c>
      <c r="E311" s="674">
        <v>639.34707900000001</v>
      </c>
      <c r="F311" s="673">
        <v>5.1423085291830004</v>
      </c>
      <c r="G311" s="673">
        <v>5.550824313523</v>
      </c>
      <c r="H311" s="674">
        <v>664.7238145</v>
      </c>
      <c r="I311" s="673">
        <v>6.36952481382</v>
      </c>
      <c r="J311" s="673">
        <v>6.3974357672759998</v>
      </c>
      <c r="K311" s="674">
        <v>630.74416380000002</v>
      </c>
      <c r="L311" s="673">
        <v>5.465600292035</v>
      </c>
      <c r="M311" s="673">
        <v>5.8736738843929999</v>
      </c>
      <c r="N311" s="674">
        <v>827.98339920000001</v>
      </c>
      <c r="O311" s="673">
        <v>5.9802759704030004</v>
      </c>
      <c r="P311" s="673">
        <v>6.6217731951110004</v>
      </c>
      <c r="Q311" s="674">
        <v>661.27835930000003</v>
      </c>
      <c r="R311" s="673">
        <v>6.3998346153290004</v>
      </c>
      <c r="S311" s="673">
        <v>6.3642071172319996</v>
      </c>
      <c r="T311" s="674">
        <v>724.20223190000002</v>
      </c>
      <c r="U311" s="673">
        <v>5.8762539902000004</v>
      </c>
      <c r="V311" s="673">
        <v>6.2149067738910002</v>
      </c>
      <c r="W311" s="674">
        <v>732.9201673</v>
      </c>
      <c r="X311" s="673">
        <v>4.0960733914569998</v>
      </c>
      <c r="Y311" s="673">
        <v>3.1246996971579999</v>
      </c>
      <c r="Z311" s="674">
        <v>425.94403549999998</v>
      </c>
      <c r="AA311" s="673">
        <v>5.0026569598349999</v>
      </c>
      <c r="AB311" s="673">
        <v>5.462253568545</v>
      </c>
    </row>
    <row r="312" spans="1:28" s="220" customFormat="1" x14ac:dyDescent="0.25">
      <c r="A312" s="675">
        <v>45444</v>
      </c>
      <c r="B312" s="674">
        <v>647.58567200000005</v>
      </c>
      <c r="C312" s="673">
        <v>5.3414924315879997</v>
      </c>
      <c r="D312" s="673">
        <v>5.4894250878730002</v>
      </c>
      <c r="E312" s="674">
        <v>642.84607329999994</v>
      </c>
      <c r="F312" s="673">
        <v>5.2355168802990004</v>
      </c>
      <c r="G312" s="673">
        <v>5.300939746549</v>
      </c>
      <c r="H312" s="674">
        <v>664.67460549999998</v>
      </c>
      <c r="I312" s="673">
        <v>5.6348316873559998</v>
      </c>
      <c r="J312" s="673">
        <v>5.9972391841899997</v>
      </c>
      <c r="K312" s="674">
        <v>634.09731450000004</v>
      </c>
      <c r="L312" s="673">
        <v>5.4067762024429999</v>
      </c>
      <c r="M312" s="673">
        <v>5.605082052238</v>
      </c>
      <c r="N312" s="674">
        <v>831.31332380000003</v>
      </c>
      <c r="O312" s="673">
        <v>5.4329791129859997</v>
      </c>
      <c r="P312" s="673">
        <v>6.0459232402799996</v>
      </c>
      <c r="Q312" s="674">
        <v>661.85461150000003</v>
      </c>
      <c r="R312" s="673">
        <v>5.6065552990320002</v>
      </c>
      <c r="S312" s="673">
        <v>5.964892509777</v>
      </c>
      <c r="T312" s="674">
        <v>724.90612639999995</v>
      </c>
      <c r="U312" s="673">
        <v>5.8190596786170001</v>
      </c>
      <c r="V312" s="673">
        <v>5.9253121012819996</v>
      </c>
      <c r="W312" s="674">
        <v>734.02463450000005</v>
      </c>
      <c r="X312" s="673">
        <v>4.0746373642269997</v>
      </c>
      <c r="Y312" s="673">
        <v>3.7751544879750001</v>
      </c>
      <c r="Z312" s="674">
        <v>431.46315509999999</v>
      </c>
      <c r="AA312" s="673">
        <v>5.7574057396520004</v>
      </c>
      <c r="AB312" s="673">
        <v>5.4504044012249997</v>
      </c>
    </row>
    <row r="313" spans="1:28" s="220" customFormat="1" x14ac:dyDescent="0.25">
      <c r="A313" s="675">
        <v>45474</v>
      </c>
      <c r="B313" s="674">
        <v>649.94021376780597</v>
      </c>
      <c r="C313" s="673">
        <v>5.2457471587719997</v>
      </c>
      <c r="D313" s="673">
        <v>5.3354171288809997</v>
      </c>
      <c r="E313" s="674">
        <v>644.81264718151704</v>
      </c>
      <c r="F313" s="673">
        <v>5.2040027069340002</v>
      </c>
      <c r="G313" s="673">
        <v>5.1940325137840002</v>
      </c>
      <c r="H313" s="674">
        <v>667.35373337200895</v>
      </c>
      <c r="I313" s="673">
        <v>5.2787129102329997</v>
      </c>
      <c r="J313" s="673">
        <v>5.7584435498879998</v>
      </c>
      <c r="K313" s="674">
        <v>636.59402528619705</v>
      </c>
      <c r="L313" s="673">
        <v>5.2622981209140001</v>
      </c>
      <c r="M313" s="673">
        <v>5.3778492328149996</v>
      </c>
      <c r="N313" s="674">
        <v>828.24623856938297</v>
      </c>
      <c r="O313" s="673">
        <v>4.501663332203</v>
      </c>
      <c r="P313" s="673">
        <v>5.3015191508140003</v>
      </c>
      <c r="Q313" s="674">
        <v>663.31155830546402</v>
      </c>
      <c r="R313" s="673">
        <v>5.040926879983</v>
      </c>
      <c r="S313" s="673">
        <v>5.6788237918090001</v>
      </c>
      <c r="T313" s="674">
        <v>729.29156642076703</v>
      </c>
      <c r="U313" s="673">
        <v>6.1900680897170002</v>
      </c>
      <c r="V313" s="673">
        <v>5.9620297837600003</v>
      </c>
      <c r="W313" s="674">
        <v>737.770361784908</v>
      </c>
      <c r="X313" s="673">
        <v>4.416139063897</v>
      </c>
      <c r="Y313" s="673">
        <v>4.1958068185209996</v>
      </c>
      <c r="Z313" s="674">
        <v>434.54492505707702</v>
      </c>
      <c r="AA313" s="673">
        <v>6.4542870704609996</v>
      </c>
      <c r="AB313" s="673">
        <v>5.7396467189639999</v>
      </c>
    </row>
    <row r="314" spans="1:28" s="220" customFormat="1" x14ac:dyDescent="0.25">
      <c r="A314" s="675">
        <v>45505</v>
      </c>
      <c r="B314" s="674">
        <v>651.51561690000005</v>
      </c>
      <c r="C314" s="673">
        <v>4.9273301185880003</v>
      </c>
      <c r="D314" s="673">
        <v>5.1708219841030001</v>
      </c>
      <c r="E314" s="674">
        <v>647.20815140000002</v>
      </c>
      <c r="F314" s="673">
        <v>4.9364075455589997</v>
      </c>
      <c r="G314" s="673">
        <v>5.12479145026</v>
      </c>
      <c r="H314" s="674">
        <v>667.83605039999998</v>
      </c>
      <c r="I314" s="673">
        <v>4.9070693626440001</v>
      </c>
      <c r="J314" s="673">
        <v>5.2721273293030002</v>
      </c>
      <c r="K314" s="674">
        <v>638.62440409999999</v>
      </c>
      <c r="L314" s="673">
        <v>4.9167181755460003</v>
      </c>
      <c r="M314" s="673">
        <v>5.1942888438879997</v>
      </c>
      <c r="N314" s="674">
        <v>833.15555889999996</v>
      </c>
      <c r="O314" s="673">
        <v>3.6646463952200001</v>
      </c>
      <c r="P314" s="673">
        <v>4.5274971157649997</v>
      </c>
      <c r="Q314" s="674">
        <v>665.13506910000001</v>
      </c>
      <c r="R314" s="673">
        <v>4.9975766117060001</v>
      </c>
      <c r="S314" s="673">
        <v>5.2138044066129998</v>
      </c>
      <c r="T314" s="674">
        <v>729.83347549999996</v>
      </c>
      <c r="U314" s="673">
        <v>5.7946303750150001</v>
      </c>
      <c r="V314" s="673">
        <v>5.9344743130040003</v>
      </c>
      <c r="W314" s="674">
        <v>739.94813599999998</v>
      </c>
      <c r="X314" s="673">
        <v>3.9693118745159999</v>
      </c>
      <c r="Y314" s="673">
        <v>4.1529655125350002</v>
      </c>
      <c r="Z314" s="674">
        <v>437.52156159999998</v>
      </c>
      <c r="AA314" s="673">
        <v>6.6474101883139998</v>
      </c>
      <c r="AB314" s="673">
        <v>6.2870684204470004</v>
      </c>
    </row>
    <row r="315" spans="1:28" s="220" customFormat="1" x14ac:dyDescent="0.25">
      <c r="A315" s="675">
        <v>45536</v>
      </c>
      <c r="B315" s="674">
        <v>654.68985840000005</v>
      </c>
      <c r="C315" s="673">
        <v>5.1780077414040004</v>
      </c>
      <c r="D315" s="673">
        <v>5.1168452626030003</v>
      </c>
      <c r="E315" s="674">
        <v>651.09603040000002</v>
      </c>
      <c r="F315" s="673">
        <v>5.4033892070930003</v>
      </c>
      <c r="G315" s="673">
        <v>5.1813341072280004</v>
      </c>
      <c r="H315" s="674">
        <v>669.53592700000002</v>
      </c>
      <c r="I315" s="673">
        <v>4.156842061521</v>
      </c>
      <c r="J315" s="673">
        <v>4.778143024267</v>
      </c>
      <c r="K315" s="674">
        <v>642.04426530000001</v>
      </c>
      <c r="L315" s="673">
        <v>5.0780929835880002</v>
      </c>
      <c r="M315" s="673">
        <v>5.0853132916010004</v>
      </c>
      <c r="N315" s="674">
        <v>837.4743287</v>
      </c>
      <c r="O315" s="673">
        <v>4.8371406772250003</v>
      </c>
      <c r="P315" s="673">
        <v>4.3326843590889998</v>
      </c>
      <c r="Q315" s="674">
        <v>665.31890580000004</v>
      </c>
      <c r="R315" s="673">
        <v>3.8389309001040002</v>
      </c>
      <c r="S315" s="673">
        <v>4.6223846196079998</v>
      </c>
      <c r="T315" s="674">
        <v>732.95578209999996</v>
      </c>
      <c r="U315" s="673">
        <v>6.208847828174</v>
      </c>
      <c r="V315" s="673">
        <v>6.0643457798730003</v>
      </c>
      <c r="W315" s="674">
        <v>746.80612740000004</v>
      </c>
      <c r="X315" s="673">
        <v>4.6800277068489997</v>
      </c>
      <c r="Y315" s="673">
        <v>4.3552747945389996</v>
      </c>
      <c r="Z315" s="674">
        <v>438.39720740000001</v>
      </c>
      <c r="AA315" s="673">
        <v>6.0872644380040004</v>
      </c>
      <c r="AB315" s="673">
        <v>6.3954733589270001</v>
      </c>
    </row>
    <row r="316" spans="1:28" s="220" customFormat="1" x14ac:dyDescent="0.25">
      <c r="A316" s="675">
        <v>45566</v>
      </c>
      <c r="B316" s="674">
        <v>658.19669520000002</v>
      </c>
      <c r="C316" s="673">
        <v>6.1620754174470003</v>
      </c>
      <c r="D316" s="673">
        <v>5.421900767705</v>
      </c>
      <c r="E316" s="674">
        <v>656.14288480000005</v>
      </c>
      <c r="F316" s="673">
        <v>6.6799340066940003</v>
      </c>
      <c r="G316" s="673">
        <v>5.6721761841599996</v>
      </c>
      <c r="H316" s="674">
        <v>669.29961160000005</v>
      </c>
      <c r="I316" s="673">
        <v>3.884423729926</v>
      </c>
      <c r="J316" s="673">
        <v>4.3138745134930003</v>
      </c>
      <c r="K316" s="674">
        <v>644.98409900000001</v>
      </c>
      <c r="L316" s="673">
        <v>6.1491883592379999</v>
      </c>
      <c r="M316" s="673">
        <v>5.3804960154400003</v>
      </c>
      <c r="N316" s="674">
        <v>845.81075229999999</v>
      </c>
      <c r="O316" s="673">
        <v>7.0846007083769997</v>
      </c>
      <c r="P316" s="673">
        <v>5.1852553871299998</v>
      </c>
      <c r="Q316" s="674">
        <v>669.28511660000004</v>
      </c>
      <c r="R316" s="673">
        <v>4.3573288613200001</v>
      </c>
      <c r="S316" s="673">
        <v>4.395664279939</v>
      </c>
      <c r="T316" s="674">
        <v>734.94436740000003</v>
      </c>
      <c r="U316" s="673">
        <v>6.0921171662290003</v>
      </c>
      <c r="V316" s="673">
        <v>6.0319702182629999</v>
      </c>
      <c r="W316" s="674">
        <v>754.5679106</v>
      </c>
      <c r="X316" s="673">
        <v>7.0779384071819997</v>
      </c>
      <c r="Y316" s="673">
        <v>5.2359321311910003</v>
      </c>
      <c r="Z316" s="674">
        <v>441.78313220000001</v>
      </c>
      <c r="AA316" s="673">
        <v>6.4830160852759997</v>
      </c>
      <c r="AB316" s="673">
        <v>6.4054158567019996</v>
      </c>
    </row>
    <row r="317" spans="1:28" s="220" customFormat="1" x14ac:dyDescent="0.25">
      <c r="A317" s="675">
        <v>45597</v>
      </c>
      <c r="B317" s="674">
        <v>660.18373779889703</v>
      </c>
      <c r="C317" s="673">
        <v>5.5512824039930004</v>
      </c>
      <c r="D317" s="673">
        <v>5.6296258691299998</v>
      </c>
      <c r="E317" s="674">
        <v>656.98860329356705</v>
      </c>
      <c r="F317" s="673">
        <v>5.8428252647700001</v>
      </c>
      <c r="G317" s="673">
        <v>5.9741566400039998</v>
      </c>
      <c r="H317" s="674">
        <v>675.23941314463195</v>
      </c>
      <c r="I317" s="673">
        <v>4.2795733337469999</v>
      </c>
      <c r="J317" s="673">
        <v>4.1071991832260002</v>
      </c>
      <c r="K317" s="674">
        <v>647.14958604935396</v>
      </c>
      <c r="L317" s="673">
        <v>5.5319621032719999</v>
      </c>
      <c r="M317" s="673">
        <v>5.5853055218880003</v>
      </c>
      <c r="N317" s="674">
        <v>841.334786945014</v>
      </c>
      <c r="O317" s="673">
        <v>5.290050292488</v>
      </c>
      <c r="P317" s="673">
        <v>5.7321531683930003</v>
      </c>
      <c r="Q317" s="674">
        <v>673.97582996640801</v>
      </c>
      <c r="R317" s="673">
        <v>4.6226428950459999</v>
      </c>
      <c r="S317" s="673">
        <v>4.2736254064140002</v>
      </c>
      <c r="T317" s="674">
        <v>737.54424249962699</v>
      </c>
      <c r="U317" s="673">
        <v>5.9260795424400001</v>
      </c>
      <c r="V317" s="673">
        <v>6.0752580881240004</v>
      </c>
      <c r="W317" s="674">
        <v>752.17428482082096</v>
      </c>
      <c r="X317" s="673">
        <v>6.1045103709579998</v>
      </c>
      <c r="Y317" s="673">
        <v>5.9492282988199996</v>
      </c>
      <c r="Z317" s="674">
        <v>444.65048623138301</v>
      </c>
      <c r="AA317" s="673">
        <v>6.3378210871349996</v>
      </c>
      <c r="AB317" s="673">
        <v>6.3030766647830001</v>
      </c>
    </row>
    <row r="318" spans="1:28" s="220" customFormat="1" x14ac:dyDescent="0.25">
      <c r="A318" s="675">
        <v>45627</v>
      </c>
      <c r="B318" s="674">
        <v>664.61318122908403</v>
      </c>
      <c r="C318" s="673">
        <v>5.9806938799939999</v>
      </c>
      <c r="D318" s="673">
        <v>5.8973184909549996</v>
      </c>
      <c r="E318" s="674">
        <v>660.27156267111798</v>
      </c>
      <c r="F318" s="673">
        <v>6.0060919645709996</v>
      </c>
      <c r="G318" s="673">
        <v>6.1745530185439996</v>
      </c>
      <c r="H318" s="674">
        <v>688.230097685543</v>
      </c>
      <c r="I318" s="673">
        <v>5.8031768692719998</v>
      </c>
      <c r="J318" s="673">
        <v>4.6587619788649999</v>
      </c>
      <c r="K318" s="674">
        <v>651.86334907746505</v>
      </c>
      <c r="L318" s="673">
        <v>6.1047602252470003</v>
      </c>
      <c r="M318" s="673">
        <v>5.9280718520929998</v>
      </c>
      <c r="N318" s="674">
        <v>845.73566633541304</v>
      </c>
      <c r="O318" s="673">
        <v>5.3932820468170002</v>
      </c>
      <c r="P318" s="673">
        <v>5.9174176510040004</v>
      </c>
      <c r="Q318" s="674">
        <v>686.71788437236</v>
      </c>
      <c r="R318" s="673">
        <v>6.1821973927089999</v>
      </c>
      <c r="S318" s="673">
        <v>5.0565686627900002</v>
      </c>
      <c r="T318" s="674">
        <v>739.40415304402995</v>
      </c>
      <c r="U318" s="673">
        <v>5.7391912685230002</v>
      </c>
      <c r="V318" s="673">
        <v>5.9185784603720002</v>
      </c>
      <c r="W318" s="674">
        <v>751.04635664755995</v>
      </c>
      <c r="X318" s="673">
        <v>5.623451124682</v>
      </c>
      <c r="Y318" s="673">
        <v>6.2663738537829996</v>
      </c>
      <c r="Z318" s="674">
        <v>445.20419285567198</v>
      </c>
      <c r="AA318" s="673">
        <v>6.1685566570899999</v>
      </c>
      <c r="AB318" s="673">
        <v>6.3292457685460004</v>
      </c>
    </row>
    <row r="319" spans="1:28" s="220" customFormat="1" x14ac:dyDescent="0.25">
      <c r="A319" s="675">
        <v>45658</v>
      </c>
      <c r="B319" s="674">
        <v>666.504142702801</v>
      </c>
      <c r="C319" s="673">
        <v>5.8691610359539998</v>
      </c>
      <c r="D319" s="673">
        <v>5.8006862691899999</v>
      </c>
      <c r="E319" s="674">
        <v>659.73742391508404</v>
      </c>
      <c r="F319" s="673">
        <v>5.8920496588500004</v>
      </c>
      <c r="G319" s="673">
        <v>5.9137349436150002</v>
      </c>
      <c r="H319" s="674">
        <v>692.36726980093897</v>
      </c>
      <c r="I319" s="673">
        <v>5.6342312256079996</v>
      </c>
      <c r="J319" s="673">
        <v>5.2414473214540003</v>
      </c>
      <c r="K319" s="674">
        <v>652.17026875795898</v>
      </c>
      <c r="L319" s="673">
        <v>5.8939064416339999</v>
      </c>
      <c r="M319" s="673">
        <v>5.8437756104730001</v>
      </c>
      <c r="N319" s="674">
        <v>846.95048380857202</v>
      </c>
      <c r="O319" s="673">
        <v>5.174231844555</v>
      </c>
      <c r="P319" s="673">
        <v>5.2857177322420004</v>
      </c>
      <c r="Q319" s="674">
        <v>690.27375782129002</v>
      </c>
      <c r="R319" s="673">
        <v>6.1282634311960003</v>
      </c>
      <c r="S319" s="673">
        <v>5.6466209913730001</v>
      </c>
      <c r="T319" s="674">
        <v>743.52186121856005</v>
      </c>
      <c r="U319" s="673">
        <v>5.711701888785</v>
      </c>
      <c r="V319" s="673">
        <v>5.7919771101570001</v>
      </c>
      <c r="W319" s="674">
        <v>755.40254428746005</v>
      </c>
      <c r="X319" s="673">
        <v>6.7827773895029999</v>
      </c>
      <c r="Y319" s="673">
        <v>6.1692648919049997</v>
      </c>
      <c r="Z319" s="674">
        <v>443.89068758712398</v>
      </c>
      <c r="AA319" s="673">
        <v>5.3023570411509997</v>
      </c>
      <c r="AB319" s="673">
        <v>5.9347572775720003</v>
      </c>
    </row>
    <row r="320" spans="1:28" s="220" customFormat="1" x14ac:dyDescent="0.25">
      <c r="A320" s="675">
        <v>45689</v>
      </c>
      <c r="B320" s="674">
        <v>670.30823807677598</v>
      </c>
      <c r="C320" s="673">
        <v>5.7896250345069999</v>
      </c>
      <c r="D320" s="673">
        <v>5.8795019102830004</v>
      </c>
      <c r="E320" s="674">
        <v>665.09861175459105</v>
      </c>
      <c r="F320" s="673">
        <v>5.8072957020910003</v>
      </c>
      <c r="G320" s="673">
        <v>5.901522532714</v>
      </c>
      <c r="H320" s="674">
        <v>694.265911610025</v>
      </c>
      <c r="I320" s="673">
        <v>5.7509105436889998</v>
      </c>
      <c r="J320" s="673">
        <v>5.7292650261790001</v>
      </c>
      <c r="K320" s="674">
        <v>655.19242505258001</v>
      </c>
      <c r="L320" s="673">
        <v>5.7583554765790002</v>
      </c>
      <c r="M320" s="673">
        <v>5.9185386893149996</v>
      </c>
      <c r="N320" s="674">
        <v>847.33250121009303</v>
      </c>
      <c r="O320" s="673">
        <v>3.8067948823569999</v>
      </c>
      <c r="P320" s="673">
        <v>4.7862760320269997</v>
      </c>
      <c r="Q320" s="674">
        <v>692.56940610277798</v>
      </c>
      <c r="R320" s="673">
        <v>6.1716764943509999</v>
      </c>
      <c r="S320" s="673">
        <v>6.1606825557359999</v>
      </c>
      <c r="T320" s="674">
        <v>748.17000531668998</v>
      </c>
      <c r="U320" s="673">
        <v>5.6155024538460001</v>
      </c>
      <c r="V320" s="673">
        <v>5.6885261616280003</v>
      </c>
      <c r="W320" s="674">
        <v>765.10734455434397</v>
      </c>
      <c r="X320" s="673">
        <v>6.5406594827379996</v>
      </c>
      <c r="Y320" s="673">
        <v>6.3155786745859999</v>
      </c>
      <c r="Z320" s="674">
        <v>453.10681087767199</v>
      </c>
      <c r="AA320" s="673">
        <v>9.3036297679899995</v>
      </c>
      <c r="AB320" s="673">
        <v>6.91291143732</v>
      </c>
    </row>
    <row r="321" spans="1:28" s="220" customFormat="1" x14ac:dyDescent="0.25">
      <c r="A321" s="675">
        <v>45717</v>
      </c>
      <c r="B321" s="674">
        <v>670.31817193407903</v>
      </c>
      <c r="C321" s="673">
        <v>4.9332617867549997</v>
      </c>
      <c r="D321" s="673">
        <v>5.5283312430600002</v>
      </c>
      <c r="E321" s="674">
        <v>664.41506003985796</v>
      </c>
      <c r="F321" s="673">
        <v>4.8553234169939996</v>
      </c>
      <c r="G321" s="673">
        <v>5.5153417980150001</v>
      </c>
      <c r="H321" s="674">
        <v>696.42929132710697</v>
      </c>
      <c r="I321" s="673">
        <v>5.2030315074629998</v>
      </c>
      <c r="J321" s="673">
        <v>5.5284288753139998</v>
      </c>
      <c r="K321" s="674">
        <v>654.92513420304397</v>
      </c>
      <c r="L321" s="673">
        <v>4.8817985709169998</v>
      </c>
      <c r="M321" s="673">
        <v>5.50893696294</v>
      </c>
      <c r="N321" s="674">
        <v>844.58555166545295</v>
      </c>
      <c r="O321" s="673">
        <v>2.8919241696650002</v>
      </c>
      <c r="P321" s="673">
        <v>3.9501810771239998</v>
      </c>
      <c r="Q321" s="674">
        <v>695.192511255</v>
      </c>
      <c r="R321" s="673">
        <v>5.6120351867910001</v>
      </c>
      <c r="S321" s="673">
        <v>5.969419600308</v>
      </c>
      <c r="T321" s="674">
        <v>750.57914632492395</v>
      </c>
      <c r="U321" s="673">
        <v>5.1783127904699997</v>
      </c>
      <c r="V321" s="673">
        <v>5.500544332434</v>
      </c>
      <c r="W321" s="674">
        <v>761.42618669229296</v>
      </c>
      <c r="X321" s="673">
        <v>5.9087780300960002</v>
      </c>
      <c r="Y321" s="673">
        <v>6.4086898017790004</v>
      </c>
      <c r="Z321" s="674">
        <v>451.798230292678</v>
      </c>
      <c r="AA321" s="673">
        <v>7.0448625778340004</v>
      </c>
      <c r="AB321" s="673">
        <v>7.2052688593439997</v>
      </c>
    </row>
    <row r="322" spans="1:28" s="220" customFormat="1" x14ac:dyDescent="0.25">
      <c r="A322" s="675">
        <v>45748</v>
      </c>
      <c r="B322" s="674">
        <v>674.32390929999997</v>
      </c>
      <c r="C322" s="673">
        <v>5.1055548227729997</v>
      </c>
      <c r="D322" s="673">
        <v>5.2745110653570002</v>
      </c>
      <c r="E322" s="674">
        <v>668.24399589999996</v>
      </c>
      <c r="F322" s="673">
        <v>4.944363846711</v>
      </c>
      <c r="G322" s="673">
        <v>5.200294668802</v>
      </c>
      <c r="H322" s="674">
        <v>699.21182409999994</v>
      </c>
      <c r="I322" s="673">
        <v>5.7919532726589997</v>
      </c>
      <c r="J322" s="673">
        <v>5.5813858667270004</v>
      </c>
      <c r="K322" s="674">
        <v>659.62730139999996</v>
      </c>
      <c r="L322" s="673">
        <v>5.0305816260589999</v>
      </c>
      <c r="M322" s="673">
        <v>5.2218018797959997</v>
      </c>
      <c r="N322" s="674">
        <v>854.56738849999999</v>
      </c>
      <c r="O322" s="673">
        <v>3.2924152389689998</v>
      </c>
      <c r="P322" s="673">
        <v>3.3293913075339998</v>
      </c>
      <c r="Q322" s="674">
        <v>697.80637899999999</v>
      </c>
      <c r="R322" s="673">
        <v>6.232526623699</v>
      </c>
      <c r="S322" s="673">
        <v>6.004750968353</v>
      </c>
      <c r="T322" s="674">
        <v>753.49608430000001</v>
      </c>
      <c r="U322" s="673">
        <v>4.7880758216619999</v>
      </c>
      <c r="V322" s="673">
        <v>5.1919015008039997</v>
      </c>
      <c r="W322" s="674">
        <v>760.84974039999997</v>
      </c>
      <c r="X322" s="673">
        <v>5.0223514667030003</v>
      </c>
      <c r="Y322" s="673">
        <v>5.8216147245889998</v>
      </c>
      <c r="Z322" s="674">
        <v>454.55842439999998</v>
      </c>
      <c r="AA322" s="673">
        <v>7.0656923191040004</v>
      </c>
      <c r="AB322" s="673">
        <v>7.7943223600089997</v>
      </c>
    </row>
    <row r="323" spans="1:28" s="220" customFormat="1" x14ac:dyDescent="0.25">
      <c r="A323" s="675">
        <v>45778</v>
      </c>
      <c r="B323" s="674">
        <v>677.08747240000002</v>
      </c>
      <c r="C323" s="673">
        <v>5.011251441822</v>
      </c>
      <c r="D323" s="673">
        <v>5.0168000693019996</v>
      </c>
      <c r="E323" s="674">
        <v>670.76310350000006</v>
      </c>
      <c r="F323" s="673">
        <v>4.9137667992690002</v>
      </c>
      <c r="G323" s="673">
        <v>4.9045773423070003</v>
      </c>
      <c r="H323" s="674">
        <v>701.17542549999996</v>
      </c>
      <c r="I323" s="673">
        <v>5.4837227439219998</v>
      </c>
      <c r="J323" s="673">
        <v>5.4927311415700002</v>
      </c>
      <c r="K323" s="674">
        <v>663.3835153</v>
      </c>
      <c r="L323" s="673">
        <v>5.174736981054</v>
      </c>
      <c r="M323" s="673">
        <v>5.0295296417320001</v>
      </c>
      <c r="N323" s="674">
        <v>854.26506280000001</v>
      </c>
      <c r="O323" s="673">
        <v>3.1741776013130001</v>
      </c>
      <c r="P323" s="673">
        <v>3.1201157999319999</v>
      </c>
      <c r="Q323" s="674">
        <v>700.44261340000003</v>
      </c>
      <c r="R323" s="673">
        <v>5.9225065434559996</v>
      </c>
      <c r="S323" s="673">
        <v>5.9221391076629999</v>
      </c>
      <c r="T323" s="674">
        <v>756.57450359999996</v>
      </c>
      <c r="U323" s="673">
        <v>4.4700596427420001</v>
      </c>
      <c r="V323" s="673">
        <v>4.8104111693520002</v>
      </c>
      <c r="W323" s="674">
        <v>760.17200170000001</v>
      </c>
      <c r="X323" s="673">
        <v>3.7182541313319999</v>
      </c>
      <c r="Y323" s="673">
        <v>4.8760009529039996</v>
      </c>
      <c r="Z323" s="674">
        <v>457.6115312</v>
      </c>
      <c r="AA323" s="673">
        <v>7.4346611434119998</v>
      </c>
      <c r="AB323" s="673">
        <v>7.1822821559010004</v>
      </c>
    </row>
    <row r="324" spans="1:28" customFormat="1" ht="14.5" x14ac:dyDescent="0.35">
      <c r="A324" s="675">
        <v>45809</v>
      </c>
      <c r="B324" s="674">
        <v>678.75150189999999</v>
      </c>
      <c r="C324" s="673">
        <v>4.8126188159390004</v>
      </c>
      <c r="D324" s="673">
        <v>4.9760228756610001</v>
      </c>
      <c r="E324" s="674">
        <v>672.09088359999998</v>
      </c>
      <c r="F324" s="673">
        <v>4.5492710486470003</v>
      </c>
      <c r="G324" s="673">
        <v>4.8018142745889998</v>
      </c>
      <c r="H324" s="674">
        <v>703.69800759999998</v>
      </c>
      <c r="I324" s="673">
        <v>5.8710535617120003</v>
      </c>
      <c r="J324" s="673">
        <v>5.7154271372489998</v>
      </c>
      <c r="K324" s="674">
        <v>664.71744909999995</v>
      </c>
      <c r="L324" s="673">
        <v>4.8289330201849996</v>
      </c>
      <c r="M324" s="673">
        <v>5.0110665023159999</v>
      </c>
      <c r="N324" s="674">
        <v>852.78477410000005</v>
      </c>
      <c r="O324" s="673">
        <v>2.5828348572420001</v>
      </c>
      <c r="P324" s="673">
        <v>3.0158225002369998</v>
      </c>
      <c r="Q324" s="674">
        <v>703.20854480000003</v>
      </c>
      <c r="R324" s="673">
        <v>6.2481899470759998</v>
      </c>
      <c r="S324" s="673">
        <v>6.1342222130900002</v>
      </c>
      <c r="T324" s="674">
        <v>758.64735580000001</v>
      </c>
      <c r="U324" s="673">
        <v>4.6545653528360003</v>
      </c>
      <c r="V324" s="673">
        <v>4.6372159578250001</v>
      </c>
      <c r="W324" s="674">
        <v>764.4322525</v>
      </c>
      <c r="X324" s="673">
        <v>4.1425882144559996</v>
      </c>
      <c r="Y324" s="673">
        <v>4.2915126064939999</v>
      </c>
      <c r="Z324" s="674">
        <v>458.11407630000002</v>
      </c>
      <c r="AA324" s="673">
        <v>6.1768706979910002</v>
      </c>
      <c r="AB324" s="673">
        <v>6.8891404855790004</v>
      </c>
    </row>
    <row r="325" spans="1:28" customFormat="1" ht="14.5" x14ac:dyDescent="0.35">
      <c r="A325" s="675">
        <v>45839</v>
      </c>
      <c r="B325" s="674">
        <v>680.38546277778698</v>
      </c>
      <c r="C325" s="673">
        <v>4.684315320864</v>
      </c>
      <c r="D325" s="673">
        <v>4.8356244930369998</v>
      </c>
      <c r="E325" s="674">
        <v>673.86722947273302</v>
      </c>
      <c r="F325" s="673">
        <v>4.5058952268099999</v>
      </c>
      <c r="G325" s="673">
        <v>4.6556900407540001</v>
      </c>
      <c r="H325" s="674">
        <v>703.50858347215001</v>
      </c>
      <c r="I325" s="673">
        <v>5.4176440907070003</v>
      </c>
      <c r="J325" s="673">
        <v>5.5905718199240004</v>
      </c>
      <c r="K325" s="674">
        <v>666.74767114853398</v>
      </c>
      <c r="L325" s="673">
        <v>4.7367151849690003</v>
      </c>
      <c r="M325" s="673">
        <v>4.9127688941410002</v>
      </c>
      <c r="N325" s="674">
        <v>855.093535874125</v>
      </c>
      <c r="O325" s="673">
        <v>3.2414632333390001</v>
      </c>
      <c r="P325" s="673">
        <v>2.9989597107370001</v>
      </c>
      <c r="Q325" s="674">
        <v>702.32356926192904</v>
      </c>
      <c r="R325" s="673">
        <v>5.881400748711</v>
      </c>
      <c r="S325" s="673">
        <v>6.0172935415559996</v>
      </c>
      <c r="T325" s="674">
        <v>761.49867963283305</v>
      </c>
      <c r="U325" s="673">
        <v>4.4162190672430004</v>
      </c>
      <c r="V325" s="673">
        <v>4.5134326895769998</v>
      </c>
      <c r="W325" s="674">
        <v>764.76712682629602</v>
      </c>
      <c r="X325" s="673">
        <v>3.6592368628190002</v>
      </c>
      <c r="Y325" s="673">
        <v>3.8397802509660002</v>
      </c>
      <c r="Z325" s="674">
        <v>459.96606843458198</v>
      </c>
      <c r="AA325" s="673">
        <v>5.8500610435539997</v>
      </c>
      <c r="AB325" s="673">
        <v>6.4816303377400004</v>
      </c>
    </row>
    <row r="326" spans="1:28" customFormat="1" ht="14.5" x14ac:dyDescent="0.35">
      <c r="A326" s="675">
        <v>45870</v>
      </c>
      <c r="B326" s="674">
        <v>682.20952890000001</v>
      </c>
      <c r="C326" s="673">
        <v>4.7111552208139997</v>
      </c>
      <c r="D326" s="673">
        <v>4.7359171563890001</v>
      </c>
      <c r="E326" s="674">
        <v>674.61009209999997</v>
      </c>
      <c r="F326" s="673">
        <v>4.2338682911710004</v>
      </c>
      <c r="G326" s="673">
        <v>4.4293142095029996</v>
      </c>
      <c r="H326" s="674">
        <v>712.25597660000005</v>
      </c>
      <c r="I326" s="673">
        <v>6.6513220083569999</v>
      </c>
      <c r="J326" s="673">
        <v>5.9803144174030001</v>
      </c>
      <c r="K326" s="674">
        <v>668.93606409999995</v>
      </c>
      <c r="L326" s="673">
        <v>4.7463986351600003</v>
      </c>
      <c r="M326" s="673">
        <v>4.7705802853200003</v>
      </c>
      <c r="N326" s="674">
        <v>855.73269730000004</v>
      </c>
      <c r="O326" s="673">
        <v>2.7098346951929999</v>
      </c>
      <c r="P326" s="673">
        <v>2.8441230768739998</v>
      </c>
      <c r="Q326" s="674">
        <v>711.93720670000005</v>
      </c>
      <c r="R326" s="673">
        <v>7.0364862378000002</v>
      </c>
      <c r="S326" s="673">
        <v>6.3893886699479996</v>
      </c>
      <c r="T326" s="674">
        <v>763.90629779999995</v>
      </c>
      <c r="U326" s="673">
        <v>4.668574879586</v>
      </c>
      <c r="V326" s="673">
        <v>4.5796583108729996</v>
      </c>
      <c r="W326" s="674">
        <v>769.08369289999996</v>
      </c>
      <c r="X326" s="673">
        <v>3.9375133853980002</v>
      </c>
      <c r="Y326" s="673">
        <v>3.9127482155659998</v>
      </c>
      <c r="Z326" s="674">
        <v>462.1816427</v>
      </c>
      <c r="AA326" s="673">
        <v>5.6363121876370004</v>
      </c>
      <c r="AB326" s="673">
        <v>5.8864902814229998</v>
      </c>
    </row>
    <row r="327" spans="1:28" x14ac:dyDescent="0.25">
      <c r="A327" s="675">
        <v>45901</v>
      </c>
      <c r="B327" s="674">
        <v>685.12690350000003</v>
      </c>
      <c r="C327" s="673">
        <v>4.6490784467599999</v>
      </c>
      <c r="D327" s="673">
        <v>4.6814614382639999</v>
      </c>
      <c r="E327" s="674">
        <v>676.40543460000004</v>
      </c>
      <c r="F327" s="673">
        <v>3.8871998934550001</v>
      </c>
      <c r="G327" s="673">
        <v>4.2079779234929999</v>
      </c>
      <c r="H327" s="674">
        <v>721.54213689999995</v>
      </c>
      <c r="I327" s="673">
        <v>7.7675010111890002</v>
      </c>
      <c r="J327" s="673">
        <v>6.6134227484460002</v>
      </c>
      <c r="K327" s="674">
        <v>672.69687839999995</v>
      </c>
      <c r="L327" s="673">
        <v>4.7742211490160003</v>
      </c>
      <c r="M327" s="673">
        <v>4.7525004901449996</v>
      </c>
      <c r="N327" s="674">
        <v>858.79350399999998</v>
      </c>
      <c r="O327" s="673">
        <v>2.54565120021</v>
      </c>
      <c r="P327" s="673">
        <v>2.8310171226129999</v>
      </c>
      <c r="Q327" s="674">
        <v>721.73221669999998</v>
      </c>
      <c r="R327" s="673">
        <v>8.4791384114009993</v>
      </c>
      <c r="S327" s="673">
        <v>7.1336101004719996</v>
      </c>
      <c r="T327" s="674">
        <v>762.96892579999997</v>
      </c>
      <c r="U327" s="673">
        <v>4.094809596018</v>
      </c>
      <c r="V327" s="673">
        <v>4.3927704743770004</v>
      </c>
      <c r="W327" s="674">
        <v>767.99641229999997</v>
      </c>
      <c r="X327" s="673">
        <v>2.8374546113829999</v>
      </c>
      <c r="Y327" s="673">
        <v>3.4759159762039999</v>
      </c>
      <c r="Z327" s="674">
        <v>463.0448288</v>
      </c>
      <c r="AA327" s="673">
        <v>5.6222122276229998</v>
      </c>
      <c r="AB327" s="673">
        <v>5.7024735760630003</v>
      </c>
    </row>
    <row r="328" spans="1:28" ht="13" x14ac:dyDescent="0.3">
      <c r="A328" s="671">
        <v>45931</v>
      </c>
      <c r="B328" s="670">
        <v>687.43684259999998</v>
      </c>
      <c r="C328" s="669">
        <v>4.4424634175830002</v>
      </c>
      <c r="D328" s="669">
        <v>4.6004380292959999</v>
      </c>
      <c r="E328" s="670">
        <v>678.97168799999997</v>
      </c>
      <c r="F328" s="669">
        <v>3.479242666322</v>
      </c>
      <c r="G328" s="669">
        <v>3.8650393449339999</v>
      </c>
      <c r="H328" s="670">
        <v>726.06030399999997</v>
      </c>
      <c r="I328" s="669">
        <v>8.4806103897639993</v>
      </c>
      <c r="J328" s="669">
        <v>7.6338763821509996</v>
      </c>
      <c r="K328" s="670">
        <v>674.38606000000004</v>
      </c>
      <c r="L328" s="669">
        <v>4.5585559466639998</v>
      </c>
      <c r="M328" s="669">
        <v>4.692758506773</v>
      </c>
      <c r="N328" s="670">
        <v>859.74478390000002</v>
      </c>
      <c r="O328" s="669">
        <v>1.647417174836</v>
      </c>
      <c r="P328" s="669">
        <v>2.2981009121799998</v>
      </c>
      <c r="Q328" s="670">
        <v>726.08473289999995</v>
      </c>
      <c r="R328" s="669">
        <v>8.4866098007000002</v>
      </c>
      <c r="S328" s="669">
        <v>8.0017971084399999</v>
      </c>
      <c r="T328" s="670">
        <v>768.8908093</v>
      </c>
      <c r="U328" s="669">
        <v>4.6189131321719996</v>
      </c>
      <c r="V328" s="669">
        <v>4.4606137333860003</v>
      </c>
      <c r="W328" s="670">
        <v>769.40741690000004</v>
      </c>
      <c r="X328" s="669">
        <v>1.9666230290919999</v>
      </c>
      <c r="Y328" s="669">
        <v>2.9074511846600002</v>
      </c>
      <c r="Z328" s="670">
        <v>465.39075059999999</v>
      </c>
      <c r="AA328" s="669">
        <v>5.3437120341010003</v>
      </c>
      <c r="AB328" s="669">
        <v>5.5335217194109996</v>
      </c>
    </row>
    <row r="329" spans="1:28" ht="14.5" x14ac:dyDescent="0.35">
      <c r="A329" s="60" t="s">
        <v>956</v>
      </c>
      <c r="B329" s="61"/>
      <c r="C329" s="61"/>
      <c r="D329" s="61"/>
      <c r="E329" s="61"/>
      <c r="F329" s="61"/>
      <c r="G329" s="61"/>
      <c r="H329" s="61"/>
      <c r="I329" s="61"/>
      <c r="J329" s="61"/>
      <c r="K329"/>
      <c r="L329" s="56"/>
      <c r="M329" s="56"/>
      <c r="N329"/>
      <c r="O329" s="56"/>
      <c r="P329" s="56"/>
      <c r="Q329"/>
      <c r="R329" s="56"/>
      <c r="S329" s="56"/>
      <c r="T329"/>
      <c r="U329"/>
      <c r="V329"/>
      <c r="W329"/>
      <c r="X329"/>
      <c r="Y329"/>
      <c r="Z329"/>
      <c r="AA329"/>
      <c r="AB329"/>
    </row>
    <row r="330" spans="1:28" ht="14.5" x14ac:dyDescent="0.35">
      <c r="A330" s="60" t="s">
        <v>992</v>
      </c>
      <c r="B330"/>
      <c r="C330" s="56"/>
      <c r="D330" s="56"/>
      <c r="E330"/>
      <c r="F330" s="56"/>
      <c r="G330" s="56"/>
      <c r="H330"/>
      <c r="I330" s="56"/>
      <c r="J330" s="56"/>
      <c r="K330"/>
      <c r="L330" s="56"/>
      <c r="M330" s="56"/>
      <c r="N330"/>
      <c r="O330" s="56"/>
      <c r="P330" s="56"/>
      <c r="Q330"/>
      <c r="R330" s="56"/>
      <c r="S330" s="56"/>
      <c r="T330"/>
      <c r="U330"/>
      <c r="V330"/>
      <c r="W330"/>
      <c r="X330"/>
      <c r="Y330"/>
      <c r="Z330"/>
      <c r="AA330"/>
      <c r="AB330"/>
    </row>
    <row r="331" spans="1:28" ht="14.5" x14ac:dyDescent="0.35">
      <c r="A331" s="60" t="s">
        <v>958</v>
      </c>
      <c r="B331"/>
      <c r="C331" s="56"/>
      <c r="D331" s="56"/>
      <c r="E331"/>
      <c r="F331" s="56"/>
      <c r="G331" s="56"/>
      <c r="H331"/>
      <c r="I331" s="56"/>
      <c r="J331" s="56"/>
      <c r="K331"/>
      <c r="L331" s="56"/>
      <c r="M331" s="56"/>
      <c r="N331"/>
      <c r="O331" s="56"/>
      <c r="P331" s="56"/>
      <c r="Q331"/>
      <c r="R331" s="56"/>
      <c r="S331" s="56"/>
      <c r="T331"/>
      <c r="U331" s="56"/>
      <c r="V331" s="56"/>
      <c r="W331"/>
      <c r="X331" s="56"/>
      <c r="Y331" s="56"/>
      <c r="Z331"/>
      <c r="AA331" s="56"/>
      <c r="AB331" s="56"/>
    </row>
    <row r="332" spans="1:28" ht="14.5" x14ac:dyDescent="0.35">
      <c r="A332"/>
      <c r="B332"/>
      <c r="C332" s="56"/>
      <c r="D332" s="56"/>
      <c r="E332"/>
      <c r="F332" s="56"/>
      <c r="G332" s="56"/>
      <c r="H332"/>
      <c r="I332" s="56"/>
      <c r="J332" s="56"/>
      <c r="K332"/>
      <c r="L332" s="56"/>
      <c r="M332" s="56"/>
      <c r="N332"/>
      <c r="O332" s="56"/>
      <c r="P332" s="56"/>
      <c r="Q332"/>
      <c r="R332" s="56"/>
      <c r="S332" s="56"/>
      <c r="T332"/>
      <c r="U332" s="56"/>
      <c r="V332" s="56"/>
      <c r="W332"/>
      <c r="X332" s="56"/>
      <c r="Y332" s="56"/>
      <c r="Z332"/>
      <c r="AA332" s="56"/>
      <c r="AB332" s="56"/>
    </row>
    <row r="333" spans="1:28" ht="14.5" x14ac:dyDescent="0.35">
      <c r="A333"/>
      <c r="B333"/>
      <c r="C333" s="56"/>
      <c r="D333" s="56"/>
      <c r="E333"/>
      <c r="F333" s="56"/>
      <c r="G333" s="56"/>
      <c r="H333"/>
      <c r="I333" s="56"/>
      <c r="J333" s="56"/>
      <c r="K333"/>
      <c r="L333" s="56"/>
      <c r="M333" s="56"/>
      <c r="N333"/>
      <c r="O333" s="56"/>
      <c r="P333" s="56"/>
      <c r="Q333"/>
      <c r="R333" s="56"/>
      <c r="S333" s="56"/>
      <c r="T333"/>
      <c r="U333" s="56"/>
      <c r="V333" s="56"/>
      <c r="W333"/>
      <c r="X333" s="56"/>
      <c r="Y333" s="56"/>
      <c r="Z333"/>
      <c r="AA333" s="56"/>
      <c r="AB333" s="56"/>
    </row>
    <row r="334" spans="1:28" ht="14.5" x14ac:dyDescent="0.35">
      <c r="A334"/>
      <c r="B334"/>
      <c r="C334" s="56"/>
      <c r="D334" s="56"/>
      <c r="E334"/>
      <c r="F334" s="56"/>
      <c r="G334" s="56"/>
      <c r="H334"/>
      <c r="I334" s="56"/>
      <c r="J334" s="56"/>
      <c r="K334"/>
      <c r="L334" s="56"/>
      <c r="M334" s="56"/>
      <c r="N334"/>
      <c r="O334" s="56"/>
      <c r="P334" s="56"/>
      <c r="Q334"/>
      <c r="R334" s="56"/>
      <c r="S334" s="56"/>
      <c r="T334"/>
      <c r="U334" s="56"/>
      <c r="V334" s="56"/>
      <c r="W334"/>
      <c r="X334" s="56"/>
      <c r="Y334" s="56"/>
      <c r="Z334"/>
      <c r="AA334" s="56"/>
      <c r="AB334" s="56"/>
    </row>
    <row r="335" spans="1:28" ht="14.5" x14ac:dyDescent="0.35">
      <c r="A335"/>
      <c r="B335"/>
      <c r="C335" s="56"/>
      <c r="D335" s="56"/>
      <c r="E335"/>
      <c r="F335" s="56"/>
      <c r="G335" s="56"/>
      <c r="H335"/>
      <c r="I335" s="56"/>
      <c r="J335" s="56"/>
      <c r="K335"/>
      <c r="L335" s="56"/>
      <c r="M335" s="56"/>
      <c r="N335"/>
      <c r="O335" s="56"/>
      <c r="P335" s="56"/>
      <c r="Q335"/>
      <c r="R335" s="56"/>
      <c r="S335" s="56"/>
      <c r="T335"/>
      <c r="U335" s="56"/>
      <c r="V335" s="56"/>
      <c r="W335"/>
      <c r="X335" s="56"/>
      <c r="Y335" s="56"/>
      <c r="Z335"/>
      <c r="AA335" s="56"/>
      <c r="AB335" s="56"/>
    </row>
    <row r="336" spans="1:28" ht="14.5" x14ac:dyDescent="0.35">
      <c r="A336"/>
      <c r="B336"/>
      <c r="C336" s="56"/>
      <c r="D336" s="56"/>
      <c r="E336"/>
      <c r="F336" s="56"/>
      <c r="G336" s="56"/>
      <c r="H336"/>
      <c r="I336" s="56"/>
      <c r="J336" s="56"/>
      <c r="K336"/>
      <c r="L336" s="56"/>
      <c r="M336" s="56"/>
      <c r="N336"/>
      <c r="O336" s="56"/>
      <c r="P336" s="56"/>
      <c r="Q336"/>
      <c r="R336" s="56"/>
      <c r="S336" s="56"/>
      <c r="T336"/>
      <c r="U336" s="56"/>
      <c r="V336" s="56"/>
      <c r="W336"/>
      <c r="X336" s="56"/>
      <c r="Y336" s="56"/>
      <c r="Z336"/>
      <c r="AA336" s="56"/>
      <c r="AB336" s="56"/>
    </row>
    <row r="337" spans="1:28" ht="14.5" x14ac:dyDescent="0.35">
      <c r="A337"/>
      <c r="B337"/>
      <c r="C337" s="56"/>
      <c r="D337" s="56"/>
      <c r="E337"/>
      <c r="F337" s="56"/>
      <c r="G337" s="56"/>
      <c r="H337"/>
      <c r="I337" s="56"/>
      <c r="J337" s="56"/>
      <c r="K337"/>
      <c r="L337" s="56"/>
      <c r="M337" s="56"/>
      <c r="N337"/>
      <c r="O337" s="56"/>
      <c r="P337" s="56"/>
      <c r="Q337"/>
      <c r="R337" s="56"/>
      <c r="S337" s="56"/>
      <c r="T337"/>
      <c r="U337" s="56"/>
      <c r="V337" s="56"/>
      <c r="W337"/>
      <c r="X337" s="56"/>
      <c r="Y337" s="56"/>
      <c r="Z337"/>
      <c r="AA337" s="56"/>
      <c r="AB337" s="56"/>
    </row>
    <row r="338" spans="1:28" ht="14.5" x14ac:dyDescent="0.35">
      <c r="A338"/>
      <c r="B338"/>
      <c r="C338" s="56"/>
      <c r="D338" s="56"/>
      <c r="E338"/>
      <c r="F338" s="56"/>
      <c r="G338" s="56"/>
      <c r="H338"/>
      <c r="I338" s="56"/>
      <c r="J338" s="56"/>
      <c r="K338"/>
      <c r="L338" s="56"/>
      <c r="M338" s="56"/>
      <c r="N338"/>
      <c r="O338" s="56"/>
      <c r="P338" s="56"/>
      <c r="Q338"/>
      <c r="R338" s="56"/>
      <c r="S338" s="56"/>
      <c r="T338"/>
      <c r="U338" s="56"/>
      <c r="V338" s="56"/>
      <c r="W338"/>
      <c r="X338" s="56"/>
      <c r="Y338" s="56"/>
      <c r="Z338"/>
      <c r="AA338" s="56"/>
      <c r="AB338" s="56"/>
    </row>
    <row r="339" spans="1:28" ht="14.5" x14ac:dyDescent="0.35">
      <c r="A339"/>
      <c r="B339"/>
      <c r="C339" s="56"/>
      <c r="D339" s="56"/>
      <c r="E339"/>
      <c r="F339" s="56"/>
      <c r="G339" s="56"/>
      <c r="H339"/>
      <c r="I339" s="56"/>
      <c r="J339" s="56"/>
      <c r="K339"/>
      <c r="L339" s="56"/>
      <c r="M339" s="56"/>
      <c r="N339"/>
      <c r="O339" s="56"/>
      <c r="P339" s="56"/>
      <c r="Q339"/>
      <c r="R339" s="56"/>
      <c r="S339" s="56"/>
      <c r="T339"/>
      <c r="U339" s="56"/>
      <c r="V339" s="56"/>
      <c r="W339"/>
      <c r="X339" s="56"/>
      <c r="Y339" s="56"/>
      <c r="Z339"/>
      <c r="AA339" s="56"/>
      <c r="AB339" s="56"/>
    </row>
    <row r="340" spans="1:28" ht="14.5" x14ac:dyDescent="0.35">
      <c r="A340"/>
      <c r="B340"/>
      <c r="C340" s="56"/>
      <c r="D340" s="56"/>
      <c r="E340"/>
      <c r="F340" s="56"/>
      <c r="G340" s="56"/>
      <c r="H340"/>
      <c r="I340" s="56"/>
      <c r="J340" s="56"/>
      <c r="K340"/>
      <c r="L340" s="56"/>
      <c r="M340" s="56"/>
      <c r="N340"/>
      <c r="O340" s="56"/>
      <c r="P340" s="56"/>
      <c r="Q340"/>
      <c r="R340" s="56"/>
      <c r="S340" s="56"/>
      <c r="T340"/>
      <c r="U340" s="56"/>
      <c r="V340" s="56"/>
      <c r="W340"/>
      <c r="X340" s="56"/>
      <c r="Y340" s="56"/>
      <c r="Z340"/>
      <c r="AA340" s="56"/>
      <c r="AB340" s="56"/>
    </row>
    <row r="341" spans="1:28" ht="14.5" x14ac:dyDescent="0.35">
      <c r="A341"/>
      <c r="B341"/>
      <c r="C341" s="56"/>
      <c r="D341" s="56"/>
      <c r="E341"/>
      <c r="F341" s="56"/>
      <c r="G341" s="56"/>
      <c r="H341"/>
      <c r="I341" s="56"/>
      <c r="J341" s="56"/>
      <c r="K341"/>
      <c r="L341" s="56"/>
      <c r="M341" s="56"/>
      <c r="N341"/>
      <c r="O341" s="56"/>
      <c r="P341" s="56"/>
      <c r="Q341"/>
      <c r="R341" s="56"/>
      <c r="S341" s="56"/>
      <c r="T341"/>
      <c r="U341" s="56"/>
      <c r="V341" s="56"/>
      <c r="W341"/>
      <c r="X341" s="56"/>
      <c r="Y341" s="56"/>
      <c r="Z341"/>
      <c r="AA341" s="56"/>
      <c r="AB341" s="56"/>
    </row>
    <row r="342" spans="1:28" ht="14.5" x14ac:dyDescent="0.35">
      <c r="A342"/>
      <c r="B342"/>
      <c r="C342" s="56"/>
      <c r="D342" s="56"/>
      <c r="E342"/>
      <c r="F342" s="56"/>
      <c r="G342" s="56"/>
      <c r="H342"/>
      <c r="I342" s="56"/>
      <c r="J342" s="56"/>
      <c r="K342"/>
      <c r="L342" s="56"/>
      <c r="M342" s="56"/>
      <c r="N342"/>
      <c r="O342" s="56"/>
      <c r="P342" s="56"/>
      <c r="Q342"/>
      <c r="R342" s="56"/>
      <c r="S342" s="56"/>
      <c r="T342"/>
      <c r="U342" s="56"/>
      <c r="V342" s="56"/>
      <c r="W342"/>
      <c r="X342" s="56"/>
      <c r="Y342" s="56"/>
      <c r="Z342"/>
      <c r="AA342" s="56"/>
      <c r="AB342" s="56"/>
    </row>
    <row r="343" spans="1:28" ht="14.5" x14ac:dyDescent="0.35">
      <c r="A343"/>
      <c r="B343"/>
      <c r="C343" s="56"/>
      <c r="D343" s="56"/>
      <c r="E343"/>
      <c r="F343" s="56"/>
      <c r="G343" s="56"/>
      <c r="H343"/>
      <c r="I343" s="56"/>
      <c r="J343" s="56"/>
      <c r="K343"/>
      <c r="L343" s="56"/>
      <c r="M343" s="56"/>
      <c r="N343"/>
      <c r="O343" s="56"/>
      <c r="P343" s="56"/>
      <c r="Q343"/>
      <c r="R343" s="56"/>
      <c r="S343" s="56"/>
      <c r="T343"/>
      <c r="U343" s="56"/>
      <c r="V343" s="56"/>
      <c r="W343"/>
      <c r="X343" s="56"/>
      <c r="Y343" s="56"/>
      <c r="Z343"/>
      <c r="AA343" s="56"/>
      <c r="AB343" s="56"/>
    </row>
    <row r="344" spans="1:28" ht="14.5" x14ac:dyDescent="0.35">
      <c r="A344"/>
      <c r="B344"/>
      <c r="C344" s="56"/>
      <c r="D344" s="56"/>
      <c r="E344"/>
      <c r="F344" s="56"/>
      <c r="G344" s="56"/>
      <c r="H344"/>
      <c r="I344" s="56"/>
      <c r="J344" s="56"/>
      <c r="K344"/>
      <c r="L344" s="56"/>
      <c r="M344" s="56"/>
      <c r="N344"/>
      <c r="O344" s="56"/>
      <c r="P344" s="56"/>
      <c r="Q344"/>
      <c r="R344" s="56"/>
      <c r="S344" s="56"/>
      <c r="T344"/>
      <c r="U344" s="56"/>
      <c r="V344" s="56"/>
      <c r="W344"/>
      <c r="X344" s="56"/>
      <c r="Y344" s="56"/>
      <c r="Z344"/>
      <c r="AA344" s="56"/>
      <c r="AB344" s="56"/>
    </row>
    <row r="345" spans="1:28" ht="14.5" x14ac:dyDescent="0.35">
      <c r="A345"/>
      <c r="B345"/>
      <c r="C345" s="56"/>
      <c r="D345" s="56"/>
      <c r="E345"/>
      <c r="F345" s="56"/>
      <c r="G345" s="56"/>
      <c r="H345"/>
      <c r="I345" s="56"/>
      <c r="J345" s="56"/>
      <c r="K345"/>
      <c r="L345" s="56"/>
      <c r="M345" s="56"/>
      <c r="N345"/>
      <c r="O345" s="56"/>
      <c r="P345" s="56"/>
      <c r="Q345"/>
      <c r="R345" s="56"/>
      <c r="S345" s="56"/>
      <c r="T345"/>
      <c r="U345" s="56"/>
      <c r="V345" s="56"/>
      <c r="W345"/>
      <c r="X345" s="56"/>
      <c r="Y345" s="56"/>
      <c r="Z345"/>
      <c r="AA345" s="56"/>
      <c r="AB345" s="56"/>
    </row>
    <row r="346" spans="1:28" ht="14.5" x14ac:dyDescent="0.35">
      <c r="A346"/>
      <c r="B346"/>
      <c r="C346" s="56"/>
      <c r="D346" s="56"/>
      <c r="E346"/>
      <c r="F346" s="56"/>
      <c r="G346" s="56"/>
      <c r="H346"/>
      <c r="I346" s="56"/>
      <c r="J346" s="56"/>
      <c r="K346"/>
      <c r="L346" s="56"/>
      <c r="M346" s="56"/>
      <c r="N346"/>
      <c r="O346" s="56"/>
      <c r="P346" s="56"/>
      <c r="Q346"/>
      <c r="R346" s="56"/>
      <c r="S346" s="56"/>
      <c r="T346"/>
      <c r="U346" s="56"/>
      <c r="V346" s="56"/>
      <c r="W346"/>
      <c r="X346" s="56"/>
      <c r="Y346" s="56"/>
      <c r="Z346"/>
      <c r="AA346" s="56"/>
      <c r="AB346" s="56"/>
    </row>
    <row r="347" spans="1:28" ht="14.5" x14ac:dyDescent="0.35">
      <c r="A347"/>
      <c r="B347"/>
      <c r="C347" s="56"/>
      <c r="D347" s="56"/>
      <c r="E347"/>
      <c r="F347" s="56"/>
      <c r="G347" s="56"/>
      <c r="H347"/>
      <c r="I347" s="56"/>
      <c r="J347" s="56"/>
      <c r="K347"/>
      <c r="L347" s="56"/>
      <c r="M347" s="56"/>
      <c r="N347"/>
      <c r="O347" s="56"/>
      <c r="P347" s="56"/>
      <c r="Q347"/>
      <c r="R347" s="56"/>
      <c r="S347" s="56"/>
      <c r="T347"/>
      <c r="U347" s="56"/>
      <c r="V347" s="56"/>
      <c r="W347"/>
      <c r="X347" s="56"/>
      <c r="Y347" s="56"/>
      <c r="Z347"/>
      <c r="AA347" s="56"/>
      <c r="AB347" s="56"/>
    </row>
    <row r="348" spans="1:28" ht="14.5" x14ac:dyDescent="0.35">
      <c r="A348"/>
      <c r="B348"/>
      <c r="C348" s="56"/>
      <c r="D348" s="56"/>
      <c r="E348"/>
      <c r="F348" s="56"/>
      <c r="G348" s="56"/>
      <c r="H348"/>
      <c r="I348" s="56"/>
      <c r="J348" s="56"/>
      <c r="K348"/>
      <c r="L348" s="56"/>
      <c r="M348" s="56"/>
      <c r="N348"/>
      <c r="O348" s="56"/>
      <c r="P348" s="56"/>
      <c r="Q348"/>
      <c r="R348" s="56"/>
      <c r="S348" s="56"/>
      <c r="T348"/>
      <c r="U348" s="56"/>
      <c r="V348" s="56"/>
      <c r="W348"/>
      <c r="X348" s="56"/>
      <c r="Y348" s="56"/>
      <c r="Z348"/>
      <c r="AA348" s="56"/>
      <c r="AB348" s="56"/>
    </row>
    <row r="349" spans="1:28" ht="14.5" x14ac:dyDescent="0.35">
      <c r="A349"/>
      <c r="B349"/>
      <c r="C349" s="56"/>
      <c r="D349" s="56"/>
      <c r="E349"/>
      <c r="F349" s="56"/>
      <c r="G349" s="56"/>
      <c r="H349"/>
      <c r="I349" s="56"/>
      <c r="J349" s="56"/>
      <c r="K349"/>
      <c r="L349" s="56"/>
      <c r="M349" s="56"/>
      <c r="N349"/>
      <c r="O349" s="56"/>
      <c r="P349" s="56"/>
      <c r="Q349"/>
      <c r="R349" s="56"/>
      <c r="S349" s="56"/>
      <c r="T349"/>
      <c r="U349" s="56"/>
      <c r="V349" s="56"/>
      <c r="W349"/>
      <c r="X349" s="56"/>
      <c r="Y349" s="56"/>
      <c r="Z349"/>
      <c r="AA349" s="56"/>
      <c r="AB349" s="56"/>
    </row>
    <row r="350" spans="1:28" ht="14.5" x14ac:dyDescent="0.35">
      <c r="A350"/>
      <c r="B350"/>
      <c r="C350" s="56"/>
      <c r="D350" s="56"/>
      <c r="E350"/>
      <c r="F350" s="56"/>
      <c r="G350" s="56"/>
      <c r="H350"/>
      <c r="I350" s="56"/>
      <c r="J350" s="56"/>
      <c r="K350"/>
      <c r="L350" s="56"/>
      <c r="M350" s="56"/>
      <c r="N350"/>
      <c r="O350" s="56"/>
      <c r="P350" s="56"/>
      <c r="Q350"/>
      <c r="R350" s="56"/>
      <c r="S350" s="56"/>
      <c r="T350"/>
      <c r="U350" s="56"/>
      <c r="V350" s="56"/>
      <c r="W350"/>
      <c r="X350" s="56"/>
      <c r="Y350" s="56"/>
      <c r="Z350"/>
      <c r="AA350" s="56"/>
      <c r="AB350" s="56"/>
    </row>
    <row r="351" spans="1:28" ht="14.5" x14ac:dyDescent="0.35">
      <c r="A351"/>
      <c r="B351"/>
      <c r="C351" s="56"/>
      <c r="D351" s="56"/>
      <c r="E351"/>
      <c r="F351" s="56"/>
      <c r="G351" s="56"/>
      <c r="H351"/>
      <c r="I351" s="56"/>
      <c r="J351" s="56"/>
      <c r="K351"/>
      <c r="L351" s="56"/>
      <c r="M351" s="56"/>
      <c r="N351"/>
      <c r="O351" s="56"/>
      <c r="P351" s="56"/>
      <c r="Q351"/>
      <c r="R351" s="56"/>
      <c r="S351" s="56"/>
      <c r="T351"/>
      <c r="U351" s="56"/>
      <c r="V351" s="56"/>
      <c r="W351"/>
      <c r="X351" s="56"/>
      <c r="Y351" s="56"/>
      <c r="Z351"/>
      <c r="AA351" s="56"/>
      <c r="AB351" s="56"/>
    </row>
    <row r="352" spans="1:28" ht="14.5" x14ac:dyDescent="0.35">
      <c r="A352"/>
      <c r="B352"/>
      <c r="C352" s="56"/>
      <c r="D352" s="56"/>
      <c r="E352"/>
      <c r="F352" s="56"/>
      <c r="G352" s="56"/>
      <c r="H352"/>
      <c r="I352" s="56"/>
      <c r="J352" s="56"/>
      <c r="K352"/>
      <c r="L352" s="56"/>
      <c r="M352" s="56"/>
      <c r="N352"/>
      <c r="O352" s="56"/>
      <c r="P352" s="56"/>
      <c r="Q352"/>
      <c r="R352" s="56"/>
      <c r="S352" s="56"/>
      <c r="T352"/>
      <c r="U352" s="56"/>
      <c r="V352" s="56"/>
      <c r="W352"/>
      <c r="X352" s="56"/>
      <c r="Y352" s="56"/>
      <c r="Z352"/>
      <c r="AA352" s="56"/>
      <c r="AB352" s="56"/>
    </row>
    <row r="353" spans="1:28" ht="14.5" x14ac:dyDescent="0.35">
      <c r="A353"/>
      <c r="B353"/>
      <c r="C353" s="56"/>
      <c r="D353" s="56"/>
      <c r="E353"/>
      <c r="F353" s="56"/>
      <c r="G353" s="56"/>
      <c r="H353"/>
      <c r="I353" s="56"/>
      <c r="J353" s="56"/>
      <c r="K353"/>
      <c r="L353" s="56"/>
      <c r="M353" s="56"/>
      <c r="N353"/>
      <c r="O353" s="56"/>
      <c r="P353" s="56"/>
      <c r="Q353"/>
      <c r="R353" s="56"/>
      <c r="S353" s="56"/>
      <c r="T353"/>
      <c r="U353" s="56"/>
      <c r="V353" s="56"/>
      <c r="W353"/>
      <c r="X353" s="56"/>
      <c r="Y353" s="56"/>
      <c r="Z353"/>
      <c r="AA353" s="56"/>
      <c r="AB353" s="56"/>
    </row>
    <row r="354" spans="1:28" ht="14.5" x14ac:dyDescent="0.35">
      <c r="A354"/>
      <c r="B354"/>
      <c r="C354" s="56"/>
      <c r="D354" s="56"/>
      <c r="E354"/>
      <c r="F354" s="56"/>
      <c r="G354" s="56"/>
      <c r="H354"/>
      <c r="I354" s="56"/>
      <c r="J354" s="56"/>
      <c r="K354"/>
      <c r="L354" s="56"/>
      <c r="M354" s="56"/>
      <c r="N354"/>
      <c r="O354" s="56"/>
      <c r="P354" s="56"/>
      <c r="Q354"/>
      <c r="R354" s="56"/>
      <c r="S354" s="56"/>
      <c r="T354"/>
      <c r="U354" s="56"/>
      <c r="V354" s="56"/>
      <c r="W354"/>
      <c r="X354" s="56"/>
      <c r="Y354" s="56"/>
      <c r="Z354"/>
      <c r="AA354" s="56"/>
      <c r="AB354" s="56"/>
    </row>
    <row r="355" spans="1:28" ht="14.5" x14ac:dyDescent="0.35">
      <c r="A355"/>
      <c r="B355"/>
      <c r="C355" s="56"/>
      <c r="D355" s="56"/>
      <c r="E355"/>
      <c r="F355" s="56"/>
      <c r="G355" s="56"/>
      <c r="H355"/>
      <c r="I355" s="56"/>
      <c r="J355" s="56"/>
      <c r="K355"/>
      <c r="L355" s="56"/>
      <c r="M355" s="56"/>
      <c r="N355"/>
      <c r="O355" s="56"/>
      <c r="P355" s="56"/>
      <c r="Q355"/>
      <c r="R355" s="56"/>
      <c r="S355" s="56"/>
      <c r="T355"/>
      <c r="U355" s="56"/>
      <c r="V355" s="56"/>
      <c r="W355"/>
      <c r="X355" s="56"/>
      <c r="Y355" s="56"/>
      <c r="Z355"/>
      <c r="AA355" s="56"/>
      <c r="AB355" s="56"/>
    </row>
    <row r="356" spans="1:28" ht="14.5" x14ac:dyDescent="0.35">
      <c r="A356"/>
      <c r="B356"/>
      <c r="C356" s="56"/>
      <c r="D356" s="56"/>
      <c r="E356"/>
      <c r="F356" s="56"/>
      <c r="G356" s="56"/>
      <c r="H356"/>
      <c r="I356" s="56"/>
      <c r="J356" s="56"/>
      <c r="K356"/>
      <c r="L356" s="56"/>
      <c r="M356" s="56"/>
      <c r="N356"/>
      <c r="O356" s="56"/>
      <c r="P356" s="56"/>
      <c r="Q356"/>
      <c r="R356" s="56"/>
      <c r="S356" s="56"/>
      <c r="T356"/>
      <c r="U356" s="56"/>
      <c r="V356" s="56"/>
      <c r="W356"/>
      <c r="X356" s="56"/>
      <c r="Y356" s="56"/>
      <c r="Z356"/>
      <c r="AA356" s="56"/>
      <c r="AB356" s="56"/>
    </row>
    <row r="357" spans="1:28" ht="14.5" x14ac:dyDescent="0.35">
      <c r="A357"/>
      <c r="B357"/>
      <c r="C357" s="56"/>
      <c r="D357" s="56"/>
      <c r="E357"/>
      <c r="F357" s="56"/>
      <c r="G357" s="56"/>
      <c r="H357"/>
      <c r="I357" s="56"/>
      <c r="J357" s="56"/>
      <c r="K357"/>
      <c r="L357" s="56"/>
      <c r="M357" s="56"/>
      <c r="N357"/>
      <c r="O357" s="56"/>
      <c r="P357" s="56"/>
      <c r="Q357"/>
      <c r="R357" s="56"/>
      <c r="S357" s="56"/>
      <c r="T357"/>
      <c r="U357" s="56"/>
      <c r="V357" s="56"/>
      <c r="W357"/>
      <c r="X357" s="56"/>
      <c r="Y357" s="56"/>
      <c r="Z357"/>
      <c r="AA357" s="56"/>
      <c r="AB357" s="56"/>
    </row>
    <row r="358" spans="1:28" ht="14.5" x14ac:dyDescent="0.35">
      <c r="A358"/>
      <c r="B358"/>
      <c r="C358" s="56"/>
      <c r="D358" s="56"/>
      <c r="E358"/>
      <c r="F358" s="56"/>
      <c r="G358" s="56"/>
      <c r="H358"/>
      <c r="I358" s="56"/>
      <c r="J358" s="56"/>
      <c r="K358"/>
      <c r="L358" s="56"/>
      <c r="M358" s="56"/>
      <c r="N358"/>
      <c r="O358" s="56"/>
      <c r="P358" s="56"/>
      <c r="Q358"/>
      <c r="R358" s="56"/>
      <c r="S358" s="56"/>
      <c r="T358"/>
      <c r="U358" s="56"/>
      <c r="V358" s="56"/>
      <c r="W358"/>
      <c r="X358" s="56"/>
      <c r="Y358" s="56"/>
      <c r="Z358"/>
      <c r="AA358" s="56"/>
      <c r="AB358" s="56"/>
    </row>
    <row r="359" spans="1:28" ht="14.5" x14ac:dyDescent="0.35">
      <c r="A359"/>
      <c r="B359"/>
      <c r="C359" s="56"/>
      <c r="D359" s="56"/>
      <c r="E359"/>
      <c r="F359" s="56"/>
      <c r="G359" s="56"/>
      <c r="H359"/>
      <c r="I359" s="56"/>
      <c r="J359" s="56"/>
      <c r="K359"/>
      <c r="L359" s="56"/>
      <c r="M359" s="56"/>
      <c r="N359"/>
      <c r="O359" s="56"/>
      <c r="P359" s="56"/>
      <c r="Q359"/>
      <c r="R359" s="56"/>
      <c r="S359" s="56"/>
      <c r="T359"/>
      <c r="U359" s="56"/>
      <c r="V359" s="56"/>
      <c r="W359"/>
      <c r="X359" s="56"/>
      <c r="Y359" s="56"/>
      <c r="Z359"/>
      <c r="AA359" s="56"/>
      <c r="AB359" s="56"/>
    </row>
    <row r="360" spans="1:28" ht="14.5" x14ac:dyDescent="0.35">
      <c r="A360"/>
      <c r="B360"/>
      <c r="C360" s="56"/>
      <c r="D360" s="56"/>
      <c r="E360"/>
      <c r="F360" s="56"/>
      <c r="G360" s="56"/>
      <c r="H360"/>
      <c r="I360" s="56"/>
      <c r="J360" s="56"/>
      <c r="K360"/>
      <c r="L360" s="56"/>
      <c r="M360" s="56"/>
      <c r="N360"/>
      <c r="O360" s="56"/>
      <c r="P360" s="56"/>
      <c r="Q360"/>
      <c r="R360" s="56"/>
      <c r="S360" s="56"/>
      <c r="T360"/>
      <c r="U360" s="56"/>
      <c r="V360" s="56"/>
      <c r="W360"/>
      <c r="X360" s="56"/>
      <c r="Y360" s="56"/>
      <c r="Z360"/>
      <c r="AA360" s="56"/>
      <c r="AB360" s="56"/>
    </row>
    <row r="361" spans="1:28" ht="14.5" x14ac:dyDescent="0.35">
      <c r="A361"/>
      <c r="B361"/>
      <c r="C361" s="56"/>
      <c r="D361" s="56"/>
      <c r="E361"/>
      <c r="F361" s="56"/>
      <c r="G361" s="56"/>
      <c r="H361"/>
      <c r="I361" s="56"/>
      <c r="J361" s="56"/>
      <c r="K361"/>
      <c r="L361" s="56"/>
      <c r="M361" s="56"/>
      <c r="N361"/>
      <c r="O361" s="56"/>
      <c r="P361" s="56"/>
      <c r="Q361"/>
      <c r="R361" s="56"/>
      <c r="S361" s="56"/>
      <c r="T361"/>
      <c r="U361" s="56"/>
      <c r="V361" s="56"/>
      <c r="W361"/>
      <c r="X361" s="56"/>
      <c r="Y361" s="56"/>
      <c r="Z361"/>
      <c r="AA361" s="56"/>
      <c r="AB361" s="56"/>
    </row>
    <row r="362" spans="1:28" ht="14.5" x14ac:dyDescent="0.35">
      <c r="A362"/>
      <c r="B362"/>
      <c r="C362" s="56"/>
      <c r="D362" s="56"/>
      <c r="E362"/>
      <c r="F362" s="56"/>
      <c r="G362" s="56"/>
      <c r="H362"/>
      <c r="I362" s="56"/>
      <c r="J362" s="56"/>
      <c r="K362"/>
      <c r="L362" s="56"/>
      <c r="M362" s="56"/>
      <c r="N362"/>
      <c r="O362" s="56"/>
      <c r="P362" s="56"/>
      <c r="Q362"/>
      <c r="R362" s="56"/>
      <c r="S362" s="56"/>
      <c r="T362"/>
      <c r="U362" s="56"/>
      <c r="V362" s="56"/>
      <c r="W362"/>
      <c r="X362" s="56"/>
      <c r="Y362" s="56"/>
      <c r="Z362"/>
      <c r="AA362" s="56"/>
      <c r="AB362" s="56"/>
    </row>
    <row r="363" spans="1:28" ht="14.5" x14ac:dyDescent="0.35">
      <c r="A363"/>
      <c r="B363"/>
      <c r="C363" s="56"/>
      <c r="D363" s="56"/>
      <c r="E363"/>
      <c r="F363" s="56"/>
      <c r="G363" s="56"/>
      <c r="H363"/>
      <c r="I363" s="56"/>
      <c r="J363" s="56"/>
      <c r="K363"/>
      <c r="L363" s="56"/>
      <c r="M363" s="56"/>
      <c r="N363"/>
      <c r="O363" s="56"/>
      <c r="P363" s="56"/>
      <c r="Q363"/>
      <c r="R363" s="56"/>
      <c r="S363" s="56"/>
      <c r="T363"/>
      <c r="U363" s="56"/>
      <c r="V363" s="56"/>
      <c r="W363"/>
      <c r="X363" s="56"/>
      <c r="Y363" s="56"/>
      <c r="Z363"/>
      <c r="AA363" s="56"/>
      <c r="AB363" s="56"/>
    </row>
    <row r="364" spans="1:28" ht="14.5" x14ac:dyDescent="0.35">
      <c r="A364"/>
      <c r="B364"/>
      <c r="C364" s="56"/>
      <c r="D364" s="56"/>
      <c r="E364"/>
      <c r="F364" s="56"/>
      <c r="G364" s="56"/>
      <c r="H364"/>
      <c r="I364" s="56"/>
      <c r="J364" s="56"/>
      <c r="K364"/>
      <c r="L364" s="56"/>
      <c r="M364" s="56"/>
      <c r="N364"/>
      <c r="O364" s="56"/>
      <c r="P364" s="56"/>
      <c r="Q364"/>
      <c r="R364" s="56"/>
      <c r="S364" s="56"/>
      <c r="T364"/>
      <c r="U364" s="56"/>
      <c r="V364" s="56"/>
      <c r="W364"/>
      <c r="X364" s="56"/>
      <c r="Y364" s="56"/>
      <c r="Z364"/>
      <c r="AA364" s="56"/>
      <c r="AB364" s="56"/>
    </row>
    <row r="365" spans="1:28" ht="14.5" x14ac:dyDescent="0.35">
      <c r="A365"/>
      <c r="B365"/>
      <c r="C365" s="56"/>
      <c r="D365" s="56"/>
      <c r="E365"/>
      <c r="F365" s="56"/>
      <c r="G365" s="56"/>
      <c r="H365"/>
      <c r="I365" s="56"/>
      <c r="J365" s="56"/>
      <c r="K365"/>
      <c r="L365" s="56"/>
      <c r="M365" s="56"/>
      <c r="N365"/>
      <c r="O365" s="56"/>
      <c r="P365" s="56"/>
      <c r="Q365"/>
      <c r="R365" s="56"/>
      <c r="S365" s="56"/>
      <c r="T365"/>
      <c r="U365" s="56"/>
      <c r="V365" s="56"/>
      <c r="W365"/>
      <c r="X365" s="56"/>
      <c r="Y365" s="56"/>
      <c r="Z365"/>
      <c r="AA365" s="56"/>
      <c r="AB365" s="56"/>
    </row>
    <row r="366" spans="1:28" ht="14.5" x14ac:dyDescent="0.35">
      <c r="A366"/>
      <c r="B366"/>
      <c r="C366" s="56"/>
      <c r="D366" s="56"/>
      <c r="E366"/>
      <c r="F366" s="56"/>
      <c r="G366" s="56"/>
      <c r="H366"/>
      <c r="I366" s="56"/>
      <c r="J366" s="56"/>
      <c r="K366"/>
      <c r="L366" s="56"/>
      <c r="M366" s="56"/>
      <c r="N366"/>
      <c r="O366" s="56"/>
      <c r="P366" s="56"/>
      <c r="Q366"/>
      <c r="R366" s="56"/>
      <c r="S366" s="56"/>
      <c r="T366"/>
      <c r="U366" s="56"/>
      <c r="V366" s="56"/>
      <c r="W366"/>
      <c r="X366" s="56"/>
      <c r="Y366" s="56"/>
      <c r="Z366"/>
      <c r="AA366" s="56"/>
      <c r="AB366" s="56"/>
    </row>
    <row r="367" spans="1:28" ht="14.5" x14ac:dyDescent="0.35">
      <c r="A367"/>
      <c r="B367"/>
      <c r="C367" s="56"/>
      <c r="D367" s="56"/>
      <c r="E367"/>
      <c r="F367" s="56"/>
      <c r="G367" s="56"/>
      <c r="H367"/>
      <c r="I367" s="56"/>
      <c r="J367" s="56"/>
      <c r="K367"/>
      <c r="L367" s="56"/>
      <c r="M367" s="56"/>
      <c r="N367"/>
      <c r="O367" s="56"/>
      <c r="P367" s="56"/>
      <c r="Q367"/>
      <c r="R367" s="56"/>
      <c r="S367" s="56"/>
      <c r="T367"/>
      <c r="U367" s="56"/>
      <c r="V367" s="56"/>
      <c r="W367"/>
      <c r="X367" s="56"/>
      <c r="Y367" s="56"/>
      <c r="Z367"/>
      <c r="AA367" s="56"/>
      <c r="AB367" s="56"/>
    </row>
    <row r="368" spans="1:28" ht="14.5" x14ac:dyDescent="0.35">
      <c r="A368"/>
      <c r="B368"/>
      <c r="C368" s="56"/>
      <c r="D368" s="56"/>
      <c r="E368"/>
      <c r="F368" s="56"/>
      <c r="G368" s="56"/>
      <c r="H368"/>
      <c r="I368" s="56"/>
      <c r="J368" s="56"/>
      <c r="K368"/>
      <c r="L368" s="56"/>
      <c r="M368" s="56"/>
      <c r="N368"/>
      <c r="O368" s="56"/>
      <c r="P368" s="56"/>
      <c r="Q368"/>
      <c r="R368" s="56"/>
      <c r="S368" s="56"/>
      <c r="T368"/>
      <c r="U368" s="56"/>
      <c r="V368" s="56"/>
      <c r="W368"/>
      <c r="X368" s="56"/>
      <c r="Y368" s="56"/>
      <c r="Z368"/>
      <c r="AA368" s="56"/>
      <c r="AB368" s="56"/>
    </row>
    <row r="369" spans="1:28" ht="14.5" x14ac:dyDescent="0.35">
      <c r="A369"/>
      <c r="B369"/>
      <c r="C369" s="56"/>
      <c r="D369" s="56"/>
      <c r="E369"/>
      <c r="F369" s="56"/>
      <c r="G369" s="56"/>
      <c r="H369"/>
      <c r="I369" s="56"/>
      <c r="J369" s="56"/>
      <c r="K369"/>
      <c r="L369" s="56"/>
      <c r="M369" s="56"/>
      <c r="N369"/>
      <c r="O369" s="56"/>
      <c r="P369" s="56"/>
      <c r="Q369"/>
      <c r="R369" s="56"/>
      <c r="S369" s="56"/>
      <c r="T369"/>
      <c r="U369" s="56"/>
      <c r="V369" s="56"/>
      <c r="W369"/>
      <c r="X369" s="56"/>
      <c r="Y369" s="56"/>
      <c r="Z369"/>
      <c r="AA369" s="56"/>
      <c r="AB369" s="56"/>
    </row>
    <row r="370" spans="1:28" ht="14.5" x14ac:dyDescent="0.35">
      <c r="A370"/>
      <c r="B370"/>
      <c r="C370" s="56"/>
      <c r="D370" s="56"/>
      <c r="E370"/>
      <c r="F370" s="56"/>
      <c r="G370" s="56"/>
      <c r="H370"/>
      <c r="I370" s="56"/>
      <c r="J370" s="56"/>
      <c r="K370"/>
      <c r="L370" s="56"/>
      <c r="M370" s="56"/>
      <c r="N370"/>
      <c r="O370" s="56"/>
      <c r="P370" s="56"/>
      <c r="Q370"/>
      <c r="R370" s="56"/>
      <c r="S370" s="56"/>
      <c r="T370"/>
      <c r="U370" s="56"/>
      <c r="V370" s="56"/>
      <c r="W370"/>
      <c r="X370" s="56"/>
      <c r="Y370" s="56"/>
      <c r="Z370"/>
      <c r="AA370" s="56"/>
      <c r="AB370" s="56"/>
    </row>
    <row r="371" spans="1:28" ht="14.5" x14ac:dyDescent="0.35">
      <c r="A371"/>
      <c r="B371"/>
      <c r="C371" s="56"/>
      <c r="D371" s="56"/>
      <c r="E371"/>
      <c r="F371" s="56"/>
      <c r="G371" s="56"/>
      <c r="H371"/>
      <c r="I371" s="56"/>
      <c r="J371" s="56"/>
      <c r="K371"/>
      <c r="L371" s="56"/>
      <c r="M371" s="56"/>
      <c r="N371"/>
      <c r="O371" s="56"/>
      <c r="P371" s="56"/>
      <c r="Q371"/>
      <c r="R371" s="56"/>
      <c r="S371" s="56"/>
      <c r="T371"/>
      <c r="U371" s="56"/>
      <c r="V371" s="56"/>
      <c r="W371"/>
      <c r="X371" s="56"/>
      <c r="Y371" s="56"/>
      <c r="Z371"/>
      <c r="AA371" s="56"/>
      <c r="AB371" s="56"/>
    </row>
    <row r="372" spans="1:28" ht="14.5" x14ac:dyDescent="0.35">
      <c r="A372"/>
      <c r="B372"/>
      <c r="C372" s="56"/>
      <c r="D372" s="56"/>
      <c r="E372"/>
      <c r="F372" s="56"/>
      <c r="G372" s="56"/>
      <c r="H372"/>
      <c r="I372" s="56"/>
      <c r="J372" s="56"/>
      <c r="K372"/>
      <c r="L372" s="56"/>
      <c r="M372" s="56"/>
      <c r="N372"/>
      <c r="O372" s="56"/>
      <c r="P372" s="56"/>
      <c r="Q372"/>
      <c r="R372" s="56"/>
      <c r="S372" s="56"/>
      <c r="T372"/>
      <c r="U372" s="56"/>
      <c r="V372" s="56"/>
      <c r="W372"/>
      <c r="X372" s="56"/>
      <c r="Y372" s="56"/>
      <c r="Z372"/>
      <c r="AA372" s="56"/>
      <c r="AB372" s="56"/>
    </row>
    <row r="373" spans="1:28" ht="14.5" x14ac:dyDescent="0.35">
      <c r="A373"/>
      <c r="B373"/>
      <c r="C373" s="56"/>
      <c r="D373" s="56"/>
      <c r="E373"/>
      <c r="F373" s="56"/>
      <c r="G373" s="56"/>
      <c r="H373"/>
      <c r="I373" s="56"/>
      <c r="J373" s="56"/>
      <c r="K373"/>
      <c r="L373" s="56"/>
      <c r="M373" s="56"/>
      <c r="N373"/>
      <c r="O373" s="56"/>
      <c r="P373" s="56"/>
      <c r="Q373"/>
      <c r="R373" s="56"/>
      <c r="S373" s="56"/>
      <c r="T373"/>
      <c r="U373" s="56"/>
      <c r="V373" s="56"/>
      <c r="W373"/>
      <c r="X373" s="56"/>
      <c r="Y373" s="56"/>
      <c r="Z373"/>
      <c r="AA373" s="56"/>
      <c r="AB373" s="56"/>
    </row>
    <row r="374" spans="1:28" ht="14.5" x14ac:dyDescent="0.35">
      <c r="A374"/>
      <c r="B374"/>
      <c r="C374" s="56"/>
      <c r="D374" s="56"/>
      <c r="E374"/>
      <c r="F374" s="56"/>
      <c r="G374" s="56"/>
      <c r="H374"/>
      <c r="I374" s="56"/>
      <c r="J374" s="56"/>
      <c r="K374"/>
      <c r="L374" s="56"/>
      <c r="M374" s="56"/>
      <c r="N374"/>
      <c r="O374" s="56"/>
      <c r="P374" s="56"/>
      <c r="Q374"/>
      <c r="R374" s="56"/>
      <c r="S374" s="56"/>
      <c r="T374"/>
      <c r="U374" s="56"/>
      <c r="V374" s="56"/>
      <c r="W374"/>
      <c r="X374" s="56"/>
      <c r="Y374" s="56"/>
      <c r="Z374"/>
      <c r="AA374" s="56"/>
      <c r="AB374" s="56"/>
    </row>
    <row r="375" spans="1:28" ht="14.5" x14ac:dyDescent="0.35">
      <c r="A375"/>
      <c r="B375"/>
      <c r="C375" s="56"/>
      <c r="D375" s="56"/>
      <c r="E375"/>
      <c r="F375" s="56"/>
      <c r="G375" s="56"/>
      <c r="H375"/>
      <c r="I375" s="56"/>
      <c r="J375" s="56"/>
      <c r="K375"/>
      <c r="L375" s="56"/>
      <c r="M375" s="56"/>
      <c r="N375"/>
      <c r="O375" s="56"/>
      <c r="P375" s="56"/>
      <c r="Q375"/>
      <c r="R375" s="56"/>
      <c r="S375" s="56"/>
      <c r="T375"/>
      <c r="U375" s="56"/>
      <c r="V375" s="56"/>
      <c r="W375"/>
      <c r="X375" s="56"/>
      <c r="Y375" s="56"/>
      <c r="Z375"/>
      <c r="AA375" s="56"/>
      <c r="AB375" s="56"/>
    </row>
    <row r="376" spans="1:28" ht="14.5" x14ac:dyDescent="0.35">
      <c r="A376"/>
      <c r="B376"/>
      <c r="C376" s="56"/>
      <c r="D376" s="56"/>
      <c r="E376"/>
      <c r="F376" s="56"/>
      <c r="G376" s="56"/>
      <c r="H376"/>
      <c r="I376" s="56"/>
      <c r="J376" s="56"/>
      <c r="K376"/>
      <c r="L376" s="56"/>
      <c r="M376" s="56"/>
      <c r="N376"/>
      <c r="O376" s="56"/>
      <c r="P376" s="56"/>
      <c r="Q376"/>
      <c r="R376" s="56"/>
      <c r="S376" s="56"/>
      <c r="T376"/>
      <c r="U376" s="56"/>
      <c r="V376" s="56"/>
      <c r="W376"/>
      <c r="X376" s="56"/>
      <c r="Y376" s="56"/>
      <c r="Z376"/>
      <c r="AA376" s="56"/>
      <c r="AB376" s="56"/>
    </row>
    <row r="377" spans="1:28" ht="14.5" x14ac:dyDescent="0.35">
      <c r="A377"/>
      <c r="B377"/>
      <c r="C377" s="56"/>
      <c r="D377" s="56"/>
      <c r="E377"/>
      <c r="F377" s="56"/>
      <c r="G377" s="56"/>
      <c r="H377"/>
      <c r="I377" s="56"/>
      <c r="J377" s="56"/>
      <c r="K377"/>
      <c r="L377" s="56"/>
      <c r="M377" s="56"/>
      <c r="N377"/>
      <c r="O377" s="56"/>
      <c r="P377" s="56"/>
      <c r="Q377"/>
      <c r="R377" s="56"/>
      <c r="S377" s="56"/>
      <c r="T377"/>
      <c r="U377" s="56"/>
      <c r="V377" s="56"/>
      <c r="W377"/>
      <c r="X377" s="56"/>
      <c r="Y377" s="56"/>
      <c r="Z377"/>
      <c r="AA377" s="56"/>
      <c r="AB377" s="56"/>
    </row>
    <row r="378" spans="1:28" ht="14.5" x14ac:dyDescent="0.35">
      <c r="A378"/>
      <c r="B378"/>
      <c r="C378" s="56"/>
      <c r="D378" s="56"/>
      <c r="E378"/>
      <c r="F378" s="56"/>
      <c r="G378" s="56"/>
      <c r="H378"/>
      <c r="I378" s="56"/>
      <c r="J378" s="56"/>
      <c r="K378"/>
      <c r="L378" s="56"/>
      <c r="M378" s="56"/>
      <c r="N378"/>
      <c r="O378" s="56"/>
      <c r="P378" s="56"/>
      <c r="Q378"/>
      <c r="R378" s="56"/>
      <c r="S378" s="56"/>
      <c r="T378"/>
      <c r="U378" s="56"/>
      <c r="V378" s="56"/>
      <c r="W378"/>
      <c r="X378" s="56"/>
      <c r="Y378" s="56"/>
      <c r="Z378"/>
      <c r="AA378" s="56"/>
      <c r="AB378" s="56"/>
    </row>
    <row r="379" spans="1:28" ht="14.5" x14ac:dyDescent="0.35">
      <c r="A379"/>
      <c r="B379"/>
      <c r="C379" s="56"/>
      <c r="D379" s="56"/>
      <c r="E379"/>
      <c r="F379" s="56"/>
      <c r="G379" s="56"/>
      <c r="H379"/>
      <c r="I379" s="56"/>
      <c r="J379" s="56"/>
      <c r="K379"/>
      <c r="L379" s="56"/>
      <c r="M379" s="56"/>
      <c r="N379"/>
      <c r="O379" s="56"/>
      <c r="P379" s="56"/>
      <c r="Q379"/>
      <c r="R379" s="56"/>
      <c r="S379" s="56"/>
      <c r="T379"/>
      <c r="U379" s="56"/>
      <c r="V379" s="56"/>
      <c r="W379"/>
      <c r="X379" s="56"/>
      <c r="Y379" s="56"/>
      <c r="Z379"/>
      <c r="AA379" s="56"/>
      <c r="AB379" s="56"/>
    </row>
    <row r="380" spans="1:28" ht="14.5" x14ac:dyDescent="0.35">
      <c r="A380"/>
      <c r="B380"/>
      <c r="C380" s="56"/>
      <c r="D380" s="56"/>
      <c r="E380"/>
      <c r="F380" s="56"/>
      <c r="G380" s="56"/>
      <c r="H380"/>
      <c r="I380" s="56"/>
      <c r="J380" s="56"/>
      <c r="K380"/>
      <c r="L380" s="56"/>
      <c r="M380" s="56"/>
      <c r="N380"/>
      <c r="O380" s="56"/>
      <c r="P380" s="56"/>
      <c r="Q380"/>
      <c r="R380" s="56"/>
      <c r="S380" s="56"/>
      <c r="T380"/>
      <c r="U380" s="56"/>
      <c r="V380" s="56"/>
      <c r="W380"/>
      <c r="X380" s="56"/>
      <c r="Y380" s="56"/>
      <c r="Z380"/>
      <c r="AA380" s="56"/>
      <c r="AB380" s="56"/>
    </row>
    <row r="381" spans="1:28" ht="14.5" x14ac:dyDescent="0.35">
      <c r="A381"/>
      <c r="B381"/>
      <c r="C381" s="56"/>
      <c r="D381" s="56"/>
      <c r="E381"/>
      <c r="F381" s="56"/>
      <c r="G381" s="56"/>
      <c r="H381"/>
      <c r="I381" s="56"/>
      <c r="J381" s="56"/>
      <c r="K381"/>
      <c r="L381" s="56"/>
      <c r="M381" s="56"/>
      <c r="N381"/>
      <c r="O381" s="56"/>
      <c r="P381" s="56"/>
      <c r="Q381"/>
      <c r="R381" s="56"/>
      <c r="S381" s="56"/>
      <c r="T381"/>
      <c r="U381" s="56"/>
      <c r="V381" s="56"/>
      <c r="W381"/>
      <c r="X381" s="56"/>
      <c r="Y381" s="56"/>
      <c r="Z381"/>
      <c r="AA381" s="56"/>
      <c r="AB381" s="56"/>
    </row>
    <row r="382" spans="1:28" ht="14.5" x14ac:dyDescent="0.35">
      <c r="A382"/>
      <c r="B382"/>
      <c r="C382" s="56"/>
      <c r="D382" s="56"/>
      <c r="E382"/>
      <c r="F382" s="56"/>
      <c r="G382" s="56"/>
      <c r="H382"/>
      <c r="I382" s="56"/>
      <c r="J382" s="56"/>
      <c r="K382"/>
      <c r="L382" s="56"/>
      <c r="M382" s="56"/>
      <c r="N382"/>
      <c r="O382" s="56"/>
      <c r="P382" s="56"/>
      <c r="Q382"/>
      <c r="R382" s="56"/>
      <c r="S382" s="56"/>
      <c r="T382"/>
      <c r="U382" s="56"/>
      <c r="V382" s="56"/>
      <c r="W382"/>
      <c r="X382" s="56"/>
      <c r="Y382" s="56"/>
      <c r="Z382"/>
      <c r="AA382" s="56"/>
      <c r="AB382" s="56"/>
    </row>
    <row r="383" spans="1:28" ht="14.5" x14ac:dyDescent="0.35">
      <c r="A383"/>
      <c r="B383"/>
      <c r="C383" s="56"/>
      <c r="D383" s="56"/>
      <c r="E383"/>
      <c r="F383" s="56"/>
      <c r="G383" s="56"/>
      <c r="H383"/>
      <c r="I383" s="56"/>
      <c r="J383" s="56"/>
      <c r="K383"/>
      <c r="L383" s="56"/>
      <c r="M383" s="56"/>
      <c r="N383"/>
      <c r="O383" s="56"/>
      <c r="P383" s="56"/>
      <c r="Q383"/>
      <c r="R383" s="56"/>
      <c r="S383" s="56"/>
      <c r="T383"/>
      <c r="U383" s="56"/>
      <c r="V383" s="56"/>
      <c r="W383"/>
      <c r="X383" s="56"/>
      <c r="Y383" s="56"/>
      <c r="Z383"/>
      <c r="AA383" s="56"/>
      <c r="AB383" s="56"/>
    </row>
    <row r="384" spans="1:28" ht="14.5" x14ac:dyDescent="0.35">
      <c r="A384"/>
      <c r="B384"/>
      <c r="C384" s="56"/>
      <c r="D384" s="56"/>
      <c r="E384"/>
      <c r="F384" s="56"/>
      <c r="G384" s="56"/>
      <c r="H384"/>
      <c r="I384" s="56"/>
      <c r="J384" s="56"/>
      <c r="K384"/>
      <c r="L384" s="56"/>
      <c r="M384" s="56"/>
      <c r="N384"/>
      <c r="O384" s="56"/>
      <c r="P384" s="56"/>
      <c r="Q384"/>
      <c r="R384" s="56"/>
      <c r="S384" s="56"/>
      <c r="T384"/>
      <c r="U384" s="56"/>
      <c r="V384" s="56"/>
      <c r="W384"/>
      <c r="X384" s="56"/>
      <c r="Y384" s="56"/>
      <c r="Z384"/>
      <c r="AA384" s="56"/>
      <c r="AB384" s="56"/>
    </row>
    <row r="385" spans="1:28" ht="14.5" x14ac:dyDescent="0.35">
      <c r="A385"/>
      <c r="B385"/>
      <c r="C385" s="56"/>
      <c r="D385" s="56"/>
      <c r="E385"/>
      <c r="F385" s="56"/>
      <c r="G385" s="56"/>
      <c r="H385"/>
      <c r="I385" s="56"/>
      <c r="J385" s="56"/>
      <c r="K385"/>
      <c r="L385" s="56"/>
      <c r="M385" s="56"/>
      <c r="N385"/>
      <c r="O385" s="56"/>
      <c r="P385" s="56"/>
      <c r="Q385"/>
      <c r="R385" s="56"/>
      <c r="S385" s="56"/>
      <c r="T385"/>
      <c r="U385" s="56"/>
      <c r="V385" s="56"/>
      <c r="W385"/>
      <c r="X385" s="56"/>
      <c r="Y385" s="56"/>
      <c r="Z385"/>
      <c r="AA385" s="56"/>
      <c r="AB385" s="56"/>
    </row>
    <row r="386" spans="1:28" ht="14.5" x14ac:dyDescent="0.35">
      <c r="A386"/>
      <c r="B386"/>
      <c r="C386" s="56"/>
      <c r="D386" s="56"/>
      <c r="E386"/>
      <c r="F386" s="56"/>
      <c r="G386" s="56"/>
      <c r="H386"/>
      <c r="I386" s="56"/>
      <c r="J386" s="56"/>
      <c r="K386"/>
      <c r="L386" s="56"/>
      <c r="M386" s="56"/>
      <c r="N386"/>
      <c r="O386" s="56"/>
      <c r="P386" s="56"/>
      <c r="Q386"/>
      <c r="R386" s="56"/>
      <c r="S386" s="56"/>
      <c r="T386"/>
      <c r="U386" s="56"/>
      <c r="V386" s="56"/>
      <c r="W386"/>
      <c r="X386" s="56"/>
      <c r="Y386" s="56"/>
      <c r="Z386"/>
      <c r="AA386" s="56"/>
      <c r="AB386" s="56"/>
    </row>
    <row r="387" spans="1:28" ht="14.5" x14ac:dyDescent="0.35">
      <c r="A387"/>
      <c r="B387"/>
      <c r="C387" s="56"/>
      <c r="D387" s="56"/>
      <c r="E387"/>
      <c r="F387" s="56"/>
      <c r="G387" s="56"/>
      <c r="H387"/>
      <c r="I387" s="56"/>
      <c r="J387" s="56"/>
      <c r="K387"/>
      <c r="L387" s="56"/>
      <c r="M387" s="56"/>
      <c r="N387"/>
      <c r="O387" s="56"/>
      <c r="P387" s="56"/>
      <c r="Q387"/>
      <c r="R387" s="56"/>
      <c r="S387" s="56"/>
      <c r="T387"/>
      <c r="U387" s="56"/>
      <c r="V387" s="56"/>
      <c r="W387"/>
      <c r="X387" s="56"/>
      <c r="Y387" s="56"/>
      <c r="Z387"/>
      <c r="AA387" s="56"/>
      <c r="AB387" s="56"/>
    </row>
    <row r="388" spans="1:28" ht="14.5" x14ac:dyDescent="0.35">
      <c r="A388"/>
      <c r="B388"/>
      <c r="C388" s="56"/>
      <c r="D388" s="56"/>
      <c r="E388"/>
      <c r="F388" s="56"/>
      <c r="G388" s="56"/>
      <c r="H388"/>
      <c r="I388" s="56"/>
      <c r="J388" s="56"/>
      <c r="K388"/>
      <c r="L388" s="56"/>
      <c r="M388" s="56"/>
      <c r="N388"/>
      <c r="O388" s="56"/>
      <c r="P388" s="56"/>
      <c r="Q388"/>
      <c r="R388" s="56"/>
      <c r="S388" s="56"/>
      <c r="T388"/>
      <c r="U388" s="56"/>
      <c r="V388" s="56"/>
      <c r="W388"/>
      <c r="X388" s="56"/>
      <c r="Y388" s="56"/>
      <c r="Z388"/>
      <c r="AA388" s="56"/>
      <c r="AB388" s="56"/>
    </row>
    <row r="389" spans="1:28" ht="14.5" x14ac:dyDescent="0.35">
      <c r="A389"/>
      <c r="B389"/>
      <c r="C389" s="56"/>
      <c r="D389" s="56"/>
      <c r="E389"/>
      <c r="F389" s="56"/>
      <c r="G389" s="56"/>
      <c r="H389"/>
      <c r="I389" s="56"/>
      <c r="J389" s="56"/>
      <c r="K389"/>
      <c r="L389" s="56"/>
      <c r="M389" s="56"/>
      <c r="N389"/>
      <c r="O389" s="56"/>
      <c r="P389" s="56"/>
      <c r="Q389"/>
      <c r="R389" s="56"/>
      <c r="S389" s="56"/>
      <c r="T389"/>
      <c r="U389" s="56"/>
      <c r="V389" s="56"/>
      <c r="W389"/>
      <c r="X389" s="56"/>
      <c r="Y389" s="56"/>
      <c r="Z389"/>
      <c r="AA389" s="56"/>
      <c r="AB389" s="56"/>
    </row>
    <row r="390" spans="1:28" ht="14.5" x14ac:dyDescent="0.35">
      <c r="A390"/>
      <c r="B390"/>
      <c r="C390" s="56"/>
      <c r="D390" s="56"/>
      <c r="E390"/>
      <c r="F390" s="56"/>
      <c r="G390" s="56"/>
      <c r="H390"/>
      <c r="I390" s="56"/>
      <c r="J390" s="56"/>
      <c r="K390"/>
      <c r="L390" s="56"/>
      <c r="M390" s="56"/>
      <c r="N390"/>
      <c r="O390" s="56"/>
      <c r="P390" s="56"/>
      <c r="Q390"/>
      <c r="R390" s="56"/>
      <c r="S390" s="56"/>
      <c r="T390"/>
      <c r="U390" s="56"/>
      <c r="V390" s="56"/>
      <c r="W390"/>
      <c r="X390" s="56"/>
      <c r="Y390" s="56"/>
      <c r="Z390"/>
      <c r="AA390" s="56"/>
      <c r="AB390" s="56"/>
    </row>
    <row r="391" spans="1:28" ht="14.5" x14ac:dyDescent="0.35">
      <c r="A391"/>
      <c r="B391"/>
      <c r="C391" s="56"/>
      <c r="D391" s="56"/>
      <c r="E391"/>
      <c r="F391" s="56"/>
      <c r="G391" s="56"/>
      <c r="H391"/>
      <c r="I391" s="56"/>
      <c r="J391" s="56"/>
      <c r="K391"/>
      <c r="L391" s="56"/>
      <c r="M391" s="56"/>
      <c r="N391"/>
      <c r="O391" s="56"/>
      <c r="P391" s="56"/>
      <c r="Q391"/>
      <c r="R391" s="56"/>
      <c r="S391" s="56"/>
      <c r="T391"/>
      <c r="U391" s="56"/>
      <c r="V391" s="56"/>
      <c r="W391"/>
      <c r="X391" s="56"/>
      <c r="Y391" s="56"/>
      <c r="Z391"/>
      <c r="AA391" s="56"/>
      <c r="AB391" s="56"/>
    </row>
    <row r="392" spans="1:28" ht="14.5" x14ac:dyDescent="0.35">
      <c r="A392"/>
      <c r="B392"/>
      <c r="C392" s="56"/>
      <c r="D392" s="56"/>
      <c r="E392"/>
      <c r="F392" s="56"/>
      <c r="G392" s="56"/>
      <c r="H392"/>
      <c r="I392" s="56"/>
      <c r="J392" s="56"/>
      <c r="K392"/>
      <c r="L392" s="56"/>
      <c r="M392" s="56"/>
      <c r="N392"/>
      <c r="O392" s="56"/>
      <c r="P392" s="56"/>
      <c r="Q392"/>
      <c r="R392" s="56"/>
      <c r="S392" s="56"/>
      <c r="T392"/>
      <c r="U392" s="56"/>
      <c r="V392" s="56"/>
      <c r="W392"/>
      <c r="X392" s="56"/>
      <c r="Y392" s="56"/>
      <c r="Z392"/>
      <c r="AA392" s="56"/>
      <c r="AB392" s="56"/>
    </row>
    <row r="393" spans="1:28" ht="14.5" x14ac:dyDescent="0.35">
      <c r="A393"/>
      <c r="B393"/>
      <c r="C393" s="56"/>
      <c r="D393" s="56"/>
      <c r="E393"/>
      <c r="F393" s="56"/>
      <c r="G393" s="56"/>
      <c r="H393"/>
      <c r="I393" s="56"/>
      <c r="J393" s="56"/>
      <c r="K393"/>
      <c r="L393" s="56"/>
      <c r="M393" s="56"/>
      <c r="N393"/>
      <c r="O393" s="56"/>
      <c r="P393" s="56"/>
      <c r="Q393"/>
      <c r="R393" s="56"/>
      <c r="S393" s="56"/>
      <c r="T393"/>
      <c r="U393" s="56"/>
      <c r="V393" s="56"/>
      <c r="W393"/>
      <c r="X393" s="56"/>
      <c r="Y393" s="56"/>
      <c r="Z393"/>
      <c r="AA393" s="56"/>
      <c r="AB393" s="56"/>
    </row>
    <row r="394" spans="1:28" ht="14.5" x14ac:dyDescent="0.35">
      <c r="A394"/>
      <c r="B394"/>
      <c r="C394" s="56"/>
      <c r="D394" s="56"/>
      <c r="E394"/>
      <c r="F394" s="56"/>
      <c r="G394" s="56"/>
      <c r="H394"/>
      <c r="I394" s="56"/>
      <c r="J394" s="56"/>
      <c r="K394"/>
      <c r="L394" s="56"/>
      <c r="M394" s="56"/>
      <c r="N394"/>
      <c r="O394" s="56"/>
      <c r="P394" s="56"/>
      <c r="Q394"/>
      <c r="R394" s="56"/>
      <c r="S394" s="56"/>
      <c r="T394"/>
      <c r="U394" s="56"/>
      <c r="V394" s="56"/>
      <c r="W394"/>
      <c r="X394" s="56"/>
      <c r="Y394" s="56"/>
      <c r="Z394"/>
      <c r="AA394" s="56"/>
      <c r="AB394" s="56"/>
    </row>
    <row r="395" spans="1:28" ht="14.5" x14ac:dyDescent="0.35">
      <c r="A395"/>
      <c r="B395"/>
      <c r="C395" s="56"/>
      <c r="D395" s="56"/>
      <c r="E395"/>
      <c r="F395" s="56"/>
      <c r="G395" s="56"/>
      <c r="H395"/>
      <c r="I395" s="56"/>
      <c r="J395" s="56"/>
      <c r="K395"/>
      <c r="L395" s="56"/>
      <c r="M395" s="56"/>
      <c r="N395"/>
      <c r="O395" s="56"/>
      <c r="P395" s="56"/>
      <c r="Q395"/>
      <c r="R395" s="56"/>
      <c r="S395" s="56"/>
      <c r="T395"/>
      <c r="U395" s="56"/>
      <c r="V395" s="56"/>
      <c r="W395"/>
      <c r="X395" s="56"/>
      <c r="Y395" s="56"/>
      <c r="Z395"/>
      <c r="AA395" s="56"/>
      <c r="AB395" s="56"/>
    </row>
    <row r="396" spans="1:28" ht="14.5" x14ac:dyDescent="0.35">
      <c r="A396"/>
      <c r="B396"/>
      <c r="C396" s="56"/>
      <c r="D396" s="56"/>
      <c r="E396"/>
      <c r="F396" s="56"/>
      <c r="G396" s="56"/>
      <c r="H396"/>
      <c r="I396" s="56"/>
      <c r="J396" s="56"/>
      <c r="K396"/>
      <c r="L396" s="56"/>
      <c r="M396" s="56"/>
      <c r="N396"/>
      <c r="O396" s="56"/>
      <c r="P396" s="56"/>
      <c r="Q396"/>
      <c r="R396" s="56"/>
      <c r="S396" s="56"/>
      <c r="T396"/>
      <c r="U396" s="56"/>
      <c r="V396" s="56"/>
      <c r="W396"/>
      <c r="X396" s="56"/>
      <c r="Y396" s="56"/>
      <c r="Z396"/>
      <c r="AA396" s="56"/>
      <c r="AB396" s="56"/>
    </row>
    <row r="397" spans="1:28" ht="14.5" x14ac:dyDescent="0.35">
      <c r="A397"/>
      <c r="B397"/>
      <c r="C397" s="56"/>
      <c r="D397" s="56"/>
      <c r="E397"/>
      <c r="F397" s="56"/>
      <c r="G397" s="56"/>
      <c r="H397"/>
      <c r="I397" s="56"/>
      <c r="J397" s="56"/>
      <c r="K397"/>
      <c r="L397" s="56"/>
      <c r="M397" s="56"/>
      <c r="N397"/>
      <c r="O397" s="56"/>
      <c r="P397" s="56"/>
      <c r="Q397"/>
      <c r="R397" s="56"/>
      <c r="S397" s="56"/>
      <c r="T397"/>
      <c r="U397" s="56"/>
      <c r="V397" s="56"/>
      <c r="W397"/>
      <c r="X397" s="56"/>
      <c r="Y397" s="56"/>
      <c r="Z397"/>
      <c r="AA397" s="56"/>
      <c r="AB397" s="56"/>
    </row>
    <row r="398" spans="1:28" ht="14.5" x14ac:dyDescent="0.35">
      <c r="A398"/>
      <c r="B398"/>
      <c r="C398" s="56"/>
      <c r="D398" s="56"/>
      <c r="E398"/>
      <c r="F398" s="56"/>
      <c r="G398" s="56"/>
      <c r="H398"/>
      <c r="I398" s="56"/>
      <c r="J398" s="56"/>
      <c r="K398"/>
      <c r="L398" s="56"/>
      <c r="M398" s="56"/>
      <c r="N398"/>
      <c r="O398" s="56"/>
      <c r="P398" s="56"/>
      <c r="Q398"/>
      <c r="R398" s="56"/>
      <c r="S398" s="56"/>
      <c r="T398"/>
      <c r="U398" s="56"/>
      <c r="V398" s="56"/>
      <c r="W398"/>
      <c r="X398" s="56"/>
      <c r="Y398" s="56"/>
      <c r="Z398"/>
      <c r="AA398" s="56"/>
      <c r="AB398" s="56"/>
    </row>
    <row r="399" spans="1:28" ht="14.5" x14ac:dyDescent="0.35">
      <c r="A399"/>
      <c r="B399"/>
      <c r="C399" s="56"/>
      <c r="D399" s="56"/>
      <c r="E399"/>
      <c r="F399" s="56"/>
      <c r="G399" s="56"/>
      <c r="H399"/>
      <c r="I399" s="56"/>
      <c r="J399" s="56"/>
      <c r="K399"/>
      <c r="L399" s="56"/>
      <c r="M399" s="56"/>
      <c r="N399"/>
      <c r="O399" s="56"/>
      <c r="P399" s="56"/>
      <c r="Q399"/>
      <c r="R399" s="56"/>
      <c r="S399" s="56"/>
      <c r="T399"/>
      <c r="U399" s="56"/>
      <c r="V399" s="56"/>
      <c r="W399"/>
      <c r="X399" s="56"/>
      <c r="Y399" s="56"/>
      <c r="Z399"/>
      <c r="AA399" s="56"/>
      <c r="AB399" s="56"/>
    </row>
    <row r="400" spans="1:28" ht="14.5" x14ac:dyDescent="0.35">
      <c r="A400"/>
      <c r="B400"/>
      <c r="C400" s="56"/>
      <c r="D400" s="56"/>
      <c r="E400"/>
      <c r="F400" s="56"/>
      <c r="G400" s="56"/>
      <c r="H400"/>
      <c r="I400" s="56"/>
      <c r="J400" s="56"/>
      <c r="K400"/>
      <c r="L400" s="56"/>
      <c r="M400" s="56"/>
      <c r="N400"/>
      <c r="O400" s="56"/>
      <c r="P400" s="56"/>
      <c r="Q400"/>
      <c r="R400" s="56"/>
      <c r="S400" s="56"/>
      <c r="T400"/>
      <c r="U400" s="56"/>
      <c r="V400" s="56"/>
      <c r="W400"/>
      <c r="X400" s="56"/>
      <c r="Y400" s="56"/>
      <c r="Z400"/>
      <c r="AA400" s="56"/>
      <c r="AB400" s="56"/>
    </row>
    <row r="401" spans="1:28" ht="14.5" x14ac:dyDescent="0.35">
      <c r="A401"/>
      <c r="B401"/>
      <c r="C401" s="56"/>
      <c r="D401" s="56"/>
      <c r="E401"/>
      <c r="F401" s="56"/>
      <c r="G401" s="56"/>
      <c r="H401"/>
      <c r="I401" s="56"/>
      <c r="J401" s="56"/>
      <c r="K401"/>
      <c r="L401" s="56"/>
      <c r="M401" s="56"/>
      <c r="N401"/>
      <c r="O401" s="56"/>
      <c r="P401" s="56"/>
      <c r="Q401"/>
      <c r="R401" s="56"/>
      <c r="S401" s="56"/>
      <c r="T401"/>
      <c r="U401" s="56"/>
      <c r="V401" s="56"/>
      <c r="W401"/>
      <c r="X401" s="56"/>
      <c r="Y401" s="56"/>
      <c r="Z401"/>
      <c r="AA401" s="56"/>
      <c r="AB401" s="56"/>
    </row>
    <row r="402" spans="1:28" ht="14.5" x14ac:dyDescent="0.35">
      <c r="A402"/>
      <c r="B402"/>
      <c r="C402" s="56"/>
      <c r="D402" s="56"/>
      <c r="E402"/>
      <c r="F402" s="56"/>
      <c r="G402" s="56"/>
      <c r="H402"/>
      <c r="I402" s="56"/>
      <c r="J402" s="56"/>
      <c r="K402"/>
      <c r="L402" s="56"/>
      <c r="M402" s="56"/>
      <c r="N402"/>
      <c r="O402" s="56"/>
      <c r="P402" s="56"/>
      <c r="Q402"/>
      <c r="R402" s="56"/>
      <c r="S402" s="56"/>
      <c r="T402"/>
      <c r="U402" s="56"/>
      <c r="V402" s="56"/>
      <c r="W402"/>
      <c r="X402" s="56"/>
      <c r="Y402" s="56"/>
      <c r="Z402"/>
      <c r="AA402" s="56"/>
      <c r="AB402" s="56"/>
    </row>
    <row r="403" spans="1:28" ht="14.5" x14ac:dyDescent="0.35">
      <c r="A403"/>
      <c r="B403"/>
      <c r="C403" s="56"/>
      <c r="D403" s="56"/>
      <c r="E403"/>
      <c r="F403" s="56"/>
      <c r="G403" s="56"/>
      <c r="H403"/>
      <c r="I403" s="56"/>
      <c r="J403" s="56"/>
      <c r="K403"/>
      <c r="L403" s="56"/>
      <c r="M403" s="56"/>
      <c r="N403"/>
      <c r="O403" s="56"/>
      <c r="P403" s="56"/>
      <c r="Q403"/>
      <c r="R403" s="56"/>
      <c r="S403" s="56"/>
      <c r="T403"/>
      <c r="U403" s="56"/>
      <c r="V403" s="56"/>
      <c r="W403"/>
      <c r="X403" s="56"/>
      <c r="Y403" s="56"/>
      <c r="Z403"/>
      <c r="AA403" s="56"/>
      <c r="AB403" s="56"/>
    </row>
    <row r="404" spans="1:28" ht="14.5" x14ac:dyDescent="0.35">
      <c r="A404"/>
      <c r="B404"/>
      <c r="C404" s="56"/>
      <c r="D404" s="56"/>
      <c r="E404"/>
      <c r="F404" s="56"/>
      <c r="G404" s="56"/>
      <c r="H404"/>
      <c r="I404" s="56"/>
      <c r="J404" s="56"/>
      <c r="K404"/>
      <c r="L404" s="56"/>
      <c r="M404" s="56"/>
      <c r="N404"/>
      <c r="O404" s="56"/>
      <c r="P404" s="56"/>
      <c r="Q404"/>
      <c r="R404" s="56"/>
      <c r="S404" s="56"/>
      <c r="T404"/>
      <c r="U404" s="56"/>
      <c r="V404" s="56"/>
      <c r="W404"/>
      <c r="X404" s="56"/>
      <c r="Y404" s="56"/>
      <c r="Z404"/>
      <c r="AA404" s="56"/>
      <c r="AB404" s="56"/>
    </row>
    <row r="405" spans="1:28" ht="14.5" x14ac:dyDescent="0.35">
      <c r="A405"/>
      <c r="B405"/>
      <c r="C405" s="56"/>
      <c r="D405" s="56"/>
      <c r="E405"/>
      <c r="F405" s="56"/>
      <c r="G405" s="56"/>
      <c r="H405"/>
      <c r="I405" s="56"/>
      <c r="J405" s="56"/>
      <c r="K405"/>
      <c r="L405" s="56"/>
      <c r="M405" s="56"/>
      <c r="N405"/>
      <c r="O405" s="56"/>
      <c r="P405" s="56"/>
      <c r="Q405"/>
      <c r="R405" s="56"/>
      <c r="S405" s="56"/>
      <c r="T405"/>
      <c r="U405" s="56"/>
      <c r="V405" s="56"/>
      <c r="W405"/>
      <c r="X405" s="56"/>
      <c r="Y405" s="56"/>
      <c r="Z405"/>
      <c r="AA405" s="56"/>
      <c r="AB405" s="56"/>
    </row>
    <row r="406" spans="1:28" ht="14.5" x14ac:dyDescent="0.35">
      <c r="A406"/>
      <c r="B406"/>
      <c r="C406" s="56"/>
      <c r="D406" s="56"/>
      <c r="E406"/>
      <c r="F406" s="56"/>
      <c r="G406" s="56"/>
      <c r="H406"/>
      <c r="I406" s="56"/>
      <c r="J406" s="56"/>
      <c r="K406"/>
      <c r="L406" s="56"/>
      <c r="M406" s="56"/>
      <c r="N406"/>
      <c r="O406" s="56"/>
      <c r="P406" s="56"/>
      <c r="Q406"/>
      <c r="R406" s="56"/>
      <c r="S406" s="56"/>
      <c r="T406"/>
      <c r="U406" s="56"/>
      <c r="V406" s="56"/>
      <c r="W406"/>
      <c r="X406" s="56"/>
      <c r="Y406" s="56"/>
      <c r="Z406"/>
      <c r="AA406" s="56"/>
      <c r="AB406" s="56"/>
    </row>
    <row r="407" spans="1:28" ht="14.5" x14ac:dyDescent="0.35">
      <c r="A407"/>
      <c r="B407"/>
      <c r="C407" s="56"/>
      <c r="D407" s="56"/>
      <c r="E407"/>
      <c r="F407" s="56"/>
      <c r="G407" s="56"/>
      <c r="H407"/>
      <c r="I407" s="56"/>
      <c r="J407" s="56"/>
      <c r="K407"/>
      <c r="L407" s="56"/>
      <c r="M407" s="56"/>
      <c r="N407"/>
      <c r="O407" s="56"/>
      <c r="P407" s="56"/>
      <c r="Q407"/>
      <c r="R407" s="56"/>
      <c r="S407" s="56"/>
      <c r="T407"/>
      <c r="U407" s="56"/>
      <c r="V407" s="56"/>
      <c r="W407"/>
      <c r="X407" s="56"/>
      <c r="Y407" s="56"/>
      <c r="Z407"/>
      <c r="AA407" s="56"/>
      <c r="AB407" s="56"/>
    </row>
    <row r="408" spans="1:28" ht="14.5" x14ac:dyDescent="0.35">
      <c r="A408"/>
      <c r="B408"/>
      <c r="C408" s="56"/>
      <c r="D408" s="56"/>
      <c r="E408"/>
      <c r="F408" s="56"/>
      <c r="G408" s="56"/>
      <c r="H408"/>
      <c r="I408" s="56"/>
      <c r="J408" s="56"/>
      <c r="K408"/>
      <c r="L408" s="56"/>
      <c r="M408" s="56"/>
      <c r="N408"/>
      <c r="O408" s="56"/>
      <c r="P408" s="56"/>
      <c r="Q408"/>
      <c r="R408" s="56"/>
      <c r="S408" s="56"/>
      <c r="T408"/>
      <c r="U408" s="56"/>
      <c r="V408" s="56"/>
      <c r="W408"/>
      <c r="X408" s="56"/>
      <c r="Y408" s="56"/>
      <c r="Z408"/>
      <c r="AA408" s="56"/>
      <c r="AB408" s="56"/>
    </row>
    <row r="409" spans="1:28" ht="14.5" x14ac:dyDescent="0.35">
      <c r="A409"/>
      <c r="B409"/>
      <c r="C409" s="56"/>
      <c r="D409" s="56"/>
      <c r="E409"/>
      <c r="F409" s="56"/>
      <c r="G409" s="56"/>
      <c r="H409"/>
      <c r="I409" s="56"/>
      <c r="J409" s="56"/>
      <c r="K409"/>
      <c r="L409" s="56"/>
      <c r="M409" s="56"/>
      <c r="N409"/>
      <c r="O409" s="56"/>
      <c r="P409" s="56"/>
      <c r="Q409"/>
      <c r="R409" s="56"/>
      <c r="S409" s="56"/>
      <c r="T409"/>
      <c r="U409" s="56"/>
      <c r="V409" s="56"/>
      <c r="W409"/>
      <c r="X409" s="56"/>
      <c r="Y409" s="56"/>
      <c r="Z409"/>
      <c r="AA409" s="56"/>
      <c r="AB409" s="56"/>
    </row>
    <row r="410" spans="1:28" ht="14.5" x14ac:dyDescent="0.35">
      <c r="A410"/>
      <c r="B410"/>
      <c r="C410" s="56"/>
      <c r="D410" s="56"/>
      <c r="E410"/>
      <c r="F410" s="56"/>
      <c r="G410" s="56"/>
      <c r="H410"/>
      <c r="I410" s="56"/>
      <c r="J410" s="56"/>
      <c r="K410"/>
      <c r="L410" s="56"/>
      <c r="M410" s="56"/>
      <c r="N410"/>
      <c r="O410" s="56"/>
      <c r="P410" s="56"/>
      <c r="Q410"/>
      <c r="R410" s="56"/>
      <c r="S410" s="56"/>
      <c r="T410"/>
      <c r="U410" s="56"/>
      <c r="V410" s="56"/>
      <c r="W410"/>
      <c r="X410" s="56"/>
      <c r="Y410" s="56"/>
      <c r="Z410"/>
      <c r="AA410" s="56"/>
      <c r="AB410" s="56"/>
    </row>
    <row r="411" spans="1:28" ht="14.5" x14ac:dyDescent="0.35">
      <c r="A411"/>
      <c r="B411"/>
      <c r="C411" s="56"/>
      <c r="D411" s="56"/>
      <c r="E411"/>
      <c r="F411" s="56"/>
      <c r="G411" s="56"/>
      <c r="H411"/>
      <c r="I411" s="56"/>
      <c r="J411" s="56"/>
      <c r="K411"/>
      <c r="L411" s="56"/>
      <c r="M411" s="56"/>
      <c r="N411"/>
      <c r="O411" s="56"/>
      <c r="P411" s="56"/>
      <c r="Q411"/>
      <c r="R411" s="56"/>
      <c r="S411" s="56"/>
      <c r="T411"/>
      <c r="U411" s="56"/>
      <c r="V411" s="56"/>
      <c r="W411"/>
      <c r="X411" s="56"/>
      <c r="Y411" s="56"/>
      <c r="Z411"/>
      <c r="AA411" s="56"/>
      <c r="AB411" s="56"/>
    </row>
    <row r="412" spans="1:28" ht="14.5" x14ac:dyDescent="0.35">
      <c r="A412"/>
      <c r="B412"/>
      <c r="C412" s="56"/>
      <c r="D412" s="56"/>
      <c r="E412"/>
      <c r="F412" s="56"/>
      <c r="G412" s="56"/>
      <c r="H412"/>
      <c r="I412" s="56"/>
      <c r="J412" s="56"/>
      <c r="K412"/>
      <c r="L412" s="56"/>
      <c r="M412" s="56"/>
      <c r="N412"/>
      <c r="O412" s="56"/>
      <c r="P412" s="56"/>
      <c r="Q412"/>
      <c r="R412" s="56"/>
      <c r="S412" s="56"/>
      <c r="T412"/>
      <c r="U412" s="56"/>
      <c r="V412" s="56"/>
      <c r="W412"/>
      <c r="X412" s="56"/>
      <c r="Y412" s="56"/>
      <c r="Z412"/>
      <c r="AA412" s="56"/>
      <c r="AB412" s="56"/>
    </row>
    <row r="413" spans="1:28" ht="14.5" x14ac:dyDescent="0.35">
      <c r="A413"/>
      <c r="B413"/>
      <c r="C413" s="56"/>
      <c r="D413" s="56"/>
      <c r="E413"/>
      <c r="F413" s="56"/>
      <c r="G413" s="56"/>
      <c r="H413"/>
      <c r="I413" s="56"/>
      <c r="J413" s="56"/>
      <c r="K413"/>
      <c r="L413" s="56"/>
      <c r="M413" s="56"/>
      <c r="N413"/>
      <c r="O413" s="56"/>
      <c r="P413" s="56"/>
      <c r="Q413"/>
      <c r="R413" s="56"/>
      <c r="S413" s="56"/>
      <c r="T413"/>
      <c r="U413" s="56"/>
      <c r="V413" s="56"/>
      <c r="W413"/>
      <c r="X413" s="56"/>
      <c r="Y413" s="56"/>
      <c r="Z413"/>
      <c r="AA413" s="56"/>
      <c r="AB413" s="56"/>
    </row>
    <row r="414" spans="1:28" ht="14.5" x14ac:dyDescent="0.35">
      <c r="A414"/>
      <c r="B414"/>
      <c r="C414" s="56"/>
      <c r="D414" s="56"/>
      <c r="E414"/>
      <c r="F414" s="56"/>
      <c r="G414" s="56"/>
      <c r="H414"/>
      <c r="I414" s="56"/>
      <c r="J414" s="56"/>
      <c r="K414"/>
      <c r="L414" s="56"/>
      <c r="M414" s="56"/>
      <c r="N414"/>
      <c r="O414" s="56"/>
      <c r="P414" s="56"/>
      <c r="Q414"/>
      <c r="R414" s="56"/>
      <c r="S414" s="56"/>
      <c r="T414"/>
      <c r="U414" s="56"/>
      <c r="V414" s="56"/>
      <c r="W414"/>
      <c r="X414" s="56"/>
      <c r="Y414" s="56"/>
      <c r="Z414"/>
      <c r="AA414" s="56"/>
      <c r="AB414" s="56"/>
    </row>
    <row r="415" spans="1:28" ht="14.5" x14ac:dyDescent="0.35">
      <c r="A415"/>
      <c r="B415"/>
      <c r="C415" s="56"/>
      <c r="D415" s="56"/>
      <c r="E415"/>
      <c r="F415" s="56"/>
      <c r="G415" s="56"/>
      <c r="H415"/>
      <c r="I415" s="56"/>
      <c r="J415" s="56"/>
      <c r="K415"/>
      <c r="L415" s="56"/>
      <c r="M415" s="56"/>
      <c r="N415"/>
      <c r="O415" s="56"/>
      <c r="P415" s="56"/>
      <c r="Q415"/>
      <c r="R415" s="56"/>
      <c r="S415" s="56"/>
      <c r="T415"/>
      <c r="U415" s="56"/>
      <c r="V415" s="56"/>
      <c r="W415"/>
      <c r="X415" s="56"/>
      <c r="Y415" s="56"/>
      <c r="Z415"/>
      <c r="AA415" s="56"/>
      <c r="AB415" s="56"/>
    </row>
    <row r="416" spans="1:28" ht="14.5" x14ac:dyDescent="0.35">
      <c r="A416"/>
      <c r="B416"/>
      <c r="C416" s="56"/>
      <c r="D416" s="56"/>
      <c r="E416"/>
      <c r="F416" s="56"/>
      <c r="G416" s="56"/>
      <c r="H416"/>
      <c r="I416" s="56"/>
      <c r="J416" s="56"/>
      <c r="K416"/>
      <c r="L416" s="56"/>
      <c r="M416" s="56"/>
      <c r="N416"/>
      <c r="O416" s="56"/>
      <c r="P416" s="56"/>
      <c r="Q416"/>
      <c r="R416" s="56"/>
      <c r="S416" s="56"/>
      <c r="T416"/>
      <c r="U416" s="56"/>
      <c r="V416" s="56"/>
      <c r="W416"/>
      <c r="X416" s="56"/>
      <c r="Y416" s="56"/>
      <c r="Z416"/>
      <c r="AA416" s="56"/>
      <c r="AB416" s="56"/>
    </row>
    <row r="417" spans="1:28" ht="14.5" x14ac:dyDescent="0.35">
      <c r="A417"/>
      <c r="B417"/>
      <c r="C417" s="56"/>
      <c r="D417" s="56"/>
      <c r="E417"/>
      <c r="F417" s="56"/>
      <c r="G417" s="56"/>
      <c r="H417"/>
      <c r="I417" s="56"/>
      <c r="J417" s="56"/>
      <c r="K417"/>
      <c r="L417" s="56"/>
      <c r="M417" s="56"/>
      <c r="N417"/>
      <c r="O417" s="56"/>
      <c r="P417" s="56"/>
      <c r="Q417"/>
      <c r="R417" s="56"/>
      <c r="S417" s="56"/>
      <c r="T417"/>
      <c r="U417" s="56"/>
      <c r="V417" s="56"/>
      <c r="W417"/>
      <c r="X417" s="56"/>
      <c r="Y417" s="56"/>
      <c r="Z417"/>
      <c r="AA417" s="56"/>
      <c r="AB417" s="56"/>
    </row>
    <row r="418" spans="1:28" ht="14.5" x14ac:dyDescent="0.35">
      <c r="A418"/>
      <c r="B418"/>
      <c r="C418" s="56"/>
      <c r="D418" s="56"/>
      <c r="E418"/>
      <c r="F418" s="56"/>
      <c r="G418" s="56"/>
      <c r="H418"/>
      <c r="I418" s="56"/>
      <c r="J418" s="56"/>
      <c r="K418"/>
      <c r="L418" s="56"/>
      <c r="M418" s="56"/>
      <c r="N418"/>
      <c r="O418" s="56"/>
      <c r="P418" s="56"/>
      <c r="Q418"/>
      <c r="R418" s="56"/>
      <c r="S418" s="56"/>
      <c r="T418"/>
      <c r="U418" s="56"/>
      <c r="V418" s="56"/>
      <c r="W418"/>
      <c r="X418" s="56"/>
      <c r="Y418" s="56"/>
      <c r="Z418"/>
      <c r="AA418" s="56"/>
      <c r="AB418" s="56"/>
    </row>
    <row r="419" spans="1:28" ht="14.5" x14ac:dyDescent="0.35">
      <c r="A419"/>
      <c r="B419"/>
      <c r="C419" s="56"/>
      <c r="D419" s="56"/>
      <c r="E419"/>
      <c r="F419" s="56"/>
      <c r="G419" s="56"/>
      <c r="H419"/>
      <c r="I419" s="56"/>
      <c r="J419" s="56"/>
      <c r="K419"/>
      <c r="L419" s="56"/>
      <c r="M419" s="56"/>
      <c r="N419"/>
      <c r="O419" s="56"/>
      <c r="P419" s="56"/>
      <c r="Q419"/>
      <c r="R419" s="56"/>
      <c r="S419" s="56"/>
      <c r="T419"/>
      <c r="U419" s="56"/>
      <c r="V419" s="56"/>
      <c r="W419"/>
      <c r="X419" s="56"/>
      <c r="Y419" s="56"/>
      <c r="Z419"/>
      <c r="AA419" s="56"/>
      <c r="AB419" s="56"/>
    </row>
    <row r="420" spans="1:28" ht="14.5" x14ac:dyDescent="0.35">
      <c r="A420"/>
      <c r="B420"/>
      <c r="C420" s="56"/>
      <c r="D420" s="56"/>
      <c r="E420"/>
      <c r="F420" s="56"/>
      <c r="G420" s="56"/>
      <c r="H420"/>
      <c r="I420" s="56"/>
      <c r="J420" s="56"/>
      <c r="K420"/>
      <c r="L420" s="56"/>
      <c r="M420" s="56"/>
      <c r="N420"/>
      <c r="O420" s="56"/>
      <c r="P420" s="56"/>
      <c r="Q420"/>
      <c r="R420" s="56"/>
      <c r="S420" s="56"/>
      <c r="T420"/>
      <c r="U420" s="56"/>
      <c r="V420" s="56"/>
      <c r="W420"/>
      <c r="X420" s="56"/>
      <c r="Y420" s="56"/>
      <c r="Z420"/>
      <c r="AA420" s="56"/>
      <c r="AB420" s="56"/>
    </row>
    <row r="421" spans="1:28" ht="14.5" x14ac:dyDescent="0.35">
      <c r="A421"/>
      <c r="B421"/>
      <c r="C421" s="56"/>
      <c r="D421" s="56"/>
      <c r="E421"/>
      <c r="F421" s="56"/>
      <c r="G421" s="56"/>
      <c r="H421"/>
      <c r="I421" s="56"/>
      <c r="J421" s="56"/>
      <c r="K421"/>
      <c r="L421" s="56"/>
      <c r="M421" s="56"/>
      <c r="N421"/>
      <c r="O421" s="56"/>
      <c r="P421" s="56"/>
      <c r="Q421"/>
      <c r="R421" s="56"/>
      <c r="S421" s="56"/>
      <c r="T421"/>
      <c r="U421" s="56"/>
      <c r="V421" s="56"/>
      <c r="W421"/>
      <c r="X421" s="56"/>
      <c r="Y421" s="56"/>
      <c r="Z421"/>
      <c r="AA421" s="56"/>
      <c r="AB421" s="56"/>
    </row>
    <row r="422" spans="1:28" ht="14.5" x14ac:dyDescent="0.35">
      <c r="A422"/>
      <c r="B422"/>
      <c r="C422" s="56"/>
      <c r="D422" s="56"/>
      <c r="E422"/>
      <c r="F422" s="56"/>
      <c r="G422" s="56"/>
      <c r="H422"/>
      <c r="I422" s="56"/>
      <c r="J422" s="56"/>
      <c r="K422"/>
      <c r="L422" s="56"/>
      <c r="M422" s="56"/>
      <c r="N422"/>
      <c r="O422" s="56"/>
      <c r="P422" s="56"/>
      <c r="Q422"/>
      <c r="R422" s="56"/>
      <c r="S422" s="56"/>
      <c r="T422"/>
      <c r="U422" s="56"/>
      <c r="V422" s="56"/>
      <c r="W422"/>
      <c r="X422" s="56"/>
      <c r="Y422" s="56"/>
      <c r="Z422"/>
      <c r="AA422" s="56"/>
      <c r="AB422" s="56"/>
    </row>
    <row r="423" spans="1:28" ht="14.5" x14ac:dyDescent="0.35">
      <c r="A423"/>
      <c r="B423"/>
      <c r="C423" s="56"/>
      <c r="D423" s="56"/>
      <c r="E423"/>
      <c r="F423" s="56"/>
      <c r="G423" s="56"/>
      <c r="H423"/>
      <c r="I423" s="56"/>
      <c r="J423" s="56"/>
      <c r="K423"/>
      <c r="L423" s="56"/>
      <c r="M423" s="56"/>
      <c r="N423"/>
      <c r="O423" s="56"/>
      <c r="P423" s="56"/>
      <c r="Q423"/>
      <c r="R423" s="56"/>
      <c r="S423" s="56"/>
      <c r="T423"/>
      <c r="U423" s="56"/>
      <c r="V423" s="56"/>
      <c r="W423"/>
      <c r="X423" s="56"/>
      <c r="Y423" s="56"/>
      <c r="Z423"/>
      <c r="AA423" s="56"/>
      <c r="AB423" s="56"/>
    </row>
    <row r="424" spans="1:28" ht="14.5" x14ac:dyDescent="0.35">
      <c r="A424"/>
      <c r="B424"/>
      <c r="C424" s="56"/>
      <c r="D424" s="56"/>
      <c r="E424"/>
      <c r="F424" s="56"/>
      <c r="G424" s="56"/>
      <c r="H424"/>
      <c r="I424" s="56"/>
      <c r="J424" s="56"/>
      <c r="K424"/>
      <c r="L424" s="56"/>
      <c r="M424" s="56"/>
      <c r="N424"/>
      <c r="O424" s="56"/>
      <c r="P424" s="56"/>
      <c r="Q424"/>
      <c r="R424" s="56"/>
      <c r="S424" s="56"/>
      <c r="T424"/>
      <c r="U424" s="56"/>
      <c r="V424" s="56"/>
      <c r="W424"/>
      <c r="X424" s="56"/>
      <c r="Y424" s="56"/>
      <c r="Z424"/>
      <c r="AA424" s="56"/>
      <c r="AB424" s="56"/>
    </row>
    <row r="425" spans="1:28" ht="14.5" x14ac:dyDescent="0.35">
      <c r="A425"/>
      <c r="B425"/>
      <c r="C425" s="56"/>
      <c r="D425" s="56"/>
      <c r="E425"/>
      <c r="F425" s="56"/>
      <c r="G425" s="56"/>
      <c r="H425"/>
      <c r="I425" s="56"/>
      <c r="J425" s="56"/>
      <c r="K425"/>
      <c r="L425" s="56"/>
      <c r="M425" s="56"/>
      <c r="N425"/>
      <c r="O425" s="56"/>
      <c r="P425" s="56"/>
      <c r="Q425"/>
      <c r="R425" s="56"/>
      <c r="S425" s="56"/>
      <c r="T425"/>
      <c r="U425" s="56"/>
      <c r="V425" s="56"/>
      <c r="W425"/>
      <c r="X425" s="56"/>
      <c r="Y425" s="56"/>
      <c r="Z425"/>
      <c r="AA425" s="56"/>
      <c r="AB425" s="56"/>
    </row>
    <row r="426" spans="1:28" ht="14.5" x14ac:dyDescent="0.35">
      <c r="A426"/>
      <c r="B426"/>
      <c r="C426" s="56"/>
      <c r="D426" s="56"/>
      <c r="E426"/>
      <c r="F426" s="56"/>
      <c r="G426" s="56"/>
      <c r="H426"/>
      <c r="I426" s="56"/>
      <c r="J426" s="56"/>
      <c r="K426"/>
      <c r="L426" s="56"/>
      <c r="M426" s="56"/>
      <c r="N426"/>
      <c r="O426" s="56"/>
      <c r="P426" s="56"/>
      <c r="Q426"/>
      <c r="R426" s="56"/>
      <c r="S426" s="56"/>
      <c r="T426"/>
      <c r="U426" s="56"/>
      <c r="V426" s="56"/>
      <c r="W426"/>
      <c r="X426" s="56"/>
      <c r="Y426" s="56"/>
      <c r="Z426"/>
      <c r="AA426" s="56"/>
      <c r="AB426" s="56"/>
    </row>
    <row r="427" spans="1:28" ht="14.5" x14ac:dyDescent="0.35">
      <c r="A427"/>
      <c r="B427"/>
      <c r="C427" s="56"/>
      <c r="D427" s="56"/>
      <c r="E427"/>
      <c r="F427" s="56"/>
      <c r="G427" s="56"/>
      <c r="H427"/>
      <c r="I427" s="56"/>
      <c r="J427" s="56"/>
      <c r="K427"/>
      <c r="L427" s="56"/>
      <c r="M427" s="56"/>
      <c r="N427"/>
      <c r="O427" s="56"/>
      <c r="P427" s="56"/>
      <c r="Q427"/>
      <c r="R427" s="56"/>
      <c r="S427" s="56"/>
      <c r="T427"/>
      <c r="U427" s="56"/>
      <c r="V427" s="56"/>
      <c r="W427"/>
      <c r="X427" s="56"/>
      <c r="Y427" s="56"/>
      <c r="Z427"/>
      <c r="AA427" s="56"/>
      <c r="AB427" s="56"/>
    </row>
    <row r="428" spans="1:28" ht="14.5" x14ac:dyDescent="0.35">
      <c r="A428"/>
      <c r="B428"/>
      <c r="C428" s="56"/>
      <c r="D428" s="56"/>
      <c r="E428"/>
      <c r="F428" s="56"/>
      <c r="G428" s="56"/>
      <c r="H428"/>
      <c r="I428" s="56"/>
      <c r="J428" s="56"/>
      <c r="K428"/>
      <c r="L428" s="56"/>
      <c r="M428" s="56"/>
      <c r="N428"/>
      <c r="O428" s="56"/>
      <c r="P428" s="56"/>
      <c r="Q428"/>
      <c r="R428" s="56"/>
      <c r="S428" s="56"/>
      <c r="T428"/>
      <c r="U428" s="56"/>
      <c r="V428" s="56"/>
      <c r="W428"/>
      <c r="X428" s="56"/>
      <c r="Y428" s="56"/>
      <c r="Z428"/>
      <c r="AA428" s="56"/>
      <c r="AB428" s="56"/>
    </row>
    <row r="429" spans="1:28" ht="14.5" x14ac:dyDescent="0.35">
      <c r="A429"/>
      <c r="B429"/>
      <c r="C429" s="56"/>
      <c r="D429" s="56"/>
      <c r="E429"/>
      <c r="F429" s="56"/>
      <c r="G429" s="56"/>
      <c r="H429"/>
      <c r="I429" s="56"/>
      <c r="J429" s="56"/>
      <c r="K429"/>
      <c r="L429" s="56"/>
      <c r="M429" s="56"/>
      <c r="N429"/>
      <c r="O429" s="56"/>
      <c r="P429" s="56"/>
      <c r="Q429"/>
      <c r="R429" s="56"/>
      <c r="S429" s="56"/>
      <c r="T429"/>
      <c r="U429" s="56"/>
      <c r="V429" s="56"/>
      <c r="W429"/>
      <c r="X429" s="56"/>
      <c r="Y429" s="56"/>
      <c r="Z429"/>
      <c r="AA429" s="56"/>
      <c r="AB429" s="56"/>
    </row>
    <row r="430" spans="1:28" ht="14.5" x14ac:dyDescent="0.35">
      <c r="A430"/>
      <c r="B430"/>
      <c r="C430" s="56"/>
      <c r="D430" s="56"/>
      <c r="E430"/>
      <c r="F430" s="56"/>
      <c r="G430" s="56"/>
      <c r="H430"/>
      <c r="I430" s="56"/>
      <c r="J430" s="56"/>
      <c r="K430"/>
      <c r="L430" s="56"/>
      <c r="M430" s="56"/>
      <c r="N430"/>
      <c r="O430" s="56"/>
      <c r="P430" s="56"/>
      <c r="Q430"/>
      <c r="R430" s="56"/>
      <c r="S430" s="56"/>
      <c r="T430"/>
      <c r="U430" s="56"/>
      <c r="V430" s="56"/>
      <c r="W430"/>
      <c r="X430" s="56"/>
      <c r="Y430" s="56"/>
      <c r="Z430"/>
      <c r="AA430" s="56"/>
      <c r="AB430" s="56"/>
    </row>
    <row r="431" spans="1:28" ht="14.5" x14ac:dyDescent="0.35">
      <c r="A431"/>
      <c r="B431"/>
      <c r="C431" s="56"/>
      <c r="D431" s="56"/>
      <c r="E431"/>
      <c r="F431" s="56"/>
      <c r="G431" s="56"/>
      <c r="H431"/>
      <c r="I431" s="56"/>
      <c r="J431" s="56"/>
      <c r="K431"/>
      <c r="L431" s="56"/>
      <c r="M431" s="56"/>
      <c r="N431"/>
      <c r="O431" s="56"/>
      <c r="P431" s="56"/>
      <c r="Q431"/>
      <c r="R431" s="56"/>
      <c r="S431" s="56"/>
      <c r="T431"/>
      <c r="U431" s="56"/>
      <c r="V431" s="56"/>
      <c r="W431"/>
      <c r="X431" s="56"/>
      <c r="Y431" s="56"/>
      <c r="Z431"/>
      <c r="AA431" s="56"/>
      <c r="AB431" s="56"/>
    </row>
    <row r="432" spans="1:28" ht="14.5" x14ac:dyDescent="0.35">
      <c r="A432"/>
      <c r="B432"/>
      <c r="C432" s="56"/>
      <c r="D432" s="56"/>
      <c r="E432"/>
      <c r="F432" s="56"/>
      <c r="G432" s="56"/>
      <c r="H432"/>
      <c r="I432" s="56"/>
      <c r="J432" s="56"/>
      <c r="K432"/>
      <c r="L432" s="56"/>
      <c r="M432" s="56"/>
      <c r="N432"/>
      <c r="O432" s="56"/>
      <c r="P432" s="56"/>
      <c r="Q432"/>
      <c r="R432" s="56"/>
      <c r="S432" s="56"/>
      <c r="T432"/>
      <c r="U432" s="56"/>
      <c r="V432" s="56"/>
      <c r="W432"/>
      <c r="X432" s="56"/>
      <c r="Y432" s="56"/>
      <c r="Z432"/>
      <c r="AA432" s="56"/>
      <c r="AB432" s="56"/>
    </row>
    <row r="433" spans="1:28" ht="14.5" x14ac:dyDescent="0.35">
      <c r="A433"/>
      <c r="B433"/>
      <c r="C433" s="56"/>
      <c r="D433" s="56"/>
      <c r="E433"/>
      <c r="F433" s="56"/>
      <c r="G433" s="56"/>
      <c r="H433"/>
      <c r="I433" s="56"/>
      <c r="J433" s="56"/>
      <c r="K433"/>
      <c r="L433" s="56"/>
      <c r="M433" s="56"/>
      <c r="N433"/>
      <c r="O433" s="56"/>
      <c r="P433" s="56"/>
      <c r="Q433"/>
      <c r="R433" s="56"/>
      <c r="S433" s="56"/>
      <c r="T433"/>
      <c r="U433" s="56"/>
      <c r="V433" s="56"/>
      <c r="W433"/>
      <c r="X433" s="56"/>
      <c r="Y433" s="56"/>
      <c r="Z433"/>
      <c r="AA433" s="56"/>
      <c r="AB433" s="56"/>
    </row>
    <row r="434" spans="1:28" ht="14.5" x14ac:dyDescent="0.35">
      <c r="A434"/>
      <c r="B434"/>
      <c r="C434" s="56"/>
      <c r="D434" s="56"/>
      <c r="E434"/>
      <c r="F434" s="56"/>
      <c r="G434" s="56"/>
      <c r="H434"/>
      <c r="I434" s="56"/>
      <c r="J434" s="56"/>
      <c r="K434"/>
      <c r="L434" s="56"/>
      <c r="M434" s="56"/>
      <c r="N434"/>
      <c r="O434" s="56"/>
      <c r="P434" s="56"/>
      <c r="Q434"/>
      <c r="R434" s="56"/>
      <c r="S434" s="56"/>
      <c r="T434"/>
      <c r="U434" s="56"/>
      <c r="V434" s="56"/>
      <c r="W434"/>
      <c r="X434" s="56"/>
      <c r="Y434" s="56"/>
      <c r="Z434"/>
      <c r="AA434" s="56"/>
      <c r="AB434" s="56"/>
    </row>
    <row r="435" spans="1:28" ht="14.5" x14ac:dyDescent="0.35">
      <c r="A435"/>
      <c r="B435"/>
      <c r="C435" s="56"/>
      <c r="D435" s="56"/>
      <c r="E435"/>
      <c r="F435" s="56"/>
      <c r="G435" s="56"/>
      <c r="H435"/>
      <c r="I435" s="56"/>
      <c r="J435" s="56"/>
      <c r="K435"/>
      <c r="L435" s="56"/>
      <c r="M435" s="56"/>
      <c r="N435"/>
      <c r="O435" s="56"/>
      <c r="P435" s="56"/>
      <c r="Q435"/>
      <c r="R435" s="56"/>
      <c r="S435" s="56"/>
      <c r="T435"/>
      <c r="U435" s="56"/>
      <c r="V435" s="56"/>
      <c r="W435"/>
      <c r="X435" s="56"/>
      <c r="Y435" s="56"/>
      <c r="Z435"/>
      <c r="AA435" s="56"/>
      <c r="AB435" s="56"/>
    </row>
    <row r="436" spans="1:28" ht="14.5" x14ac:dyDescent="0.35">
      <c r="A436"/>
      <c r="B436"/>
      <c r="C436" s="56"/>
      <c r="D436" s="56"/>
      <c r="E436"/>
      <c r="F436" s="56"/>
      <c r="G436" s="56"/>
      <c r="H436"/>
      <c r="I436" s="56"/>
      <c r="J436" s="56"/>
      <c r="K436"/>
      <c r="L436" s="56"/>
      <c r="M436" s="56"/>
      <c r="N436"/>
      <c r="O436" s="56"/>
      <c r="P436" s="56"/>
      <c r="Q436"/>
      <c r="R436" s="56"/>
      <c r="S436" s="56"/>
      <c r="T436"/>
      <c r="U436" s="56"/>
      <c r="V436" s="56"/>
      <c r="W436"/>
      <c r="X436" s="56"/>
      <c r="Y436" s="56"/>
      <c r="Z436"/>
      <c r="AA436" s="56"/>
      <c r="AB436" s="56"/>
    </row>
    <row r="437" spans="1:28" ht="14.5" x14ac:dyDescent="0.35">
      <c r="A437"/>
      <c r="B437"/>
      <c r="C437" s="56"/>
      <c r="D437" s="56"/>
      <c r="E437"/>
      <c r="F437" s="56"/>
      <c r="G437" s="56"/>
      <c r="H437"/>
      <c r="I437" s="56"/>
      <c r="J437" s="56"/>
      <c r="K437"/>
      <c r="L437" s="56"/>
      <c r="M437" s="56"/>
      <c r="N437"/>
      <c r="O437" s="56"/>
      <c r="P437" s="56"/>
      <c r="Q437"/>
      <c r="R437" s="56"/>
      <c r="S437" s="56"/>
      <c r="T437"/>
      <c r="U437" s="56"/>
      <c r="V437" s="56"/>
      <c r="W437"/>
      <c r="X437" s="56"/>
      <c r="Y437" s="56"/>
      <c r="Z437"/>
      <c r="AA437" s="56"/>
      <c r="AB437" s="56"/>
    </row>
    <row r="438" spans="1:28" ht="14.5" x14ac:dyDescent="0.35">
      <c r="A438"/>
      <c r="B438"/>
      <c r="C438" s="56"/>
      <c r="D438" s="56"/>
      <c r="E438"/>
      <c r="F438" s="56"/>
      <c r="G438" s="56"/>
      <c r="H438"/>
      <c r="I438" s="56"/>
      <c r="J438" s="56"/>
      <c r="K438"/>
      <c r="L438" s="56"/>
      <c r="M438" s="56"/>
      <c r="N438"/>
      <c r="O438" s="56"/>
      <c r="P438" s="56"/>
      <c r="Q438"/>
      <c r="R438" s="56"/>
      <c r="S438" s="56"/>
      <c r="T438"/>
      <c r="U438" s="56"/>
      <c r="V438" s="56"/>
      <c r="W438"/>
      <c r="X438" s="56"/>
      <c r="Y438" s="56"/>
      <c r="Z438"/>
      <c r="AA438" s="56"/>
      <c r="AB438" s="56"/>
    </row>
    <row r="439" spans="1:28" ht="14.5" x14ac:dyDescent="0.35">
      <c r="A439"/>
      <c r="B439"/>
      <c r="C439" s="56"/>
      <c r="D439" s="56"/>
      <c r="E439"/>
      <c r="F439" s="56"/>
      <c r="G439" s="56"/>
      <c r="H439"/>
      <c r="I439" s="56"/>
      <c r="J439" s="56"/>
      <c r="K439"/>
      <c r="L439" s="56"/>
      <c r="M439" s="56"/>
      <c r="N439"/>
      <c r="O439" s="56"/>
      <c r="P439" s="56"/>
      <c r="Q439"/>
      <c r="R439" s="56"/>
      <c r="S439" s="56"/>
      <c r="T439"/>
      <c r="U439" s="56"/>
      <c r="V439" s="56"/>
      <c r="W439"/>
      <c r="X439" s="56"/>
      <c r="Y439" s="56"/>
      <c r="Z439"/>
      <c r="AA439" s="56"/>
      <c r="AB439" s="56"/>
    </row>
    <row r="440" spans="1:28" ht="14.5" x14ac:dyDescent="0.35">
      <c r="A440"/>
      <c r="B440"/>
      <c r="C440" s="56"/>
      <c r="D440" s="56"/>
      <c r="E440"/>
      <c r="F440" s="56"/>
      <c r="G440" s="56"/>
      <c r="H440"/>
      <c r="I440" s="56"/>
      <c r="J440" s="56"/>
      <c r="K440"/>
      <c r="L440" s="56"/>
      <c r="M440" s="56"/>
      <c r="N440"/>
      <c r="O440" s="56"/>
      <c r="P440" s="56"/>
      <c r="Q440"/>
      <c r="R440" s="56"/>
      <c r="S440" s="56"/>
      <c r="T440"/>
      <c r="U440" s="56"/>
      <c r="V440" s="56"/>
      <c r="W440"/>
      <c r="X440" s="56"/>
      <c r="Y440" s="56"/>
      <c r="Z440"/>
      <c r="AA440" s="56"/>
      <c r="AB440" s="56"/>
    </row>
    <row r="441" spans="1:28" ht="14.5" x14ac:dyDescent="0.35">
      <c r="A441"/>
      <c r="B441"/>
      <c r="C441" s="56"/>
      <c r="D441" s="56"/>
      <c r="E441"/>
      <c r="F441" s="56"/>
      <c r="G441" s="56"/>
      <c r="H441"/>
      <c r="I441" s="56"/>
      <c r="J441" s="56"/>
      <c r="K441"/>
      <c r="L441" s="56"/>
      <c r="M441" s="56"/>
      <c r="N441"/>
      <c r="O441" s="56"/>
      <c r="P441" s="56"/>
      <c r="Q441"/>
      <c r="R441" s="56"/>
      <c r="S441" s="56"/>
      <c r="T441"/>
      <c r="U441" s="56"/>
      <c r="V441" s="56"/>
      <c r="W441"/>
      <c r="X441" s="56"/>
      <c r="Y441" s="56"/>
      <c r="Z441"/>
      <c r="AA441" s="56"/>
      <c r="AB441" s="56"/>
    </row>
    <row r="442" spans="1:28" ht="14.5" x14ac:dyDescent="0.35">
      <c r="A442"/>
      <c r="B442"/>
      <c r="C442" s="56"/>
      <c r="D442" s="56"/>
      <c r="E442"/>
      <c r="F442" s="56"/>
      <c r="G442" s="56"/>
      <c r="H442"/>
      <c r="I442" s="56"/>
      <c r="J442" s="56"/>
      <c r="K442"/>
      <c r="L442" s="56"/>
      <c r="M442" s="56"/>
      <c r="N442"/>
      <c r="O442" s="56"/>
      <c r="P442" s="56"/>
      <c r="Q442"/>
      <c r="R442" s="56"/>
      <c r="S442" s="56"/>
      <c r="T442"/>
      <c r="U442" s="56"/>
      <c r="V442" s="56"/>
      <c r="W442"/>
      <c r="X442" s="56"/>
      <c r="Y442" s="56"/>
      <c r="Z442"/>
      <c r="AA442" s="56"/>
      <c r="AB442" s="56"/>
    </row>
    <row r="443" spans="1:28" ht="14.5" x14ac:dyDescent="0.35">
      <c r="A443"/>
      <c r="B443"/>
      <c r="C443" s="56"/>
      <c r="D443" s="56"/>
      <c r="E443"/>
      <c r="F443" s="56"/>
      <c r="G443" s="56"/>
      <c r="H443"/>
      <c r="I443" s="56"/>
      <c r="J443" s="56"/>
      <c r="K443"/>
      <c r="L443" s="56"/>
      <c r="M443" s="56"/>
      <c r="N443"/>
      <c r="O443" s="56"/>
      <c r="P443" s="56"/>
      <c r="Q443"/>
      <c r="R443" s="56"/>
      <c r="S443" s="56"/>
      <c r="T443"/>
      <c r="U443" s="56"/>
      <c r="V443" s="56"/>
      <c r="W443"/>
      <c r="X443" s="56"/>
      <c r="Y443" s="56"/>
      <c r="Z443"/>
      <c r="AA443" s="56"/>
      <c r="AB443" s="56"/>
    </row>
    <row r="444" spans="1:28" ht="14.5" x14ac:dyDescent="0.35">
      <c r="A444"/>
      <c r="B444"/>
      <c r="C444" s="56"/>
      <c r="D444" s="56"/>
      <c r="E444"/>
      <c r="F444" s="56"/>
      <c r="G444" s="56"/>
      <c r="H444"/>
      <c r="I444" s="56"/>
      <c r="J444" s="56"/>
      <c r="K444"/>
      <c r="L444" s="56"/>
      <c r="M444" s="56"/>
      <c r="N444"/>
      <c r="O444" s="56"/>
      <c r="P444" s="56"/>
      <c r="Q444"/>
      <c r="R444" s="56"/>
      <c r="S444" s="56"/>
      <c r="T444"/>
      <c r="U444" s="56"/>
      <c r="V444" s="56"/>
      <c r="W444"/>
      <c r="X444" s="56"/>
      <c r="Y444" s="56"/>
      <c r="Z444"/>
      <c r="AA444" s="56"/>
      <c r="AB444" s="56"/>
    </row>
    <row r="445" spans="1:28" ht="14.5" x14ac:dyDescent="0.35">
      <c r="A445"/>
      <c r="B445"/>
      <c r="C445" s="56"/>
      <c r="D445" s="56"/>
      <c r="E445"/>
      <c r="F445" s="56"/>
      <c r="G445" s="56"/>
      <c r="H445"/>
      <c r="I445" s="56"/>
      <c r="J445" s="56"/>
      <c r="K445"/>
      <c r="L445" s="56"/>
      <c r="M445" s="56"/>
      <c r="N445"/>
      <c r="O445" s="56"/>
      <c r="P445" s="56"/>
      <c r="Q445"/>
      <c r="R445" s="56"/>
      <c r="S445" s="56"/>
      <c r="T445"/>
      <c r="U445" s="56"/>
      <c r="V445" s="56"/>
      <c r="W445"/>
      <c r="X445" s="56"/>
      <c r="Y445" s="56"/>
      <c r="Z445"/>
      <c r="AA445" s="56"/>
      <c r="AB445" s="56"/>
    </row>
    <row r="446" spans="1:28" ht="14.5" x14ac:dyDescent="0.35">
      <c r="A446"/>
      <c r="B446"/>
      <c r="C446" s="56"/>
      <c r="D446" s="56"/>
      <c r="E446"/>
      <c r="F446" s="56"/>
      <c r="G446" s="56"/>
      <c r="H446"/>
      <c r="I446" s="56"/>
      <c r="J446" s="56"/>
      <c r="K446"/>
      <c r="L446" s="56"/>
      <c r="M446" s="56"/>
      <c r="N446"/>
      <c r="O446" s="56"/>
      <c r="P446" s="56"/>
      <c r="Q446"/>
      <c r="R446" s="56"/>
      <c r="S446" s="56"/>
      <c r="T446"/>
      <c r="U446" s="56"/>
      <c r="V446" s="56"/>
      <c r="W446"/>
      <c r="X446" s="56"/>
      <c r="Y446" s="56"/>
      <c r="Z446"/>
      <c r="AA446" s="56"/>
      <c r="AB446" s="56"/>
    </row>
    <row r="447" spans="1:28" ht="14.5" x14ac:dyDescent="0.35">
      <c r="A447"/>
      <c r="B447"/>
      <c r="C447" s="56"/>
      <c r="D447" s="56"/>
      <c r="E447"/>
      <c r="F447" s="56"/>
      <c r="G447" s="56"/>
      <c r="H447"/>
      <c r="I447" s="56"/>
      <c r="J447" s="56"/>
      <c r="K447"/>
      <c r="L447" s="56"/>
      <c r="M447" s="56"/>
      <c r="N447"/>
      <c r="O447" s="56"/>
      <c r="P447" s="56"/>
      <c r="Q447"/>
      <c r="R447" s="56"/>
      <c r="S447" s="56"/>
      <c r="T447"/>
      <c r="U447" s="56"/>
      <c r="V447" s="56"/>
      <c r="W447"/>
      <c r="X447" s="56"/>
      <c r="Y447" s="56"/>
      <c r="Z447"/>
      <c r="AA447" s="56"/>
      <c r="AB447" s="56"/>
    </row>
    <row r="448" spans="1:28" ht="14.5" x14ac:dyDescent="0.35">
      <c r="A448"/>
      <c r="B448"/>
      <c r="C448" s="56"/>
      <c r="D448" s="56"/>
      <c r="E448"/>
      <c r="F448" s="56"/>
      <c r="G448" s="56"/>
      <c r="H448"/>
      <c r="I448" s="56"/>
      <c r="J448" s="56"/>
      <c r="K448"/>
      <c r="L448" s="56"/>
      <c r="M448" s="56"/>
      <c r="N448"/>
      <c r="O448" s="56"/>
      <c r="P448" s="56"/>
      <c r="Q448"/>
      <c r="R448" s="56"/>
      <c r="S448" s="56"/>
      <c r="T448"/>
      <c r="U448" s="56"/>
      <c r="V448" s="56"/>
      <c r="W448"/>
      <c r="X448" s="56"/>
      <c r="Y448" s="56"/>
      <c r="Z448"/>
      <c r="AA448" s="56"/>
      <c r="AB448" s="56"/>
    </row>
    <row r="449" spans="1:28" ht="14.5" x14ac:dyDescent="0.35">
      <c r="A449"/>
      <c r="B449"/>
      <c r="C449" s="56"/>
      <c r="D449" s="56"/>
      <c r="E449"/>
      <c r="F449" s="56"/>
      <c r="G449" s="56"/>
      <c r="H449"/>
      <c r="I449" s="56"/>
      <c r="J449" s="56"/>
      <c r="K449"/>
      <c r="L449" s="56"/>
      <c r="M449" s="56"/>
      <c r="N449"/>
      <c r="O449" s="56"/>
      <c r="P449" s="56"/>
      <c r="Q449"/>
      <c r="R449" s="56"/>
      <c r="S449" s="56"/>
      <c r="T449"/>
      <c r="U449" s="56"/>
      <c r="V449" s="56"/>
      <c r="W449"/>
      <c r="X449" s="56"/>
      <c r="Y449" s="56"/>
      <c r="Z449"/>
      <c r="AA449" s="56"/>
      <c r="AB449" s="56"/>
    </row>
    <row r="450" spans="1:28" ht="14.5" x14ac:dyDescent="0.35">
      <c r="A450"/>
      <c r="B450"/>
      <c r="C450" s="56"/>
      <c r="D450" s="56"/>
      <c r="E450"/>
      <c r="F450" s="56"/>
      <c r="G450" s="56"/>
      <c r="H450"/>
      <c r="I450" s="56"/>
      <c r="J450" s="56"/>
      <c r="K450"/>
      <c r="L450" s="56"/>
      <c r="M450" s="56"/>
      <c r="N450"/>
      <c r="O450" s="56"/>
      <c r="P450" s="56"/>
      <c r="Q450"/>
      <c r="R450" s="56"/>
      <c r="S450" s="56"/>
      <c r="T450"/>
      <c r="U450" s="56"/>
      <c r="V450" s="56"/>
      <c r="W450"/>
      <c r="X450" s="56"/>
      <c r="Y450" s="56"/>
      <c r="Z450"/>
      <c r="AA450" s="56"/>
      <c r="AB450" s="56"/>
    </row>
    <row r="451" spans="1:28" ht="14.5" x14ac:dyDescent="0.35">
      <c r="A451"/>
      <c r="B451"/>
      <c r="C451" s="56"/>
      <c r="D451" s="56"/>
      <c r="E451"/>
      <c r="F451" s="56"/>
      <c r="G451" s="56"/>
      <c r="H451"/>
      <c r="I451" s="56"/>
      <c r="J451" s="56"/>
      <c r="K451"/>
      <c r="L451" s="56"/>
      <c r="M451" s="56"/>
      <c r="N451"/>
      <c r="O451" s="56"/>
      <c r="P451" s="56"/>
      <c r="Q451"/>
      <c r="R451" s="56"/>
      <c r="S451" s="56"/>
      <c r="T451"/>
      <c r="U451" s="56"/>
      <c r="V451" s="56"/>
      <c r="W451"/>
      <c r="X451" s="56"/>
      <c r="Y451" s="56"/>
      <c r="Z451"/>
      <c r="AA451" s="56"/>
      <c r="AB451" s="56"/>
    </row>
    <row r="452" spans="1:28" ht="14.5" x14ac:dyDescent="0.35">
      <c r="A452"/>
      <c r="B452"/>
      <c r="C452" s="56"/>
      <c r="D452" s="56"/>
      <c r="E452"/>
      <c r="F452" s="56"/>
      <c r="G452" s="56"/>
      <c r="H452"/>
      <c r="I452" s="56"/>
      <c r="J452" s="56"/>
      <c r="K452"/>
      <c r="L452" s="56"/>
      <c r="M452" s="56"/>
      <c r="N452"/>
      <c r="O452" s="56"/>
      <c r="P452" s="56"/>
      <c r="Q452"/>
      <c r="R452" s="56"/>
      <c r="S452" s="56"/>
      <c r="T452"/>
      <c r="U452" s="56"/>
      <c r="V452" s="56"/>
      <c r="W452"/>
      <c r="X452" s="56"/>
      <c r="Y452" s="56"/>
      <c r="Z452"/>
      <c r="AA452" s="56"/>
      <c r="AB452" s="56"/>
    </row>
    <row r="453" spans="1:28" ht="14.5" x14ac:dyDescent="0.35">
      <c r="A453"/>
      <c r="B453"/>
      <c r="C453" s="56"/>
      <c r="D453" s="56"/>
      <c r="E453"/>
      <c r="F453" s="56"/>
      <c r="G453" s="56"/>
      <c r="H453"/>
      <c r="I453" s="56"/>
      <c r="J453" s="56"/>
      <c r="K453"/>
      <c r="L453" s="56"/>
      <c r="M453" s="56"/>
      <c r="N453"/>
      <c r="O453" s="56"/>
      <c r="P453" s="56"/>
      <c r="Q453"/>
      <c r="R453" s="56"/>
      <c r="S453" s="56"/>
      <c r="T453"/>
      <c r="U453" s="56"/>
      <c r="V453" s="56"/>
      <c r="W453"/>
      <c r="X453" s="56"/>
      <c r="Y453" s="56"/>
      <c r="Z453"/>
      <c r="AA453" s="56"/>
      <c r="AB453" s="56"/>
    </row>
    <row r="454" spans="1:28" ht="14.5" x14ac:dyDescent="0.35">
      <c r="A454"/>
      <c r="B454"/>
      <c r="C454" s="56"/>
      <c r="D454" s="56"/>
      <c r="E454"/>
      <c r="F454" s="56"/>
      <c r="G454" s="56"/>
      <c r="H454"/>
      <c r="I454" s="56"/>
      <c r="J454" s="56"/>
      <c r="K454"/>
      <c r="L454" s="56"/>
      <c r="M454" s="56"/>
      <c r="N454"/>
      <c r="O454" s="56"/>
      <c r="P454" s="56"/>
      <c r="Q454"/>
      <c r="R454" s="56"/>
      <c r="S454" s="56"/>
      <c r="T454"/>
      <c r="U454" s="56"/>
      <c r="V454" s="56"/>
      <c r="W454"/>
      <c r="X454" s="56"/>
      <c r="Y454" s="56"/>
      <c r="Z454"/>
      <c r="AA454" s="56"/>
      <c r="AB454" s="56"/>
    </row>
    <row r="455" spans="1:28" ht="14.5" x14ac:dyDescent="0.35">
      <c r="A455"/>
      <c r="B455"/>
      <c r="C455" s="56"/>
      <c r="D455" s="56"/>
      <c r="E455"/>
      <c r="F455" s="56"/>
      <c r="G455" s="56"/>
      <c r="H455"/>
      <c r="I455" s="56"/>
      <c r="J455" s="56"/>
      <c r="K455"/>
      <c r="L455" s="56"/>
      <c r="M455" s="56"/>
      <c r="N455"/>
      <c r="O455" s="56"/>
      <c r="P455" s="56"/>
      <c r="Q455"/>
      <c r="R455" s="56"/>
      <c r="S455" s="56"/>
      <c r="T455"/>
      <c r="U455" s="56"/>
      <c r="V455" s="56"/>
      <c r="W455"/>
      <c r="X455" s="56"/>
      <c r="Y455" s="56"/>
      <c r="Z455"/>
      <c r="AA455" s="56"/>
      <c r="AB455" s="56"/>
    </row>
    <row r="456" spans="1:28" ht="14.5" x14ac:dyDescent="0.35">
      <c r="A456"/>
      <c r="B456"/>
      <c r="C456" s="56"/>
      <c r="D456" s="56"/>
      <c r="E456"/>
      <c r="F456" s="56"/>
      <c r="G456" s="56"/>
      <c r="H456"/>
      <c r="I456" s="56"/>
      <c r="J456" s="56"/>
      <c r="K456"/>
      <c r="L456" s="56"/>
      <c r="M456" s="56"/>
      <c r="N456"/>
      <c r="O456" s="56"/>
      <c r="P456" s="56"/>
      <c r="Q456"/>
      <c r="R456" s="56"/>
      <c r="S456" s="56"/>
      <c r="T456"/>
      <c r="U456" s="56"/>
      <c r="V456" s="56"/>
      <c r="W456"/>
      <c r="X456" s="56"/>
      <c r="Y456" s="56"/>
      <c r="Z456"/>
      <c r="AA456" s="56"/>
      <c r="AB456" s="56"/>
    </row>
    <row r="457" spans="1:28" ht="14.5" x14ac:dyDescent="0.35">
      <c r="A457"/>
      <c r="B457"/>
      <c r="C457" s="56"/>
      <c r="D457" s="56"/>
      <c r="E457"/>
      <c r="F457" s="56"/>
      <c r="G457" s="56"/>
      <c r="H457"/>
      <c r="I457" s="56"/>
      <c r="J457" s="56"/>
      <c r="K457"/>
      <c r="L457" s="56"/>
      <c r="M457" s="56"/>
      <c r="N457"/>
      <c r="O457" s="56"/>
      <c r="P457" s="56"/>
      <c r="Q457"/>
      <c r="R457" s="56"/>
      <c r="S457" s="56"/>
      <c r="T457"/>
      <c r="U457" s="56"/>
      <c r="V457" s="56"/>
      <c r="W457"/>
      <c r="X457" s="56"/>
      <c r="Y457" s="56"/>
      <c r="Z457"/>
      <c r="AA457" s="56"/>
      <c r="AB457" s="56"/>
    </row>
    <row r="458" spans="1:28" ht="14.5" x14ac:dyDescent="0.35">
      <c r="A458"/>
      <c r="B458"/>
      <c r="C458" s="56"/>
      <c r="D458" s="56"/>
      <c r="E458"/>
      <c r="F458" s="56"/>
      <c r="G458" s="56"/>
      <c r="H458"/>
      <c r="I458" s="56"/>
      <c r="J458" s="56"/>
      <c r="K458"/>
      <c r="L458" s="56"/>
      <c r="M458" s="56"/>
      <c r="N458"/>
      <c r="O458" s="56"/>
      <c r="P458" s="56"/>
      <c r="Q458"/>
      <c r="R458" s="56"/>
      <c r="S458" s="56"/>
      <c r="T458"/>
      <c r="U458" s="56"/>
      <c r="V458" s="56"/>
      <c r="W458"/>
      <c r="X458" s="56"/>
      <c r="Y458" s="56"/>
      <c r="Z458"/>
      <c r="AA458" s="56"/>
      <c r="AB458" s="56"/>
    </row>
    <row r="459" spans="1:28" ht="14.5" x14ac:dyDescent="0.35">
      <c r="A459"/>
      <c r="B459"/>
      <c r="C459" s="56"/>
      <c r="D459" s="56"/>
      <c r="E459"/>
      <c r="F459" s="56"/>
      <c r="G459" s="56"/>
      <c r="H459"/>
      <c r="I459" s="56"/>
      <c r="J459" s="56"/>
      <c r="K459"/>
      <c r="L459" s="56"/>
      <c r="M459" s="56"/>
      <c r="N459"/>
      <c r="O459" s="56"/>
      <c r="P459" s="56"/>
      <c r="Q459"/>
      <c r="R459" s="56"/>
      <c r="S459" s="56"/>
      <c r="T459"/>
      <c r="U459" s="56"/>
      <c r="V459" s="56"/>
      <c r="W459"/>
      <c r="X459" s="56"/>
      <c r="Y459" s="56"/>
      <c r="Z459"/>
      <c r="AA459" s="56"/>
      <c r="AB459" s="56"/>
    </row>
    <row r="460" spans="1:28" ht="14.5" x14ac:dyDescent="0.35">
      <c r="A460"/>
      <c r="B460"/>
      <c r="C460" s="56"/>
      <c r="D460" s="56"/>
      <c r="E460"/>
      <c r="F460" s="56"/>
      <c r="G460" s="56"/>
      <c r="H460"/>
      <c r="I460" s="56"/>
      <c r="J460" s="56"/>
      <c r="K460"/>
      <c r="L460" s="56"/>
      <c r="M460" s="56"/>
      <c r="N460"/>
      <c r="O460" s="56"/>
      <c r="P460" s="56"/>
      <c r="Q460"/>
      <c r="R460" s="56"/>
      <c r="S460" s="56"/>
      <c r="T460"/>
      <c r="U460" s="56"/>
      <c r="V460" s="56"/>
      <c r="W460"/>
      <c r="X460" s="56"/>
      <c r="Y460" s="56"/>
      <c r="Z460"/>
      <c r="AA460" s="56"/>
      <c r="AB460" s="56"/>
    </row>
    <row r="461" spans="1:28" ht="14.5" x14ac:dyDescent="0.35">
      <c r="A461"/>
      <c r="B461"/>
      <c r="C461" s="56"/>
      <c r="D461" s="56"/>
      <c r="E461"/>
      <c r="F461" s="56"/>
      <c r="G461" s="56"/>
      <c r="H461"/>
      <c r="I461" s="56"/>
      <c r="J461" s="56"/>
      <c r="K461"/>
      <c r="L461" s="56"/>
      <c r="M461" s="56"/>
      <c r="N461"/>
      <c r="O461" s="56"/>
      <c r="P461" s="56"/>
      <c r="Q461"/>
      <c r="R461" s="56"/>
      <c r="S461" s="56"/>
      <c r="T461"/>
      <c r="U461" s="56"/>
      <c r="V461" s="56"/>
      <c r="W461"/>
      <c r="X461" s="56"/>
      <c r="Y461" s="56"/>
      <c r="Z461"/>
      <c r="AA461" s="56"/>
      <c r="AB461" s="56"/>
    </row>
    <row r="462" spans="1:28" ht="14.5" x14ac:dyDescent="0.35">
      <c r="A462"/>
      <c r="B462"/>
      <c r="C462" s="56"/>
      <c r="D462" s="56"/>
      <c r="E462"/>
      <c r="F462" s="56"/>
      <c r="G462" s="56"/>
      <c r="H462"/>
      <c r="I462" s="56"/>
      <c r="J462" s="56"/>
      <c r="K462"/>
      <c r="L462" s="56"/>
      <c r="M462" s="56"/>
      <c r="N462"/>
      <c r="O462" s="56"/>
      <c r="P462" s="56"/>
      <c r="Q462"/>
      <c r="R462" s="56"/>
      <c r="S462" s="56"/>
      <c r="T462"/>
      <c r="U462" s="56"/>
      <c r="V462" s="56"/>
      <c r="W462"/>
      <c r="X462" s="56"/>
      <c r="Y462" s="56"/>
      <c r="Z462"/>
      <c r="AA462" s="56"/>
      <c r="AB462" s="56"/>
    </row>
    <row r="463" spans="1:28" ht="14.5" x14ac:dyDescent="0.35">
      <c r="A463"/>
      <c r="B463"/>
      <c r="C463" s="56"/>
      <c r="D463" s="56"/>
      <c r="E463"/>
      <c r="F463" s="56"/>
      <c r="G463" s="56"/>
      <c r="H463"/>
      <c r="I463" s="56"/>
      <c r="J463" s="56"/>
      <c r="K463"/>
      <c r="L463" s="56"/>
      <c r="M463" s="56"/>
      <c r="N463"/>
      <c r="O463" s="56"/>
      <c r="P463" s="56"/>
      <c r="Q463"/>
      <c r="R463" s="56"/>
      <c r="S463" s="56"/>
      <c r="T463"/>
      <c r="U463" s="56"/>
      <c r="V463" s="56"/>
      <c r="W463"/>
      <c r="X463" s="56"/>
      <c r="Y463" s="56"/>
      <c r="Z463"/>
      <c r="AA463" s="56"/>
      <c r="AB463" s="56"/>
    </row>
    <row r="464" spans="1:28" ht="14.5" x14ac:dyDescent="0.35">
      <c r="A464"/>
      <c r="B464"/>
      <c r="C464" s="56"/>
      <c r="D464" s="56"/>
      <c r="E464"/>
      <c r="F464" s="56"/>
      <c r="G464" s="56"/>
      <c r="H464"/>
      <c r="I464" s="56"/>
      <c r="J464" s="56"/>
      <c r="K464"/>
      <c r="L464" s="56"/>
      <c r="M464" s="56"/>
      <c r="N464"/>
      <c r="O464" s="56"/>
      <c r="P464" s="56"/>
      <c r="Q464"/>
      <c r="R464" s="56"/>
      <c r="S464" s="56"/>
      <c r="T464"/>
      <c r="U464" s="56"/>
      <c r="V464" s="56"/>
      <c r="W464"/>
      <c r="X464" s="56"/>
      <c r="Y464" s="56"/>
      <c r="Z464"/>
      <c r="AA464" s="56"/>
      <c r="AB464" s="56"/>
    </row>
    <row r="465" spans="1:28" ht="14.5" x14ac:dyDescent="0.35">
      <c r="A465"/>
      <c r="B465"/>
      <c r="C465" s="56"/>
      <c r="D465" s="56"/>
      <c r="E465"/>
      <c r="F465" s="56"/>
      <c r="G465" s="56"/>
      <c r="H465"/>
      <c r="I465" s="56"/>
      <c r="J465" s="56"/>
      <c r="K465"/>
      <c r="L465" s="56"/>
      <c r="M465" s="56"/>
      <c r="N465"/>
      <c r="O465" s="56"/>
      <c r="P465" s="56"/>
      <c r="Q465"/>
      <c r="R465" s="56"/>
      <c r="S465" s="56"/>
      <c r="T465"/>
      <c r="U465" s="56"/>
      <c r="V465" s="56"/>
      <c r="W465"/>
      <c r="X465" s="56"/>
      <c r="Y465" s="56"/>
      <c r="Z465"/>
      <c r="AA465" s="56"/>
      <c r="AB465" s="56"/>
    </row>
    <row r="466" spans="1:28" ht="14.5" x14ac:dyDescent="0.35">
      <c r="A466"/>
      <c r="B466"/>
      <c r="C466" s="56"/>
      <c r="D466" s="56"/>
      <c r="E466"/>
      <c r="F466" s="56"/>
      <c r="G466" s="56"/>
      <c r="H466"/>
      <c r="I466" s="56"/>
      <c r="J466" s="56"/>
      <c r="K466"/>
      <c r="L466" s="56"/>
      <c r="M466" s="56"/>
      <c r="N466"/>
      <c r="O466" s="56"/>
      <c r="P466" s="56"/>
      <c r="Q466"/>
      <c r="R466" s="56"/>
      <c r="S466" s="56"/>
      <c r="T466"/>
      <c r="U466" s="56"/>
      <c r="V466" s="56"/>
      <c r="W466"/>
      <c r="X466" s="56"/>
      <c r="Y466" s="56"/>
      <c r="Z466"/>
      <c r="AA466" s="56"/>
      <c r="AB466" s="56"/>
    </row>
    <row r="467" spans="1:28" ht="14.5" x14ac:dyDescent="0.35">
      <c r="A467"/>
      <c r="B467"/>
      <c r="C467" s="56"/>
      <c r="D467" s="56"/>
      <c r="E467"/>
      <c r="F467" s="56"/>
      <c r="G467" s="56"/>
      <c r="H467"/>
      <c r="I467" s="56"/>
      <c r="J467" s="56"/>
      <c r="K467"/>
      <c r="L467" s="56"/>
      <c r="M467" s="56"/>
      <c r="N467"/>
      <c r="O467" s="56"/>
      <c r="P467" s="56"/>
      <c r="Q467"/>
      <c r="R467" s="56"/>
      <c r="S467" s="56"/>
      <c r="T467"/>
      <c r="U467" s="56"/>
      <c r="V467" s="56"/>
      <c r="W467"/>
      <c r="X467" s="56"/>
      <c r="Y467" s="56"/>
      <c r="Z467"/>
      <c r="AA467" s="56"/>
      <c r="AB467" s="56"/>
    </row>
    <row r="468" spans="1:28" ht="14.5" x14ac:dyDescent="0.35">
      <c r="A468"/>
      <c r="B468"/>
      <c r="C468" s="56"/>
      <c r="D468" s="56"/>
      <c r="E468"/>
      <c r="F468" s="56"/>
      <c r="G468" s="56"/>
      <c r="H468"/>
      <c r="I468" s="56"/>
      <c r="J468" s="56"/>
      <c r="K468"/>
      <c r="L468" s="56"/>
      <c r="M468" s="56"/>
      <c r="N468"/>
      <c r="O468" s="56"/>
      <c r="P468" s="56"/>
      <c r="Q468"/>
      <c r="R468" s="56"/>
      <c r="S468" s="56"/>
      <c r="T468"/>
      <c r="U468" s="56"/>
      <c r="V468" s="56"/>
      <c r="W468"/>
      <c r="X468" s="56"/>
      <c r="Y468" s="56"/>
      <c r="Z468"/>
      <c r="AA468" s="56"/>
      <c r="AB468" s="56"/>
    </row>
    <row r="469" spans="1:28" ht="14.5" x14ac:dyDescent="0.35">
      <c r="A469"/>
      <c r="B469"/>
      <c r="C469" s="56"/>
      <c r="D469" s="56"/>
      <c r="E469"/>
      <c r="F469" s="56"/>
      <c r="G469" s="56"/>
      <c r="H469"/>
      <c r="I469" s="56"/>
      <c r="J469" s="56"/>
      <c r="K469"/>
      <c r="L469" s="56"/>
      <c r="M469" s="56"/>
      <c r="N469"/>
      <c r="O469" s="56"/>
      <c r="P469" s="56"/>
      <c r="Q469"/>
      <c r="R469" s="56"/>
      <c r="S469" s="56"/>
      <c r="T469"/>
      <c r="U469" s="56"/>
      <c r="V469" s="56"/>
      <c r="W469"/>
      <c r="X469" s="56"/>
      <c r="Y469" s="56"/>
      <c r="Z469"/>
      <c r="AA469" s="56"/>
      <c r="AB469" s="56"/>
    </row>
    <row r="470" spans="1:28" ht="14.5" x14ac:dyDescent="0.35">
      <c r="A470"/>
      <c r="B470"/>
      <c r="C470" s="56"/>
      <c r="D470" s="56"/>
      <c r="E470"/>
      <c r="F470" s="56"/>
      <c r="G470" s="56"/>
      <c r="H470"/>
      <c r="I470" s="56"/>
      <c r="J470" s="56"/>
      <c r="K470"/>
      <c r="L470" s="56"/>
      <c r="M470" s="56"/>
      <c r="N470"/>
      <c r="O470" s="56"/>
      <c r="P470" s="56"/>
      <c r="Q470"/>
      <c r="R470" s="56"/>
      <c r="S470" s="56"/>
      <c r="T470"/>
      <c r="U470" s="56"/>
      <c r="V470" s="56"/>
      <c r="W470"/>
      <c r="X470" s="56"/>
      <c r="Y470" s="56"/>
      <c r="Z470"/>
      <c r="AA470" s="56"/>
      <c r="AB470" s="56"/>
    </row>
    <row r="471" spans="1:28" ht="14.5" x14ac:dyDescent="0.35">
      <c r="A471"/>
      <c r="B471"/>
      <c r="C471" s="56"/>
      <c r="D471" s="56"/>
      <c r="E471"/>
      <c r="F471" s="56"/>
      <c r="G471" s="56"/>
      <c r="H471"/>
      <c r="I471" s="56"/>
      <c r="J471" s="56"/>
      <c r="K471"/>
      <c r="L471" s="56"/>
      <c r="M471" s="56"/>
      <c r="N471"/>
      <c r="O471" s="56"/>
      <c r="P471" s="56"/>
      <c r="Q471"/>
      <c r="R471" s="56"/>
      <c r="S471" s="56"/>
      <c r="T471"/>
      <c r="U471" s="56"/>
      <c r="V471" s="56"/>
      <c r="W471"/>
      <c r="X471" s="56"/>
      <c r="Y471" s="56"/>
      <c r="Z471"/>
      <c r="AA471" s="56"/>
      <c r="AB471" s="56"/>
    </row>
    <row r="472" spans="1:28" ht="14.5" x14ac:dyDescent="0.35">
      <c r="A472"/>
      <c r="B472"/>
      <c r="C472" s="56"/>
      <c r="D472" s="56"/>
      <c r="E472"/>
      <c r="F472" s="56"/>
      <c r="G472" s="56"/>
      <c r="H472"/>
      <c r="I472" s="56"/>
      <c r="J472" s="56"/>
      <c r="K472"/>
      <c r="L472" s="56"/>
      <c r="M472" s="56"/>
      <c r="N472"/>
      <c r="O472" s="56"/>
      <c r="P472" s="56"/>
      <c r="Q472"/>
      <c r="R472" s="56"/>
      <c r="S472" s="56"/>
      <c r="T472"/>
      <c r="U472" s="56"/>
      <c r="V472" s="56"/>
      <c r="W472"/>
      <c r="X472" s="56"/>
      <c r="Y472" s="56"/>
      <c r="Z472"/>
      <c r="AA472" s="56"/>
      <c r="AB472" s="56"/>
    </row>
    <row r="473" spans="1:28" ht="14.5" x14ac:dyDescent="0.35">
      <c r="A473"/>
      <c r="B473"/>
      <c r="C473" s="56"/>
      <c r="D473" s="56"/>
      <c r="E473"/>
      <c r="F473" s="56"/>
      <c r="G473" s="56"/>
      <c r="H473"/>
      <c r="I473" s="56"/>
      <c r="J473" s="56"/>
      <c r="K473"/>
      <c r="L473" s="56"/>
      <c r="M473" s="56"/>
      <c r="N473"/>
      <c r="O473" s="56"/>
      <c r="P473" s="56"/>
      <c r="Q473"/>
      <c r="R473" s="56"/>
      <c r="S473" s="56"/>
      <c r="T473"/>
      <c r="U473" s="56"/>
      <c r="V473" s="56"/>
      <c r="W473"/>
      <c r="X473" s="56"/>
      <c r="Y473" s="56"/>
      <c r="Z473"/>
      <c r="AA473" s="56"/>
      <c r="AB473" s="56"/>
    </row>
    <row r="474" spans="1:28" ht="14.5" x14ac:dyDescent="0.35">
      <c r="A474"/>
      <c r="B474"/>
      <c r="C474" s="56"/>
      <c r="D474" s="56"/>
      <c r="E474"/>
      <c r="F474" s="56"/>
      <c r="G474" s="56"/>
      <c r="H474"/>
      <c r="I474" s="56"/>
      <c r="J474" s="56"/>
      <c r="K474"/>
      <c r="L474" s="56"/>
      <c r="M474" s="56"/>
      <c r="N474"/>
      <c r="O474" s="56"/>
      <c r="P474" s="56"/>
      <c r="Q474"/>
      <c r="R474" s="56"/>
      <c r="S474" s="56"/>
      <c r="T474"/>
      <c r="U474" s="56"/>
      <c r="V474" s="56"/>
      <c r="W474"/>
      <c r="X474" s="56"/>
      <c r="Y474" s="56"/>
      <c r="Z474"/>
      <c r="AA474" s="56"/>
      <c r="AB474" s="56"/>
    </row>
    <row r="475" spans="1:28" ht="14.5" x14ac:dyDescent="0.35">
      <c r="A475"/>
      <c r="B475"/>
      <c r="C475" s="56"/>
      <c r="D475" s="56"/>
      <c r="E475"/>
      <c r="F475" s="56"/>
      <c r="G475" s="56"/>
      <c r="H475"/>
      <c r="I475" s="56"/>
      <c r="J475" s="56"/>
      <c r="K475"/>
      <c r="L475" s="56"/>
      <c r="M475" s="56"/>
      <c r="N475"/>
      <c r="O475" s="56"/>
      <c r="P475" s="56"/>
      <c r="Q475"/>
      <c r="R475" s="56"/>
      <c r="S475" s="56"/>
      <c r="T475"/>
      <c r="U475" s="56"/>
      <c r="V475" s="56"/>
      <c r="W475"/>
      <c r="X475" s="56"/>
      <c r="Y475" s="56"/>
      <c r="Z475"/>
      <c r="AA475" s="56"/>
      <c r="AB475" s="56"/>
    </row>
    <row r="476" spans="1:28" ht="14.5" x14ac:dyDescent="0.35">
      <c r="A476"/>
      <c r="B476"/>
      <c r="C476" s="56"/>
      <c r="D476" s="56"/>
      <c r="E476"/>
      <c r="F476" s="56"/>
      <c r="G476" s="56"/>
      <c r="H476"/>
      <c r="I476" s="56"/>
      <c r="J476" s="56"/>
      <c r="K476"/>
      <c r="L476" s="56"/>
      <c r="M476" s="56"/>
      <c r="N476"/>
      <c r="O476" s="56"/>
      <c r="P476" s="56"/>
      <c r="Q476"/>
      <c r="R476" s="56"/>
      <c r="S476" s="56"/>
      <c r="T476"/>
      <c r="U476" s="56"/>
      <c r="V476" s="56"/>
      <c r="W476"/>
      <c r="X476" s="56"/>
      <c r="Y476" s="56"/>
      <c r="Z476"/>
      <c r="AA476" s="56"/>
      <c r="AB476" s="56"/>
    </row>
    <row r="477" spans="1:28" ht="14.5" x14ac:dyDescent="0.35">
      <c r="A477"/>
      <c r="B477"/>
      <c r="C477" s="56"/>
      <c r="D477" s="56"/>
      <c r="E477"/>
      <c r="F477" s="56"/>
      <c r="G477" s="56"/>
      <c r="H477"/>
      <c r="I477" s="56"/>
      <c r="J477" s="56"/>
      <c r="K477"/>
      <c r="L477" s="56"/>
      <c r="M477" s="56"/>
      <c r="N477"/>
      <c r="O477" s="56"/>
      <c r="P477" s="56"/>
      <c r="Q477"/>
      <c r="R477" s="56"/>
      <c r="S477" s="56"/>
      <c r="T477"/>
      <c r="U477" s="56"/>
      <c r="V477" s="56"/>
      <c r="W477"/>
      <c r="X477" s="56"/>
      <c r="Y477" s="56"/>
      <c r="Z477"/>
      <c r="AA477" s="56"/>
      <c r="AB477" s="56"/>
    </row>
    <row r="478" spans="1:28" ht="14.5" x14ac:dyDescent="0.35">
      <c r="A478"/>
      <c r="B478"/>
      <c r="C478" s="56"/>
      <c r="D478" s="56"/>
      <c r="E478"/>
      <c r="F478" s="56"/>
      <c r="G478" s="56"/>
      <c r="H478"/>
      <c r="I478" s="56"/>
      <c r="J478" s="56"/>
      <c r="K478"/>
      <c r="L478" s="56"/>
      <c r="M478" s="56"/>
      <c r="N478"/>
      <c r="O478" s="56"/>
      <c r="P478" s="56"/>
      <c r="Q478"/>
      <c r="R478" s="56"/>
      <c r="S478" s="56"/>
      <c r="T478"/>
      <c r="U478" s="56"/>
      <c r="V478" s="56"/>
      <c r="W478"/>
      <c r="X478" s="56"/>
      <c r="Y478" s="56"/>
      <c r="Z478"/>
      <c r="AA478" s="56"/>
      <c r="AB478" s="56"/>
    </row>
    <row r="479" spans="1:28" ht="14.5" x14ac:dyDescent="0.35">
      <c r="A479"/>
      <c r="B479"/>
      <c r="C479" s="56"/>
      <c r="D479" s="56"/>
      <c r="E479"/>
      <c r="F479" s="56"/>
      <c r="G479" s="56"/>
      <c r="H479"/>
      <c r="I479" s="56"/>
      <c r="J479" s="56"/>
      <c r="K479"/>
      <c r="L479" s="56"/>
      <c r="M479" s="56"/>
      <c r="N479"/>
      <c r="O479" s="56"/>
      <c r="P479" s="56"/>
      <c r="Q479"/>
      <c r="R479" s="56"/>
      <c r="S479" s="56"/>
      <c r="T479"/>
      <c r="U479" s="56"/>
      <c r="V479" s="56"/>
      <c r="W479"/>
      <c r="X479" s="56"/>
      <c r="Y479" s="56"/>
      <c r="Z479"/>
      <c r="AA479" s="56"/>
      <c r="AB479" s="56"/>
    </row>
    <row r="480" spans="1:28" ht="14.5" x14ac:dyDescent="0.35">
      <c r="A480"/>
      <c r="B480"/>
      <c r="C480" s="56"/>
      <c r="D480" s="56"/>
      <c r="E480"/>
      <c r="F480" s="56"/>
      <c r="G480" s="56"/>
      <c r="H480"/>
      <c r="I480" s="56"/>
      <c r="J480" s="56"/>
      <c r="K480"/>
      <c r="L480" s="56"/>
      <c r="M480" s="56"/>
      <c r="N480"/>
      <c r="O480" s="56"/>
      <c r="P480" s="56"/>
      <c r="Q480"/>
      <c r="R480" s="56"/>
      <c r="S480" s="56"/>
      <c r="T480"/>
      <c r="U480" s="56"/>
      <c r="V480" s="56"/>
      <c r="W480"/>
      <c r="X480" s="56"/>
      <c r="Y480" s="56"/>
      <c r="Z480"/>
      <c r="AA480" s="56"/>
      <c r="AB480" s="56"/>
    </row>
    <row r="481" spans="1:28" ht="14.5" x14ac:dyDescent="0.35">
      <c r="A481"/>
      <c r="B481"/>
      <c r="C481" s="56"/>
      <c r="D481" s="56"/>
      <c r="E481"/>
      <c r="F481" s="56"/>
      <c r="G481" s="56"/>
      <c r="H481"/>
      <c r="I481" s="56"/>
      <c r="J481" s="56"/>
      <c r="K481"/>
      <c r="L481" s="56"/>
      <c r="M481" s="56"/>
      <c r="N481"/>
      <c r="O481" s="56"/>
      <c r="P481" s="56"/>
      <c r="Q481"/>
      <c r="R481" s="56"/>
      <c r="S481" s="56"/>
      <c r="T481"/>
      <c r="U481" s="56"/>
      <c r="V481" s="56"/>
      <c r="W481"/>
      <c r="X481" s="56"/>
      <c r="Y481" s="56"/>
      <c r="Z481"/>
      <c r="AA481" s="56"/>
      <c r="AB481" s="56"/>
    </row>
    <row r="482" spans="1:28" ht="14.5" x14ac:dyDescent="0.35">
      <c r="A482"/>
      <c r="B482"/>
      <c r="C482" s="56"/>
      <c r="D482" s="56"/>
      <c r="E482"/>
      <c r="F482" s="56"/>
      <c r="G482" s="56"/>
      <c r="H482"/>
      <c r="I482" s="56"/>
      <c r="J482" s="56"/>
      <c r="K482"/>
      <c r="L482" s="56"/>
      <c r="M482" s="56"/>
      <c r="N482"/>
      <c r="O482" s="56"/>
      <c r="P482" s="56"/>
      <c r="Q482"/>
      <c r="R482" s="56"/>
      <c r="S482" s="56"/>
      <c r="T482"/>
      <c r="U482" s="56"/>
      <c r="V482" s="56"/>
      <c r="W482"/>
      <c r="X482" s="56"/>
      <c r="Y482" s="56"/>
      <c r="Z482"/>
      <c r="AA482" s="56"/>
      <c r="AB482" s="56"/>
    </row>
    <row r="483" spans="1:28" ht="14.5" x14ac:dyDescent="0.35">
      <c r="A483"/>
      <c r="B483"/>
      <c r="C483" s="56"/>
      <c r="D483" s="56"/>
      <c r="E483"/>
      <c r="F483" s="56"/>
      <c r="G483" s="56"/>
      <c r="H483"/>
      <c r="I483" s="56"/>
      <c r="J483" s="56"/>
      <c r="K483"/>
      <c r="L483" s="56"/>
      <c r="M483" s="56"/>
      <c r="N483"/>
      <c r="O483" s="56"/>
      <c r="P483" s="56"/>
      <c r="Q483"/>
      <c r="R483" s="56"/>
      <c r="S483" s="56"/>
      <c r="T483"/>
      <c r="U483" s="56"/>
      <c r="V483" s="56"/>
      <c r="W483"/>
      <c r="X483" s="56"/>
      <c r="Y483" s="56"/>
      <c r="Z483"/>
      <c r="AA483" s="56"/>
      <c r="AB483" s="56"/>
    </row>
    <row r="484" spans="1:28" ht="14.5" x14ac:dyDescent="0.35">
      <c r="A484"/>
      <c r="B484"/>
      <c r="C484" s="56"/>
      <c r="D484" s="56"/>
      <c r="E484"/>
      <c r="F484" s="56"/>
      <c r="G484" s="56"/>
      <c r="H484"/>
      <c r="I484" s="56"/>
      <c r="J484" s="56"/>
      <c r="K484"/>
      <c r="L484" s="56"/>
      <c r="M484" s="56"/>
      <c r="N484"/>
      <c r="O484" s="56"/>
      <c r="P484" s="56"/>
      <c r="Q484"/>
      <c r="R484" s="56"/>
      <c r="S484" s="56"/>
      <c r="T484"/>
      <c r="U484" s="56"/>
      <c r="V484" s="56"/>
      <c r="W484"/>
      <c r="X484" s="56"/>
      <c r="Y484" s="56"/>
      <c r="Z484"/>
      <c r="AA484" s="56"/>
      <c r="AB484" s="56"/>
    </row>
    <row r="485" spans="1:28" ht="14.5" x14ac:dyDescent="0.35">
      <c r="A485"/>
      <c r="B485"/>
      <c r="C485" s="56"/>
      <c r="D485" s="56"/>
      <c r="E485"/>
      <c r="F485" s="56"/>
      <c r="G485" s="56"/>
      <c r="H485"/>
      <c r="I485" s="56"/>
      <c r="J485" s="56"/>
      <c r="K485"/>
      <c r="L485" s="56"/>
      <c r="M485" s="56"/>
      <c r="N485"/>
      <c r="O485" s="56"/>
      <c r="P485" s="56"/>
      <c r="Q485"/>
      <c r="R485" s="56"/>
      <c r="S485" s="56"/>
      <c r="T485"/>
      <c r="U485" s="56"/>
      <c r="V485" s="56"/>
      <c r="W485"/>
      <c r="X485" s="56"/>
      <c r="Y485" s="56"/>
      <c r="Z485"/>
      <c r="AA485" s="56"/>
      <c r="AB485" s="56"/>
    </row>
    <row r="486" spans="1:28" ht="14.5" x14ac:dyDescent="0.35">
      <c r="A486"/>
      <c r="B486"/>
      <c r="C486" s="56"/>
      <c r="D486" s="56"/>
      <c r="E486"/>
      <c r="F486" s="56"/>
      <c r="G486" s="56"/>
      <c r="H486"/>
      <c r="I486" s="56"/>
      <c r="J486" s="56"/>
      <c r="K486"/>
      <c r="L486" s="56"/>
      <c r="M486" s="56"/>
      <c r="N486"/>
      <c r="O486" s="56"/>
      <c r="P486" s="56"/>
      <c r="Q486"/>
      <c r="R486" s="56"/>
      <c r="S486" s="56"/>
      <c r="T486"/>
      <c r="U486" s="56"/>
      <c r="V486" s="56"/>
      <c r="W486"/>
      <c r="X486" s="56"/>
      <c r="Y486" s="56"/>
      <c r="Z486"/>
      <c r="AA486" s="56"/>
      <c r="AB486" s="56"/>
    </row>
    <row r="487" spans="1:28" ht="14.5" x14ac:dyDescent="0.35">
      <c r="A487"/>
      <c r="B487"/>
      <c r="C487" s="56"/>
      <c r="D487" s="56"/>
      <c r="E487"/>
      <c r="F487" s="56"/>
      <c r="G487" s="56"/>
      <c r="H487"/>
      <c r="I487" s="56"/>
      <c r="J487" s="56"/>
      <c r="K487"/>
      <c r="L487" s="56"/>
      <c r="M487" s="56"/>
      <c r="N487"/>
      <c r="O487" s="56"/>
      <c r="P487" s="56"/>
      <c r="Q487"/>
      <c r="R487" s="56"/>
      <c r="S487" s="56"/>
      <c r="T487"/>
      <c r="U487" s="56"/>
      <c r="V487" s="56"/>
      <c r="W487"/>
      <c r="X487" s="56"/>
      <c r="Y487" s="56"/>
      <c r="Z487"/>
      <c r="AA487" s="56"/>
      <c r="AB487" s="56"/>
    </row>
    <row r="488" spans="1:28" ht="14.5" x14ac:dyDescent="0.35">
      <c r="A488"/>
      <c r="B488"/>
      <c r="C488" s="56"/>
      <c r="D488" s="56"/>
      <c r="E488"/>
      <c r="F488" s="56"/>
      <c r="G488" s="56"/>
      <c r="H488"/>
      <c r="I488" s="56"/>
      <c r="J488" s="56"/>
      <c r="K488"/>
      <c r="L488" s="56"/>
      <c r="M488" s="56"/>
      <c r="N488"/>
      <c r="O488" s="56"/>
      <c r="P488" s="56"/>
      <c r="Q488"/>
      <c r="R488" s="56"/>
      <c r="S488" s="56"/>
      <c r="T488"/>
      <c r="U488" s="56"/>
      <c r="V488" s="56"/>
      <c r="W488"/>
      <c r="X488" s="56"/>
      <c r="Y488" s="56"/>
      <c r="Z488"/>
      <c r="AA488" s="56"/>
      <c r="AB488" s="56"/>
    </row>
    <row r="489" spans="1:28" ht="14.5" x14ac:dyDescent="0.35">
      <c r="A489"/>
      <c r="B489"/>
      <c r="C489" s="56"/>
      <c r="D489" s="56"/>
      <c r="E489"/>
      <c r="F489" s="56"/>
      <c r="G489" s="56"/>
      <c r="H489"/>
      <c r="I489" s="56"/>
      <c r="J489" s="56"/>
      <c r="K489"/>
      <c r="L489" s="56"/>
      <c r="M489" s="56"/>
      <c r="N489"/>
      <c r="O489" s="56"/>
      <c r="P489" s="56"/>
      <c r="Q489"/>
      <c r="R489" s="56"/>
      <c r="S489" s="56"/>
      <c r="T489"/>
      <c r="U489" s="56"/>
      <c r="V489" s="56"/>
      <c r="W489"/>
      <c r="X489" s="56"/>
      <c r="Y489" s="56"/>
      <c r="Z489"/>
      <c r="AA489" s="56"/>
      <c r="AB489" s="56"/>
    </row>
    <row r="490" spans="1:28" ht="14.5" x14ac:dyDescent="0.35">
      <c r="A490"/>
      <c r="B490"/>
      <c r="C490" s="56"/>
      <c r="D490" s="56"/>
      <c r="E490"/>
      <c r="F490" s="56"/>
      <c r="G490" s="56"/>
      <c r="H490"/>
      <c r="I490" s="56"/>
      <c r="J490" s="56"/>
      <c r="K490"/>
      <c r="L490" s="56"/>
      <c r="M490" s="56"/>
      <c r="N490"/>
      <c r="O490" s="56"/>
      <c r="P490" s="56"/>
      <c r="Q490"/>
      <c r="R490" s="56"/>
      <c r="S490" s="56"/>
      <c r="T490"/>
      <c r="U490" s="56"/>
      <c r="V490" s="56"/>
      <c r="W490"/>
      <c r="X490" s="56"/>
      <c r="Y490" s="56"/>
      <c r="Z490"/>
      <c r="AA490" s="56"/>
      <c r="AB490" s="56"/>
    </row>
    <row r="491" spans="1:28" ht="14.5" x14ac:dyDescent="0.35">
      <c r="A491"/>
      <c r="B491"/>
      <c r="C491" s="56"/>
      <c r="D491" s="56"/>
      <c r="E491"/>
      <c r="F491" s="56"/>
      <c r="G491" s="56"/>
      <c r="H491"/>
      <c r="I491" s="56"/>
      <c r="J491" s="56"/>
      <c r="K491"/>
      <c r="L491" s="56"/>
      <c r="M491" s="56"/>
      <c r="N491"/>
      <c r="O491" s="56"/>
      <c r="P491" s="56"/>
      <c r="Q491"/>
      <c r="R491" s="56"/>
      <c r="S491" s="56"/>
      <c r="T491"/>
      <c r="U491" s="56"/>
      <c r="V491" s="56"/>
      <c r="W491"/>
      <c r="X491" s="56"/>
      <c r="Y491" s="56"/>
      <c r="Z491"/>
      <c r="AA491" s="56"/>
      <c r="AB491" s="56"/>
    </row>
    <row r="492" spans="1:28" ht="14.5" x14ac:dyDescent="0.35">
      <c r="A492"/>
      <c r="B492"/>
      <c r="C492" s="56"/>
      <c r="D492" s="56"/>
      <c r="E492"/>
      <c r="F492" s="56"/>
      <c r="G492" s="56"/>
      <c r="H492"/>
      <c r="I492" s="56"/>
      <c r="J492" s="56"/>
      <c r="K492"/>
      <c r="L492" s="56"/>
      <c r="M492" s="56"/>
      <c r="N492"/>
      <c r="O492" s="56"/>
      <c r="P492" s="56"/>
      <c r="Q492"/>
      <c r="R492" s="56"/>
      <c r="S492" s="56"/>
      <c r="T492"/>
      <c r="U492" s="56"/>
      <c r="V492" s="56"/>
      <c r="W492"/>
      <c r="X492" s="56"/>
      <c r="Y492" s="56"/>
      <c r="Z492"/>
      <c r="AA492" s="56"/>
      <c r="AB492" s="56"/>
    </row>
    <row r="493" spans="1:28" ht="14.5" x14ac:dyDescent="0.35">
      <c r="A493"/>
      <c r="B493"/>
      <c r="C493" s="56"/>
      <c r="D493" s="56"/>
      <c r="E493"/>
      <c r="F493" s="56"/>
      <c r="G493" s="56"/>
      <c r="H493"/>
      <c r="I493" s="56"/>
      <c r="J493" s="56"/>
      <c r="K493"/>
      <c r="L493" s="56"/>
      <c r="M493" s="56"/>
      <c r="N493"/>
      <c r="O493" s="56"/>
      <c r="P493" s="56"/>
      <c r="Q493"/>
      <c r="R493" s="56"/>
      <c r="S493" s="56"/>
      <c r="T493"/>
      <c r="U493" s="56"/>
      <c r="V493" s="56"/>
      <c r="W493"/>
      <c r="X493" s="56"/>
      <c r="Y493" s="56"/>
      <c r="Z493"/>
      <c r="AA493" s="56"/>
      <c r="AB493" s="56"/>
    </row>
    <row r="494" spans="1:28" ht="14.5" x14ac:dyDescent="0.35">
      <c r="A494"/>
      <c r="B494"/>
      <c r="C494" s="56"/>
      <c r="D494" s="56"/>
      <c r="E494"/>
      <c r="F494" s="56"/>
      <c r="G494" s="56"/>
      <c r="H494"/>
      <c r="I494" s="56"/>
      <c r="J494" s="56"/>
      <c r="K494"/>
      <c r="L494" s="56"/>
      <c r="M494" s="56"/>
      <c r="N494"/>
      <c r="O494" s="56"/>
      <c r="P494" s="56"/>
      <c r="Q494"/>
      <c r="R494" s="56"/>
      <c r="S494" s="56"/>
      <c r="T494"/>
      <c r="U494" s="56"/>
      <c r="V494" s="56"/>
      <c r="W494"/>
      <c r="X494" s="56"/>
      <c r="Y494" s="56"/>
      <c r="Z494"/>
      <c r="AA494" s="56"/>
      <c r="AB494" s="56"/>
    </row>
    <row r="495" spans="1:28" ht="14.5" x14ac:dyDescent="0.35">
      <c r="A495"/>
      <c r="B495"/>
      <c r="C495" s="56"/>
      <c r="D495" s="56"/>
      <c r="E495"/>
      <c r="F495" s="56"/>
      <c r="G495" s="56"/>
      <c r="H495"/>
      <c r="I495" s="56"/>
      <c r="J495" s="56"/>
      <c r="K495"/>
      <c r="L495" s="56"/>
      <c r="M495" s="56"/>
      <c r="N495"/>
      <c r="O495" s="56"/>
      <c r="P495" s="56"/>
      <c r="Q495"/>
      <c r="R495" s="56"/>
      <c r="S495" s="56"/>
      <c r="T495"/>
      <c r="U495" s="56"/>
      <c r="V495" s="56"/>
      <c r="W495"/>
      <c r="X495" s="56"/>
      <c r="Y495" s="56"/>
      <c r="Z495"/>
      <c r="AA495" s="56"/>
      <c r="AB495" s="56"/>
    </row>
    <row r="496" spans="1:28" ht="14.5" x14ac:dyDescent="0.35">
      <c r="A496"/>
      <c r="B496"/>
      <c r="C496" s="56"/>
      <c r="D496" s="56"/>
      <c r="E496"/>
      <c r="F496" s="56"/>
      <c r="G496" s="56"/>
      <c r="H496"/>
      <c r="I496" s="56"/>
      <c r="J496" s="56"/>
      <c r="K496"/>
      <c r="L496" s="56"/>
      <c r="M496" s="56"/>
      <c r="N496"/>
      <c r="O496" s="56"/>
      <c r="P496" s="56"/>
      <c r="Q496"/>
      <c r="R496" s="56"/>
      <c r="S496" s="56"/>
      <c r="T496"/>
      <c r="U496" s="56"/>
      <c r="V496" s="56"/>
      <c r="W496"/>
      <c r="X496" s="56"/>
      <c r="Y496" s="56"/>
      <c r="Z496"/>
      <c r="AA496" s="56"/>
      <c r="AB496" s="56"/>
    </row>
    <row r="497" spans="1:28" ht="14.5" x14ac:dyDescent="0.35">
      <c r="A497"/>
      <c r="B497"/>
      <c r="C497" s="56"/>
      <c r="D497" s="56"/>
      <c r="E497"/>
      <c r="F497" s="56"/>
      <c r="G497" s="56"/>
      <c r="H497"/>
      <c r="I497" s="56"/>
      <c r="J497" s="56"/>
      <c r="K497"/>
      <c r="L497" s="56"/>
      <c r="M497" s="56"/>
      <c r="N497"/>
      <c r="O497" s="56"/>
      <c r="P497" s="56"/>
      <c r="Q497"/>
      <c r="R497" s="56"/>
      <c r="S497" s="56"/>
      <c r="T497"/>
      <c r="U497" s="56"/>
      <c r="V497" s="56"/>
      <c r="W497"/>
      <c r="X497" s="56"/>
      <c r="Y497" s="56"/>
      <c r="Z497"/>
      <c r="AA497" s="56"/>
      <c r="AB497" s="56"/>
    </row>
    <row r="498" spans="1:28" ht="14.5" x14ac:dyDescent="0.35">
      <c r="A498"/>
      <c r="B498"/>
      <c r="C498" s="56"/>
      <c r="D498" s="56"/>
      <c r="E498"/>
      <c r="F498" s="56"/>
      <c r="G498" s="56"/>
      <c r="H498"/>
      <c r="I498" s="56"/>
      <c r="J498" s="56"/>
      <c r="K498"/>
      <c r="L498" s="56"/>
      <c r="M498" s="56"/>
      <c r="N498"/>
      <c r="O498" s="56"/>
      <c r="P498" s="56"/>
      <c r="Q498"/>
      <c r="R498" s="56"/>
      <c r="S498" s="56"/>
      <c r="T498"/>
      <c r="U498" s="56"/>
      <c r="V498" s="56"/>
      <c r="W498"/>
      <c r="X498" s="56"/>
      <c r="Y498" s="56"/>
      <c r="Z498"/>
      <c r="AA498" s="56"/>
      <c r="AB498" s="56"/>
    </row>
    <row r="499" spans="1:28" ht="14.5" x14ac:dyDescent="0.35">
      <c r="A499"/>
      <c r="B499"/>
      <c r="C499" s="56"/>
      <c r="D499" s="56"/>
      <c r="E499"/>
      <c r="F499" s="56"/>
      <c r="G499" s="56"/>
      <c r="H499"/>
      <c r="I499" s="56"/>
      <c r="J499" s="56"/>
      <c r="K499"/>
      <c r="L499" s="56"/>
      <c r="M499" s="56"/>
      <c r="N499"/>
      <c r="O499" s="56"/>
      <c r="P499" s="56"/>
      <c r="Q499"/>
      <c r="R499" s="56"/>
      <c r="S499" s="56"/>
      <c r="T499"/>
      <c r="U499" s="56"/>
      <c r="V499" s="56"/>
      <c r="W499"/>
      <c r="X499" s="56"/>
      <c r="Y499" s="56"/>
      <c r="Z499"/>
      <c r="AA499" s="56"/>
      <c r="AB499" s="56"/>
    </row>
    <row r="500" spans="1:28" ht="14.5" x14ac:dyDescent="0.35">
      <c r="A500"/>
      <c r="B500"/>
      <c r="C500" s="56"/>
      <c r="D500" s="56"/>
      <c r="E500"/>
      <c r="F500" s="56"/>
      <c r="G500" s="56"/>
      <c r="H500"/>
      <c r="I500" s="56"/>
      <c r="J500" s="56"/>
      <c r="K500"/>
      <c r="L500" s="56"/>
      <c r="M500" s="56"/>
      <c r="N500"/>
      <c r="O500" s="56"/>
      <c r="P500" s="56"/>
      <c r="Q500"/>
      <c r="R500" s="56"/>
      <c r="S500" s="56"/>
      <c r="T500"/>
      <c r="U500" s="56"/>
      <c r="V500" s="56"/>
      <c r="W500"/>
      <c r="X500" s="56"/>
      <c r="Y500" s="56"/>
      <c r="Z500"/>
      <c r="AA500" s="56"/>
      <c r="AB500" s="56"/>
    </row>
    <row r="501" spans="1:28" ht="14.5" x14ac:dyDescent="0.35">
      <c r="A501"/>
      <c r="B501"/>
      <c r="C501" s="56"/>
      <c r="D501" s="56"/>
      <c r="E501"/>
      <c r="F501" s="56"/>
      <c r="G501" s="56"/>
      <c r="H501"/>
      <c r="I501" s="56"/>
      <c r="J501" s="56"/>
      <c r="K501"/>
      <c r="L501" s="56"/>
      <c r="M501" s="56"/>
      <c r="N501"/>
      <c r="O501" s="56"/>
      <c r="P501" s="56"/>
      <c r="Q501"/>
      <c r="R501" s="56"/>
      <c r="S501" s="56"/>
      <c r="T501"/>
      <c r="U501" s="56"/>
      <c r="V501" s="56"/>
      <c r="W501"/>
      <c r="X501" s="56"/>
      <c r="Y501" s="56"/>
      <c r="Z501"/>
      <c r="AA501" s="56"/>
      <c r="AB501" s="56"/>
    </row>
    <row r="502" spans="1:28" ht="14.5" x14ac:dyDescent="0.35">
      <c r="A502"/>
      <c r="B502"/>
      <c r="C502" s="56"/>
      <c r="D502" s="56"/>
      <c r="E502"/>
      <c r="F502" s="56"/>
      <c r="G502" s="56"/>
      <c r="H502"/>
      <c r="I502" s="56"/>
      <c r="J502" s="56"/>
      <c r="K502"/>
      <c r="L502" s="56"/>
      <c r="M502" s="56"/>
      <c r="N502"/>
      <c r="O502" s="56"/>
      <c r="P502" s="56"/>
      <c r="Q502"/>
      <c r="R502" s="56"/>
      <c r="S502" s="56"/>
      <c r="T502"/>
      <c r="U502" s="56"/>
      <c r="V502" s="56"/>
      <c r="W502"/>
      <c r="X502" s="56"/>
      <c r="Y502" s="56"/>
      <c r="Z502"/>
      <c r="AA502" s="56"/>
      <c r="AB502" s="56"/>
    </row>
    <row r="503" spans="1:28" ht="14.5" x14ac:dyDescent="0.35">
      <c r="A503"/>
      <c r="B503"/>
      <c r="C503" s="56"/>
      <c r="D503" s="56"/>
      <c r="E503"/>
      <c r="F503" s="56"/>
      <c r="G503" s="56"/>
      <c r="H503"/>
      <c r="I503" s="56"/>
      <c r="J503" s="56"/>
      <c r="K503"/>
      <c r="L503" s="56"/>
      <c r="M503" s="56"/>
      <c r="N503"/>
      <c r="O503" s="56"/>
      <c r="P503" s="56"/>
      <c r="Q503"/>
      <c r="R503" s="56"/>
      <c r="S503" s="56"/>
      <c r="T503"/>
      <c r="U503" s="56"/>
      <c r="V503" s="56"/>
      <c r="W503"/>
      <c r="X503" s="56"/>
      <c r="Y503" s="56"/>
      <c r="Z503"/>
      <c r="AA503" s="56"/>
      <c r="AB503" s="56"/>
    </row>
    <row r="504" spans="1:28" ht="14.5" x14ac:dyDescent="0.35">
      <c r="A504"/>
      <c r="B504"/>
      <c r="C504" s="56"/>
      <c r="D504" s="56"/>
      <c r="E504"/>
      <c r="F504" s="56"/>
      <c r="G504" s="56"/>
      <c r="H504"/>
      <c r="I504" s="56"/>
      <c r="J504" s="56"/>
      <c r="K504"/>
      <c r="L504" s="56"/>
      <c r="M504" s="56"/>
      <c r="N504"/>
      <c r="O504" s="56"/>
      <c r="P504" s="56"/>
      <c r="Q504"/>
      <c r="R504" s="56"/>
      <c r="S504" s="56"/>
      <c r="T504"/>
      <c r="U504" s="56"/>
      <c r="V504" s="56"/>
      <c r="W504"/>
      <c r="X504" s="56"/>
      <c r="Y504" s="56"/>
      <c r="Z504"/>
      <c r="AA504" s="56"/>
      <c r="AB504" s="56"/>
    </row>
    <row r="505" spans="1:28" ht="14.5" x14ac:dyDescent="0.35">
      <c r="A505"/>
      <c r="B505"/>
      <c r="C505" s="56"/>
      <c r="D505" s="56"/>
      <c r="E505"/>
      <c r="F505" s="56"/>
      <c r="G505" s="56"/>
      <c r="H505"/>
      <c r="I505" s="56"/>
      <c r="J505" s="56"/>
      <c r="K505"/>
      <c r="L505" s="56"/>
      <c r="M505" s="56"/>
      <c r="N505"/>
      <c r="O505" s="56"/>
      <c r="P505" s="56"/>
      <c r="Q505"/>
      <c r="R505" s="56"/>
      <c r="S505" s="56"/>
      <c r="T505"/>
      <c r="U505" s="56"/>
      <c r="V505" s="56"/>
      <c r="W505"/>
      <c r="X505" s="56"/>
      <c r="Y505" s="56"/>
      <c r="Z505"/>
      <c r="AA505" s="56"/>
      <c r="AB505" s="56"/>
    </row>
    <row r="506" spans="1:28" ht="14.5" x14ac:dyDescent="0.35">
      <c r="A506"/>
      <c r="B506"/>
      <c r="C506" s="56"/>
      <c r="D506" s="56"/>
      <c r="E506"/>
      <c r="F506" s="56"/>
      <c r="G506" s="56"/>
      <c r="H506"/>
      <c r="I506" s="56"/>
      <c r="J506" s="56"/>
      <c r="K506"/>
      <c r="L506" s="56"/>
      <c r="M506" s="56"/>
      <c r="N506"/>
      <c r="O506" s="56"/>
      <c r="P506" s="56"/>
      <c r="Q506"/>
      <c r="R506" s="56"/>
      <c r="S506" s="56"/>
      <c r="T506"/>
      <c r="U506" s="56"/>
      <c r="V506" s="56"/>
      <c r="W506"/>
      <c r="X506" s="56"/>
      <c r="Y506" s="56"/>
      <c r="Z506"/>
      <c r="AA506" s="56"/>
      <c r="AB506" s="56"/>
    </row>
    <row r="507" spans="1:28" ht="14.5" x14ac:dyDescent="0.35">
      <c r="A507"/>
      <c r="B507"/>
      <c r="C507" s="56"/>
      <c r="D507" s="56"/>
      <c r="E507"/>
      <c r="F507" s="56"/>
      <c r="G507" s="56"/>
      <c r="H507"/>
      <c r="I507" s="56"/>
      <c r="J507" s="56"/>
      <c r="K507"/>
      <c r="L507" s="56"/>
      <c r="M507" s="56"/>
      <c r="N507"/>
      <c r="O507" s="56"/>
      <c r="P507" s="56"/>
      <c r="Q507"/>
      <c r="R507" s="56"/>
      <c r="S507" s="56"/>
      <c r="T507"/>
      <c r="U507" s="56"/>
      <c r="V507" s="56"/>
      <c r="W507"/>
      <c r="X507" s="56"/>
      <c r="Y507" s="56"/>
      <c r="Z507"/>
      <c r="AA507" s="56"/>
      <c r="AB507" s="56"/>
    </row>
    <row r="508" spans="1:28" ht="14.5" x14ac:dyDescent="0.35">
      <c r="A508"/>
      <c r="B508"/>
      <c r="C508" s="56"/>
      <c r="D508" s="56"/>
      <c r="E508"/>
      <c r="F508" s="56"/>
      <c r="G508" s="56"/>
      <c r="H508"/>
      <c r="I508" s="56"/>
      <c r="J508" s="56"/>
      <c r="K508"/>
      <c r="L508" s="56"/>
      <c r="M508" s="56"/>
      <c r="N508"/>
      <c r="O508" s="56"/>
      <c r="P508" s="56"/>
      <c r="Q508"/>
      <c r="R508" s="56"/>
      <c r="S508" s="56"/>
      <c r="T508"/>
      <c r="U508" s="56"/>
      <c r="V508" s="56"/>
      <c r="W508"/>
      <c r="X508" s="56"/>
      <c r="Y508" s="56"/>
      <c r="Z508"/>
      <c r="AA508" s="56"/>
      <c r="AB508" s="56"/>
    </row>
    <row r="509" spans="1:28" ht="14.5" x14ac:dyDescent="0.35">
      <c r="A509"/>
      <c r="B509"/>
      <c r="C509" s="56"/>
      <c r="D509" s="56"/>
      <c r="E509"/>
      <c r="F509" s="56"/>
      <c r="G509" s="56"/>
      <c r="H509"/>
      <c r="I509" s="56"/>
      <c r="J509" s="56"/>
      <c r="K509"/>
      <c r="L509" s="56"/>
      <c r="M509" s="56"/>
      <c r="N509"/>
      <c r="O509" s="56"/>
      <c r="P509" s="56"/>
      <c r="Q509"/>
      <c r="R509" s="56"/>
      <c r="S509" s="56"/>
      <c r="T509"/>
      <c r="U509" s="56"/>
      <c r="V509" s="56"/>
      <c r="W509"/>
      <c r="X509" s="56"/>
      <c r="Y509" s="56"/>
      <c r="Z509"/>
      <c r="AA509" s="56"/>
      <c r="AB509" s="56"/>
    </row>
    <row r="510" spans="1:28" ht="14.5" x14ac:dyDescent="0.35">
      <c r="A510"/>
      <c r="B510"/>
      <c r="C510" s="56"/>
      <c r="D510" s="56"/>
      <c r="E510"/>
      <c r="F510" s="56"/>
      <c r="G510" s="56"/>
      <c r="H510"/>
      <c r="I510" s="56"/>
      <c r="J510" s="56"/>
      <c r="K510"/>
      <c r="L510" s="56"/>
      <c r="M510" s="56"/>
      <c r="N510"/>
      <c r="O510" s="56"/>
      <c r="P510" s="56"/>
      <c r="Q510"/>
      <c r="R510" s="56"/>
      <c r="S510" s="56"/>
      <c r="T510"/>
      <c r="U510" s="56"/>
      <c r="V510" s="56"/>
      <c r="W510"/>
      <c r="X510" s="56"/>
      <c r="Y510" s="56"/>
      <c r="Z510"/>
      <c r="AA510" s="56"/>
      <c r="AB510" s="56"/>
    </row>
    <row r="511" spans="1:28" ht="14.5" x14ac:dyDescent="0.35">
      <c r="A511"/>
      <c r="B511"/>
      <c r="C511" s="56"/>
      <c r="D511" s="56"/>
      <c r="E511"/>
      <c r="F511" s="56"/>
      <c r="G511" s="56"/>
      <c r="H511"/>
      <c r="I511" s="56"/>
      <c r="J511" s="56"/>
      <c r="K511"/>
      <c r="L511" s="56"/>
      <c r="M511" s="56"/>
      <c r="N511"/>
      <c r="O511" s="56"/>
      <c r="P511" s="56"/>
      <c r="Q511"/>
      <c r="R511" s="56"/>
      <c r="S511" s="56"/>
      <c r="T511"/>
      <c r="U511" s="56"/>
      <c r="V511" s="56"/>
      <c r="W511"/>
      <c r="X511" s="56"/>
      <c r="Y511" s="56"/>
      <c r="Z511"/>
      <c r="AA511" s="56"/>
      <c r="AB511" s="56"/>
    </row>
    <row r="512" spans="1:28" ht="14.5" x14ac:dyDescent="0.35">
      <c r="A512"/>
      <c r="B512"/>
      <c r="C512" s="56"/>
      <c r="D512" s="56"/>
      <c r="E512"/>
      <c r="F512" s="56"/>
      <c r="G512" s="56"/>
      <c r="H512"/>
      <c r="I512" s="56"/>
      <c r="J512" s="56"/>
      <c r="K512"/>
      <c r="L512" s="56"/>
      <c r="M512" s="56"/>
      <c r="N512"/>
      <c r="O512" s="56"/>
      <c r="P512" s="56"/>
      <c r="Q512"/>
      <c r="R512" s="56"/>
      <c r="S512" s="56"/>
      <c r="T512"/>
      <c r="U512" s="56"/>
      <c r="V512" s="56"/>
      <c r="W512"/>
      <c r="X512" s="56"/>
      <c r="Y512" s="56"/>
      <c r="Z512"/>
      <c r="AA512" s="56"/>
      <c r="AB512" s="56"/>
    </row>
    <row r="513" spans="1:28" ht="14.5" x14ac:dyDescent="0.35">
      <c r="A513"/>
      <c r="B513"/>
      <c r="C513" s="56"/>
      <c r="D513" s="56"/>
      <c r="E513"/>
      <c r="F513" s="56"/>
      <c r="G513" s="56"/>
      <c r="H513"/>
      <c r="I513" s="56"/>
      <c r="J513" s="56"/>
      <c r="K513"/>
      <c r="L513" s="56"/>
      <c r="M513" s="56"/>
      <c r="N513"/>
      <c r="O513" s="56"/>
      <c r="P513" s="56"/>
      <c r="Q513"/>
      <c r="R513" s="56"/>
      <c r="S513" s="56"/>
      <c r="T513"/>
      <c r="U513" s="56"/>
      <c r="V513" s="56"/>
      <c r="W513"/>
      <c r="X513" s="56"/>
      <c r="Y513" s="56"/>
      <c r="Z513"/>
      <c r="AA513" s="56"/>
      <c r="AB513" s="56"/>
    </row>
    <row r="514" spans="1:28" ht="14.5" x14ac:dyDescent="0.35">
      <c r="A514"/>
      <c r="B514"/>
      <c r="C514" s="56"/>
      <c r="D514" s="56"/>
      <c r="E514"/>
      <c r="F514" s="56"/>
      <c r="G514" s="56"/>
      <c r="H514"/>
      <c r="I514" s="56"/>
      <c r="J514" s="56"/>
      <c r="K514"/>
      <c r="L514" s="56"/>
      <c r="M514" s="56"/>
      <c r="N514"/>
      <c r="O514" s="56"/>
      <c r="P514" s="56"/>
      <c r="Q514"/>
      <c r="R514" s="56"/>
      <c r="S514" s="56"/>
      <c r="T514"/>
      <c r="U514" s="56"/>
      <c r="V514" s="56"/>
      <c r="W514"/>
      <c r="X514" s="56"/>
      <c r="Y514" s="56"/>
      <c r="Z514"/>
      <c r="AA514" s="56"/>
      <c r="AB514" s="56"/>
    </row>
    <row r="515" spans="1:28" ht="14.5" x14ac:dyDescent="0.35">
      <c r="A515"/>
      <c r="B515"/>
      <c r="C515" s="56"/>
      <c r="D515" s="56"/>
      <c r="E515"/>
      <c r="F515" s="56"/>
      <c r="G515" s="56"/>
      <c r="H515"/>
      <c r="I515" s="56"/>
      <c r="J515" s="56"/>
      <c r="K515"/>
      <c r="L515" s="56"/>
      <c r="M515" s="56"/>
      <c r="N515"/>
      <c r="O515" s="56"/>
      <c r="P515" s="56"/>
      <c r="Q515"/>
      <c r="R515" s="56"/>
      <c r="S515" s="56"/>
      <c r="T515"/>
      <c r="U515" s="56"/>
      <c r="V515" s="56"/>
      <c r="W515"/>
      <c r="X515" s="56"/>
      <c r="Y515" s="56"/>
      <c r="Z515"/>
      <c r="AA515" s="56"/>
      <c r="AB515" s="56"/>
    </row>
    <row r="516" spans="1:28" ht="14.5" x14ac:dyDescent="0.35">
      <c r="A516"/>
      <c r="B516"/>
      <c r="C516" s="56"/>
      <c r="D516" s="56"/>
      <c r="E516"/>
      <c r="F516" s="56"/>
      <c r="G516" s="56"/>
      <c r="H516"/>
      <c r="I516" s="56"/>
      <c r="J516" s="56"/>
      <c r="K516"/>
      <c r="L516" s="56"/>
      <c r="M516" s="56"/>
      <c r="N516"/>
      <c r="O516" s="56"/>
      <c r="P516" s="56"/>
      <c r="Q516"/>
      <c r="R516" s="56"/>
      <c r="S516" s="56"/>
      <c r="T516"/>
      <c r="U516" s="56"/>
      <c r="V516" s="56"/>
      <c r="W516"/>
      <c r="X516" s="56"/>
      <c r="Y516" s="56"/>
      <c r="Z516"/>
      <c r="AA516" s="56"/>
      <c r="AB516" s="56"/>
    </row>
    <row r="517" spans="1:28" ht="14.5" x14ac:dyDescent="0.35">
      <c r="A517"/>
      <c r="B517"/>
      <c r="C517" s="56"/>
      <c r="D517" s="56"/>
      <c r="E517"/>
      <c r="F517" s="56"/>
      <c r="G517" s="56"/>
      <c r="H517"/>
      <c r="I517" s="56"/>
      <c r="J517" s="56"/>
      <c r="K517"/>
      <c r="L517" s="56"/>
      <c r="M517" s="56"/>
      <c r="N517"/>
      <c r="O517" s="56"/>
      <c r="P517" s="56"/>
      <c r="Q517"/>
      <c r="R517" s="56"/>
      <c r="S517" s="56"/>
      <c r="T517"/>
      <c r="U517" s="56"/>
      <c r="V517" s="56"/>
      <c r="W517"/>
      <c r="X517" s="56"/>
      <c r="Y517" s="56"/>
      <c r="Z517"/>
      <c r="AA517" s="56"/>
      <c r="AB517" s="56"/>
    </row>
    <row r="518" spans="1:28" ht="14.5" x14ac:dyDescent="0.35">
      <c r="A518"/>
      <c r="B518"/>
      <c r="C518" s="56"/>
      <c r="D518" s="56"/>
      <c r="E518"/>
      <c r="F518" s="56"/>
      <c r="G518" s="56"/>
      <c r="H518"/>
      <c r="I518" s="56"/>
      <c r="J518" s="56"/>
      <c r="K518"/>
      <c r="L518" s="56"/>
      <c r="M518" s="56"/>
      <c r="N518"/>
      <c r="O518" s="56"/>
      <c r="P518" s="56"/>
      <c r="Q518"/>
      <c r="R518" s="56"/>
      <c r="S518" s="56"/>
      <c r="T518"/>
      <c r="U518" s="56"/>
      <c r="V518" s="56"/>
      <c r="W518"/>
      <c r="X518" s="56"/>
      <c r="Y518" s="56"/>
      <c r="Z518"/>
      <c r="AA518" s="56"/>
      <c r="AB518" s="56"/>
    </row>
    <row r="519" spans="1:28" ht="14.5" x14ac:dyDescent="0.35">
      <c r="A519"/>
      <c r="B519"/>
      <c r="C519" s="56"/>
      <c r="D519" s="56"/>
      <c r="E519"/>
      <c r="F519" s="56"/>
      <c r="G519" s="56"/>
      <c r="H519"/>
      <c r="I519" s="56"/>
      <c r="J519" s="56"/>
      <c r="K519"/>
      <c r="L519" s="56"/>
      <c r="M519" s="56"/>
      <c r="N519"/>
      <c r="O519" s="56"/>
      <c r="P519" s="56"/>
      <c r="Q519"/>
      <c r="R519" s="56"/>
      <c r="S519" s="56"/>
      <c r="T519"/>
      <c r="U519" s="56"/>
      <c r="V519" s="56"/>
      <c r="W519"/>
      <c r="X519" s="56"/>
      <c r="Y519" s="56"/>
      <c r="Z519"/>
      <c r="AA519" s="56"/>
      <c r="AB519" s="56"/>
    </row>
    <row r="520" spans="1:28" ht="14.5" x14ac:dyDescent="0.35">
      <c r="A520"/>
      <c r="B520"/>
      <c r="C520" s="56"/>
      <c r="D520" s="56"/>
      <c r="E520"/>
      <c r="F520" s="56"/>
      <c r="G520" s="56"/>
      <c r="H520"/>
      <c r="I520" s="56"/>
      <c r="J520" s="56"/>
      <c r="K520"/>
      <c r="L520" s="56"/>
      <c r="M520" s="56"/>
      <c r="N520"/>
      <c r="O520" s="56"/>
      <c r="P520" s="56"/>
      <c r="Q520"/>
      <c r="R520" s="56"/>
      <c r="S520" s="56"/>
      <c r="T520"/>
      <c r="U520" s="56"/>
      <c r="V520" s="56"/>
      <c r="W520"/>
      <c r="X520" s="56"/>
      <c r="Y520" s="56"/>
      <c r="Z520"/>
      <c r="AA520" s="56"/>
      <c r="AB520" s="56"/>
    </row>
    <row r="521" spans="1:28" ht="14.5" x14ac:dyDescent="0.35">
      <c r="A521"/>
      <c r="B521"/>
      <c r="C521" s="56"/>
      <c r="D521" s="56"/>
      <c r="E521"/>
      <c r="F521" s="56"/>
      <c r="G521" s="56"/>
      <c r="H521"/>
      <c r="I521" s="56"/>
      <c r="J521" s="56"/>
      <c r="K521"/>
      <c r="L521" s="56"/>
      <c r="M521" s="56"/>
      <c r="N521"/>
      <c r="O521" s="56"/>
      <c r="P521" s="56"/>
      <c r="Q521"/>
      <c r="R521" s="56"/>
      <c r="S521" s="56"/>
      <c r="T521"/>
      <c r="U521" s="56"/>
      <c r="V521" s="56"/>
      <c r="W521"/>
      <c r="X521" s="56"/>
      <c r="Y521" s="56"/>
      <c r="Z521"/>
      <c r="AA521" s="56"/>
      <c r="AB521" s="56"/>
    </row>
    <row r="522" spans="1:28" ht="14.5" x14ac:dyDescent="0.35">
      <c r="A522"/>
      <c r="B522"/>
      <c r="C522" s="56"/>
      <c r="D522" s="56"/>
      <c r="E522"/>
      <c r="F522" s="56"/>
      <c r="G522" s="56"/>
      <c r="H522"/>
      <c r="I522" s="56"/>
      <c r="J522" s="56"/>
      <c r="K522"/>
      <c r="L522" s="56"/>
      <c r="M522" s="56"/>
      <c r="N522"/>
      <c r="O522" s="56"/>
      <c r="P522" s="56"/>
      <c r="Q522"/>
      <c r="R522" s="56"/>
      <c r="S522" s="56"/>
      <c r="T522"/>
      <c r="U522" s="56"/>
      <c r="V522" s="56"/>
      <c r="W522"/>
      <c r="X522" s="56"/>
      <c r="Y522" s="56"/>
      <c r="Z522"/>
      <c r="AA522" s="56"/>
      <c r="AB522" s="56"/>
    </row>
    <row r="523" spans="1:28" ht="14.5" x14ac:dyDescent="0.35">
      <c r="A523"/>
      <c r="B523"/>
      <c r="C523" s="56"/>
      <c r="D523" s="56"/>
      <c r="E523"/>
      <c r="F523" s="56"/>
      <c r="G523" s="56"/>
      <c r="H523"/>
      <c r="I523" s="56"/>
      <c r="J523" s="56"/>
      <c r="K523"/>
      <c r="L523" s="56"/>
      <c r="M523" s="56"/>
      <c r="N523"/>
      <c r="O523" s="56"/>
      <c r="P523" s="56"/>
      <c r="Q523"/>
      <c r="R523" s="56"/>
      <c r="S523" s="56"/>
      <c r="T523"/>
      <c r="U523" s="56"/>
      <c r="V523" s="56"/>
      <c r="W523"/>
      <c r="X523" s="56"/>
      <c r="Y523" s="56"/>
      <c r="Z523"/>
      <c r="AA523" s="56"/>
      <c r="AB523" s="56"/>
    </row>
    <row r="524" spans="1:28" ht="14.5" x14ac:dyDescent="0.35">
      <c r="A524"/>
      <c r="B524"/>
      <c r="C524" s="56"/>
      <c r="D524" s="56"/>
      <c r="E524"/>
      <c r="F524" s="56"/>
      <c r="G524" s="56"/>
      <c r="H524"/>
      <c r="I524" s="56"/>
      <c r="J524" s="56"/>
      <c r="K524"/>
      <c r="L524" s="56"/>
      <c r="M524" s="56"/>
      <c r="N524"/>
      <c r="O524" s="56"/>
      <c r="P524" s="56"/>
      <c r="Q524"/>
      <c r="R524" s="56"/>
      <c r="S524" s="56"/>
      <c r="T524"/>
      <c r="U524" s="56"/>
      <c r="V524" s="56"/>
      <c r="W524"/>
      <c r="X524" s="56"/>
      <c r="Y524" s="56"/>
      <c r="Z524"/>
      <c r="AA524" s="56"/>
      <c r="AB524" s="56"/>
    </row>
    <row r="525" spans="1:28" ht="14.5" x14ac:dyDescent="0.35">
      <c r="A525"/>
      <c r="B525"/>
      <c r="C525" s="56"/>
      <c r="D525" s="56"/>
      <c r="E525"/>
      <c r="F525" s="56"/>
      <c r="G525" s="56"/>
      <c r="H525"/>
      <c r="I525" s="56"/>
      <c r="J525" s="56"/>
      <c r="K525"/>
      <c r="L525" s="56"/>
      <c r="M525" s="56"/>
      <c r="N525"/>
      <c r="O525" s="56"/>
      <c r="P525" s="56"/>
      <c r="Q525"/>
      <c r="R525" s="56"/>
      <c r="S525" s="56"/>
      <c r="T525"/>
      <c r="U525" s="56"/>
      <c r="V525" s="56"/>
      <c r="W525"/>
      <c r="X525" s="56"/>
      <c r="Y525" s="56"/>
      <c r="Z525"/>
      <c r="AA525" s="56"/>
      <c r="AB525" s="56"/>
    </row>
    <row r="526" spans="1:28" ht="14.5" x14ac:dyDescent="0.35">
      <c r="A526"/>
      <c r="B526"/>
      <c r="C526" s="56"/>
      <c r="D526" s="56"/>
      <c r="E526"/>
      <c r="F526" s="56"/>
      <c r="G526" s="56"/>
      <c r="H526"/>
      <c r="I526" s="56"/>
      <c r="J526" s="56"/>
      <c r="K526"/>
      <c r="L526" s="56"/>
      <c r="M526" s="56"/>
      <c r="N526"/>
      <c r="O526" s="56"/>
      <c r="P526" s="56"/>
      <c r="Q526"/>
      <c r="R526" s="56"/>
      <c r="S526" s="56"/>
      <c r="T526"/>
      <c r="U526" s="56"/>
      <c r="V526" s="56"/>
      <c r="W526"/>
      <c r="X526" s="56"/>
      <c r="Y526" s="56"/>
      <c r="Z526"/>
      <c r="AA526" s="56"/>
      <c r="AB526" s="56"/>
    </row>
    <row r="527" spans="1:28" ht="14.5" x14ac:dyDescent="0.35">
      <c r="A527"/>
      <c r="B527"/>
      <c r="C527" s="56"/>
      <c r="D527" s="56"/>
      <c r="E527"/>
      <c r="F527" s="56"/>
      <c r="G527" s="56"/>
      <c r="H527"/>
      <c r="I527" s="56"/>
      <c r="J527" s="56"/>
      <c r="K527"/>
      <c r="L527" s="56"/>
      <c r="M527" s="56"/>
      <c r="N527"/>
      <c r="O527" s="56"/>
      <c r="P527" s="56"/>
      <c r="Q527"/>
      <c r="R527" s="56"/>
      <c r="S527" s="56"/>
      <c r="T527"/>
      <c r="U527" s="56"/>
      <c r="V527" s="56"/>
      <c r="W527"/>
      <c r="X527" s="56"/>
      <c r="Y527" s="56"/>
      <c r="Z527"/>
      <c r="AA527" s="56"/>
      <c r="AB527" s="56"/>
    </row>
    <row r="528" spans="1:28" ht="14.5" x14ac:dyDescent="0.35">
      <c r="A528"/>
      <c r="B528"/>
      <c r="C528" s="56"/>
      <c r="D528" s="56"/>
      <c r="E528"/>
      <c r="F528" s="56"/>
      <c r="G528" s="56"/>
      <c r="H528"/>
      <c r="I528" s="56"/>
      <c r="J528" s="56"/>
      <c r="K528"/>
      <c r="L528" s="56"/>
      <c r="M528" s="56"/>
      <c r="N528"/>
      <c r="O528" s="56"/>
      <c r="P528" s="56"/>
      <c r="Q528"/>
      <c r="R528" s="56"/>
      <c r="S528" s="56"/>
      <c r="T528"/>
      <c r="U528" s="56"/>
      <c r="V528" s="56"/>
      <c r="W528"/>
      <c r="X528" s="56"/>
      <c r="Y528" s="56"/>
      <c r="Z528"/>
      <c r="AA528" s="56"/>
      <c r="AB528" s="56"/>
    </row>
    <row r="529" spans="1:28" ht="14.5" x14ac:dyDescent="0.35">
      <c r="A529"/>
      <c r="B529"/>
      <c r="C529" s="56"/>
      <c r="D529" s="56"/>
      <c r="E529"/>
      <c r="F529" s="56"/>
      <c r="G529" s="56"/>
      <c r="H529"/>
      <c r="I529" s="56"/>
      <c r="J529" s="56"/>
      <c r="K529"/>
      <c r="L529" s="56"/>
      <c r="M529" s="56"/>
      <c r="N529"/>
      <c r="O529" s="56"/>
      <c r="P529" s="56"/>
      <c r="Q529"/>
      <c r="R529" s="56"/>
      <c r="S529" s="56"/>
      <c r="T529"/>
      <c r="U529" s="56"/>
      <c r="V529" s="56"/>
      <c r="W529"/>
      <c r="X529" s="56"/>
      <c r="Y529" s="56"/>
      <c r="Z529"/>
      <c r="AA529" s="56"/>
      <c r="AB529" s="56"/>
    </row>
    <row r="530" spans="1:28" ht="14.5" x14ac:dyDescent="0.35">
      <c r="A530"/>
      <c r="B530"/>
      <c r="C530" s="56"/>
      <c r="D530" s="56"/>
      <c r="E530"/>
      <c r="F530" s="56"/>
      <c r="G530" s="56"/>
      <c r="H530"/>
      <c r="I530" s="56"/>
      <c r="J530" s="56"/>
      <c r="K530"/>
      <c r="L530" s="56"/>
      <c r="M530" s="56"/>
      <c r="N530"/>
      <c r="O530" s="56"/>
      <c r="P530" s="56"/>
      <c r="Q530"/>
      <c r="R530" s="56"/>
      <c r="S530" s="56"/>
      <c r="T530"/>
      <c r="U530" s="56"/>
      <c r="V530" s="56"/>
      <c r="W530"/>
      <c r="X530" s="56"/>
      <c r="Y530" s="56"/>
      <c r="Z530"/>
      <c r="AA530" s="56"/>
      <c r="AB530" s="56"/>
    </row>
    <row r="531" spans="1:28" ht="14.5" x14ac:dyDescent="0.35">
      <c r="A531"/>
      <c r="B531"/>
      <c r="C531" s="56"/>
      <c r="D531" s="56"/>
      <c r="E531"/>
      <c r="F531" s="56"/>
      <c r="G531" s="56"/>
      <c r="H531"/>
      <c r="I531" s="56"/>
      <c r="J531" s="56"/>
      <c r="K531"/>
      <c r="L531" s="56"/>
      <c r="M531" s="56"/>
      <c r="N531"/>
      <c r="O531" s="56"/>
      <c r="P531" s="56"/>
      <c r="Q531"/>
      <c r="R531" s="56"/>
      <c r="S531" s="56"/>
      <c r="T531"/>
      <c r="U531" s="56"/>
      <c r="V531" s="56"/>
      <c r="W531"/>
      <c r="X531" s="56"/>
      <c r="Y531" s="56"/>
      <c r="Z531"/>
      <c r="AA531" s="56"/>
      <c r="AB531" s="56"/>
    </row>
    <row r="532" spans="1:28" ht="14.5" x14ac:dyDescent="0.35">
      <c r="A532"/>
      <c r="B532"/>
      <c r="C532" s="56"/>
      <c r="D532" s="56"/>
      <c r="E532"/>
      <c r="F532" s="56"/>
      <c r="G532" s="56"/>
      <c r="H532"/>
      <c r="I532" s="56"/>
      <c r="J532" s="56"/>
      <c r="K532"/>
      <c r="L532" s="56"/>
      <c r="M532" s="56"/>
      <c r="N532"/>
      <c r="O532" s="56"/>
      <c r="P532" s="56"/>
      <c r="Q532"/>
      <c r="R532" s="56"/>
      <c r="S532" s="56"/>
      <c r="T532"/>
      <c r="U532" s="56"/>
      <c r="V532" s="56"/>
      <c r="W532"/>
      <c r="X532" s="56"/>
      <c r="Y532" s="56"/>
      <c r="Z532"/>
      <c r="AA532" s="56"/>
      <c r="AB532" s="56"/>
    </row>
  </sheetData>
  <mergeCells count="57">
    <mergeCell ref="AA15:AB15"/>
    <mergeCell ref="R15:S15"/>
    <mergeCell ref="T15:T16"/>
    <mergeCell ref="U15:V15"/>
    <mergeCell ref="W15:W16"/>
    <mergeCell ref="X15:Y15"/>
    <mergeCell ref="Z15:Z16"/>
    <mergeCell ref="I15:J15"/>
    <mergeCell ref="K15:K16"/>
    <mergeCell ref="L15:M15"/>
    <mergeCell ref="N15:N16"/>
    <mergeCell ref="O15:P15"/>
    <mergeCell ref="Q15:Q16"/>
    <mergeCell ref="N14:P14"/>
    <mergeCell ref="Q14:S14"/>
    <mergeCell ref="T14:V14"/>
    <mergeCell ref="W14:Y14"/>
    <mergeCell ref="B15:B16"/>
    <mergeCell ref="C15:D15"/>
    <mergeCell ref="E15:E16"/>
    <mergeCell ref="F15:G15"/>
    <mergeCell ref="H15:H16"/>
    <mergeCell ref="B14:D14"/>
    <mergeCell ref="E14:G14"/>
    <mergeCell ref="H14:J14"/>
    <mergeCell ref="K14:M14"/>
    <mergeCell ref="Z14:AB14"/>
    <mergeCell ref="H1:J1"/>
    <mergeCell ref="K1:M1"/>
    <mergeCell ref="N1:P1"/>
    <mergeCell ref="Q1:S1"/>
    <mergeCell ref="E11:F11"/>
    <mergeCell ref="H11:J11"/>
    <mergeCell ref="L11:M11"/>
    <mergeCell ref="Z2:Z3"/>
    <mergeCell ref="AA2:AB2"/>
    <mergeCell ref="T1:V1"/>
    <mergeCell ref="W1:Y1"/>
    <mergeCell ref="Z1:AB1"/>
    <mergeCell ref="T2:T3"/>
    <mergeCell ref="U2:V2"/>
    <mergeCell ref="B1:D1"/>
    <mergeCell ref="B2:B3"/>
    <mergeCell ref="C2:D2"/>
    <mergeCell ref="W2:W3"/>
    <mergeCell ref="X2:Y2"/>
    <mergeCell ref="E2:E3"/>
    <mergeCell ref="F2:G2"/>
    <mergeCell ref="H2:H3"/>
    <mergeCell ref="I2:J2"/>
    <mergeCell ref="K2:K3"/>
    <mergeCell ref="L2:M2"/>
    <mergeCell ref="N2:N3"/>
    <mergeCell ref="O2:P2"/>
    <mergeCell ref="Q2:Q3"/>
    <mergeCell ref="R2:S2"/>
    <mergeCell ref="E1:G1"/>
  </mergeCells>
  <hyperlinks>
    <hyperlink ref="C12" r:id="rId1" xr:uid="{8EC276B4-6C12-4D16-A51A-146101223D94}"/>
  </hyperlinks>
  <pageMargins left="0.75" right="0.75" top="1" bottom="1" header="0.5" footer="0.5"/>
  <pageSetup paperSize="9" orientation="portrait" r:id="rId2"/>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9AF54-4C48-40F7-B2AE-DCD4BB06BA9F}">
  <sheetPr codeName="Sheet20">
    <tabColor rgb="FF00B0F0"/>
    <pageSetUpPr fitToPage="1"/>
  </sheetPr>
  <dimension ref="A1:N1155"/>
  <sheetViews>
    <sheetView workbookViewId="0"/>
  </sheetViews>
  <sheetFormatPr defaultColWidth="8.81640625" defaultRowHeight="14.5" x14ac:dyDescent="0.35"/>
  <cols>
    <col min="1" max="1" width="23.1796875" customWidth="1"/>
    <col min="2" max="2" width="31.26953125" customWidth="1"/>
    <col min="3" max="3" width="27.81640625" customWidth="1"/>
    <col min="4" max="4" width="27.54296875" customWidth="1"/>
    <col min="5" max="5" width="28.453125" bestFit="1" customWidth="1"/>
    <col min="6" max="6" width="15.81640625" customWidth="1"/>
    <col min="7" max="7" width="30.81640625" customWidth="1"/>
    <col min="8" max="8" width="20.81640625" customWidth="1"/>
    <col min="9" max="9" width="13.81640625" customWidth="1"/>
  </cols>
  <sheetData>
    <row r="1" spans="1:14" x14ac:dyDescent="0.35">
      <c r="B1" s="490" t="s">
        <v>993</v>
      </c>
      <c r="C1" s="389" t="s">
        <v>994</v>
      </c>
      <c r="D1" s="389" t="s">
        <v>995</v>
      </c>
    </row>
    <row r="2" spans="1:14" ht="15" thickBot="1" x14ac:dyDescent="0.4">
      <c r="A2" s="443" t="s">
        <v>996</v>
      </c>
      <c r="B2" s="426" cm="1">
        <f t="array" ref="B2">INDEX(B$16:B$1048576,COUNTA(B$16:B$1048576))</f>
        <v>39</v>
      </c>
      <c r="C2" s="489" cm="1">
        <f t="array" ref="C2">INDEX(C$16:C$1048576,COUNTA(C$16:C$1048576))</f>
        <v>37</v>
      </c>
      <c r="D2" s="267" cm="1">
        <f t="array" ref="D2">INDEX(D$16:D$1048576,COUNTA(D$16:D$1048576))</f>
        <v>6</v>
      </c>
    </row>
    <row r="3" spans="1:14" ht="27" thickBot="1" x14ac:dyDescent="0.4">
      <c r="A3" s="419" t="s">
        <v>997</v>
      </c>
      <c r="B3" s="584">
        <f ca="1">(AVERAGE(OFFSET(INDEX(B$16:B$1048576,COUNTA(B$16:B$1048576)),-2,0,3,1))-AVERAGE(OFFSET(INDEX(B$16:B$1048576,COUNTA(B$16:B$1048576)),-5,0,3,1)))*52</f>
        <v>-936</v>
      </c>
      <c r="C3" s="426">
        <f ca="1">AVERAGE(OFFSET(INDEX(C$16:C$1048576,COUNTA(C$16:C$1048576)),-2,0,3,1))-AVERAGE(OFFSET(INDEX(C$16:C$1048576,COUNTA(C$16:C$1048576)),-5,0,3,1))</f>
        <v>-72.333333333333343</v>
      </c>
      <c r="D3" s="426">
        <f ca="1">AVERAGE(OFFSET(INDEX(D$16:D$1048576,COUNTA(D$16:D$1048576)),-2,0,3,1))-AVERAGE(OFFSET(INDEX(D$16:D$1048576,COUNTA(D$16:D$1048576)),-5,0,3,1))</f>
        <v>-5.3333333333333339</v>
      </c>
    </row>
    <row r="4" spans="1:14" ht="26.5" x14ac:dyDescent="0.35">
      <c r="A4" s="419" t="s">
        <v>998</v>
      </c>
      <c r="B4" s="426">
        <f ca="1">(AVERAGE(OFFSET(INDEX(B$16:B$1048576,COUNTA(B$16:B$1048576)),-2,0,3,1))-AVERAGE(B$1072:B$1083))*52</f>
        <v>702</v>
      </c>
      <c r="C4" s="426">
        <f ca="1">AVERAGE(OFFSET(INDEX(C$16:C$1048576,COUNTA(C$16:C$1048576)),-2,0,3,1))-AVERAGE(C$1072:C$1083)</f>
        <v>20.416666666666671</v>
      </c>
      <c r="D4" s="426">
        <f ca="1">AVERAGE(OFFSET(INDEX(D$16:D$1048576,COUNTA(D$16:D$1048576)),-2,0,3,1))-AVERAGE(D$1072:D$1083)</f>
        <v>0.33333333333333304</v>
      </c>
    </row>
    <row r="5" spans="1:14" ht="27" thickBot="1" x14ac:dyDescent="0.4">
      <c r="A5" s="419" t="s">
        <v>999</v>
      </c>
      <c r="B5" s="493">
        <f ca="1">(AVERAGE(OFFSET(INDEX(B$16:B$1048576,COUNTA(B$16:B$1048576)),-2,0,3,1))-AVERAGE(B$1135:B$1137))*52</f>
        <v>-1196</v>
      </c>
      <c r="C5" s="426">
        <f ca="1">AVERAGE(OFFSET(INDEX(C$16:C$1048576,COUNTA(C$16:C$1048576)),-2,0,3,1))-AVERAGE(C$1135:C$1137)</f>
        <v>-102.33333333333331</v>
      </c>
      <c r="D5" s="426">
        <f ca="1">AVERAGE(OFFSET(INDEX(D$16:D$1048576,COUNTA(D$16:D$1048576)),-2,0,3,1))-AVERAGE(D$1135:D$1137)</f>
        <v>-15</v>
      </c>
    </row>
    <row r="6" spans="1:14" ht="15" thickBot="1" x14ac:dyDescent="0.4">
      <c r="A6" s="443" t="s">
        <v>1000</v>
      </c>
      <c r="B6" s="494">
        <f>AVERAGE(B$1072:B$1083)</f>
        <v>19.5</v>
      </c>
      <c r="C6" s="492">
        <f t="shared" ref="C6:D6" si="0">AVERAGE(C$1072:C$1083)</f>
        <v>13.916666666666666</v>
      </c>
      <c r="D6" s="425">
        <f t="shared" si="0"/>
        <v>6.666666666666667</v>
      </c>
    </row>
    <row r="7" spans="1:14" x14ac:dyDescent="0.35">
      <c r="A7" s="419" t="s">
        <v>1001</v>
      </c>
      <c r="B7" s="491">
        <f>AVERAGE(B$1120:B$1131)</f>
        <v>221.66666666666666</v>
      </c>
      <c r="C7" s="425">
        <f t="shared" ref="C7:D7" si="1">AVERAGE(C$1120:C$1131)</f>
        <v>456.66666666666669</v>
      </c>
      <c r="D7" s="425">
        <f t="shared" si="1"/>
        <v>117.83333333333333</v>
      </c>
    </row>
    <row r="9" spans="1:14" ht="15.5" x14ac:dyDescent="0.35">
      <c r="A9" s="11" t="s">
        <v>1002</v>
      </c>
      <c r="B9" s="11"/>
      <c r="C9" s="11"/>
      <c r="D9" s="11"/>
      <c r="E9" s="11"/>
      <c r="F9" s="11"/>
      <c r="G9" s="20"/>
      <c r="H9" s="11"/>
      <c r="I9" s="11"/>
      <c r="J9" s="11"/>
      <c r="K9" s="11"/>
      <c r="L9" s="11"/>
      <c r="M9" s="11"/>
      <c r="N9" s="74"/>
    </row>
    <row r="10" spans="1:14" ht="15.5" x14ac:dyDescent="0.35">
      <c r="A10" s="75" t="s">
        <v>1003</v>
      </c>
      <c r="B10" s="816">
        <v>45307</v>
      </c>
      <c r="C10" s="817"/>
      <c r="D10" s="75" t="s">
        <v>1004</v>
      </c>
      <c r="E10" s="855"/>
      <c r="F10" s="855"/>
      <c r="G10" s="855"/>
      <c r="H10" s="855"/>
      <c r="I10" s="14"/>
      <c r="J10" s="76"/>
      <c r="K10" s="76"/>
      <c r="L10" s="76"/>
      <c r="M10" s="76"/>
    </row>
    <row r="11" spans="1:14" ht="15.5" x14ac:dyDescent="0.35">
      <c r="A11" s="77" t="s">
        <v>288</v>
      </c>
      <c r="B11" s="19" t="s">
        <v>289</v>
      </c>
      <c r="C11" s="19"/>
      <c r="D11" s="75" t="s">
        <v>290</v>
      </c>
      <c r="E11" s="78"/>
      <c r="F11" s="16"/>
      <c r="H11" s="11"/>
      <c r="I11" s="11"/>
      <c r="J11" s="20"/>
      <c r="K11" s="16"/>
      <c r="L11" s="16"/>
      <c r="M11" s="16"/>
      <c r="N11" s="74"/>
    </row>
    <row r="13" spans="1:14" ht="15.5" x14ac:dyDescent="0.35">
      <c r="B13" s="79"/>
      <c r="C13" s="13" t="s">
        <v>1005</v>
      </c>
    </row>
    <row r="14" spans="1:14" ht="65.150000000000006" customHeight="1" x14ac:dyDescent="0.35">
      <c r="A14" s="80" t="s">
        <v>1006</v>
      </c>
      <c r="B14" s="81" t="s">
        <v>993</v>
      </c>
      <c r="C14" s="81" t="s">
        <v>1007</v>
      </c>
      <c r="D14" s="81" t="s">
        <v>1008</v>
      </c>
      <c r="F14" s="80"/>
      <c r="G14" s="81"/>
    </row>
    <row r="15" spans="1:14" ht="15.5" x14ac:dyDescent="0.35">
      <c r="A15" s="82" t="s">
        <v>822</v>
      </c>
      <c r="B15" s="83" t="s">
        <v>1009</v>
      </c>
      <c r="C15" s="83" t="s">
        <v>1010</v>
      </c>
      <c r="D15" s="83" t="s">
        <v>1011</v>
      </c>
      <c r="F15" s="82"/>
      <c r="G15" s="83"/>
    </row>
    <row r="16" spans="1:14" ht="15.5" x14ac:dyDescent="0.35">
      <c r="A16" s="668" t="s">
        <v>1012</v>
      </c>
      <c r="B16" s="667">
        <v>3647</v>
      </c>
      <c r="C16" s="667">
        <v>50</v>
      </c>
      <c r="D16" s="732" t="s">
        <v>1013</v>
      </c>
      <c r="F16" s="84"/>
      <c r="G16" s="85"/>
    </row>
    <row r="17" spans="1:7" ht="15.5" x14ac:dyDescent="0.35">
      <c r="A17" s="668" t="s">
        <v>1014</v>
      </c>
      <c r="B17" s="725">
        <v>1794</v>
      </c>
      <c r="C17" s="725">
        <v>34</v>
      </c>
      <c r="D17" s="732" t="s">
        <v>1013</v>
      </c>
      <c r="F17" s="84"/>
      <c r="G17" s="85"/>
    </row>
    <row r="18" spans="1:7" ht="15.5" x14ac:dyDescent="0.35">
      <c r="A18" s="668" t="s">
        <v>1015</v>
      </c>
      <c r="B18" s="725">
        <v>177</v>
      </c>
      <c r="C18" s="725">
        <v>42</v>
      </c>
      <c r="D18" s="732" t="s">
        <v>1013</v>
      </c>
      <c r="F18" s="84"/>
      <c r="G18" s="85"/>
    </row>
    <row r="19" spans="1:7" ht="15.5" x14ac:dyDescent="0.35">
      <c r="A19" s="668" t="s">
        <v>1016</v>
      </c>
      <c r="B19" s="725">
        <v>123</v>
      </c>
      <c r="C19" s="725">
        <v>56</v>
      </c>
      <c r="D19" s="732" t="s">
        <v>1013</v>
      </c>
      <c r="F19" s="84"/>
      <c r="G19" s="85"/>
    </row>
    <row r="20" spans="1:7" ht="15.5" x14ac:dyDescent="0.35">
      <c r="A20" s="668" t="s">
        <v>1017</v>
      </c>
      <c r="B20" s="725">
        <v>192</v>
      </c>
      <c r="C20" s="725">
        <v>53</v>
      </c>
      <c r="D20" s="732" t="s">
        <v>1013</v>
      </c>
      <c r="F20" s="84"/>
      <c r="G20" s="85"/>
    </row>
    <row r="21" spans="1:7" ht="15.5" x14ac:dyDescent="0.35">
      <c r="A21" s="668" t="s">
        <v>1018</v>
      </c>
      <c r="B21" s="725">
        <v>116</v>
      </c>
      <c r="C21" s="725">
        <v>41</v>
      </c>
      <c r="D21" s="732" t="s">
        <v>1013</v>
      </c>
      <c r="F21" s="84"/>
      <c r="G21" s="85"/>
    </row>
    <row r="22" spans="1:7" ht="15.5" x14ac:dyDescent="0.35">
      <c r="A22" s="668" t="s">
        <v>1019</v>
      </c>
      <c r="B22" s="725">
        <v>358</v>
      </c>
      <c r="C22" s="725">
        <v>51</v>
      </c>
      <c r="D22" s="732" t="s">
        <v>1013</v>
      </c>
      <c r="F22" s="84"/>
      <c r="G22" s="85"/>
    </row>
    <row r="23" spans="1:7" ht="15.5" x14ac:dyDescent="0.35">
      <c r="A23" s="668" t="s">
        <v>1020</v>
      </c>
      <c r="B23" s="725">
        <v>347</v>
      </c>
      <c r="C23" s="725">
        <v>50</v>
      </c>
      <c r="D23" s="732" t="s">
        <v>1013</v>
      </c>
      <c r="F23" s="84"/>
      <c r="G23" s="85"/>
    </row>
    <row r="24" spans="1:7" ht="15.5" x14ac:dyDescent="0.35">
      <c r="A24" s="668" t="s">
        <v>1021</v>
      </c>
      <c r="B24" s="725">
        <v>79</v>
      </c>
      <c r="C24" s="725">
        <v>40</v>
      </c>
      <c r="D24" s="732" t="s">
        <v>1013</v>
      </c>
      <c r="F24" s="84"/>
      <c r="G24" s="85"/>
    </row>
    <row r="25" spans="1:7" ht="15.5" x14ac:dyDescent="0.35">
      <c r="A25" s="668" t="s">
        <v>1022</v>
      </c>
      <c r="B25" s="725">
        <v>57</v>
      </c>
      <c r="C25" s="725">
        <v>36</v>
      </c>
      <c r="D25" s="732" t="s">
        <v>1013</v>
      </c>
      <c r="F25" s="84"/>
      <c r="G25" s="85"/>
    </row>
    <row r="26" spans="1:7" ht="15.5" x14ac:dyDescent="0.35">
      <c r="A26" s="668" t="s">
        <v>1023</v>
      </c>
      <c r="B26" s="725">
        <v>42</v>
      </c>
      <c r="C26" s="725">
        <v>36</v>
      </c>
      <c r="D26" s="732" t="s">
        <v>1013</v>
      </c>
      <c r="F26" s="84"/>
      <c r="G26" s="85"/>
    </row>
    <row r="27" spans="1:7" ht="15.5" x14ac:dyDescent="0.35">
      <c r="A27" s="668" t="s">
        <v>1024</v>
      </c>
      <c r="B27" s="725">
        <v>51</v>
      </c>
      <c r="C27" s="725">
        <v>26</v>
      </c>
      <c r="D27" s="732" t="s">
        <v>1013</v>
      </c>
      <c r="F27" s="238"/>
      <c r="G27" s="85"/>
    </row>
    <row r="28" spans="1:7" ht="15.5" x14ac:dyDescent="0.35">
      <c r="A28" s="668" t="s">
        <v>1025</v>
      </c>
      <c r="B28" s="725">
        <v>217</v>
      </c>
      <c r="C28" s="725">
        <v>39</v>
      </c>
      <c r="D28" s="732" t="s">
        <v>1013</v>
      </c>
      <c r="F28" s="84"/>
      <c r="G28" s="85"/>
    </row>
    <row r="29" spans="1:7" ht="15.5" x14ac:dyDescent="0.35">
      <c r="A29" s="668" t="s">
        <v>1026</v>
      </c>
      <c r="B29" s="725">
        <v>178</v>
      </c>
      <c r="C29" s="725">
        <v>44</v>
      </c>
      <c r="D29" s="732" t="s">
        <v>1013</v>
      </c>
      <c r="F29" s="84"/>
      <c r="G29" s="85"/>
    </row>
    <row r="30" spans="1:7" ht="15.5" x14ac:dyDescent="0.35">
      <c r="A30" s="668" t="s">
        <v>1027</v>
      </c>
      <c r="B30" s="725">
        <v>25</v>
      </c>
      <c r="C30" s="725">
        <v>42</v>
      </c>
      <c r="D30" s="732" t="s">
        <v>1013</v>
      </c>
      <c r="F30" s="84"/>
      <c r="G30" s="85"/>
    </row>
    <row r="31" spans="1:7" ht="15.5" x14ac:dyDescent="0.35">
      <c r="A31" s="668" t="s">
        <v>1028</v>
      </c>
      <c r="B31" s="725">
        <v>58</v>
      </c>
      <c r="C31" s="725">
        <v>46</v>
      </c>
      <c r="D31" s="732" t="s">
        <v>1013</v>
      </c>
      <c r="F31" s="84"/>
      <c r="G31" s="85"/>
    </row>
    <row r="32" spans="1:7" ht="15.5" x14ac:dyDescent="0.35">
      <c r="A32" s="668" t="s">
        <v>1029</v>
      </c>
      <c r="B32" s="725">
        <v>92</v>
      </c>
      <c r="C32" s="725">
        <v>44</v>
      </c>
      <c r="D32" s="732" t="s">
        <v>1013</v>
      </c>
      <c r="F32" s="84"/>
      <c r="G32" s="85"/>
    </row>
    <row r="33" spans="1:7" ht="15.5" x14ac:dyDescent="0.35">
      <c r="A33" s="668" t="s">
        <v>1030</v>
      </c>
      <c r="B33" s="725">
        <v>80</v>
      </c>
      <c r="C33" s="725">
        <v>59</v>
      </c>
      <c r="D33" s="732" t="s">
        <v>1013</v>
      </c>
      <c r="F33" s="84"/>
      <c r="G33" s="85"/>
    </row>
    <row r="34" spans="1:7" ht="15.5" x14ac:dyDescent="0.35">
      <c r="A34" s="668" t="s">
        <v>1031</v>
      </c>
      <c r="B34" s="725">
        <v>251</v>
      </c>
      <c r="C34" s="725">
        <v>49</v>
      </c>
      <c r="D34" s="732" t="s">
        <v>1013</v>
      </c>
      <c r="F34" s="84"/>
      <c r="G34" s="85"/>
    </row>
    <row r="35" spans="1:7" ht="15.5" x14ac:dyDescent="0.35">
      <c r="A35" s="668" t="s">
        <v>1032</v>
      </c>
      <c r="B35" s="725">
        <v>1257</v>
      </c>
      <c r="C35" s="725">
        <v>52</v>
      </c>
      <c r="D35" s="732" t="s">
        <v>1013</v>
      </c>
      <c r="F35" s="84"/>
      <c r="G35" s="85"/>
    </row>
    <row r="36" spans="1:7" ht="15.5" x14ac:dyDescent="0.35">
      <c r="A36" s="668" t="s">
        <v>1033</v>
      </c>
      <c r="B36" s="725">
        <v>3327</v>
      </c>
      <c r="C36" s="725">
        <v>53</v>
      </c>
      <c r="D36" s="732" t="s">
        <v>1013</v>
      </c>
      <c r="F36" s="84"/>
      <c r="G36" s="85"/>
    </row>
    <row r="37" spans="1:7" ht="15.5" x14ac:dyDescent="0.35">
      <c r="A37" s="668" t="s">
        <v>1034</v>
      </c>
      <c r="B37" s="725">
        <v>205</v>
      </c>
      <c r="C37" s="725">
        <v>38</v>
      </c>
      <c r="D37" s="732" t="s">
        <v>1013</v>
      </c>
      <c r="F37" s="84"/>
      <c r="G37" s="85"/>
    </row>
    <row r="38" spans="1:7" ht="15.5" x14ac:dyDescent="0.35">
      <c r="A38" s="668" t="s">
        <v>1035</v>
      </c>
      <c r="B38" s="725">
        <v>740</v>
      </c>
      <c r="C38" s="725">
        <v>29</v>
      </c>
      <c r="D38" s="732" t="s">
        <v>1013</v>
      </c>
      <c r="F38" s="84"/>
      <c r="G38" s="85"/>
    </row>
    <row r="39" spans="1:7" ht="15.5" x14ac:dyDescent="0.35">
      <c r="A39" s="668" t="s">
        <v>1036</v>
      </c>
      <c r="B39" s="725">
        <v>58</v>
      </c>
      <c r="C39" s="725">
        <v>21</v>
      </c>
      <c r="D39" s="732" t="s">
        <v>1013</v>
      </c>
      <c r="F39" s="238"/>
      <c r="G39" s="85"/>
    </row>
    <row r="40" spans="1:7" ht="15.5" x14ac:dyDescent="0.35">
      <c r="A40" s="668" t="s">
        <v>1037</v>
      </c>
      <c r="B40" s="725">
        <v>115</v>
      </c>
      <c r="C40" s="725">
        <v>33</v>
      </c>
      <c r="D40" s="732" t="s">
        <v>1013</v>
      </c>
      <c r="F40" s="84"/>
      <c r="G40" s="85"/>
    </row>
    <row r="41" spans="1:7" ht="15.5" x14ac:dyDescent="0.35">
      <c r="A41" s="668" t="s">
        <v>1038</v>
      </c>
      <c r="B41" s="725">
        <v>106</v>
      </c>
      <c r="C41" s="725">
        <v>37</v>
      </c>
      <c r="D41" s="732" t="s">
        <v>1013</v>
      </c>
      <c r="F41" s="84"/>
      <c r="G41" s="85"/>
    </row>
    <row r="42" spans="1:7" ht="15.5" x14ac:dyDescent="0.35">
      <c r="A42" s="668" t="s">
        <v>1039</v>
      </c>
      <c r="B42" s="725">
        <v>150</v>
      </c>
      <c r="C42" s="725">
        <v>46</v>
      </c>
      <c r="D42" s="732" t="s">
        <v>1013</v>
      </c>
      <c r="F42" s="84"/>
      <c r="G42" s="85"/>
    </row>
    <row r="43" spans="1:7" ht="15.5" x14ac:dyDescent="0.35">
      <c r="A43" s="668" t="s">
        <v>1040</v>
      </c>
      <c r="B43" s="725">
        <v>105</v>
      </c>
      <c r="C43" s="725">
        <v>34</v>
      </c>
      <c r="D43" s="732" t="s">
        <v>1013</v>
      </c>
      <c r="F43" s="84"/>
      <c r="G43" s="85"/>
    </row>
    <row r="44" spans="1:7" ht="15.5" x14ac:dyDescent="0.35">
      <c r="A44" s="668" t="s">
        <v>1041</v>
      </c>
      <c r="B44" s="725">
        <v>56</v>
      </c>
      <c r="C44" s="725">
        <v>40</v>
      </c>
      <c r="D44" s="732" t="s">
        <v>1013</v>
      </c>
      <c r="F44" s="84"/>
      <c r="G44" s="85"/>
    </row>
    <row r="45" spans="1:7" ht="15.5" x14ac:dyDescent="0.35">
      <c r="A45" s="668" t="s">
        <v>1042</v>
      </c>
      <c r="B45" s="725">
        <v>99</v>
      </c>
      <c r="C45" s="725">
        <v>51</v>
      </c>
      <c r="D45" s="732" t="s">
        <v>1013</v>
      </c>
      <c r="F45" s="84"/>
      <c r="G45" s="85"/>
    </row>
    <row r="46" spans="1:7" ht="15.5" x14ac:dyDescent="0.35">
      <c r="A46" s="668" t="s">
        <v>1043</v>
      </c>
      <c r="B46" s="725">
        <v>63</v>
      </c>
      <c r="C46" s="725">
        <v>36</v>
      </c>
      <c r="D46" s="732" t="s">
        <v>1013</v>
      </c>
      <c r="F46" s="84"/>
      <c r="G46" s="85"/>
    </row>
    <row r="47" spans="1:7" ht="15.5" x14ac:dyDescent="0.35">
      <c r="A47" s="668" t="s">
        <v>1044</v>
      </c>
      <c r="B47" s="725">
        <v>140</v>
      </c>
      <c r="C47" s="725">
        <v>36</v>
      </c>
      <c r="D47" s="732" t="s">
        <v>1013</v>
      </c>
      <c r="F47" s="84"/>
      <c r="G47" s="85"/>
    </row>
    <row r="48" spans="1:7" ht="15.5" x14ac:dyDescent="0.35">
      <c r="A48" s="668" t="s">
        <v>1045</v>
      </c>
      <c r="B48" s="725">
        <v>71</v>
      </c>
      <c r="C48" s="725">
        <v>44</v>
      </c>
      <c r="D48" s="732" t="s">
        <v>1013</v>
      </c>
      <c r="F48" s="84"/>
      <c r="G48" s="85"/>
    </row>
    <row r="49" spans="1:7" ht="15.5" x14ac:dyDescent="0.35">
      <c r="A49" s="668" t="s">
        <v>1046</v>
      </c>
      <c r="B49" s="725">
        <v>58</v>
      </c>
      <c r="C49" s="725">
        <v>29</v>
      </c>
      <c r="D49" s="732" t="s">
        <v>1013</v>
      </c>
      <c r="F49" s="84"/>
      <c r="G49" s="85"/>
    </row>
    <row r="50" spans="1:7" ht="15.5" x14ac:dyDescent="0.35">
      <c r="A50" s="668" t="s">
        <v>1047</v>
      </c>
      <c r="B50" s="725">
        <v>43</v>
      </c>
      <c r="C50" s="725">
        <v>32</v>
      </c>
      <c r="D50" s="732" t="s">
        <v>1013</v>
      </c>
      <c r="F50" s="84"/>
      <c r="G50" s="85"/>
    </row>
    <row r="51" spans="1:7" ht="15.5" x14ac:dyDescent="0.35">
      <c r="A51" s="668" t="s">
        <v>1048</v>
      </c>
      <c r="B51" s="725">
        <v>66</v>
      </c>
      <c r="C51" s="725">
        <v>29</v>
      </c>
      <c r="D51" s="732" t="s">
        <v>1013</v>
      </c>
      <c r="F51" s="238"/>
      <c r="G51" s="85"/>
    </row>
    <row r="52" spans="1:7" ht="15.5" x14ac:dyDescent="0.35">
      <c r="A52" s="668" t="s">
        <v>1049</v>
      </c>
      <c r="B52" s="725">
        <v>41</v>
      </c>
      <c r="C52" s="725">
        <v>41</v>
      </c>
      <c r="D52" s="732" t="s">
        <v>1013</v>
      </c>
      <c r="F52" s="84"/>
      <c r="G52" s="85"/>
    </row>
    <row r="53" spans="1:7" ht="15.5" x14ac:dyDescent="0.35">
      <c r="A53" s="668" t="s">
        <v>1050</v>
      </c>
      <c r="B53" s="725">
        <v>44</v>
      </c>
      <c r="C53" s="725">
        <v>56</v>
      </c>
      <c r="D53" s="732" t="s">
        <v>1013</v>
      </c>
      <c r="F53" s="84"/>
      <c r="G53" s="85"/>
    </row>
    <row r="54" spans="1:7" ht="15.5" x14ac:dyDescent="0.35">
      <c r="A54" s="668" t="s">
        <v>1051</v>
      </c>
      <c r="B54" s="725">
        <v>106</v>
      </c>
      <c r="C54" s="725">
        <v>56</v>
      </c>
      <c r="D54" s="732" t="s">
        <v>1013</v>
      </c>
      <c r="F54" s="84"/>
      <c r="G54" s="85"/>
    </row>
    <row r="55" spans="1:7" ht="15.5" x14ac:dyDescent="0.35">
      <c r="A55" s="668" t="s">
        <v>1052</v>
      </c>
      <c r="B55" s="725">
        <v>71</v>
      </c>
      <c r="C55" s="725">
        <v>47</v>
      </c>
      <c r="D55" s="732" t="s">
        <v>1013</v>
      </c>
      <c r="F55" s="84"/>
      <c r="G55" s="85"/>
    </row>
    <row r="56" spans="1:7" ht="15.5" x14ac:dyDescent="0.35">
      <c r="A56" s="668" t="s">
        <v>1053</v>
      </c>
      <c r="B56" s="725">
        <v>133</v>
      </c>
      <c r="C56" s="725">
        <v>61</v>
      </c>
      <c r="D56" s="732" t="s">
        <v>1013</v>
      </c>
      <c r="F56" s="84"/>
      <c r="G56" s="85"/>
    </row>
    <row r="57" spans="1:7" ht="15.5" x14ac:dyDescent="0.35">
      <c r="A57" s="668" t="s">
        <v>1054</v>
      </c>
      <c r="B57" s="725">
        <v>101</v>
      </c>
      <c r="C57" s="725">
        <v>48</v>
      </c>
      <c r="D57" s="732" t="s">
        <v>1013</v>
      </c>
      <c r="F57" s="84"/>
      <c r="G57" s="85"/>
    </row>
    <row r="58" spans="1:7" ht="15.5" x14ac:dyDescent="0.35">
      <c r="A58" s="668" t="s">
        <v>1055</v>
      </c>
      <c r="B58" s="725">
        <v>113</v>
      </c>
      <c r="C58" s="725">
        <v>52</v>
      </c>
      <c r="D58" s="732" t="s">
        <v>1013</v>
      </c>
      <c r="F58" s="84"/>
      <c r="G58" s="85"/>
    </row>
    <row r="59" spans="1:7" ht="15.5" x14ac:dyDescent="0.35">
      <c r="A59" s="668" t="s">
        <v>1056</v>
      </c>
      <c r="B59" s="725">
        <v>68</v>
      </c>
      <c r="C59" s="725">
        <v>46</v>
      </c>
      <c r="D59" s="732" t="s">
        <v>1013</v>
      </c>
      <c r="F59" s="84"/>
      <c r="G59" s="85"/>
    </row>
    <row r="60" spans="1:7" ht="15.5" x14ac:dyDescent="0.35">
      <c r="A60" s="668" t="s">
        <v>1057</v>
      </c>
      <c r="B60" s="725">
        <v>30</v>
      </c>
      <c r="C60" s="725">
        <v>24</v>
      </c>
      <c r="D60" s="732" t="s">
        <v>1013</v>
      </c>
      <c r="F60" s="84"/>
      <c r="G60" s="85"/>
    </row>
    <row r="61" spans="1:7" ht="15.5" x14ac:dyDescent="0.35">
      <c r="A61" s="668" t="s">
        <v>1058</v>
      </c>
      <c r="B61" s="725">
        <v>74</v>
      </c>
      <c r="C61" s="725">
        <v>53</v>
      </c>
      <c r="D61" s="732" t="s">
        <v>1013</v>
      </c>
      <c r="F61" s="84"/>
      <c r="G61" s="85"/>
    </row>
    <row r="62" spans="1:7" ht="15.5" x14ac:dyDescent="0.35">
      <c r="A62" s="668" t="s">
        <v>1059</v>
      </c>
      <c r="B62" s="725">
        <v>70</v>
      </c>
      <c r="C62" s="725">
        <v>52</v>
      </c>
      <c r="D62" s="732" t="s">
        <v>1013</v>
      </c>
      <c r="F62" s="84"/>
      <c r="G62" s="85"/>
    </row>
    <row r="63" spans="1:7" ht="15.5" x14ac:dyDescent="0.35">
      <c r="A63" s="668" t="s">
        <v>1060</v>
      </c>
      <c r="B63" s="725">
        <v>108</v>
      </c>
      <c r="C63" s="725">
        <v>42</v>
      </c>
      <c r="D63" s="732" t="s">
        <v>1013</v>
      </c>
      <c r="F63" s="238"/>
      <c r="G63" s="85"/>
    </row>
    <row r="64" spans="1:7" ht="15.5" x14ac:dyDescent="0.35">
      <c r="A64" s="668" t="s">
        <v>1061</v>
      </c>
      <c r="B64" s="725">
        <v>102</v>
      </c>
      <c r="C64" s="725">
        <v>51</v>
      </c>
      <c r="D64" s="732" t="s">
        <v>1013</v>
      </c>
      <c r="F64" s="84"/>
      <c r="G64" s="85"/>
    </row>
    <row r="65" spans="1:7" ht="15.5" x14ac:dyDescent="0.35">
      <c r="A65" s="668" t="s">
        <v>1062</v>
      </c>
      <c r="B65" s="725">
        <v>75</v>
      </c>
      <c r="C65" s="725">
        <v>58</v>
      </c>
      <c r="D65" s="732" t="s">
        <v>1013</v>
      </c>
      <c r="F65" s="84"/>
      <c r="G65" s="85"/>
    </row>
    <row r="66" spans="1:7" ht="15.5" x14ac:dyDescent="0.35">
      <c r="A66" s="668" t="s">
        <v>1063</v>
      </c>
      <c r="B66" s="725">
        <v>179</v>
      </c>
      <c r="C66" s="725">
        <v>68</v>
      </c>
      <c r="D66" s="732" t="s">
        <v>1013</v>
      </c>
      <c r="F66" s="84"/>
      <c r="G66" s="85"/>
    </row>
    <row r="67" spans="1:7" ht="15.5" x14ac:dyDescent="0.35">
      <c r="A67" s="668" t="s">
        <v>1064</v>
      </c>
      <c r="B67" s="725">
        <v>205</v>
      </c>
      <c r="C67" s="725">
        <v>55</v>
      </c>
      <c r="D67" s="732" t="s">
        <v>1013</v>
      </c>
      <c r="F67" s="84"/>
      <c r="G67" s="85"/>
    </row>
    <row r="68" spans="1:7" ht="15.5" x14ac:dyDescent="0.35">
      <c r="A68" s="668" t="s">
        <v>1065</v>
      </c>
      <c r="B68" s="725">
        <v>88</v>
      </c>
      <c r="C68" s="725">
        <v>56</v>
      </c>
      <c r="D68" s="732" t="s">
        <v>1013</v>
      </c>
      <c r="F68" s="84"/>
      <c r="G68" s="85"/>
    </row>
    <row r="69" spans="1:7" ht="15.5" x14ac:dyDescent="0.35">
      <c r="A69" s="668" t="s">
        <v>1066</v>
      </c>
      <c r="B69" s="725">
        <v>75</v>
      </c>
      <c r="C69" s="725">
        <v>42</v>
      </c>
      <c r="D69" s="732" t="s">
        <v>1013</v>
      </c>
      <c r="F69" s="84"/>
      <c r="G69" s="85"/>
    </row>
    <row r="70" spans="1:7" ht="15.5" x14ac:dyDescent="0.35">
      <c r="A70" s="668" t="s">
        <v>1067</v>
      </c>
      <c r="B70" s="725">
        <v>115</v>
      </c>
      <c r="C70" s="725">
        <v>58</v>
      </c>
      <c r="D70" s="732" t="s">
        <v>1013</v>
      </c>
      <c r="F70" s="84"/>
      <c r="G70" s="85"/>
    </row>
    <row r="71" spans="1:7" ht="15.5" x14ac:dyDescent="0.35">
      <c r="A71" s="668" t="s">
        <v>1068</v>
      </c>
      <c r="B71" s="725">
        <v>136</v>
      </c>
      <c r="C71" s="725">
        <v>64</v>
      </c>
      <c r="D71" s="732" t="s">
        <v>1013</v>
      </c>
      <c r="F71" s="84"/>
      <c r="G71" s="85"/>
    </row>
    <row r="72" spans="1:7" ht="15.5" x14ac:dyDescent="0.35">
      <c r="A72" s="668" t="s">
        <v>1069</v>
      </c>
      <c r="B72" s="725">
        <v>126</v>
      </c>
      <c r="C72" s="725">
        <v>58</v>
      </c>
      <c r="D72" s="732" t="s">
        <v>1013</v>
      </c>
      <c r="F72" s="84"/>
      <c r="G72" s="85"/>
    </row>
    <row r="73" spans="1:7" ht="15.5" x14ac:dyDescent="0.35">
      <c r="A73" s="668" t="s">
        <v>1070</v>
      </c>
      <c r="B73" s="725">
        <v>471</v>
      </c>
      <c r="C73" s="725">
        <v>74</v>
      </c>
      <c r="D73" s="732" t="s">
        <v>1013</v>
      </c>
      <c r="F73" s="84"/>
      <c r="G73" s="85"/>
    </row>
    <row r="74" spans="1:7" ht="15.5" x14ac:dyDescent="0.35">
      <c r="A74" s="668" t="s">
        <v>1071</v>
      </c>
      <c r="B74" s="725">
        <v>210</v>
      </c>
      <c r="C74" s="725">
        <v>69</v>
      </c>
      <c r="D74" s="732" t="s">
        <v>1013</v>
      </c>
      <c r="F74" s="84"/>
      <c r="G74" s="85"/>
    </row>
    <row r="75" spans="1:7" ht="15.5" x14ac:dyDescent="0.35">
      <c r="A75" s="668" t="s">
        <v>1072</v>
      </c>
      <c r="B75" s="725">
        <v>173</v>
      </c>
      <c r="C75" s="725">
        <v>51</v>
      </c>
      <c r="D75" s="732" t="s">
        <v>1013</v>
      </c>
      <c r="F75" s="238"/>
      <c r="G75" s="85"/>
    </row>
    <row r="76" spans="1:7" ht="15.5" x14ac:dyDescent="0.35">
      <c r="A76" s="668" t="s">
        <v>1073</v>
      </c>
      <c r="B76" s="725">
        <v>114</v>
      </c>
      <c r="C76" s="725">
        <v>53</v>
      </c>
      <c r="D76" s="732" t="s">
        <v>1013</v>
      </c>
      <c r="F76" s="84"/>
      <c r="G76" s="85"/>
    </row>
    <row r="77" spans="1:7" ht="15.5" x14ac:dyDescent="0.35">
      <c r="A77" s="668" t="s">
        <v>1074</v>
      </c>
      <c r="B77" s="725">
        <v>212</v>
      </c>
      <c r="C77" s="725">
        <v>62</v>
      </c>
      <c r="D77" s="732" t="s">
        <v>1013</v>
      </c>
      <c r="F77" s="84"/>
      <c r="G77" s="85"/>
    </row>
    <row r="78" spans="1:7" ht="15.5" x14ac:dyDescent="0.35">
      <c r="A78" s="668" t="s">
        <v>1075</v>
      </c>
      <c r="B78" s="725">
        <v>184</v>
      </c>
      <c r="C78" s="725">
        <v>79</v>
      </c>
      <c r="D78" s="732" t="s">
        <v>1013</v>
      </c>
      <c r="F78" s="84"/>
      <c r="G78" s="85"/>
    </row>
    <row r="79" spans="1:7" ht="15.5" x14ac:dyDescent="0.35">
      <c r="A79" s="668" t="s">
        <v>1076</v>
      </c>
      <c r="B79" s="725">
        <v>140</v>
      </c>
      <c r="C79" s="725">
        <v>75</v>
      </c>
      <c r="D79" s="732" t="s">
        <v>1013</v>
      </c>
      <c r="F79" s="84"/>
      <c r="G79" s="85"/>
    </row>
    <row r="80" spans="1:7" ht="15.5" x14ac:dyDescent="0.35">
      <c r="A80" s="668" t="s">
        <v>1077</v>
      </c>
      <c r="B80" s="725">
        <v>165</v>
      </c>
      <c r="C80" s="725">
        <v>68</v>
      </c>
      <c r="D80" s="732" t="s">
        <v>1013</v>
      </c>
      <c r="F80" s="84"/>
      <c r="G80" s="85"/>
    </row>
    <row r="81" spans="1:7" ht="15.5" x14ac:dyDescent="0.35">
      <c r="A81" s="668" t="s">
        <v>1078</v>
      </c>
      <c r="B81" s="725">
        <v>193</v>
      </c>
      <c r="C81" s="725">
        <v>84</v>
      </c>
      <c r="D81" s="732" t="s">
        <v>1013</v>
      </c>
      <c r="F81" s="84"/>
      <c r="G81" s="85"/>
    </row>
    <row r="82" spans="1:7" ht="15.5" x14ac:dyDescent="0.35">
      <c r="A82" s="668" t="s">
        <v>1079</v>
      </c>
      <c r="B82" s="725">
        <v>87</v>
      </c>
      <c r="C82" s="725">
        <v>71</v>
      </c>
      <c r="D82" s="732" t="s">
        <v>1013</v>
      </c>
      <c r="F82" s="84"/>
      <c r="G82" s="85"/>
    </row>
    <row r="83" spans="1:7" ht="15.5" x14ac:dyDescent="0.35">
      <c r="A83" s="668" t="s">
        <v>1080</v>
      </c>
      <c r="B83" s="725">
        <v>78</v>
      </c>
      <c r="C83" s="725">
        <v>74</v>
      </c>
      <c r="D83" s="732" t="s">
        <v>1013</v>
      </c>
      <c r="F83" s="84"/>
      <c r="G83" s="85"/>
    </row>
    <row r="84" spans="1:7" ht="15.5" x14ac:dyDescent="0.35">
      <c r="A84" s="668" t="s">
        <v>1081</v>
      </c>
      <c r="B84" s="725">
        <v>167</v>
      </c>
      <c r="C84" s="725">
        <v>109</v>
      </c>
      <c r="D84" s="732" t="s">
        <v>1013</v>
      </c>
      <c r="F84" s="84"/>
      <c r="G84" s="85"/>
    </row>
    <row r="85" spans="1:7" ht="15.5" x14ac:dyDescent="0.35">
      <c r="A85" s="668" t="s">
        <v>1082</v>
      </c>
      <c r="B85" s="725">
        <v>148</v>
      </c>
      <c r="C85" s="725">
        <v>102</v>
      </c>
      <c r="D85" s="732" t="s">
        <v>1013</v>
      </c>
      <c r="F85" s="84"/>
      <c r="G85" s="85"/>
    </row>
    <row r="86" spans="1:7" ht="15.5" x14ac:dyDescent="0.35">
      <c r="A86" s="668" t="s">
        <v>1083</v>
      </c>
      <c r="B86" s="725">
        <v>146</v>
      </c>
      <c r="C86" s="725">
        <v>116</v>
      </c>
      <c r="D86" s="732" t="s">
        <v>1013</v>
      </c>
      <c r="F86" s="84"/>
      <c r="G86" s="85"/>
    </row>
    <row r="87" spans="1:7" ht="15.5" x14ac:dyDescent="0.35">
      <c r="A87" s="668" t="s">
        <v>1084</v>
      </c>
      <c r="B87" s="725">
        <v>195</v>
      </c>
      <c r="C87" s="725">
        <v>76</v>
      </c>
      <c r="D87" s="732" t="s">
        <v>1013</v>
      </c>
      <c r="F87" s="238"/>
      <c r="G87" s="85"/>
    </row>
    <row r="88" spans="1:7" ht="15.5" x14ac:dyDescent="0.35">
      <c r="A88" s="668" t="s">
        <v>1085</v>
      </c>
      <c r="B88" s="725">
        <v>306</v>
      </c>
      <c r="C88" s="725">
        <v>83</v>
      </c>
      <c r="D88" s="732" t="s">
        <v>1013</v>
      </c>
      <c r="F88" s="84"/>
      <c r="G88" s="85"/>
    </row>
    <row r="89" spans="1:7" ht="15.5" x14ac:dyDescent="0.35">
      <c r="A89" s="668" t="s">
        <v>1086</v>
      </c>
      <c r="B89" s="725">
        <v>84</v>
      </c>
      <c r="C89" s="725">
        <v>86</v>
      </c>
      <c r="D89" s="732" t="s">
        <v>1013</v>
      </c>
      <c r="F89" s="84"/>
      <c r="G89" s="85"/>
    </row>
    <row r="90" spans="1:7" ht="15.5" x14ac:dyDescent="0.35">
      <c r="A90" s="668" t="s">
        <v>1087</v>
      </c>
      <c r="B90" s="725">
        <v>220</v>
      </c>
      <c r="C90" s="725">
        <v>73</v>
      </c>
      <c r="D90" s="732" t="s">
        <v>1013</v>
      </c>
      <c r="F90" s="84"/>
      <c r="G90" s="85"/>
    </row>
    <row r="91" spans="1:7" ht="15.5" x14ac:dyDescent="0.35">
      <c r="A91" s="668" t="s">
        <v>1088</v>
      </c>
      <c r="B91" s="725">
        <v>474</v>
      </c>
      <c r="C91" s="725">
        <v>126</v>
      </c>
      <c r="D91" s="732" t="s">
        <v>1013</v>
      </c>
      <c r="F91" s="84"/>
      <c r="G91" s="85"/>
    </row>
    <row r="92" spans="1:7" ht="15.5" x14ac:dyDescent="0.35">
      <c r="A92" s="668" t="s">
        <v>1089</v>
      </c>
      <c r="B92" s="725">
        <v>795</v>
      </c>
      <c r="C92" s="725">
        <v>115</v>
      </c>
      <c r="D92" s="732" t="s">
        <v>1013</v>
      </c>
      <c r="F92" s="84"/>
      <c r="G92" s="85"/>
    </row>
    <row r="93" spans="1:7" ht="15.5" x14ac:dyDescent="0.35">
      <c r="A93" s="668" t="s">
        <v>1090</v>
      </c>
      <c r="B93" s="725">
        <v>115</v>
      </c>
      <c r="C93" s="725">
        <v>106</v>
      </c>
      <c r="D93" s="732" t="s">
        <v>1013</v>
      </c>
      <c r="F93" s="84"/>
      <c r="G93" s="85"/>
    </row>
    <row r="94" spans="1:7" ht="15.5" x14ac:dyDescent="0.35">
      <c r="A94" s="668" t="s">
        <v>1091</v>
      </c>
      <c r="B94" s="725">
        <v>517</v>
      </c>
      <c r="C94" s="725">
        <v>90</v>
      </c>
      <c r="D94" s="732" t="s">
        <v>1013</v>
      </c>
      <c r="F94" s="84"/>
      <c r="G94" s="85"/>
    </row>
    <row r="95" spans="1:7" ht="15.5" x14ac:dyDescent="0.35">
      <c r="A95" s="668" t="s">
        <v>1092</v>
      </c>
      <c r="B95" s="725">
        <v>235</v>
      </c>
      <c r="C95" s="725">
        <v>146</v>
      </c>
      <c r="D95" s="732" t="s">
        <v>1013</v>
      </c>
      <c r="F95" s="84"/>
      <c r="G95" s="85"/>
    </row>
    <row r="96" spans="1:7" ht="15.5" x14ac:dyDescent="0.35">
      <c r="A96" s="668" t="s">
        <v>1093</v>
      </c>
      <c r="B96" s="725">
        <v>235</v>
      </c>
      <c r="C96" s="725">
        <v>127</v>
      </c>
      <c r="D96" s="732" t="s">
        <v>1013</v>
      </c>
      <c r="F96" s="84"/>
      <c r="G96" s="85"/>
    </row>
    <row r="97" spans="1:7" ht="15.5" x14ac:dyDescent="0.35">
      <c r="A97" s="668" t="s">
        <v>1094</v>
      </c>
      <c r="B97" s="725">
        <v>266</v>
      </c>
      <c r="C97" s="725">
        <v>150</v>
      </c>
      <c r="D97" s="732" t="s">
        <v>1013</v>
      </c>
      <c r="F97" s="84"/>
      <c r="G97" s="85"/>
    </row>
    <row r="98" spans="1:7" ht="15.5" x14ac:dyDescent="0.35">
      <c r="A98" s="668" t="s">
        <v>1095</v>
      </c>
      <c r="B98" s="725">
        <v>159</v>
      </c>
      <c r="C98" s="725">
        <v>117</v>
      </c>
      <c r="D98" s="732" t="s">
        <v>1013</v>
      </c>
      <c r="F98" s="84"/>
      <c r="G98" s="85"/>
    </row>
    <row r="99" spans="1:7" ht="15.5" x14ac:dyDescent="0.35">
      <c r="A99" s="668" t="s">
        <v>1096</v>
      </c>
      <c r="B99" s="725">
        <v>7</v>
      </c>
      <c r="C99" s="725">
        <v>56</v>
      </c>
      <c r="D99" s="732" t="s">
        <v>1013</v>
      </c>
      <c r="F99" s="238"/>
      <c r="G99" s="85"/>
    </row>
    <row r="100" spans="1:7" ht="15.5" x14ac:dyDescent="0.35">
      <c r="A100" s="668" t="s">
        <v>1097</v>
      </c>
      <c r="B100" s="725">
        <v>103</v>
      </c>
      <c r="C100" s="725">
        <v>72</v>
      </c>
      <c r="D100" s="732" t="s">
        <v>1013</v>
      </c>
      <c r="F100" s="84"/>
      <c r="G100" s="85"/>
    </row>
    <row r="101" spans="1:7" ht="15.5" x14ac:dyDescent="0.35">
      <c r="A101" s="668" t="s">
        <v>1098</v>
      </c>
      <c r="B101" s="725">
        <v>133</v>
      </c>
      <c r="C101" s="725">
        <v>95</v>
      </c>
      <c r="D101" s="732" t="s">
        <v>1013</v>
      </c>
      <c r="F101" s="84"/>
      <c r="G101" s="85"/>
    </row>
    <row r="102" spans="1:7" ht="15.5" x14ac:dyDescent="0.35">
      <c r="A102" s="668" t="s">
        <v>1099</v>
      </c>
      <c r="B102" s="725">
        <v>116</v>
      </c>
      <c r="C102" s="725">
        <v>98</v>
      </c>
      <c r="D102" s="732" t="s">
        <v>1013</v>
      </c>
      <c r="F102" s="84"/>
      <c r="G102" s="85"/>
    </row>
    <row r="103" spans="1:7" ht="15.5" x14ac:dyDescent="0.35">
      <c r="A103" s="668" t="s">
        <v>1100</v>
      </c>
      <c r="B103" s="725">
        <v>150</v>
      </c>
      <c r="C103" s="725">
        <v>104</v>
      </c>
      <c r="D103" s="732" t="s">
        <v>1013</v>
      </c>
      <c r="F103" s="84"/>
      <c r="G103" s="85"/>
    </row>
    <row r="104" spans="1:7" ht="15.5" x14ac:dyDescent="0.35">
      <c r="A104" s="668" t="s">
        <v>1101</v>
      </c>
      <c r="B104" s="725">
        <v>187</v>
      </c>
      <c r="C104" s="725">
        <v>100</v>
      </c>
      <c r="D104" s="732" t="s">
        <v>1013</v>
      </c>
      <c r="F104" s="84"/>
      <c r="G104" s="85"/>
    </row>
    <row r="105" spans="1:7" ht="15.5" x14ac:dyDescent="0.35">
      <c r="A105" s="668" t="s">
        <v>1102</v>
      </c>
      <c r="B105" s="725">
        <v>177</v>
      </c>
      <c r="C105" s="725">
        <v>92</v>
      </c>
      <c r="D105" s="732" t="s">
        <v>1013</v>
      </c>
      <c r="F105" s="84"/>
      <c r="G105" s="85"/>
    </row>
    <row r="106" spans="1:7" ht="15.5" x14ac:dyDescent="0.35">
      <c r="A106" s="668" t="s">
        <v>1103</v>
      </c>
      <c r="B106" s="725">
        <v>85</v>
      </c>
      <c r="C106" s="725">
        <v>63</v>
      </c>
      <c r="D106" s="732" t="s">
        <v>1013</v>
      </c>
      <c r="F106" s="84"/>
      <c r="G106" s="85"/>
    </row>
    <row r="107" spans="1:7" ht="15.5" x14ac:dyDescent="0.35">
      <c r="A107" s="668" t="s">
        <v>1104</v>
      </c>
      <c r="B107" s="725">
        <v>82</v>
      </c>
      <c r="C107" s="725">
        <v>89</v>
      </c>
      <c r="D107" s="732" t="s">
        <v>1013</v>
      </c>
      <c r="F107" s="84"/>
      <c r="G107" s="85"/>
    </row>
    <row r="108" spans="1:7" ht="15.5" x14ac:dyDescent="0.35">
      <c r="A108" s="668" t="s">
        <v>1105</v>
      </c>
      <c r="B108" s="725">
        <v>89</v>
      </c>
      <c r="C108" s="725">
        <v>73</v>
      </c>
      <c r="D108" s="732" t="s">
        <v>1013</v>
      </c>
      <c r="F108" s="84"/>
      <c r="G108" s="85"/>
    </row>
    <row r="109" spans="1:7" ht="15.5" x14ac:dyDescent="0.35">
      <c r="A109" s="668" t="s">
        <v>1106</v>
      </c>
      <c r="B109" s="725">
        <v>91</v>
      </c>
      <c r="C109" s="725">
        <v>75</v>
      </c>
      <c r="D109" s="732" t="s">
        <v>1013</v>
      </c>
      <c r="F109" s="84"/>
      <c r="G109" s="85"/>
    </row>
    <row r="110" spans="1:7" ht="15.5" x14ac:dyDescent="0.35">
      <c r="A110" s="668" t="s">
        <v>1107</v>
      </c>
      <c r="B110" s="725">
        <v>87</v>
      </c>
      <c r="C110" s="725">
        <v>94</v>
      </c>
      <c r="D110" s="732" t="s">
        <v>1013</v>
      </c>
      <c r="F110" s="84"/>
      <c r="G110" s="85"/>
    </row>
    <row r="111" spans="1:7" ht="15.5" x14ac:dyDescent="0.35">
      <c r="A111" s="668" t="s">
        <v>1108</v>
      </c>
      <c r="B111" s="725">
        <v>34</v>
      </c>
      <c r="C111" s="725">
        <v>41</v>
      </c>
      <c r="D111" s="732" t="s">
        <v>1013</v>
      </c>
      <c r="F111" s="238"/>
      <c r="G111" s="85"/>
    </row>
    <row r="112" spans="1:7" ht="15.5" x14ac:dyDescent="0.35">
      <c r="A112" s="668" t="s">
        <v>1109</v>
      </c>
      <c r="B112" s="725">
        <v>81</v>
      </c>
      <c r="C112" s="725">
        <v>65</v>
      </c>
      <c r="D112" s="732" t="s">
        <v>1013</v>
      </c>
      <c r="F112" s="84"/>
      <c r="G112" s="85"/>
    </row>
    <row r="113" spans="1:7" ht="15.5" x14ac:dyDescent="0.35">
      <c r="A113" s="668" t="s">
        <v>1110</v>
      </c>
      <c r="B113" s="725">
        <v>116</v>
      </c>
      <c r="C113" s="725">
        <v>77</v>
      </c>
      <c r="D113" s="732" t="s">
        <v>1013</v>
      </c>
      <c r="F113" s="84"/>
      <c r="G113" s="85"/>
    </row>
    <row r="114" spans="1:7" ht="15.5" x14ac:dyDescent="0.35">
      <c r="A114" s="668" t="s">
        <v>1111</v>
      </c>
      <c r="B114" s="725">
        <v>99</v>
      </c>
      <c r="C114" s="725">
        <v>82</v>
      </c>
      <c r="D114" s="732" t="s">
        <v>1013</v>
      </c>
      <c r="F114" s="84"/>
      <c r="G114" s="85"/>
    </row>
    <row r="115" spans="1:7" ht="15.5" x14ac:dyDescent="0.35">
      <c r="A115" s="668" t="s">
        <v>1112</v>
      </c>
      <c r="B115" s="725">
        <v>146</v>
      </c>
      <c r="C115" s="725">
        <v>80</v>
      </c>
      <c r="D115" s="732" t="s">
        <v>1013</v>
      </c>
      <c r="F115" s="84"/>
      <c r="G115" s="85"/>
    </row>
    <row r="116" spans="1:7" ht="15.5" x14ac:dyDescent="0.35">
      <c r="A116" s="668" t="s">
        <v>1113</v>
      </c>
      <c r="B116" s="725">
        <v>134</v>
      </c>
      <c r="C116" s="725">
        <v>87</v>
      </c>
      <c r="D116" s="732" t="s">
        <v>1013</v>
      </c>
      <c r="F116" s="84"/>
      <c r="G116" s="85"/>
    </row>
    <row r="117" spans="1:7" ht="15.5" x14ac:dyDescent="0.35">
      <c r="A117" s="668" t="s">
        <v>1114</v>
      </c>
      <c r="B117" s="725">
        <v>132</v>
      </c>
      <c r="C117" s="725">
        <v>102</v>
      </c>
      <c r="D117" s="732" t="s">
        <v>1013</v>
      </c>
      <c r="F117" s="84"/>
      <c r="G117" s="85"/>
    </row>
    <row r="118" spans="1:7" ht="15.5" x14ac:dyDescent="0.35">
      <c r="A118" s="668" t="s">
        <v>1115</v>
      </c>
      <c r="B118" s="725">
        <v>122</v>
      </c>
      <c r="C118" s="725">
        <v>87</v>
      </c>
      <c r="D118" s="732" t="s">
        <v>1013</v>
      </c>
      <c r="F118" s="84"/>
      <c r="G118" s="85"/>
    </row>
    <row r="119" spans="1:7" ht="15.5" x14ac:dyDescent="0.35">
      <c r="A119" s="668" t="s">
        <v>1116</v>
      </c>
      <c r="B119" s="725">
        <v>119</v>
      </c>
      <c r="C119" s="725">
        <v>106</v>
      </c>
      <c r="D119" s="732" t="s">
        <v>1013</v>
      </c>
      <c r="F119" s="84"/>
      <c r="G119" s="85"/>
    </row>
    <row r="120" spans="1:7" ht="15.5" x14ac:dyDescent="0.35">
      <c r="A120" s="668" t="s">
        <v>1117</v>
      </c>
      <c r="B120" s="725">
        <v>115</v>
      </c>
      <c r="C120" s="725">
        <v>80</v>
      </c>
      <c r="D120" s="732" t="s">
        <v>1013</v>
      </c>
      <c r="F120" s="84"/>
      <c r="G120" s="85"/>
    </row>
    <row r="121" spans="1:7" ht="15.5" x14ac:dyDescent="0.35">
      <c r="A121" s="668" t="s">
        <v>1118</v>
      </c>
      <c r="B121" s="725">
        <v>100</v>
      </c>
      <c r="C121" s="725">
        <v>90</v>
      </c>
      <c r="D121" s="732" t="s">
        <v>1013</v>
      </c>
      <c r="F121" s="84"/>
      <c r="G121" s="85"/>
    </row>
    <row r="122" spans="1:7" ht="15.5" x14ac:dyDescent="0.35">
      <c r="A122" s="668" t="s">
        <v>1119</v>
      </c>
      <c r="B122" s="725">
        <v>143</v>
      </c>
      <c r="C122" s="725">
        <v>89</v>
      </c>
      <c r="D122" s="732" t="s">
        <v>1013</v>
      </c>
      <c r="F122" s="84"/>
      <c r="G122" s="85"/>
    </row>
    <row r="123" spans="1:7" ht="15.5" x14ac:dyDescent="0.35">
      <c r="A123" s="668" t="s">
        <v>1120</v>
      </c>
      <c r="B123" s="725">
        <v>49</v>
      </c>
      <c r="C123" s="725">
        <v>52</v>
      </c>
      <c r="D123" s="732" t="s">
        <v>1013</v>
      </c>
      <c r="F123" s="238"/>
      <c r="G123" s="85"/>
    </row>
    <row r="124" spans="1:7" ht="15.5" x14ac:dyDescent="0.35">
      <c r="A124" s="668" t="s">
        <v>1121</v>
      </c>
      <c r="B124" s="725">
        <v>108</v>
      </c>
      <c r="C124" s="725">
        <v>76</v>
      </c>
      <c r="D124" s="732" t="s">
        <v>1013</v>
      </c>
      <c r="F124" s="84"/>
      <c r="G124" s="85"/>
    </row>
    <row r="125" spans="1:7" ht="15.5" x14ac:dyDescent="0.35">
      <c r="A125" s="668" t="s">
        <v>1122</v>
      </c>
      <c r="B125" s="725">
        <v>168</v>
      </c>
      <c r="C125" s="725">
        <v>71</v>
      </c>
      <c r="D125" s="732" t="s">
        <v>1013</v>
      </c>
      <c r="F125" s="84"/>
      <c r="G125" s="85"/>
    </row>
    <row r="126" spans="1:7" ht="15.5" x14ac:dyDescent="0.35">
      <c r="A126" s="668" t="s">
        <v>1123</v>
      </c>
      <c r="B126" s="725">
        <v>173</v>
      </c>
      <c r="C126" s="725">
        <v>97</v>
      </c>
      <c r="D126" s="732" t="s">
        <v>1013</v>
      </c>
      <c r="F126" s="84"/>
      <c r="G126" s="85"/>
    </row>
    <row r="127" spans="1:7" ht="15.5" x14ac:dyDescent="0.35">
      <c r="A127" s="668" t="s">
        <v>1124</v>
      </c>
      <c r="B127" s="725">
        <v>84</v>
      </c>
      <c r="C127" s="725">
        <v>99</v>
      </c>
      <c r="D127" s="732" t="s">
        <v>1013</v>
      </c>
      <c r="F127" s="84"/>
      <c r="G127" s="85"/>
    </row>
    <row r="128" spans="1:7" ht="15.5" x14ac:dyDescent="0.35">
      <c r="A128" s="668" t="s">
        <v>1125</v>
      </c>
      <c r="B128" s="725">
        <v>94</v>
      </c>
      <c r="C128" s="725">
        <v>105</v>
      </c>
      <c r="D128" s="732" t="s">
        <v>1013</v>
      </c>
      <c r="F128" s="84"/>
      <c r="G128" s="85"/>
    </row>
    <row r="129" spans="1:7" ht="15.5" x14ac:dyDescent="0.35">
      <c r="A129" s="668" t="s">
        <v>1126</v>
      </c>
      <c r="B129" s="725">
        <v>13</v>
      </c>
      <c r="C129" s="725">
        <v>35</v>
      </c>
      <c r="D129" s="732" t="s">
        <v>1013</v>
      </c>
      <c r="F129" s="84"/>
      <c r="G129" s="85"/>
    </row>
    <row r="130" spans="1:7" ht="15.5" x14ac:dyDescent="0.35">
      <c r="A130" s="668" t="s">
        <v>1127</v>
      </c>
      <c r="B130" s="725">
        <v>35</v>
      </c>
      <c r="C130" s="725">
        <v>42</v>
      </c>
      <c r="D130" s="732" t="s">
        <v>1013</v>
      </c>
      <c r="F130" s="84"/>
      <c r="G130" s="85"/>
    </row>
    <row r="131" spans="1:7" ht="15.5" x14ac:dyDescent="0.35">
      <c r="A131" s="668" t="s">
        <v>1128</v>
      </c>
      <c r="B131" s="725">
        <v>14</v>
      </c>
      <c r="C131" s="725">
        <v>52</v>
      </c>
      <c r="D131" s="732" t="s">
        <v>1013</v>
      </c>
      <c r="F131" s="84"/>
      <c r="G131" s="85"/>
    </row>
    <row r="132" spans="1:7" ht="15.5" x14ac:dyDescent="0.35">
      <c r="A132" s="668" t="s">
        <v>1129</v>
      </c>
      <c r="B132" s="725">
        <v>54</v>
      </c>
      <c r="C132" s="725">
        <v>85</v>
      </c>
      <c r="D132" s="732" t="s">
        <v>1013</v>
      </c>
      <c r="F132" s="84"/>
      <c r="G132" s="85"/>
    </row>
    <row r="133" spans="1:7" ht="15.5" x14ac:dyDescent="0.35">
      <c r="A133" s="668" t="s">
        <v>1130</v>
      </c>
      <c r="B133" s="725">
        <v>101</v>
      </c>
      <c r="C133" s="725">
        <v>101</v>
      </c>
      <c r="D133" s="732" t="s">
        <v>1013</v>
      </c>
      <c r="F133" s="84"/>
      <c r="G133" s="85"/>
    </row>
    <row r="134" spans="1:7" ht="15.5" x14ac:dyDescent="0.35">
      <c r="A134" s="668" t="s">
        <v>1131</v>
      </c>
      <c r="B134" s="725">
        <v>46</v>
      </c>
      <c r="C134" s="725">
        <v>88</v>
      </c>
      <c r="D134" s="732" t="s">
        <v>1013</v>
      </c>
      <c r="F134" s="84"/>
      <c r="G134" s="85"/>
    </row>
    <row r="135" spans="1:7" ht="15.5" x14ac:dyDescent="0.35">
      <c r="A135" s="668" t="s">
        <v>1132</v>
      </c>
      <c r="B135" s="725">
        <v>50</v>
      </c>
      <c r="C135" s="725">
        <v>69</v>
      </c>
      <c r="D135" s="732" t="s">
        <v>1013</v>
      </c>
      <c r="F135" s="238"/>
      <c r="G135" s="85"/>
    </row>
    <row r="136" spans="1:7" ht="15.5" x14ac:dyDescent="0.35">
      <c r="A136" s="668" t="s">
        <v>1133</v>
      </c>
      <c r="B136" s="725">
        <v>24</v>
      </c>
      <c r="C136" s="725">
        <v>74</v>
      </c>
      <c r="D136" s="732" t="s">
        <v>1013</v>
      </c>
      <c r="F136" s="84"/>
      <c r="G136" s="85"/>
    </row>
    <row r="137" spans="1:7" ht="15.5" x14ac:dyDescent="0.35">
      <c r="A137" s="668" t="s">
        <v>1134</v>
      </c>
      <c r="B137" s="725">
        <v>23</v>
      </c>
      <c r="C137" s="725">
        <v>68</v>
      </c>
      <c r="D137" s="732" t="s">
        <v>1013</v>
      </c>
      <c r="F137" s="84"/>
      <c r="G137" s="85"/>
    </row>
    <row r="138" spans="1:7" ht="15.5" x14ac:dyDescent="0.35">
      <c r="A138" s="668" t="s">
        <v>1135</v>
      </c>
      <c r="B138" s="725">
        <v>284</v>
      </c>
      <c r="C138" s="725">
        <v>129</v>
      </c>
      <c r="D138" s="732" t="s">
        <v>1013</v>
      </c>
      <c r="F138" s="84"/>
      <c r="G138" s="85"/>
    </row>
    <row r="139" spans="1:7" ht="15.5" x14ac:dyDescent="0.35">
      <c r="A139" s="668" t="s">
        <v>1136</v>
      </c>
      <c r="B139" s="725">
        <v>198</v>
      </c>
      <c r="C139" s="725">
        <v>117</v>
      </c>
      <c r="D139" s="732" t="s">
        <v>1013</v>
      </c>
      <c r="F139" s="84"/>
      <c r="G139" s="85"/>
    </row>
    <row r="140" spans="1:7" ht="15.5" x14ac:dyDescent="0.35">
      <c r="A140" s="668" t="s">
        <v>1137</v>
      </c>
      <c r="B140" s="725">
        <v>65</v>
      </c>
      <c r="C140" s="725">
        <v>124</v>
      </c>
      <c r="D140" s="732" t="s">
        <v>1013</v>
      </c>
      <c r="F140" s="84"/>
      <c r="G140" s="85"/>
    </row>
    <row r="141" spans="1:7" ht="15.5" x14ac:dyDescent="0.35">
      <c r="A141" s="668" t="s">
        <v>1138</v>
      </c>
      <c r="B141" s="725">
        <v>97</v>
      </c>
      <c r="C141" s="725">
        <v>94</v>
      </c>
      <c r="D141" s="732" t="s">
        <v>1013</v>
      </c>
      <c r="F141" s="84"/>
      <c r="G141" s="85"/>
    </row>
    <row r="142" spans="1:7" ht="15.5" x14ac:dyDescent="0.35">
      <c r="A142" s="668" t="s">
        <v>1139</v>
      </c>
      <c r="B142" s="725">
        <v>31</v>
      </c>
      <c r="C142" s="725">
        <v>65</v>
      </c>
      <c r="D142" s="732" t="s">
        <v>1013</v>
      </c>
      <c r="F142" s="84"/>
      <c r="G142" s="85"/>
    </row>
    <row r="143" spans="1:7" ht="15.5" x14ac:dyDescent="0.35">
      <c r="A143" s="668" t="s">
        <v>1140</v>
      </c>
      <c r="B143" s="725">
        <v>39</v>
      </c>
      <c r="C143" s="725">
        <v>98</v>
      </c>
      <c r="D143" s="732" t="s">
        <v>1013</v>
      </c>
      <c r="F143" s="84"/>
      <c r="G143" s="85"/>
    </row>
    <row r="144" spans="1:7" ht="15.5" x14ac:dyDescent="0.35">
      <c r="A144" s="668" t="s">
        <v>1141</v>
      </c>
      <c r="B144" s="725">
        <v>94</v>
      </c>
      <c r="C144" s="725">
        <v>148</v>
      </c>
      <c r="D144" s="732" t="s">
        <v>1013</v>
      </c>
      <c r="F144" s="84"/>
      <c r="G144" s="85"/>
    </row>
    <row r="145" spans="1:7" ht="15.5" x14ac:dyDescent="0.35">
      <c r="A145" s="668" t="s">
        <v>1142</v>
      </c>
      <c r="B145" s="725">
        <v>104</v>
      </c>
      <c r="C145" s="725">
        <v>156</v>
      </c>
      <c r="D145" s="732" t="s">
        <v>1013</v>
      </c>
      <c r="F145" s="84"/>
      <c r="G145" s="85"/>
    </row>
    <row r="146" spans="1:7" ht="15.5" x14ac:dyDescent="0.35">
      <c r="A146" s="668" t="s">
        <v>1143</v>
      </c>
      <c r="B146" s="725">
        <v>75</v>
      </c>
      <c r="C146" s="725">
        <v>124</v>
      </c>
      <c r="D146" s="732" t="s">
        <v>1013</v>
      </c>
      <c r="F146" s="84"/>
      <c r="G146" s="85"/>
    </row>
    <row r="147" spans="1:7" ht="15.5" x14ac:dyDescent="0.35">
      <c r="A147" s="668" t="s">
        <v>1144</v>
      </c>
      <c r="B147" s="725">
        <v>45</v>
      </c>
      <c r="C147" s="725">
        <v>79</v>
      </c>
      <c r="D147" s="732" t="s">
        <v>1013</v>
      </c>
      <c r="F147" s="238"/>
      <c r="G147" s="85"/>
    </row>
    <row r="148" spans="1:7" ht="15.5" x14ac:dyDescent="0.35">
      <c r="A148" s="668" t="s">
        <v>1145</v>
      </c>
      <c r="B148" s="725">
        <v>59</v>
      </c>
      <c r="C148" s="725">
        <v>62</v>
      </c>
      <c r="D148" s="732" t="s">
        <v>1013</v>
      </c>
      <c r="F148" s="84"/>
      <c r="G148" s="85"/>
    </row>
    <row r="149" spans="1:7" ht="15.5" x14ac:dyDescent="0.35">
      <c r="A149" s="668" t="s">
        <v>1146</v>
      </c>
      <c r="B149" s="725">
        <v>30</v>
      </c>
      <c r="C149" s="725">
        <v>66</v>
      </c>
      <c r="D149" s="732" t="s">
        <v>1013</v>
      </c>
      <c r="F149" s="84"/>
      <c r="G149" s="85"/>
    </row>
    <row r="150" spans="1:7" ht="15.5" x14ac:dyDescent="0.35">
      <c r="A150" s="668" t="s">
        <v>1147</v>
      </c>
      <c r="B150" s="725">
        <v>44</v>
      </c>
      <c r="C150" s="725">
        <v>70</v>
      </c>
      <c r="D150" s="732" t="s">
        <v>1013</v>
      </c>
      <c r="F150" s="84"/>
      <c r="G150" s="85"/>
    </row>
    <row r="151" spans="1:7" ht="15.5" x14ac:dyDescent="0.35">
      <c r="A151" s="668" t="s">
        <v>1148</v>
      </c>
      <c r="B151" s="725">
        <v>66</v>
      </c>
      <c r="C151" s="725">
        <v>96</v>
      </c>
      <c r="D151" s="732" t="s">
        <v>1013</v>
      </c>
      <c r="F151" s="84"/>
      <c r="G151" s="85"/>
    </row>
    <row r="152" spans="1:7" ht="15.5" x14ac:dyDescent="0.35">
      <c r="A152" s="668" t="s">
        <v>1149</v>
      </c>
      <c r="B152" s="725">
        <v>312</v>
      </c>
      <c r="C152" s="725">
        <v>193</v>
      </c>
      <c r="D152" s="732" t="s">
        <v>1013</v>
      </c>
      <c r="F152" s="84"/>
      <c r="G152" s="85"/>
    </row>
    <row r="153" spans="1:7" ht="15.5" x14ac:dyDescent="0.35">
      <c r="A153" s="668" t="s">
        <v>1150</v>
      </c>
      <c r="B153" s="725">
        <v>360</v>
      </c>
      <c r="C153" s="725">
        <v>165</v>
      </c>
      <c r="D153" s="732" t="s">
        <v>1013</v>
      </c>
      <c r="F153" s="84"/>
      <c r="G153" s="85"/>
    </row>
    <row r="154" spans="1:7" ht="15.5" x14ac:dyDescent="0.35">
      <c r="A154" s="668" t="s">
        <v>1151</v>
      </c>
      <c r="B154" s="725">
        <v>43</v>
      </c>
      <c r="C154" s="725">
        <v>80</v>
      </c>
      <c r="D154" s="732" t="s">
        <v>1013</v>
      </c>
      <c r="F154" s="84"/>
      <c r="G154" s="85"/>
    </row>
    <row r="155" spans="1:7" ht="15.5" x14ac:dyDescent="0.35">
      <c r="A155" s="668" t="s">
        <v>1152</v>
      </c>
      <c r="B155" s="725">
        <v>37</v>
      </c>
      <c r="C155" s="725">
        <v>129</v>
      </c>
      <c r="D155" s="732" t="s">
        <v>1013</v>
      </c>
      <c r="F155" s="84"/>
      <c r="G155" s="85"/>
    </row>
    <row r="156" spans="1:7" ht="15.5" x14ac:dyDescent="0.35">
      <c r="A156" s="668" t="s">
        <v>1153</v>
      </c>
      <c r="B156" s="725">
        <v>55</v>
      </c>
      <c r="C156" s="725">
        <v>137</v>
      </c>
      <c r="D156" s="732" t="s">
        <v>1013</v>
      </c>
      <c r="F156" s="84"/>
      <c r="G156" s="85"/>
    </row>
    <row r="157" spans="1:7" ht="15.5" x14ac:dyDescent="0.35">
      <c r="A157" s="668" t="s">
        <v>1154</v>
      </c>
      <c r="B157" s="725">
        <v>334</v>
      </c>
      <c r="C157" s="725">
        <v>118</v>
      </c>
      <c r="D157" s="732" t="s">
        <v>1013</v>
      </c>
      <c r="F157" s="84"/>
      <c r="G157" s="85"/>
    </row>
    <row r="158" spans="1:7" ht="15.5" x14ac:dyDescent="0.35">
      <c r="A158" s="668" t="s">
        <v>1155</v>
      </c>
      <c r="B158" s="725">
        <v>97</v>
      </c>
      <c r="C158" s="725">
        <v>151</v>
      </c>
      <c r="D158" s="732" t="s">
        <v>1013</v>
      </c>
      <c r="F158" s="84"/>
      <c r="G158" s="85"/>
    </row>
    <row r="159" spans="1:7" ht="15.5" x14ac:dyDescent="0.35">
      <c r="A159" s="668" t="s">
        <v>1156</v>
      </c>
      <c r="B159" s="725">
        <v>90</v>
      </c>
      <c r="C159" s="725">
        <v>114</v>
      </c>
      <c r="D159" s="732" t="s">
        <v>1013</v>
      </c>
      <c r="F159" s="238"/>
      <c r="G159" s="85"/>
    </row>
    <row r="160" spans="1:7" ht="15.5" x14ac:dyDescent="0.35">
      <c r="A160" s="668" t="s">
        <v>1157</v>
      </c>
      <c r="B160" s="725">
        <v>45</v>
      </c>
      <c r="C160" s="725">
        <v>110</v>
      </c>
      <c r="D160" s="732" t="s">
        <v>1013</v>
      </c>
      <c r="F160" s="84"/>
      <c r="G160" s="85"/>
    </row>
    <row r="161" spans="1:7" ht="15.5" x14ac:dyDescent="0.35">
      <c r="A161" s="668" t="s">
        <v>1158</v>
      </c>
      <c r="B161" s="725">
        <v>42</v>
      </c>
      <c r="C161" s="725">
        <v>110</v>
      </c>
      <c r="D161" s="732" t="s">
        <v>1013</v>
      </c>
      <c r="F161" s="84"/>
      <c r="G161" s="85"/>
    </row>
    <row r="162" spans="1:7" ht="15.5" x14ac:dyDescent="0.35">
      <c r="A162" s="668" t="s">
        <v>1159</v>
      </c>
      <c r="B162" s="725">
        <v>123</v>
      </c>
      <c r="C162" s="725">
        <v>180</v>
      </c>
      <c r="D162" s="732" t="s">
        <v>1013</v>
      </c>
      <c r="F162" s="84"/>
      <c r="G162" s="85"/>
    </row>
    <row r="163" spans="1:7" ht="15.5" x14ac:dyDescent="0.35">
      <c r="A163" s="668" t="s">
        <v>1160</v>
      </c>
      <c r="B163" s="725">
        <v>73</v>
      </c>
      <c r="C163" s="725">
        <v>158</v>
      </c>
      <c r="D163" s="732" t="s">
        <v>1013</v>
      </c>
      <c r="F163" s="84"/>
      <c r="G163" s="85"/>
    </row>
    <row r="164" spans="1:7" ht="15.5" x14ac:dyDescent="0.35">
      <c r="A164" s="668" t="s">
        <v>1161</v>
      </c>
      <c r="B164" s="725">
        <v>185</v>
      </c>
      <c r="C164" s="725">
        <v>172</v>
      </c>
      <c r="D164" s="732" t="s">
        <v>1013</v>
      </c>
      <c r="F164" s="84"/>
      <c r="G164" s="85"/>
    </row>
    <row r="165" spans="1:7" ht="15.5" x14ac:dyDescent="0.35">
      <c r="A165" s="668" t="s">
        <v>1162</v>
      </c>
      <c r="B165" s="725">
        <v>116</v>
      </c>
      <c r="C165" s="725">
        <v>159</v>
      </c>
      <c r="D165" s="732" t="s">
        <v>1013</v>
      </c>
      <c r="F165" s="84"/>
      <c r="G165" s="85"/>
    </row>
    <row r="166" spans="1:7" ht="15.5" x14ac:dyDescent="0.35">
      <c r="A166" s="668" t="s">
        <v>1163</v>
      </c>
      <c r="B166" s="725">
        <v>98</v>
      </c>
      <c r="C166" s="725">
        <v>127</v>
      </c>
      <c r="D166" s="732" t="s">
        <v>1013</v>
      </c>
      <c r="F166" s="84"/>
      <c r="G166" s="85"/>
    </row>
    <row r="167" spans="1:7" ht="15.5" x14ac:dyDescent="0.35">
      <c r="A167" s="668" t="s">
        <v>1164</v>
      </c>
      <c r="B167" s="725">
        <v>142</v>
      </c>
      <c r="C167" s="725">
        <v>153</v>
      </c>
      <c r="D167" s="732" t="s">
        <v>1013</v>
      </c>
      <c r="F167" s="84"/>
      <c r="G167" s="85"/>
    </row>
    <row r="168" spans="1:7" ht="15.5" x14ac:dyDescent="0.35">
      <c r="A168" s="668" t="s">
        <v>1165</v>
      </c>
      <c r="B168" s="725">
        <v>329</v>
      </c>
      <c r="C168" s="725">
        <v>210</v>
      </c>
      <c r="D168" s="732" t="s">
        <v>1013</v>
      </c>
      <c r="F168" s="84"/>
      <c r="G168" s="85"/>
    </row>
    <row r="169" spans="1:7" ht="15.5" x14ac:dyDescent="0.35">
      <c r="A169" s="668" t="s">
        <v>1166</v>
      </c>
      <c r="B169" s="725">
        <v>160</v>
      </c>
      <c r="C169" s="725">
        <v>177</v>
      </c>
      <c r="D169" s="732" t="s">
        <v>1013</v>
      </c>
      <c r="F169" s="84"/>
      <c r="G169" s="85"/>
    </row>
    <row r="170" spans="1:7" ht="15.5" x14ac:dyDescent="0.35">
      <c r="A170" s="668" t="s">
        <v>1167</v>
      </c>
      <c r="B170" s="725">
        <v>363</v>
      </c>
      <c r="C170" s="725">
        <v>212</v>
      </c>
      <c r="D170" s="732" t="s">
        <v>1013</v>
      </c>
      <c r="F170" s="84"/>
      <c r="G170" s="85"/>
    </row>
    <row r="171" spans="1:7" ht="15.5" x14ac:dyDescent="0.35">
      <c r="A171" s="668" t="s">
        <v>1168</v>
      </c>
      <c r="B171" s="725">
        <v>131</v>
      </c>
      <c r="C171" s="725">
        <v>153</v>
      </c>
      <c r="D171" s="732" t="s">
        <v>1013</v>
      </c>
      <c r="F171" s="238"/>
      <c r="G171" s="85"/>
    </row>
    <row r="172" spans="1:7" ht="15.5" x14ac:dyDescent="0.35">
      <c r="A172" s="668" t="s">
        <v>1169</v>
      </c>
      <c r="B172" s="725">
        <v>236</v>
      </c>
      <c r="C172" s="725">
        <v>230</v>
      </c>
      <c r="D172" s="732" t="s">
        <v>1013</v>
      </c>
      <c r="F172" s="84"/>
      <c r="G172" s="85"/>
    </row>
    <row r="173" spans="1:7" ht="15.5" x14ac:dyDescent="0.35">
      <c r="A173" s="668" t="s">
        <v>1170</v>
      </c>
      <c r="B173" s="725">
        <v>273</v>
      </c>
      <c r="C173" s="725">
        <v>250</v>
      </c>
      <c r="D173" s="732" t="s">
        <v>1013</v>
      </c>
      <c r="F173" s="84"/>
      <c r="G173" s="85"/>
    </row>
    <row r="174" spans="1:7" ht="15.5" x14ac:dyDescent="0.35">
      <c r="A174" s="668" t="s">
        <v>1171</v>
      </c>
      <c r="B174" s="725">
        <v>1601</v>
      </c>
      <c r="C174" s="725">
        <v>333</v>
      </c>
      <c r="D174" s="732" t="s">
        <v>1013</v>
      </c>
      <c r="F174" s="84"/>
      <c r="G174" s="85"/>
    </row>
    <row r="175" spans="1:7" ht="15.5" x14ac:dyDescent="0.35">
      <c r="A175" s="668" t="s">
        <v>1172</v>
      </c>
      <c r="B175" s="725">
        <v>718</v>
      </c>
      <c r="C175" s="725">
        <v>188</v>
      </c>
      <c r="D175" s="732" t="s">
        <v>1013</v>
      </c>
      <c r="F175" s="84"/>
      <c r="G175" s="85"/>
    </row>
    <row r="176" spans="1:7" ht="15.5" x14ac:dyDescent="0.35">
      <c r="A176" s="668" t="s">
        <v>1173</v>
      </c>
      <c r="B176" s="725">
        <v>46</v>
      </c>
      <c r="C176" s="725">
        <v>162</v>
      </c>
      <c r="D176" s="732" t="s">
        <v>1013</v>
      </c>
      <c r="F176" s="84"/>
      <c r="G176" s="85"/>
    </row>
    <row r="177" spans="1:7" ht="15.5" x14ac:dyDescent="0.35">
      <c r="A177" s="668" t="s">
        <v>1174</v>
      </c>
      <c r="B177" s="725">
        <v>42</v>
      </c>
      <c r="C177" s="725">
        <v>127</v>
      </c>
      <c r="D177" s="732" t="s">
        <v>1013</v>
      </c>
      <c r="F177" s="84"/>
      <c r="G177" s="85"/>
    </row>
    <row r="178" spans="1:7" ht="15.5" x14ac:dyDescent="0.35">
      <c r="A178" s="668" t="s">
        <v>1175</v>
      </c>
      <c r="B178" s="725">
        <v>64</v>
      </c>
      <c r="C178" s="725">
        <v>77</v>
      </c>
      <c r="D178" s="732" t="s">
        <v>1013</v>
      </c>
      <c r="F178" s="84"/>
      <c r="G178" s="85"/>
    </row>
    <row r="179" spans="1:7" ht="15.5" x14ac:dyDescent="0.35">
      <c r="A179" s="668" t="s">
        <v>1176</v>
      </c>
      <c r="B179" s="725">
        <v>124</v>
      </c>
      <c r="C179" s="725">
        <v>186</v>
      </c>
      <c r="D179" s="732" t="s">
        <v>1013</v>
      </c>
      <c r="F179" s="84"/>
      <c r="G179" s="85"/>
    </row>
    <row r="180" spans="1:7" ht="15.5" x14ac:dyDescent="0.35">
      <c r="A180" s="668" t="s">
        <v>1177</v>
      </c>
      <c r="B180" s="725">
        <v>188</v>
      </c>
      <c r="C180" s="725">
        <v>208</v>
      </c>
      <c r="D180" s="732" t="s">
        <v>1013</v>
      </c>
      <c r="F180" s="84"/>
      <c r="G180" s="85"/>
    </row>
    <row r="181" spans="1:7" ht="15.5" x14ac:dyDescent="0.35">
      <c r="A181" s="668" t="s">
        <v>1178</v>
      </c>
      <c r="B181" s="725">
        <v>232</v>
      </c>
      <c r="C181" s="725">
        <v>237</v>
      </c>
      <c r="D181" s="732" t="s">
        <v>1013</v>
      </c>
      <c r="F181" s="84"/>
      <c r="G181" s="85"/>
    </row>
    <row r="182" spans="1:7" ht="15.5" x14ac:dyDescent="0.35">
      <c r="A182" s="668" t="s">
        <v>1179</v>
      </c>
      <c r="B182" s="725">
        <v>125</v>
      </c>
      <c r="C182" s="725">
        <v>216</v>
      </c>
      <c r="D182" s="732" t="s">
        <v>1013</v>
      </c>
      <c r="F182" s="84"/>
      <c r="G182" s="85"/>
    </row>
    <row r="183" spans="1:7" ht="15.5" x14ac:dyDescent="0.35">
      <c r="A183" s="668" t="s">
        <v>1180</v>
      </c>
      <c r="B183" s="725">
        <v>65</v>
      </c>
      <c r="C183" s="725">
        <v>160</v>
      </c>
      <c r="D183" s="732" t="s">
        <v>1013</v>
      </c>
      <c r="F183" s="238"/>
      <c r="G183" s="85"/>
    </row>
    <row r="184" spans="1:7" ht="15.5" x14ac:dyDescent="0.35">
      <c r="A184" s="668" t="s">
        <v>1181</v>
      </c>
      <c r="B184" s="725">
        <v>104</v>
      </c>
      <c r="C184" s="725">
        <v>180</v>
      </c>
      <c r="D184" s="732" t="s">
        <v>1013</v>
      </c>
      <c r="F184" s="84"/>
      <c r="G184" s="85"/>
    </row>
    <row r="185" spans="1:7" ht="15.5" x14ac:dyDescent="0.35">
      <c r="A185" s="668" t="s">
        <v>1182</v>
      </c>
      <c r="B185" s="725">
        <v>60</v>
      </c>
      <c r="C185" s="725">
        <v>172</v>
      </c>
      <c r="D185" s="732" t="s">
        <v>1013</v>
      </c>
      <c r="F185" s="84"/>
      <c r="G185" s="85"/>
    </row>
    <row r="186" spans="1:7" ht="15.5" x14ac:dyDescent="0.35">
      <c r="A186" s="668" t="s">
        <v>1183</v>
      </c>
      <c r="B186" s="725">
        <v>402</v>
      </c>
      <c r="C186" s="725">
        <v>202</v>
      </c>
      <c r="D186" s="732" t="s">
        <v>1013</v>
      </c>
      <c r="F186" s="84"/>
      <c r="G186" s="85"/>
    </row>
    <row r="187" spans="1:7" ht="15.5" x14ac:dyDescent="0.35">
      <c r="A187" s="668" t="s">
        <v>1184</v>
      </c>
      <c r="B187" s="725">
        <v>98</v>
      </c>
      <c r="C187" s="725">
        <v>228</v>
      </c>
      <c r="D187" s="732" t="s">
        <v>1013</v>
      </c>
      <c r="F187" s="84"/>
      <c r="G187" s="85"/>
    </row>
    <row r="188" spans="1:7" ht="15.5" x14ac:dyDescent="0.35">
      <c r="A188" s="668" t="s">
        <v>1185</v>
      </c>
      <c r="B188" s="725">
        <v>130</v>
      </c>
      <c r="C188" s="725">
        <v>196</v>
      </c>
      <c r="D188" s="732" t="s">
        <v>1013</v>
      </c>
      <c r="F188" s="84"/>
      <c r="G188" s="85"/>
    </row>
    <row r="189" spans="1:7" ht="15.5" x14ac:dyDescent="0.35">
      <c r="A189" s="668" t="s">
        <v>1186</v>
      </c>
      <c r="B189" s="725">
        <v>202</v>
      </c>
      <c r="C189" s="725">
        <v>222</v>
      </c>
      <c r="D189" s="732" t="s">
        <v>1013</v>
      </c>
      <c r="F189" s="84"/>
      <c r="G189" s="85"/>
    </row>
    <row r="190" spans="1:7" ht="15.5" x14ac:dyDescent="0.35">
      <c r="A190" s="668" t="s">
        <v>1187</v>
      </c>
      <c r="B190" s="725">
        <v>169</v>
      </c>
      <c r="C190" s="725">
        <v>195</v>
      </c>
      <c r="D190" s="732" t="s">
        <v>1013</v>
      </c>
      <c r="F190" s="84"/>
      <c r="G190" s="85"/>
    </row>
    <row r="191" spans="1:7" ht="15.5" x14ac:dyDescent="0.35">
      <c r="A191" s="668" t="s">
        <v>1188</v>
      </c>
      <c r="B191" s="725">
        <v>110</v>
      </c>
      <c r="C191" s="725">
        <v>202</v>
      </c>
      <c r="D191" s="732" t="s">
        <v>1013</v>
      </c>
      <c r="F191" s="84"/>
      <c r="G191" s="85"/>
    </row>
    <row r="192" spans="1:7" ht="15.5" x14ac:dyDescent="0.35">
      <c r="A192" s="668" t="s">
        <v>1189</v>
      </c>
      <c r="B192" s="725">
        <v>115</v>
      </c>
      <c r="C192" s="725">
        <v>220</v>
      </c>
      <c r="D192" s="732" t="s">
        <v>1013</v>
      </c>
      <c r="F192" s="84"/>
      <c r="G192" s="85"/>
    </row>
    <row r="193" spans="1:7" ht="15.5" x14ac:dyDescent="0.35">
      <c r="A193" s="668" t="s">
        <v>1190</v>
      </c>
      <c r="B193" s="725">
        <v>1114</v>
      </c>
      <c r="C193" s="725">
        <v>262</v>
      </c>
      <c r="D193" s="732" t="s">
        <v>1013</v>
      </c>
      <c r="F193" s="84"/>
      <c r="G193" s="85"/>
    </row>
    <row r="194" spans="1:7" ht="15.5" x14ac:dyDescent="0.35">
      <c r="A194" s="668" t="s">
        <v>1191</v>
      </c>
      <c r="B194" s="725">
        <v>238</v>
      </c>
      <c r="C194" s="725">
        <v>252</v>
      </c>
      <c r="D194" s="732" t="s">
        <v>1013</v>
      </c>
      <c r="F194" s="84"/>
      <c r="G194" s="85"/>
    </row>
    <row r="195" spans="1:7" ht="15.5" x14ac:dyDescent="0.35">
      <c r="A195" s="668" t="s">
        <v>1192</v>
      </c>
      <c r="B195" s="725">
        <v>95</v>
      </c>
      <c r="C195" s="725">
        <v>163</v>
      </c>
      <c r="D195" s="732" t="s">
        <v>1013</v>
      </c>
      <c r="F195" s="238"/>
      <c r="G195" s="85"/>
    </row>
    <row r="196" spans="1:7" ht="15.5" x14ac:dyDescent="0.35">
      <c r="A196" s="668" t="s">
        <v>1193</v>
      </c>
      <c r="B196" s="725">
        <v>122</v>
      </c>
      <c r="C196" s="725">
        <v>212</v>
      </c>
      <c r="D196" s="732" t="s">
        <v>1013</v>
      </c>
      <c r="F196" s="84"/>
      <c r="G196" s="85"/>
    </row>
    <row r="197" spans="1:7" ht="15.5" x14ac:dyDescent="0.35">
      <c r="A197" s="668" t="s">
        <v>1194</v>
      </c>
      <c r="B197" s="725">
        <v>183</v>
      </c>
      <c r="C197" s="725">
        <v>207</v>
      </c>
      <c r="D197" s="732" t="s">
        <v>1013</v>
      </c>
      <c r="F197" s="84"/>
      <c r="G197" s="85"/>
    </row>
    <row r="198" spans="1:7" ht="15.5" x14ac:dyDescent="0.35">
      <c r="A198" s="668" t="s">
        <v>1195</v>
      </c>
      <c r="B198" s="725">
        <v>274</v>
      </c>
      <c r="C198" s="725">
        <v>225</v>
      </c>
      <c r="D198" s="732" t="s">
        <v>1013</v>
      </c>
      <c r="F198" s="84"/>
      <c r="G198" s="85"/>
    </row>
    <row r="199" spans="1:7" ht="15.5" x14ac:dyDescent="0.35">
      <c r="A199" s="668" t="s">
        <v>1196</v>
      </c>
      <c r="B199" s="725">
        <v>157</v>
      </c>
      <c r="C199" s="725">
        <v>213</v>
      </c>
      <c r="D199" s="732" t="s">
        <v>1013</v>
      </c>
      <c r="F199" s="84"/>
      <c r="G199" s="85"/>
    </row>
    <row r="200" spans="1:7" ht="15.5" x14ac:dyDescent="0.35">
      <c r="A200" s="668" t="s">
        <v>1197</v>
      </c>
      <c r="B200" s="725">
        <v>208</v>
      </c>
      <c r="C200" s="725">
        <v>231</v>
      </c>
      <c r="D200" s="732" t="s">
        <v>1013</v>
      </c>
      <c r="F200" s="84"/>
      <c r="G200" s="85"/>
    </row>
    <row r="201" spans="1:7" ht="15.5" x14ac:dyDescent="0.35">
      <c r="A201" s="668" t="s">
        <v>1198</v>
      </c>
      <c r="B201" s="725">
        <v>224</v>
      </c>
      <c r="C201" s="725">
        <v>219</v>
      </c>
      <c r="D201" s="732" t="s">
        <v>1013</v>
      </c>
      <c r="F201" s="84"/>
      <c r="G201" s="85"/>
    </row>
    <row r="202" spans="1:7" ht="15.5" x14ac:dyDescent="0.35">
      <c r="A202" s="668" t="s">
        <v>1199</v>
      </c>
      <c r="B202" s="725">
        <v>164</v>
      </c>
      <c r="C202" s="725">
        <v>183</v>
      </c>
      <c r="D202" s="732" t="s">
        <v>1013</v>
      </c>
      <c r="F202" s="84"/>
      <c r="G202" s="85"/>
    </row>
    <row r="203" spans="1:7" ht="15.5" x14ac:dyDescent="0.35">
      <c r="A203" s="668" t="s">
        <v>1200</v>
      </c>
      <c r="B203" s="725">
        <v>169</v>
      </c>
      <c r="C203" s="725">
        <v>184</v>
      </c>
      <c r="D203" s="732" t="s">
        <v>1013</v>
      </c>
      <c r="F203" s="84"/>
      <c r="G203" s="85"/>
    </row>
    <row r="204" spans="1:7" ht="15.5" x14ac:dyDescent="0.35">
      <c r="A204" s="668" t="s">
        <v>1201</v>
      </c>
      <c r="B204" s="725">
        <v>185</v>
      </c>
      <c r="C204" s="725">
        <v>205</v>
      </c>
      <c r="D204" s="732" t="s">
        <v>1013</v>
      </c>
      <c r="F204" s="84"/>
      <c r="G204" s="85"/>
    </row>
    <row r="205" spans="1:7" ht="15.5" x14ac:dyDescent="0.35">
      <c r="A205" s="668" t="s">
        <v>1202</v>
      </c>
      <c r="B205" s="725">
        <v>290</v>
      </c>
      <c r="C205" s="725">
        <v>241</v>
      </c>
      <c r="D205" s="732" t="s">
        <v>1013</v>
      </c>
      <c r="F205" s="84"/>
      <c r="G205" s="85"/>
    </row>
    <row r="206" spans="1:7" ht="15.5" x14ac:dyDescent="0.35">
      <c r="A206" s="668" t="s">
        <v>1203</v>
      </c>
      <c r="B206" s="725">
        <v>133</v>
      </c>
      <c r="C206" s="725">
        <v>214</v>
      </c>
      <c r="D206" s="732" t="s">
        <v>1013</v>
      </c>
      <c r="F206" s="84"/>
      <c r="G206" s="85"/>
    </row>
    <row r="207" spans="1:7" ht="15.5" x14ac:dyDescent="0.35">
      <c r="A207" s="668" t="s">
        <v>1204</v>
      </c>
      <c r="B207" s="725">
        <v>51</v>
      </c>
      <c r="C207" s="725">
        <v>97</v>
      </c>
      <c r="D207" s="732" t="s">
        <v>1013</v>
      </c>
      <c r="F207" s="238"/>
      <c r="G207" s="85"/>
    </row>
    <row r="208" spans="1:7" ht="15.5" x14ac:dyDescent="0.35">
      <c r="A208" s="668" t="s">
        <v>1205</v>
      </c>
      <c r="B208" s="725">
        <v>412</v>
      </c>
      <c r="C208" s="725">
        <v>173</v>
      </c>
      <c r="D208" s="732" t="s">
        <v>1013</v>
      </c>
      <c r="F208" s="84"/>
      <c r="G208" s="85"/>
    </row>
    <row r="209" spans="1:7" ht="15.5" x14ac:dyDescent="0.35">
      <c r="A209" s="668" t="s">
        <v>1206</v>
      </c>
      <c r="B209" s="725">
        <v>158</v>
      </c>
      <c r="C209" s="725">
        <v>154</v>
      </c>
      <c r="D209" s="732" t="s">
        <v>1013</v>
      </c>
      <c r="F209" s="84"/>
      <c r="G209" s="85"/>
    </row>
    <row r="210" spans="1:7" ht="15.5" x14ac:dyDescent="0.35">
      <c r="A210" s="668" t="s">
        <v>1207</v>
      </c>
      <c r="B210" s="725">
        <v>113</v>
      </c>
      <c r="C210" s="725">
        <v>194</v>
      </c>
      <c r="D210" s="732" t="s">
        <v>1013</v>
      </c>
      <c r="F210" s="84"/>
      <c r="G210" s="85"/>
    </row>
    <row r="211" spans="1:7" ht="15.5" x14ac:dyDescent="0.35">
      <c r="A211" s="668" t="s">
        <v>1208</v>
      </c>
      <c r="B211" s="725">
        <v>244</v>
      </c>
      <c r="C211" s="725">
        <v>252</v>
      </c>
      <c r="D211" s="732" t="s">
        <v>1013</v>
      </c>
      <c r="F211" s="84"/>
      <c r="G211" s="85"/>
    </row>
    <row r="212" spans="1:7" ht="15.5" x14ac:dyDescent="0.35">
      <c r="A212" s="668" t="s">
        <v>1209</v>
      </c>
      <c r="B212" s="725">
        <v>181</v>
      </c>
      <c r="C212" s="725">
        <v>128</v>
      </c>
      <c r="D212" s="732" t="s">
        <v>1013</v>
      </c>
      <c r="F212" s="84"/>
      <c r="G212" s="85"/>
    </row>
    <row r="213" spans="1:7" ht="15.5" x14ac:dyDescent="0.35">
      <c r="A213" s="668" t="s">
        <v>1210</v>
      </c>
      <c r="B213" s="725">
        <v>210</v>
      </c>
      <c r="C213" s="725">
        <v>170</v>
      </c>
      <c r="D213" s="732" t="s">
        <v>1013</v>
      </c>
      <c r="F213" s="84"/>
      <c r="G213" s="85"/>
    </row>
    <row r="214" spans="1:7" ht="15.5" x14ac:dyDescent="0.35">
      <c r="A214" s="668" t="s">
        <v>1211</v>
      </c>
      <c r="B214" s="725">
        <v>170</v>
      </c>
      <c r="C214" s="725">
        <v>106</v>
      </c>
      <c r="D214" s="732" t="s">
        <v>1013</v>
      </c>
      <c r="F214" s="84"/>
      <c r="G214" s="85"/>
    </row>
    <row r="215" spans="1:7" ht="15.5" x14ac:dyDescent="0.35">
      <c r="A215" s="668" t="s">
        <v>1212</v>
      </c>
      <c r="B215" s="725">
        <v>121</v>
      </c>
      <c r="C215" s="725">
        <v>124</v>
      </c>
      <c r="D215" s="732" t="s">
        <v>1013</v>
      </c>
      <c r="F215" s="84"/>
      <c r="G215" s="85"/>
    </row>
    <row r="216" spans="1:7" ht="15.5" x14ac:dyDescent="0.35">
      <c r="A216" s="668" t="s">
        <v>1213</v>
      </c>
      <c r="B216" s="725">
        <v>354</v>
      </c>
      <c r="C216" s="725">
        <v>116</v>
      </c>
      <c r="D216" s="732" t="s">
        <v>1013</v>
      </c>
      <c r="F216" s="84"/>
      <c r="G216" s="85"/>
    </row>
    <row r="217" spans="1:7" ht="15.5" x14ac:dyDescent="0.35">
      <c r="A217" s="668" t="s">
        <v>1214</v>
      </c>
      <c r="B217" s="725">
        <v>213</v>
      </c>
      <c r="C217" s="725">
        <v>179</v>
      </c>
      <c r="D217" s="732" t="s">
        <v>1013</v>
      </c>
      <c r="F217" s="84"/>
      <c r="G217" s="85"/>
    </row>
    <row r="218" spans="1:7" ht="15.5" x14ac:dyDescent="0.35">
      <c r="A218" s="668" t="s">
        <v>1215</v>
      </c>
      <c r="B218" s="725">
        <v>176</v>
      </c>
      <c r="C218" s="725">
        <v>162</v>
      </c>
      <c r="D218" s="732" t="s">
        <v>1013</v>
      </c>
      <c r="F218" s="84"/>
      <c r="G218" s="85"/>
    </row>
    <row r="219" spans="1:7" ht="15.5" x14ac:dyDescent="0.35">
      <c r="A219" s="668" t="s">
        <v>1216</v>
      </c>
      <c r="B219" s="725">
        <v>80</v>
      </c>
      <c r="C219" s="725">
        <v>139</v>
      </c>
      <c r="D219" s="732" t="s">
        <v>1013</v>
      </c>
      <c r="F219" s="238"/>
      <c r="G219" s="85"/>
    </row>
    <row r="220" spans="1:7" ht="15.5" x14ac:dyDescent="0.35">
      <c r="A220" s="668" t="s">
        <v>1217</v>
      </c>
      <c r="B220" s="725">
        <v>82</v>
      </c>
      <c r="C220" s="725">
        <v>182</v>
      </c>
      <c r="D220" s="732" t="s">
        <v>1013</v>
      </c>
      <c r="F220" s="84"/>
      <c r="G220" s="85"/>
    </row>
    <row r="221" spans="1:7" ht="15.5" x14ac:dyDescent="0.35">
      <c r="A221" s="668" t="s">
        <v>1218</v>
      </c>
      <c r="B221" s="725">
        <v>288</v>
      </c>
      <c r="C221" s="725">
        <v>194</v>
      </c>
      <c r="D221" s="732" t="s">
        <v>1013</v>
      </c>
      <c r="F221" s="84"/>
      <c r="G221" s="85"/>
    </row>
    <row r="222" spans="1:7" ht="15.5" x14ac:dyDescent="0.35">
      <c r="A222" s="668" t="s">
        <v>1219</v>
      </c>
      <c r="B222" s="725">
        <v>229</v>
      </c>
      <c r="C222" s="725">
        <v>214</v>
      </c>
      <c r="D222" s="732" t="s">
        <v>1013</v>
      </c>
      <c r="F222" s="84"/>
      <c r="G222" s="85"/>
    </row>
    <row r="223" spans="1:7" ht="15.5" x14ac:dyDescent="0.35">
      <c r="A223" s="668" t="s">
        <v>1220</v>
      </c>
      <c r="B223" s="725">
        <v>628</v>
      </c>
      <c r="C223" s="725">
        <v>205</v>
      </c>
      <c r="D223" s="732" t="s">
        <v>1013</v>
      </c>
      <c r="F223" s="84"/>
      <c r="G223" s="85"/>
    </row>
    <row r="224" spans="1:7" ht="15.5" x14ac:dyDescent="0.35">
      <c r="A224" s="668" t="s">
        <v>1221</v>
      </c>
      <c r="B224" s="725">
        <v>86</v>
      </c>
      <c r="C224" s="725">
        <v>190</v>
      </c>
      <c r="D224" s="732" t="s">
        <v>1013</v>
      </c>
      <c r="F224" s="84"/>
      <c r="G224" s="85"/>
    </row>
    <row r="225" spans="1:7" ht="15.5" x14ac:dyDescent="0.35">
      <c r="A225" s="668" t="s">
        <v>1222</v>
      </c>
      <c r="B225" s="725">
        <v>269</v>
      </c>
      <c r="C225" s="725">
        <v>152</v>
      </c>
      <c r="D225" s="732" t="s">
        <v>1013</v>
      </c>
      <c r="F225" s="84"/>
      <c r="G225" s="85"/>
    </row>
    <row r="226" spans="1:7" ht="15.5" x14ac:dyDescent="0.35">
      <c r="A226" s="668" t="s">
        <v>1223</v>
      </c>
      <c r="B226" s="725">
        <v>25</v>
      </c>
      <c r="C226" s="725">
        <v>94</v>
      </c>
      <c r="D226" s="732" t="s">
        <v>1013</v>
      </c>
      <c r="F226" s="84"/>
      <c r="G226" s="85"/>
    </row>
    <row r="227" spans="1:7" ht="15.5" x14ac:dyDescent="0.35">
      <c r="A227" s="668" t="s">
        <v>1224</v>
      </c>
      <c r="B227" s="725">
        <v>123</v>
      </c>
      <c r="C227" s="725">
        <v>147</v>
      </c>
      <c r="D227" s="732" t="s">
        <v>1013</v>
      </c>
      <c r="F227" s="84"/>
      <c r="G227" s="85"/>
    </row>
    <row r="228" spans="1:7" ht="15.5" x14ac:dyDescent="0.35">
      <c r="A228" s="668" t="s">
        <v>1225</v>
      </c>
      <c r="B228" s="725">
        <v>41</v>
      </c>
      <c r="C228" s="725">
        <v>115</v>
      </c>
      <c r="D228" s="732" t="s">
        <v>1013</v>
      </c>
      <c r="F228" s="84"/>
      <c r="G228" s="85"/>
    </row>
    <row r="229" spans="1:7" ht="15.5" x14ac:dyDescent="0.35">
      <c r="A229" s="668" t="s">
        <v>1226</v>
      </c>
      <c r="B229" s="725">
        <v>54</v>
      </c>
      <c r="C229" s="725">
        <v>161</v>
      </c>
      <c r="D229" s="732" t="s">
        <v>1013</v>
      </c>
      <c r="F229" s="84"/>
      <c r="G229" s="85"/>
    </row>
    <row r="230" spans="1:7" ht="15.5" x14ac:dyDescent="0.35">
      <c r="A230" s="668" t="s">
        <v>1227</v>
      </c>
      <c r="B230" s="725">
        <v>90</v>
      </c>
      <c r="C230" s="725">
        <v>145</v>
      </c>
      <c r="D230" s="732" t="s">
        <v>1013</v>
      </c>
      <c r="F230" s="84"/>
      <c r="G230" s="85"/>
    </row>
    <row r="231" spans="1:7" ht="15.5" x14ac:dyDescent="0.35">
      <c r="A231" s="668" t="s">
        <v>1228</v>
      </c>
      <c r="B231" s="725">
        <v>30</v>
      </c>
      <c r="C231" s="725">
        <v>108</v>
      </c>
      <c r="D231" s="732" t="s">
        <v>1013</v>
      </c>
      <c r="F231" s="238"/>
      <c r="G231" s="85"/>
    </row>
    <row r="232" spans="1:7" ht="15.5" x14ac:dyDescent="0.35">
      <c r="A232" s="668" t="s">
        <v>1229</v>
      </c>
      <c r="B232" s="725">
        <v>114</v>
      </c>
      <c r="C232" s="725">
        <v>121</v>
      </c>
      <c r="D232" s="732" t="s">
        <v>1013</v>
      </c>
      <c r="F232" s="84"/>
      <c r="G232" s="85"/>
    </row>
    <row r="233" spans="1:7" ht="15.5" x14ac:dyDescent="0.35">
      <c r="A233" s="668" t="s">
        <v>1230</v>
      </c>
      <c r="B233" s="725">
        <v>58</v>
      </c>
      <c r="C233" s="725">
        <v>133</v>
      </c>
      <c r="D233" s="732" t="s">
        <v>1013</v>
      </c>
      <c r="F233" s="84"/>
      <c r="G233" s="85"/>
    </row>
    <row r="234" spans="1:7" ht="15.5" x14ac:dyDescent="0.35">
      <c r="A234" s="668" t="s">
        <v>1231</v>
      </c>
      <c r="B234" s="725">
        <v>70</v>
      </c>
      <c r="C234" s="725">
        <v>180</v>
      </c>
      <c r="D234" s="732" t="s">
        <v>1013</v>
      </c>
      <c r="F234" s="84"/>
      <c r="G234" s="85"/>
    </row>
    <row r="235" spans="1:7" ht="15.5" x14ac:dyDescent="0.35">
      <c r="A235" s="668" t="s">
        <v>1232</v>
      </c>
      <c r="B235" s="725">
        <v>135</v>
      </c>
      <c r="C235" s="725">
        <v>138</v>
      </c>
      <c r="D235" s="732" t="s">
        <v>1013</v>
      </c>
      <c r="F235" s="84"/>
      <c r="G235" s="85"/>
    </row>
    <row r="236" spans="1:7" ht="15.5" x14ac:dyDescent="0.35">
      <c r="A236" s="668" t="s">
        <v>1233</v>
      </c>
      <c r="B236" s="725">
        <v>355</v>
      </c>
      <c r="C236" s="725">
        <v>161</v>
      </c>
      <c r="D236" s="732" t="s">
        <v>1013</v>
      </c>
      <c r="F236" s="84"/>
      <c r="G236" s="85"/>
    </row>
    <row r="237" spans="1:7" ht="15.5" x14ac:dyDescent="0.35">
      <c r="A237" s="668" t="s">
        <v>1234</v>
      </c>
      <c r="B237" s="725">
        <v>192</v>
      </c>
      <c r="C237" s="725">
        <v>162</v>
      </c>
      <c r="D237" s="732" t="s">
        <v>1013</v>
      </c>
      <c r="F237" s="84"/>
      <c r="G237" s="85"/>
    </row>
    <row r="238" spans="1:7" ht="15.5" x14ac:dyDescent="0.35">
      <c r="A238" s="668" t="s">
        <v>1235</v>
      </c>
      <c r="B238" s="725">
        <v>266</v>
      </c>
      <c r="C238" s="725">
        <v>74</v>
      </c>
      <c r="D238" s="732" t="s">
        <v>1013</v>
      </c>
      <c r="F238" s="84"/>
      <c r="G238" s="85"/>
    </row>
    <row r="239" spans="1:7" ht="15.5" x14ac:dyDescent="0.35">
      <c r="A239" s="668" t="s">
        <v>1236</v>
      </c>
      <c r="B239" s="725">
        <v>274</v>
      </c>
      <c r="C239" s="725">
        <v>115</v>
      </c>
      <c r="D239" s="732" t="s">
        <v>1013</v>
      </c>
      <c r="F239" s="84"/>
      <c r="G239" s="85"/>
    </row>
    <row r="240" spans="1:7" ht="15.5" x14ac:dyDescent="0.35">
      <c r="A240" s="668" t="s">
        <v>1237</v>
      </c>
      <c r="B240" s="725">
        <v>143</v>
      </c>
      <c r="C240" s="725">
        <v>145</v>
      </c>
      <c r="D240" s="732" t="s">
        <v>1013</v>
      </c>
      <c r="F240" s="84"/>
      <c r="G240" s="85"/>
    </row>
    <row r="241" spans="1:7" ht="15.5" x14ac:dyDescent="0.35">
      <c r="A241" s="668" t="s">
        <v>1238</v>
      </c>
      <c r="B241" s="725">
        <v>66</v>
      </c>
      <c r="C241" s="725">
        <v>124</v>
      </c>
      <c r="D241" s="732" t="s">
        <v>1013</v>
      </c>
      <c r="F241" s="84"/>
      <c r="G241" s="85"/>
    </row>
    <row r="242" spans="1:7" ht="15.5" x14ac:dyDescent="0.35">
      <c r="A242" s="668" t="s">
        <v>1239</v>
      </c>
      <c r="B242" s="725">
        <v>66</v>
      </c>
      <c r="C242" s="725">
        <v>127</v>
      </c>
      <c r="D242" s="732" t="s">
        <v>1013</v>
      </c>
      <c r="F242" s="84"/>
      <c r="G242" s="85"/>
    </row>
    <row r="243" spans="1:7" ht="15.5" x14ac:dyDescent="0.35">
      <c r="A243" s="668" t="s">
        <v>1240</v>
      </c>
      <c r="B243" s="725">
        <v>68</v>
      </c>
      <c r="C243" s="725">
        <v>89</v>
      </c>
      <c r="D243" s="732" t="s">
        <v>1013</v>
      </c>
      <c r="F243" s="238"/>
      <c r="G243" s="85"/>
    </row>
    <row r="244" spans="1:7" ht="15.5" x14ac:dyDescent="0.35">
      <c r="A244" s="668" t="s">
        <v>1241</v>
      </c>
      <c r="B244" s="725">
        <v>65</v>
      </c>
      <c r="C244" s="725">
        <v>130</v>
      </c>
      <c r="D244" s="732" t="s">
        <v>1013</v>
      </c>
      <c r="F244" s="84"/>
      <c r="G244" s="85"/>
    </row>
    <row r="245" spans="1:7" ht="15.5" x14ac:dyDescent="0.35">
      <c r="A245" s="668" t="s">
        <v>1242</v>
      </c>
      <c r="B245" s="725">
        <v>91</v>
      </c>
      <c r="C245" s="725">
        <v>124</v>
      </c>
      <c r="D245" s="732" t="s">
        <v>1013</v>
      </c>
      <c r="F245" s="84"/>
      <c r="G245" s="85"/>
    </row>
    <row r="246" spans="1:7" ht="15.5" x14ac:dyDescent="0.35">
      <c r="A246" s="668" t="s">
        <v>1243</v>
      </c>
      <c r="B246" s="725">
        <v>127</v>
      </c>
      <c r="C246" s="725">
        <v>178</v>
      </c>
      <c r="D246" s="732" t="s">
        <v>1013</v>
      </c>
      <c r="F246" s="84"/>
      <c r="G246" s="85"/>
    </row>
    <row r="247" spans="1:7" ht="15.5" x14ac:dyDescent="0.35">
      <c r="A247" s="668" t="s">
        <v>1244</v>
      </c>
      <c r="B247" s="725">
        <v>159</v>
      </c>
      <c r="C247" s="725">
        <v>133</v>
      </c>
      <c r="D247" s="732" t="s">
        <v>1013</v>
      </c>
      <c r="F247" s="84"/>
      <c r="G247" s="85"/>
    </row>
    <row r="248" spans="1:7" ht="15.5" x14ac:dyDescent="0.35">
      <c r="A248" s="668" t="s">
        <v>1245</v>
      </c>
      <c r="B248" s="725">
        <v>51</v>
      </c>
      <c r="C248" s="725">
        <v>133</v>
      </c>
      <c r="D248" s="732" t="s">
        <v>1013</v>
      </c>
      <c r="F248" s="84"/>
      <c r="G248" s="85"/>
    </row>
    <row r="249" spans="1:7" ht="15.5" x14ac:dyDescent="0.35">
      <c r="A249" s="668" t="s">
        <v>1246</v>
      </c>
      <c r="B249" s="725">
        <v>95</v>
      </c>
      <c r="C249" s="725">
        <v>146</v>
      </c>
      <c r="D249" s="732" t="s">
        <v>1013</v>
      </c>
      <c r="F249" s="84"/>
      <c r="G249" s="85"/>
    </row>
    <row r="250" spans="1:7" ht="15.5" x14ac:dyDescent="0.35">
      <c r="A250" s="668" t="s">
        <v>1247</v>
      </c>
      <c r="B250" s="725">
        <v>250</v>
      </c>
      <c r="C250" s="725">
        <v>91</v>
      </c>
      <c r="D250" s="732" t="s">
        <v>1013</v>
      </c>
      <c r="F250" s="84"/>
      <c r="G250" s="85"/>
    </row>
    <row r="251" spans="1:7" ht="15.5" x14ac:dyDescent="0.35">
      <c r="A251" s="668" t="s">
        <v>1248</v>
      </c>
      <c r="B251" s="725">
        <v>53</v>
      </c>
      <c r="C251" s="725">
        <v>106</v>
      </c>
      <c r="D251" s="732" t="s">
        <v>1013</v>
      </c>
      <c r="F251" s="84"/>
      <c r="G251" s="85"/>
    </row>
    <row r="252" spans="1:7" ht="15.5" x14ac:dyDescent="0.35">
      <c r="A252" s="668" t="s">
        <v>1249</v>
      </c>
      <c r="B252" s="725">
        <v>154</v>
      </c>
      <c r="C252" s="725">
        <v>129</v>
      </c>
      <c r="D252" s="732" t="s">
        <v>1013</v>
      </c>
      <c r="F252" s="84"/>
      <c r="G252" s="85"/>
    </row>
    <row r="253" spans="1:7" ht="15.5" x14ac:dyDescent="0.35">
      <c r="A253" s="668" t="s">
        <v>1250</v>
      </c>
      <c r="B253" s="725">
        <v>246</v>
      </c>
      <c r="C253" s="725">
        <v>124</v>
      </c>
      <c r="D253" s="732" t="s">
        <v>1013</v>
      </c>
      <c r="F253" s="84"/>
      <c r="G253" s="85"/>
    </row>
    <row r="254" spans="1:7" ht="15.5" x14ac:dyDescent="0.35">
      <c r="A254" s="668" t="s">
        <v>1251</v>
      </c>
      <c r="B254" s="725">
        <v>69</v>
      </c>
      <c r="C254" s="725">
        <v>112</v>
      </c>
      <c r="D254" s="732" t="s">
        <v>1013</v>
      </c>
      <c r="F254" s="84"/>
      <c r="G254" s="85"/>
    </row>
    <row r="255" spans="1:7" ht="15.5" x14ac:dyDescent="0.35">
      <c r="A255" s="668" t="s">
        <v>1252</v>
      </c>
      <c r="B255" s="725">
        <v>28</v>
      </c>
      <c r="C255" s="725">
        <v>84</v>
      </c>
      <c r="D255" s="732" t="s">
        <v>1013</v>
      </c>
      <c r="F255" s="238"/>
      <c r="G255" s="85"/>
    </row>
    <row r="256" spans="1:7" ht="15.5" x14ac:dyDescent="0.35">
      <c r="A256" s="668" t="s">
        <v>1253</v>
      </c>
      <c r="B256" s="725">
        <v>77</v>
      </c>
      <c r="C256" s="725">
        <v>135</v>
      </c>
      <c r="D256" s="732" t="s">
        <v>1013</v>
      </c>
      <c r="F256" s="84"/>
      <c r="G256" s="85"/>
    </row>
    <row r="257" spans="1:7" ht="15.5" x14ac:dyDescent="0.35">
      <c r="A257" s="668" t="s">
        <v>1254</v>
      </c>
      <c r="B257" s="725">
        <v>339</v>
      </c>
      <c r="C257" s="725">
        <v>143</v>
      </c>
      <c r="D257" s="732" t="s">
        <v>1013</v>
      </c>
      <c r="F257" s="84"/>
      <c r="G257" s="85"/>
    </row>
    <row r="258" spans="1:7" ht="15.5" x14ac:dyDescent="0.35">
      <c r="A258" s="668" t="s">
        <v>1255</v>
      </c>
      <c r="B258" s="725">
        <v>145</v>
      </c>
      <c r="C258" s="725">
        <v>156</v>
      </c>
      <c r="D258" s="732" t="s">
        <v>1013</v>
      </c>
      <c r="F258" s="84"/>
      <c r="G258" s="85"/>
    </row>
    <row r="259" spans="1:7" ht="15.5" x14ac:dyDescent="0.35">
      <c r="A259" s="668" t="s">
        <v>1256</v>
      </c>
      <c r="B259" s="725">
        <v>152</v>
      </c>
      <c r="C259" s="725">
        <v>192</v>
      </c>
      <c r="D259" s="732" t="s">
        <v>1013</v>
      </c>
      <c r="F259" s="84"/>
      <c r="G259" s="85"/>
    </row>
    <row r="260" spans="1:7" ht="15.5" x14ac:dyDescent="0.35">
      <c r="A260" s="668" t="s">
        <v>1257</v>
      </c>
      <c r="B260" s="725">
        <v>203</v>
      </c>
      <c r="C260" s="725">
        <v>191</v>
      </c>
      <c r="D260" s="732" t="s">
        <v>1013</v>
      </c>
      <c r="F260" s="84"/>
      <c r="G260" s="85"/>
    </row>
    <row r="261" spans="1:7" ht="15.5" x14ac:dyDescent="0.35">
      <c r="A261" s="668" t="s">
        <v>1258</v>
      </c>
      <c r="B261" s="725">
        <v>305</v>
      </c>
      <c r="C261" s="725">
        <v>193</v>
      </c>
      <c r="D261" s="732" t="s">
        <v>1013</v>
      </c>
      <c r="F261" s="84"/>
      <c r="G261" s="85"/>
    </row>
    <row r="262" spans="1:7" ht="15.5" x14ac:dyDescent="0.35">
      <c r="A262" s="668" t="s">
        <v>1259</v>
      </c>
      <c r="B262" s="725">
        <v>42</v>
      </c>
      <c r="C262" s="725">
        <v>112</v>
      </c>
      <c r="D262" s="732" t="s">
        <v>1013</v>
      </c>
      <c r="F262" s="84"/>
      <c r="G262" s="85"/>
    </row>
    <row r="263" spans="1:7" ht="15.5" x14ac:dyDescent="0.35">
      <c r="A263" s="668" t="s">
        <v>1260</v>
      </c>
      <c r="B263" s="725">
        <v>73</v>
      </c>
      <c r="C263" s="725">
        <v>165</v>
      </c>
      <c r="D263" s="732" t="s">
        <v>1013</v>
      </c>
      <c r="F263" s="84"/>
      <c r="G263" s="85"/>
    </row>
    <row r="264" spans="1:7" ht="15.5" x14ac:dyDescent="0.35">
      <c r="A264" s="668" t="s">
        <v>1261</v>
      </c>
      <c r="B264" s="725">
        <v>113</v>
      </c>
      <c r="C264" s="725">
        <v>177</v>
      </c>
      <c r="D264" s="732" t="s">
        <v>1013</v>
      </c>
      <c r="F264" s="84"/>
      <c r="G264" s="85"/>
    </row>
    <row r="265" spans="1:7" ht="15.5" x14ac:dyDescent="0.35">
      <c r="A265" s="668" t="s">
        <v>1262</v>
      </c>
      <c r="B265" s="725">
        <v>113</v>
      </c>
      <c r="C265" s="725">
        <v>212</v>
      </c>
      <c r="D265" s="732" t="s">
        <v>1013</v>
      </c>
      <c r="F265" s="84"/>
      <c r="G265" s="85"/>
    </row>
    <row r="266" spans="1:7" ht="15.5" x14ac:dyDescent="0.35">
      <c r="A266" s="668" t="s">
        <v>1263</v>
      </c>
      <c r="B266" s="725">
        <v>93</v>
      </c>
      <c r="C266" s="725">
        <v>150</v>
      </c>
      <c r="D266" s="732" t="s">
        <v>1013</v>
      </c>
      <c r="F266" s="84"/>
      <c r="G266" s="85"/>
    </row>
    <row r="267" spans="1:7" ht="15.5" x14ac:dyDescent="0.35">
      <c r="A267" s="668" t="s">
        <v>1264</v>
      </c>
      <c r="B267" s="725">
        <v>40</v>
      </c>
      <c r="C267" s="725">
        <v>81</v>
      </c>
      <c r="D267" s="732" t="s">
        <v>1013</v>
      </c>
      <c r="F267" s="238"/>
      <c r="G267" s="85"/>
    </row>
    <row r="268" spans="1:7" ht="15.5" x14ac:dyDescent="0.35">
      <c r="A268" s="668" t="s">
        <v>1265</v>
      </c>
      <c r="B268" s="725">
        <v>81</v>
      </c>
      <c r="C268" s="725">
        <v>123</v>
      </c>
      <c r="D268" s="732" t="s">
        <v>1013</v>
      </c>
      <c r="F268" s="84"/>
      <c r="G268" s="85"/>
    </row>
    <row r="269" spans="1:7" ht="15.5" x14ac:dyDescent="0.35">
      <c r="A269" s="668" t="s">
        <v>1266</v>
      </c>
      <c r="B269" s="725">
        <v>75</v>
      </c>
      <c r="C269" s="725">
        <v>156</v>
      </c>
      <c r="D269" s="732" t="s">
        <v>1013</v>
      </c>
      <c r="F269" s="84"/>
      <c r="G269" s="85"/>
    </row>
    <row r="270" spans="1:7" ht="15.5" x14ac:dyDescent="0.35">
      <c r="A270" s="668" t="s">
        <v>1267</v>
      </c>
      <c r="B270" s="725">
        <v>288</v>
      </c>
      <c r="C270" s="725">
        <v>162</v>
      </c>
      <c r="D270" s="732" t="s">
        <v>1013</v>
      </c>
      <c r="F270" s="84"/>
      <c r="G270" s="85"/>
    </row>
    <row r="271" spans="1:7" ht="15.5" x14ac:dyDescent="0.35">
      <c r="A271" s="668" t="s">
        <v>1268</v>
      </c>
      <c r="B271" s="725">
        <v>77</v>
      </c>
      <c r="C271" s="725">
        <v>164</v>
      </c>
      <c r="D271" s="732" t="s">
        <v>1013</v>
      </c>
      <c r="F271" s="84"/>
      <c r="G271" s="85"/>
    </row>
    <row r="272" spans="1:7" ht="15.5" x14ac:dyDescent="0.35">
      <c r="A272" s="668" t="s">
        <v>1269</v>
      </c>
      <c r="B272" s="725">
        <v>173</v>
      </c>
      <c r="C272" s="725">
        <v>202</v>
      </c>
      <c r="D272" s="732" t="s">
        <v>1013</v>
      </c>
      <c r="F272" s="84"/>
      <c r="G272" s="85"/>
    </row>
    <row r="273" spans="1:7" ht="15.5" x14ac:dyDescent="0.35">
      <c r="A273" s="668" t="s">
        <v>1270</v>
      </c>
      <c r="B273" s="725">
        <v>203</v>
      </c>
      <c r="C273" s="725">
        <v>180</v>
      </c>
      <c r="D273" s="732" t="s">
        <v>1013</v>
      </c>
      <c r="F273" s="84"/>
      <c r="G273" s="85"/>
    </row>
    <row r="274" spans="1:7" ht="15.5" x14ac:dyDescent="0.35">
      <c r="A274" s="668" t="s">
        <v>1271</v>
      </c>
      <c r="B274" s="725">
        <v>272</v>
      </c>
      <c r="C274" s="725">
        <v>140</v>
      </c>
      <c r="D274" s="732" t="s">
        <v>1013</v>
      </c>
      <c r="F274" s="84"/>
      <c r="G274" s="85"/>
    </row>
    <row r="275" spans="1:7" ht="15.5" x14ac:dyDescent="0.35">
      <c r="A275" s="668" t="s">
        <v>1272</v>
      </c>
      <c r="B275" s="725">
        <v>167</v>
      </c>
      <c r="C275" s="725">
        <v>175</v>
      </c>
      <c r="D275" s="732" t="s">
        <v>1013</v>
      </c>
      <c r="F275" s="84"/>
      <c r="G275" s="85"/>
    </row>
    <row r="276" spans="1:7" ht="15.5" x14ac:dyDescent="0.35">
      <c r="A276" s="668" t="s">
        <v>1273</v>
      </c>
      <c r="B276" s="725">
        <v>104</v>
      </c>
      <c r="C276" s="725">
        <v>179</v>
      </c>
      <c r="D276" s="732" t="s">
        <v>1013</v>
      </c>
      <c r="F276" s="84"/>
      <c r="G276" s="85"/>
    </row>
    <row r="277" spans="1:7" ht="15.5" x14ac:dyDescent="0.35">
      <c r="A277" s="668" t="s">
        <v>1274</v>
      </c>
      <c r="B277" s="725">
        <v>95</v>
      </c>
      <c r="C277" s="725">
        <v>173</v>
      </c>
      <c r="D277" s="732" t="s">
        <v>1013</v>
      </c>
      <c r="F277" s="84"/>
      <c r="G277" s="85"/>
    </row>
    <row r="278" spans="1:7" ht="15.5" x14ac:dyDescent="0.35">
      <c r="A278" s="668" t="s">
        <v>1275</v>
      </c>
      <c r="B278" s="725">
        <v>122</v>
      </c>
      <c r="C278" s="725">
        <v>158</v>
      </c>
      <c r="D278" s="732" t="s">
        <v>1013</v>
      </c>
      <c r="F278" s="84"/>
      <c r="G278" s="85"/>
    </row>
    <row r="279" spans="1:7" ht="15.5" x14ac:dyDescent="0.35">
      <c r="A279" s="668" t="s">
        <v>1276</v>
      </c>
      <c r="B279" s="725">
        <v>135</v>
      </c>
      <c r="C279" s="725">
        <v>101</v>
      </c>
      <c r="D279" s="732" t="s">
        <v>1013</v>
      </c>
      <c r="F279" s="238"/>
      <c r="G279" s="85"/>
    </row>
    <row r="280" spans="1:7" ht="15.5" x14ac:dyDescent="0.35">
      <c r="A280" s="668" t="s">
        <v>1277</v>
      </c>
      <c r="B280" s="725">
        <v>67</v>
      </c>
      <c r="C280" s="725">
        <v>143</v>
      </c>
      <c r="D280" s="732" t="s">
        <v>1013</v>
      </c>
      <c r="F280" s="84"/>
      <c r="G280" s="85"/>
    </row>
    <row r="281" spans="1:7" ht="15.5" x14ac:dyDescent="0.35">
      <c r="A281" s="668" t="s">
        <v>1278</v>
      </c>
      <c r="B281" s="725">
        <v>164</v>
      </c>
      <c r="C281" s="725">
        <v>172</v>
      </c>
      <c r="D281" s="732" t="s">
        <v>1013</v>
      </c>
      <c r="F281" s="84"/>
      <c r="G281" s="85"/>
    </row>
    <row r="282" spans="1:7" ht="15.5" x14ac:dyDescent="0.35">
      <c r="A282" s="668" t="s">
        <v>1279</v>
      </c>
      <c r="B282" s="725">
        <v>249</v>
      </c>
      <c r="C282" s="725">
        <v>182</v>
      </c>
      <c r="D282" s="732" t="s">
        <v>1013</v>
      </c>
      <c r="F282" s="84"/>
      <c r="G282" s="85"/>
    </row>
    <row r="283" spans="1:7" ht="15.5" x14ac:dyDescent="0.35">
      <c r="A283" s="668" t="s">
        <v>1280</v>
      </c>
      <c r="B283" s="725">
        <v>74</v>
      </c>
      <c r="C283" s="725">
        <v>133</v>
      </c>
      <c r="D283" s="732" t="s">
        <v>1013</v>
      </c>
      <c r="F283" s="84"/>
      <c r="G283" s="85"/>
    </row>
    <row r="284" spans="1:7" ht="15.5" x14ac:dyDescent="0.35">
      <c r="A284" s="668" t="s">
        <v>1281</v>
      </c>
      <c r="B284" s="725">
        <v>32</v>
      </c>
      <c r="C284" s="725">
        <v>150</v>
      </c>
      <c r="D284" s="732" t="s">
        <v>1013</v>
      </c>
      <c r="F284" s="84"/>
      <c r="G284" s="85"/>
    </row>
    <row r="285" spans="1:7" ht="15.5" x14ac:dyDescent="0.35">
      <c r="A285" s="668" t="s">
        <v>1282</v>
      </c>
      <c r="B285" s="725">
        <v>60</v>
      </c>
      <c r="C285" s="725">
        <v>143</v>
      </c>
      <c r="D285" s="732" t="s">
        <v>1013</v>
      </c>
      <c r="F285" s="84"/>
      <c r="G285" s="85"/>
    </row>
    <row r="286" spans="1:7" ht="15.5" x14ac:dyDescent="0.35">
      <c r="A286" s="668" t="s">
        <v>1283</v>
      </c>
      <c r="B286" s="725">
        <v>32</v>
      </c>
      <c r="C286" s="725">
        <v>102</v>
      </c>
      <c r="D286" s="732" t="s">
        <v>1013</v>
      </c>
      <c r="F286" s="84"/>
      <c r="G286" s="85"/>
    </row>
    <row r="287" spans="1:7" ht="15.5" x14ac:dyDescent="0.35">
      <c r="A287" s="668" t="s">
        <v>1284</v>
      </c>
      <c r="B287" s="725">
        <v>54</v>
      </c>
      <c r="C287" s="725">
        <v>132</v>
      </c>
      <c r="D287" s="732" t="s">
        <v>1013</v>
      </c>
      <c r="F287" s="84"/>
      <c r="G287" s="85"/>
    </row>
    <row r="288" spans="1:7" ht="15.5" x14ac:dyDescent="0.35">
      <c r="A288" s="668" t="s">
        <v>1285</v>
      </c>
      <c r="B288" s="725">
        <v>107</v>
      </c>
      <c r="C288" s="725">
        <v>180</v>
      </c>
      <c r="D288" s="732" t="s">
        <v>1013</v>
      </c>
      <c r="F288" s="84"/>
      <c r="G288" s="85"/>
    </row>
    <row r="289" spans="1:7" ht="15.5" x14ac:dyDescent="0.35">
      <c r="A289" s="668" t="s">
        <v>1286</v>
      </c>
      <c r="B289" s="725">
        <v>116</v>
      </c>
      <c r="C289" s="725">
        <v>231</v>
      </c>
      <c r="D289" s="732" t="s">
        <v>1013</v>
      </c>
      <c r="F289" s="84"/>
      <c r="G289" s="85"/>
    </row>
    <row r="290" spans="1:7" ht="15.5" x14ac:dyDescent="0.35">
      <c r="A290" s="668" t="s">
        <v>1287</v>
      </c>
      <c r="B290" s="725">
        <v>94</v>
      </c>
      <c r="C290" s="725">
        <v>203</v>
      </c>
      <c r="D290" s="732" t="s">
        <v>1013</v>
      </c>
      <c r="F290" s="84"/>
      <c r="G290" s="85"/>
    </row>
    <row r="291" spans="1:7" ht="15.5" x14ac:dyDescent="0.35">
      <c r="A291" s="668" t="s">
        <v>1288</v>
      </c>
      <c r="B291" s="725">
        <v>1134</v>
      </c>
      <c r="C291" s="725">
        <v>138</v>
      </c>
      <c r="D291" s="732" t="s">
        <v>1013</v>
      </c>
      <c r="F291" s="238"/>
      <c r="G291" s="85"/>
    </row>
    <row r="292" spans="1:7" ht="15.5" x14ac:dyDescent="0.35">
      <c r="A292" s="668" t="s">
        <v>1289</v>
      </c>
      <c r="B292" s="725">
        <v>128</v>
      </c>
      <c r="C292" s="725">
        <v>169</v>
      </c>
      <c r="D292" s="732" t="s">
        <v>1013</v>
      </c>
      <c r="F292" s="84"/>
      <c r="G292" s="85"/>
    </row>
    <row r="293" spans="1:7" ht="15.5" x14ac:dyDescent="0.35">
      <c r="A293" s="668" t="s">
        <v>1290</v>
      </c>
      <c r="B293" s="725">
        <v>131</v>
      </c>
      <c r="C293" s="725">
        <v>189</v>
      </c>
      <c r="D293" s="732" t="s">
        <v>1013</v>
      </c>
      <c r="F293" s="84"/>
      <c r="G293" s="85"/>
    </row>
    <row r="294" spans="1:7" ht="15.5" x14ac:dyDescent="0.35">
      <c r="A294" s="668" t="s">
        <v>1291</v>
      </c>
      <c r="B294" s="725">
        <v>177</v>
      </c>
      <c r="C294" s="725">
        <v>239</v>
      </c>
      <c r="D294" s="732" t="s">
        <v>1013</v>
      </c>
      <c r="F294" s="84"/>
      <c r="G294" s="85"/>
    </row>
    <row r="295" spans="1:7" ht="15.5" x14ac:dyDescent="0.35">
      <c r="A295" s="668" t="s">
        <v>1292</v>
      </c>
      <c r="B295" s="725">
        <v>77</v>
      </c>
      <c r="C295" s="725">
        <v>179</v>
      </c>
      <c r="D295" s="732" t="s">
        <v>1013</v>
      </c>
      <c r="F295" s="84"/>
      <c r="G295" s="85"/>
    </row>
    <row r="296" spans="1:7" ht="15.5" x14ac:dyDescent="0.35">
      <c r="A296" s="668" t="s">
        <v>1293</v>
      </c>
      <c r="B296" s="725">
        <v>111</v>
      </c>
      <c r="C296" s="725">
        <v>200</v>
      </c>
      <c r="D296" s="732" t="s">
        <v>1013</v>
      </c>
      <c r="F296" s="84"/>
      <c r="G296" s="85"/>
    </row>
    <row r="297" spans="1:7" ht="15.5" x14ac:dyDescent="0.35">
      <c r="A297" s="668" t="s">
        <v>1294</v>
      </c>
      <c r="B297" s="725">
        <v>69</v>
      </c>
      <c r="C297" s="725">
        <v>168</v>
      </c>
      <c r="D297" s="732" t="s">
        <v>1013</v>
      </c>
      <c r="F297" s="84"/>
      <c r="G297" s="85"/>
    </row>
    <row r="298" spans="1:7" ht="15.5" x14ac:dyDescent="0.35">
      <c r="A298" s="668" t="s">
        <v>1295</v>
      </c>
      <c r="B298" s="725">
        <v>80</v>
      </c>
      <c r="C298" s="725">
        <v>93</v>
      </c>
      <c r="D298" s="732" t="s">
        <v>1013</v>
      </c>
      <c r="F298" s="84"/>
      <c r="G298" s="85"/>
    </row>
    <row r="299" spans="1:7" ht="15.5" x14ac:dyDescent="0.35">
      <c r="A299" s="668" t="s">
        <v>1296</v>
      </c>
      <c r="B299" s="725">
        <v>67</v>
      </c>
      <c r="C299" s="725">
        <v>148</v>
      </c>
      <c r="D299" s="732" t="s">
        <v>1013</v>
      </c>
      <c r="F299" s="84"/>
      <c r="G299" s="85"/>
    </row>
    <row r="300" spans="1:7" ht="15.5" x14ac:dyDescent="0.35">
      <c r="A300" s="668" t="s">
        <v>1297</v>
      </c>
      <c r="B300" s="725">
        <v>123</v>
      </c>
      <c r="C300" s="725">
        <v>213</v>
      </c>
      <c r="D300" s="732" t="s">
        <v>1013</v>
      </c>
      <c r="F300" s="84"/>
      <c r="G300" s="85"/>
    </row>
    <row r="301" spans="1:7" ht="15.5" x14ac:dyDescent="0.35">
      <c r="A301" s="668" t="s">
        <v>1298</v>
      </c>
      <c r="B301" s="725">
        <v>1112</v>
      </c>
      <c r="C301" s="725">
        <v>227</v>
      </c>
      <c r="D301" s="732" t="s">
        <v>1013</v>
      </c>
      <c r="F301" s="84"/>
      <c r="G301" s="85"/>
    </row>
    <row r="302" spans="1:7" ht="15.5" x14ac:dyDescent="0.35">
      <c r="A302" s="668" t="s">
        <v>1299</v>
      </c>
      <c r="B302" s="725">
        <v>302</v>
      </c>
      <c r="C302" s="725">
        <v>197</v>
      </c>
      <c r="D302" s="732" t="s">
        <v>1013</v>
      </c>
      <c r="F302" s="84"/>
      <c r="G302" s="85"/>
    </row>
    <row r="303" spans="1:7" ht="15.5" x14ac:dyDescent="0.35">
      <c r="A303" s="668" t="s">
        <v>1300</v>
      </c>
      <c r="B303" s="725">
        <v>81</v>
      </c>
      <c r="C303" s="725">
        <v>142</v>
      </c>
      <c r="D303" s="732" t="s">
        <v>1013</v>
      </c>
      <c r="F303" s="238"/>
      <c r="G303" s="85"/>
    </row>
    <row r="304" spans="1:7" ht="15.5" x14ac:dyDescent="0.35">
      <c r="A304" s="668" t="s">
        <v>1301</v>
      </c>
      <c r="B304" s="725">
        <v>91</v>
      </c>
      <c r="C304" s="725">
        <v>186</v>
      </c>
      <c r="D304" s="732" t="s">
        <v>1013</v>
      </c>
      <c r="F304" s="84"/>
      <c r="G304" s="85"/>
    </row>
    <row r="305" spans="1:7" ht="15.5" x14ac:dyDescent="0.35">
      <c r="A305" s="668" t="s">
        <v>1302</v>
      </c>
      <c r="B305" s="725">
        <v>155</v>
      </c>
      <c r="C305" s="725">
        <v>223</v>
      </c>
      <c r="D305" s="732" t="s">
        <v>1013</v>
      </c>
      <c r="F305" s="84"/>
      <c r="G305" s="85"/>
    </row>
    <row r="306" spans="1:7" ht="15.5" x14ac:dyDescent="0.35">
      <c r="A306" s="668" t="s">
        <v>1303</v>
      </c>
      <c r="B306" s="725">
        <v>144</v>
      </c>
      <c r="C306" s="725">
        <v>234</v>
      </c>
      <c r="D306" s="732" t="s">
        <v>1013</v>
      </c>
      <c r="F306" s="84"/>
      <c r="G306" s="85"/>
    </row>
    <row r="307" spans="1:7" ht="15.5" x14ac:dyDescent="0.35">
      <c r="A307" s="668" t="s">
        <v>1304</v>
      </c>
      <c r="B307" s="725">
        <v>198</v>
      </c>
      <c r="C307" s="725">
        <v>242</v>
      </c>
      <c r="D307" s="732" t="s">
        <v>1013</v>
      </c>
      <c r="F307" s="84"/>
      <c r="G307" s="85"/>
    </row>
    <row r="308" spans="1:7" ht="15.5" x14ac:dyDescent="0.35">
      <c r="A308" s="668" t="s">
        <v>1305</v>
      </c>
      <c r="B308" s="725">
        <v>887</v>
      </c>
      <c r="C308" s="725">
        <v>264</v>
      </c>
      <c r="D308" s="732" t="s">
        <v>1013</v>
      </c>
      <c r="F308" s="84"/>
      <c r="G308" s="85"/>
    </row>
    <row r="309" spans="1:7" ht="15.5" x14ac:dyDescent="0.35">
      <c r="A309" s="668" t="s">
        <v>1306</v>
      </c>
      <c r="B309" s="725">
        <v>1333</v>
      </c>
      <c r="C309" s="725">
        <v>160</v>
      </c>
      <c r="D309" s="732" t="s">
        <v>1013</v>
      </c>
      <c r="F309" s="84"/>
      <c r="G309" s="85"/>
    </row>
    <row r="310" spans="1:7" ht="15.5" x14ac:dyDescent="0.35">
      <c r="A310" s="668" t="s">
        <v>1307</v>
      </c>
      <c r="B310" s="725">
        <v>90</v>
      </c>
      <c r="C310" s="725">
        <v>110</v>
      </c>
      <c r="D310" s="732" t="s">
        <v>1013</v>
      </c>
      <c r="F310" s="84"/>
      <c r="G310" s="85"/>
    </row>
    <row r="311" spans="1:7" ht="15.5" x14ac:dyDescent="0.35">
      <c r="A311" s="668" t="s">
        <v>1308</v>
      </c>
      <c r="B311" s="725">
        <v>74</v>
      </c>
      <c r="C311" s="725">
        <v>231</v>
      </c>
      <c r="D311" s="732" t="s">
        <v>1013</v>
      </c>
      <c r="F311" s="84"/>
      <c r="G311" s="85"/>
    </row>
    <row r="312" spans="1:7" ht="15.5" x14ac:dyDescent="0.35">
      <c r="A312" s="668" t="s">
        <v>1309</v>
      </c>
      <c r="B312" s="725">
        <v>224</v>
      </c>
      <c r="C312" s="725">
        <v>279</v>
      </c>
      <c r="D312" s="732" t="s">
        <v>1013</v>
      </c>
      <c r="F312" s="84"/>
      <c r="G312" s="85"/>
    </row>
    <row r="313" spans="1:7" ht="15.5" x14ac:dyDescent="0.35">
      <c r="A313" s="668" t="s">
        <v>1310</v>
      </c>
      <c r="B313" s="725">
        <v>187</v>
      </c>
      <c r="C313" s="725">
        <v>288</v>
      </c>
      <c r="D313" s="732" t="s">
        <v>1013</v>
      </c>
      <c r="F313" s="84"/>
      <c r="G313" s="85"/>
    </row>
    <row r="314" spans="1:7" ht="15.5" x14ac:dyDescent="0.35">
      <c r="A314" s="668" t="s">
        <v>1311</v>
      </c>
      <c r="B314" s="725">
        <v>285</v>
      </c>
      <c r="C314" s="725">
        <v>276</v>
      </c>
      <c r="D314" s="732" t="s">
        <v>1013</v>
      </c>
      <c r="F314" s="84"/>
      <c r="G314" s="85"/>
    </row>
    <row r="315" spans="1:7" ht="15.5" x14ac:dyDescent="0.35">
      <c r="A315" s="668" t="s">
        <v>1312</v>
      </c>
      <c r="B315" s="725">
        <v>114</v>
      </c>
      <c r="C315" s="725">
        <v>141</v>
      </c>
      <c r="D315" s="732" t="s">
        <v>1013</v>
      </c>
      <c r="F315" s="238"/>
      <c r="G315" s="85"/>
    </row>
    <row r="316" spans="1:7" ht="15.5" x14ac:dyDescent="0.35">
      <c r="A316" s="668" t="s">
        <v>1313</v>
      </c>
      <c r="B316" s="725">
        <v>83</v>
      </c>
      <c r="C316" s="725">
        <v>191</v>
      </c>
      <c r="D316" s="732" t="s">
        <v>1013</v>
      </c>
      <c r="F316" s="84"/>
      <c r="G316" s="85"/>
    </row>
    <row r="317" spans="1:7" ht="15.5" x14ac:dyDescent="0.35">
      <c r="A317" s="668" t="s">
        <v>1314</v>
      </c>
      <c r="B317" s="725">
        <v>189</v>
      </c>
      <c r="C317" s="725">
        <v>277</v>
      </c>
      <c r="D317" s="732" t="s">
        <v>1013</v>
      </c>
      <c r="F317" s="84"/>
      <c r="G317" s="85"/>
    </row>
    <row r="318" spans="1:7" ht="15.5" x14ac:dyDescent="0.35">
      <c r="A318" s="668" t="s">
        <v>1315</v>
      </c>
      <c r="B318" s="725">
        <v>384</v>
      </c>
      <c r="C318" s="725">
        <v>287</v>
      </c>
      <c r="D318" s="732" t="s">
        <v>1013</v>
      </c>
      <c r="F318" s="84"/>
      <c r="G318" s="85"/>
    </row>
    <row r="319" spans="1:7" ht="15.5" x14ac:dyDescent="0.35">
      <c r="A319" s="668" t="s">
        <v>1316</v>
      </c>
      <c r="B319" s="725">
        <v>142</v>
      </c>
      <c r="C319" s="725">
        <v>253</v>
      </c>
      <c r="D319" s="732" t="s">
        <v>1013</v>
      </c>
      <c r="F319" s="84"/>
      <c r="G319" s="85"/>
    </row>
    <row r="320" spans="1:7" ht="15.5" x14ac:dyDescent="0.35">
      <c r="A320" s="668" t="s">
        <v>1317</v>
      </c>
      <c r="B320" s="725">
        <v>180</v>
      </c>
      <c r="C320" s="725">
        <v>263</v>
      </c>
      <c r="D320" s="732" t="s">
        <v>1013</v>
      </c>
      <c r="F320" s="84"/>
      <c r="G320" s="85"/>
    </row>
    <row r="321" spans="1:7" ht="15.5" x14ac:dyDescent="0.35">
      <c r="A321" s="668" t="s">
        <v>1318</v>
      </c>
      <c r="B321" s="725">
        <v>138</v>
      </c>
      <c r="C321" s="725">
        <v>225</v>
      </c>
      <c r="D321" s="732" t="s">
        <v>1013</v>
      </c>
      <c r="F321" s="84"/>
      <c r="G321" s="85"/>
    </row>
    <row r="322" spans="1:7" ht="15.5" x14ac:dyDescent="0.35">
      <c r="A322" s="668" t="s">
        <v>1319</v>
      </c>
      <c r="B322" s="725">
        <v>285</v>
      </c>
      <c r="C322" s="725">
        <v>164</v>
      </c>
      <c r="D322" s="732" t="s">
        <v>1013</v>
      </c>
      <c r="F322" s="84"/>
      <c r="G322" s="85"/>
    </row>
    <row r="323" spans="1:7" ht="15.5" x14ac:dyDescent="0.35">
      <c r="A323" s="668" t="s">
        <v>1320</v>
      </c>
      <c r="B323" s="725">
        <v>162</v>
      </c>
      <c r="C323" s="725">
        <v>207</v>
      </c>
      <c r="D323" s="732" t="s">
        <v>1013</v>
      </c>
      <c r="F323" s="84"/>
      <c r="G323" s="85"/>
    </row>
    <row r="324" spans="1:7" ht="15.5" x14ac:dyDescent="0.35">
      <c r="A324" s="668" t="s">
        <v>1321</v>
      </c>
      <c r="B324" s="725">
        <v>225</v>
      </c>
      <c r="C324" s="725">
        <v>282</v>
      </c>
      <c r="D324" s="732" t="s">
        <v>1013</v>
      </c>
      <c r="F324" s="84"/>
      <c r="G324" s="85"/>
    </row>
    <row r="325" spans="1:7" ht="15.5" x14ac:dyDescent="0.35">
      <c r="A325" s="668" t="s">
        <v>1322</v>
      </c>
      <c r="B325" s="725">
        <v>196</v>
      </c>
      <c r="C325" s="725">
        <v>347</v>
      </c>
      <c r="D325" s="732" t="s">
        <v>1013</v>
      </c>
      <c r="F325" s="84"/>
      <c r="G325" s="85"/>
    </row>
    <row r="326" spans="1:7" ht="15.5" x14ac:dyDescent="0.35">
      <c r="A326" s="668" t="s">
        <v>1323</v>
      </c>
      <c r="B326" s="725">
        <v>32</v>
      </c>
      <c r="C326" s="725">
        <v>229</v>
      </c>
      <c r="D326" s="732" t="s">
        <v>1013</v>
      </c>
      <c r="F326" s="84"/>
      <c r="G326" s="85"/>
    </row>
    <row r="327" spans="1:7" ht="15.5" x14ac:dyDescent="0.35">
      <c r="A327" s="668" t="s">
        <v>1324</v>
      </c>
      <c r="B327" s="725">
        <v>67</v>
      </c>
      <c r="C327" s="725">
        <v>143</v>
      </c>
      <c r="D327" s="732" t="s">
        <v>1013</v>
      </c>
      <c r="F327" s="238"/>
      <c r="G327" s="85"/>
    </row>
    <row r="328" spans="1:7" ht="15.5" x14ac:dyDescent="0.35">
      <c r="A328" s="668" t="s">
        <v>1325</v>
      </c>
      <c r="B328" s="725">
        <v>124</v>
      </c>
      <c r="C328" s="725">
        <v>249</v>
      </c>
      <c r="D328" s="732" t="s">
        <v>1013</v>
      </c>
      <c r="F328" s="84"/>
      <c r="G328" s="85"/>
    </row>
    <row r="329" spans="1:7" ht="15.5" x14ac:dyDescent="0.35">
      <c r="A329" s="668" t="s">
        <v>1326</v>
      </c>
      <c r="B329" s="725">
        <v>106</v>
      </c>
      <c r="C329" s="725">
        <v>269</v>
      </c>
      <c r="D329" s="732" t="s">
        <v>1013</v>
      </c>
      <c r="F329" s="84"/>
      <c r="G329" s="85"/>
    </row>
    <row r="330" spans="1:7" ht="15.5" x14ac:dyDescent="0.35">
      <c r="A330" s="668" t="s">
        <v>1327</v>
      </c>
      <c r="B330" s="725">
        <v>3969</v>
      </c>
      <c r="C330" s="725">
        <v>283</v>
      </c>
      <c r="D330" s="732" t="s">
        <v>1013</v>
      </c>
      <c r="F330" s="84"/>
      <c r="G330" s="85"/>
    </row>
    <row r="331" spans="1:7" ht="15.5" x14ac:dyDescent="0.35">
      <c r="A331" s="668" t="s">
        <v>1328</v>
      </c>
      <c r="B331" s="725">
        <v>2574</v>
      </c>
      <c r="C331" s="725">
        <v>275</v>
      </c>
      <c r="D331" s="732" t="s">
        <v>1013</v>
      </c>
      <c r="F331" s="84"/>
      <c r="G331" s="85"/>
    </row>
    <row r="332" spans="1:7" ht="15.5" x14ac:dyDescent="0.35">
      <c r="A332" s="668" t="s">
        <v>1329</v>
      </c>
      <c r="B332" s="725">
        <v>73</v>
      </c>
      <c r="C332" s="725">
        <v>283</v>
      </c>
      <c r="D332" s="732" t="s">
        <v>1013</v>
      </c>
      <c r="F332" s="84"/>
      <c r="G332" s="85"/>
    </row>
    <row r="333" spans="1:7" ht="15.5" x14ac:dyDescent="0.35">
      <c r="A333" s="668" t="s">
        <v>1330</v>
      </c>
      <c r="B333" s="725">
        <v>110</v>
      </c>
      <c r="C333" s="725">
        <v>286</v>
      </c>
      <c r="D333" s="732" t="s">
        <v>1013</v>
      </c>
      <c r="F333" s="84"/>
      <c r="G333" s="85"/>
    </row>
    <row r="334" spans="1:7" ht="15.5" x14ac:dyDescent="0.35">
      <c r="A334" s="668" t="s">
        <v>1331</v>
      </c>
      <c r="B334" s="725">
        <v>873</v>
      </c>
      <c r="C334" s="725">
        <v>204</v>
      </c>
      <c r="D334" s="732" t="s">
        <v>1013</v>
      </c>
      <c r="F334" s="84"/>
      <c r="G334" s="85"/>
    </row>
    <row r="335" spans="1:7" ht="15.5" x14ac:dyDescent="0.35">
      <c r="A335" s="668" t="s">
        <v>1332</v>
      </c>
      <c r="B335" s="725">
        <v>209</v>
      </c>
      <c r="C335" s="725">
        <v>238</v>
      </c>
      <c r="D335" s="732" t="s">
        <v>1013</v>
      </c>
      <c r="F335" s="84"/>
      <c r="G335" s="85"/>
    </row>
    <row r="336" spans="1:7" ht="15.5" x14ac:dyDescent="0.35">
      <c r="A336" s="668" t="s">
        <v>1333</v>
      </c>
      <c r="B336" s="725">
        <v>120</v>
      </c>
      <c r="C336" s="725">
        <v>241</v>
      </c>
      <c r="D336" s="732" t="s">
        <v>1013</v>
      </c>
      <c r="F336" s="84"/>
      <c r="G336" s="85"/>
    </row>
    <row r="337" spans="1:7" ht="15.5" x14ac:dyDescent="0.35">
      <c r="A337" s="668" t="s">
        <v>1334</v>
      </c>
      <c r="B337" s="725">
        <v>120</v>
      </c>
      <c r="C337" s="725">
        <v>304</v>
      </c>
      <c r="D337" s="732" t="s">
        <v>1013</v>
      </c>
      <c r="F337" s="84"/>
      <c r="G337" s="85"/>
    </row>
    <row r="338" spans="1:7" ht="15.5" x14ac:dyDescent="0.35">
      <c r="A338" s="668" t="s">
        <v>1335</v>
      </c>
      <c r="B338" s="725">
        <v>93</v>
      </c>
      <c r="C338" s="725">
        <v>308</v>
      </c>
      <c r="D338" s="732" t="s">
        <v>1013</v>
      </c>
      <c r="F338" s="84"/>
      <c r="G338" s="85"/>
    </row>
    <row r="339" spans="1:7" ht="15.5" x14ac:dyDescent="0.35">
      <c r="A339" s="668" t="s">
        <v>1336</v>
      </c>
      <c r="B339" s="725">
        <v>42</v>
      </c>
      <c r="C339" s="725">
        <v>177</v>
      </c>
      <c r="D339" s="732" t="s">
        <v>1013</v>
      </c>
      <c r="F339" s="238"/>
      <c r="G339" s="85"/>
    </row>
    <row r="340" spans="1:7" ht="15.5" x14ac:dyDescent="0.35">
      <c r="A340" s="668" t="s">
        <v>1337</v>
      </c>
      <c r="B340" s="725">
        <v>99</v>
      </c>
      <c r="C340" s="725">
        <v>294</v>
      </c>
      <c r="D340" s="732" t="s">
        <v>1013</v>
      </c>
      <c r="F340" s="84"/>
      <c r="G340" s="85"/>
    </row>
    <row r="341" spans="1:7" ht="15.5" x14ac:dyDescent="0.35">
      <c r="A341" s="668" t="s">
        <v>1338</v>
      </c>
      <c r="B341" s="725">
        <v>113</v>
      </c>
      <c r="C341" s="725">
        <v>280</v>
      </c>
      <c r="D341" s="732" t="s">
        <v>1013</v>
      </c>
      <c r="F341" s="84"/>
      <c r="G341" s="85"/>
    </row>
    <row r="342" spans="1:7" ht="15.5" x14ac:dyDescent="0.35">
      <c r="A342" s="668" t="s">
        <v>1339</v>
      </c>
      <c r="B342" s="725">
        <v>196</v>
      </c>
      <c r="C342" s="725">
        <v>275</v>
      </c>
      <c r="D342" s="732" t="s">
        <v>1013</v>
      </c>
      <c r="F342" s="84"/>
      <c r="G342" s="85"/>
    </row>
    <row r="343" spans="1:7" ht="15.5" x14ac:dyDescent="0.35">
      <c r="A343" s="668" t="s">
        <v>1340</v>
      </c>
      <c r="B343" s="725">
        <v>188</v>
      </c>
      <c r="C343" s="725">
        <v>233</v>
      </c>
      <c r="D343" s="732" t="s">
        <v>1013</v>
      </c>
      <c r="F343" s="84"/>
      <c r="G343" s="85"/>
    </row>
    <row r="344" spans="1:7" ht="15.5" x14ac:dyDescent="0.35">
      <c r="A344" s="668" t="s">
        <v>1341</v>
      </c>
      <c r="B344" s="725">
        <v>1261</v>
      </c>
      <c r="C344" s="725">
        <v>238</v>
      </c>
      <c r="D344" s="732" t="s">
        <v>1013</v>
      </c>
      <c r="F344" s="84"/>
      <c r="G344" s="85"/>
    </row>
    <row r="345" spans="1:7" ht="15.5" x14ac:dyDescent="0.35">
      <c r="A345" s="668" t="s">
        <v>1342</v>
      </c>
      <c r="B345" s="725">
        <v>1071</v>
      </c>
      <c r="C345" s="725">
        <v>226</v>
      </c>
      <c r="D345" s="732" t="s">
        <v>1013</v>
      </c>
      <c r="F345" s="84"/>
      <c r="G345" s="85"/>
    </row>
    <row r="346" spans="1:7" ht="15.5" x14ac:dyDescent="0.35">
      <c r="A346" s="668" t="s">
        <v>1343</v>
      </c>
      <c r="B346" s="725">
        <v>96</v>
      </c>
      <c r="C346" s="725">
        <v>213</v>
      </c>
      <c r="D346" s="732" t="s">
        <v>1013</v>
      </c>
      <c r="F346" s="84"/>
      <c r="G346" s="85"/>
    </row>
    <row r="347" spans="1:7" ht="15.5" x14ac:dyDescent="0.35">
      <c r="A347" s="668" t="s">
        <v>1344</v>
      </c>
      <c r="B347" s="725">
        <v>76</v>
      </c>
      <c r="C347" s="725">
        <v>205</v>
      </c>
      <c r="D347" s="732" t="s">
        <v>1013</v>
      </c>
      <c r="F347" s="84"/>
      <c r="G347" s="85"/>
    </row>
    <row r="348" spans="1:7" ht="15.5" x14ac:dyDescent="0.35">
      <c r="A348" s="668" t="s">
        <v>1345</v>
      </c>
      <c r="B348" s="725">
        <v>102</v>
      </c>
      <c r="C348" s="725">
        <v>258</v>
      </c>
      <c r="D348" s="732" t="s">
        <v>1013</v>
      </c>
      <c r="F348" s="84"/>
      <c r="G348" s="85"/>
    </row>
    <row r="349" spans="1:7" ht="15.5" x14ac:dyDescent="0.35">
      <c r="A349" s="668" t="s">
        <v>1346</v>
      </c>
      <c r="B349" s="725">
        <v>142</v>
      </c>
      <c r="C349" s="725">
        <v>294</v>
      </c>
      <c r="D349" s="732" t="s">
        <v>1013</v>
      </c>
      <c r="F349" s="84"/>
      <c r="G349" s="85"/>
    </row>
    <row r="350" spans="1:7" ht="15.5" x14ac:dyDescent="0.35">
      <c r="A350" s="668" t="s">
        <v>1347</v>
      </c>
      <c r="B350" s="725">
        <v>79</v>
      </c>
      <c r="C350" s="725">
        <v>213</v>
      </c>
      <c r="D350" s="732" t="s">
        <v>1013</v>
      </c>
      <c r="F350" s="84"/>
      <c r="G350" s="85"/>
    </row>
    <row r="351" spans="1:7" ht="15.5" x14ac:dyDescent="0.35">
      <c r="A351" s="668" t="s">
        <v>1348</v>
      </c>
      <c r="B351" s="725">
        <v>41</v>
      </c>
      <c r="C351" s="725">
        <v>108</v>
      </c>
      <c r="D351" s="732" t="s">
        <v>1013</v>
      </c>
      <c r="F351" s="238"/>
      <c r="G351" s="85"/>
    </row>
    <row r="352" spans="1:7" ht="15.5" x14ac:dyDescent="0.35">
      <c r="A352" s="668" t="s">
        <v>1349</v>
      </c>
      <c r="B352" s="725">
        <v>78</v>
      </c>
      <c r="C352" s="725">
        <v>179</v>
      </c>
      <c r="D352" s="732" t="s">
        <v>1013</v>
      </c>
      <c r="F352" s="84"/>
      <c r="G352" s="85"/>
    </row>
    <row r="353" spans="1:7" ht="15.5" x14ac:dyDescent="0.35">
      <c r="A353" s="668" t="s">
        <v>1350</v>
      </c>
      <c r="B353" s="725">
        <v>163</v>
      </c>
      <c r="C353" s="725">
        <v>207</v>
      </c>
      <c r="D353" s="732" t="s">
        <v>1013</v>
      </c>
      <c r="F353" s="84"/>
      <c r="G353" s="85"/>
    </row>
    <row r="354" spans="1:7" ht="15.5" x14ac:dyDescent="0.35">
      <c r="A354" s="668" t="s">
        <v>1351</v>
      </c>
      <c r="B354" s="725">
        <v>141</v>
      </c>
      <c r="C354" s="725">
        <v>208</v>
      </c>
      <c r="D354" s="732" t="s">
        <v>1013</v>
      </c>
      <c r="F354" s="84"/>
      <c r="G354" s="85"/>
    </row>
    <row r="355" spans="1:7" ht="15.5" x14ac:dyDescent="0.35">
      <c r="A355" s="668" t="s">
        <v>1352</v>
      </c>
      <c r="B355" s="725">
        <v>139</v>
      </c>
      <c r="C355" s="725">
        <v>233</v>
      </c>
      <c r="D355" s="732" t="s">
        <v>1013</v>
      </c>
      <c r="F355" s="84"/>
      <c r="G355" s="85"/>
    </row>
    <row r="356" spans="1:7" ht="15.5" x14ac:dyDescent="0.35">
      <c r="A356" s="668" t="s">
        <v>1353</v>
      </c>
      <c r="B356" s="725">
        <v>175</v>
      </c>
      <c r="C356" s="725">
        <v>224</v>
      </c>
      <c r="D356" s="732" t="s">
        <v>1013</v>
      </c>
      <c r="F356" s="84"/>
      <c r="G356" s="85"/>
    </row>
    <row r="357" spans="1:7" ht="15.5" x14ac:dyDescent="0.35">
      <c r="A357" s="668" t="s">
        <v>1354</v>
      </c>
      <c r="B357" s="725">
        <v>1032</v>
      </c>
      <c r="C357" s="725">
        <v>229</v>
      </c>
      <c r="D357" s="732" t="s">
        <v>1013</v>
      </c>
      <c r="F357" s="84"/>
      <c r="G357" s="85"/>
    </row>
    <row r="358" spans="1:7" ht="15.5" x14ac:dyDescent="0.35">
      <c r="A358" s="668" t="s">
        <v>1355</v>
      </c>
      <c r="B358" s="725">
        <v>2677</v>
      </c>
      <c r="C358" s="725">
        <v>140</v>
      </c>
      <c r="D358" s="732" t="s">
        <v>1013</v>
      </c>
      <c r="F358" s="84"/>
      <c r="G358" s="85"/>
    </row>
    <row r="359" spans="1:7" ht="15.5" x14ac:dyDescent="0.35">
      <c r="A359" s="668" t="s">
        <v>1356</v>
      </c>
      <c r="B359" s="725">
        <v>347</v>
      </c>
      <c r="C359" s="725">
        <v>174</v>
      </c>
      <c r="D359" s="732" t="s">
        <v>1013</v>
      </c>
      <c r="F359" s="84"/>
      <c r="G359" s="85"/>
    </row>
    <row r="360" spans="1:7" ht="15.5" x14ac:dyDescent="0.35">
      <c r="A360" s="668" t="s">
        <v>1357</v>
      </c>
      <c r="B360" s="725">
        <v>129</v>
      </c>
      <c r="C360" s="725">
        <v>212</v>
      </c>
      <c r="D360" s="732" t="s">
        <v>1013</v>
      </c>
      <c r="F360" s="84"/>
      <c r="G360" s="85"/>
    </row>
    <row r="361" spans="1:7" ht="15.5" x14ac:dyDescent="0.35">
      <c r="A361" s="668" t="s">
        <v>1358</v>
      </c>
      <c r="B361" s="725">
        <v>165</v>
      </c>
      <c r="C361" s="725">
        <v>209</v>
      </c>
      <c r="D361" s="732" t="s">
        <v>1013</v>
      </c>
      <c r="F361" s="84"/>
      <c r="G361" s="85"/>
    </row>
    <row r="362" spans="1:7" ht="15.5" x14ac:dyDescent="0.35">
      <c r="A362" s="668" t="s">
        <v>1359</v>
      </c>
      <c r="B362" s="725">
        <v>128</v>
      </c>
      <c r="C362" s="725">
        <v>197</v>
      </c>
      <c r="D362" s="732" t="s">
        <v>1013</v>
      </c>
      <c r="F362" s="84"/>
      <c r="G362" s="85"/>
    </row>
    <row r="363" spans="1:7" ht="15.5" x14ac:dyDescent="0.35">
      <c r="A363" s="668" t="s">
        <v>1360</v>
      </c>
      <c r="B363" s="725">
        <v>97</v>
      </c>
      <c r="C363" s="725">
        <v>160</v>
      </c>
      <c r="D363" s="732" t="s">
        <v>1013</v>
      </c>
      <c r="F363" s="238"/>
      <c r="G363" s="85"/>
    </row>
    <row r="364" spans="1:7" ht="15.5" x14ac:dyDescent="0.35">
      <c r="A364" s="668" t="s">
        <v>1361</v>
      </c>
      <c r="B364" s="725">
        <v>185</v>
      </c>
      <c r="C364" s="725">
        <v>236</v>
      </c>
      <c r="D364" s="732" t="s">
        <v>1013</v>
      </c>
      <c r="F364" s="84"/>
      <c r="G364" s="85"/>
    </row>
    <row r="365" spans="1:7" ht="15.5" x14ac:dyDescent="0.35">
      <c r="A365" s="668" t="s">
        <v>1362</v>
      </c>
      <c r="B365" s="725">
        <v>258</v>
      </c>
      <c r="C365" s="725">
        <v>306</v>
      </c>
      <c r="D365" s="732" t="s">
        <v>1013</v>
      </c>
      <c r="F365" s="84"/>
      <c r="G365" s="85"/>
    </row>
    <row r="366" spans="1:7" ht="15.5" x14ac:dyDescent="0.35">
      <c r="A366" s="668" t="s">
        <v>1363</v>
      </c>
      <c r="B366" s="725">
        <v>238</v>
      </c>
      <c r="C366" s="725">
        <v>352</v>
      </c>
      <c r="D366" s="732" t="s">
        <v>1013</v>
      </c>
      <c r="F366" s="84"/>
      <c r="G366" s="85"/>
    </row>
    <row r="367" spans="1:7" ht="15.5" x14ac:dyDescent="0.35">
      <c r="A367" s="668" t="s">
        <v>1364</v>
      </c>
      <c r="B367" s="725">
        <v>313</v>
      </c>
      <c r="C367" s="725">
        <v>263</v>
      </c>
      <c r="D367" s="732" t="s">
        <v>1013</v>
      </c>
      <c r="F367" s="84"/>
      <c r="G367" s="85"/>
    </row>
    <row r="368" spans="1:7" ht="15.5" x14ac:dyDescent="0.35">
      <c r="A368" s="668" t="s">
        <v>1365</v>
      </c>
      <c r="B368" s="725">
        <v>422</v>
      </c>
      <c r="C368" s="725">
        <v>297</v>
      </c>
      <c r="D368" s="732" t="s">
        <v>1013</v>
      </c>
      <c r="F368" s="84"/>
      <c r="G368" s="85"/>
    </row>
    <row r="369" spans="1:7" ht="15.5" x14ac:dyDescent="0.35">
      <c r="A369" s="668" t="s">
        <v>1366</v>
      </c>
      <c r="B369" s="725">
        <v>217</v>
      </c>
      <c r="C369" s="725">
        <v>273</v>
      </c>
      <c r="D369" s="732" t="s">
        <v>1013</v>
      </c>
      <c r="F369" s="84"/>
      <c r="G369" s="85"/>
    </row>
    <row r="370" spans="1:7" ht="15.5" x14ac:dyDescent="0.35">
      <c r="A370" s="668" t="s">
        <v>1367</v>
      </c>
      <c r="B370" s="725">
        <v>126</v>
      </c>
      <c r="C370" s="725">
        <v>171</v>
      </c>
      <c r="D370" s="732" t="s">
        <v>1013</v>
      </c>
      <c r="F370" s="84"/>
      <c r="G370" s="85"/>
    </row>
    <row r="371" spans="1:7" ht="15.5" x14ac:dyDescent="0.35">
      <c r="A371" s="668" t="s">
        <v>1368</v>
      </c>
      <c r="B371" s="725">
        <v>237</v>
      </c>
      <c r="C371" s="725">
        <v>273</v>
      </c>
      <c r="D371" s="732" t="s">
        <v>1013</v>
      </c>
      <c r="F371" s="84"/>
      <c r="G371" s="85"/>
    </row>
    <row r="372" spans="1:7" ht="15.5" x14ac:dyDescent="0.35">
      <c r="A372" s="668" t="s">
        <v>1369</v>
      </c>
      <c r="B372" s="725">
        <v>260</v>
      </c>
      <c r="C372" s="725">
        <v>273</v>
      </c>
      <c r="D372" s="732" t="s">
        <v>1013</v>
      </c>
      <c r="F372" s="84"/>
      <c r="G372" s="85"/>
    </row>
    <row r="373" spans="1:7" ht="15.5" x14ac:dyDescent="0.35">
      <c r="A373" s="668" t="s">
        <v>1370</v>
      </c>
      <c r="B373" s="725">
        <v>398</v>
      </c>
      <c r="C373" s="725">
        <v>293</v>
      </c>
      <c r="D373" s="732" t="s">
        <v>1013</v>
      </c>
      <c r="F373" s="84"/>
      <c r="G373" s="85"/>
    </row>
    <row r="374" spans="1:7" ht="15.5" x14ac:dyDescent="0.35">
      <c r="A374" s="668" t="s">
        <v>1371</v>
      </c>
      <c r="B374" s="725">
        <v>266</v>
      </c>
      <c r="C374" s="725">
        <v>303</v>
      </c>
      <c r="D374" s="732" t="s">
        <v>1013</v>
      </c>
      <c r="F374" s="84"/>
      <c r="G374" s="85"/>
    </row>
    <row r="375" spans="1:7" ht="15.5" x14ac:dyDescent="0.35">
      <c r="A375" s="668" t="s">
        <v>1372</v>
      </c>
      <c r="B375" s="725">
        <v>104</v>
      </c>
      <c r="C375" s="725">
        <v>173</v>
      </c>
      <c r="D375" s="732" t="s">
        <v>1013</v>
      </c>
      <c r="F375" s="238"/>
      <c r="G375" s="85"/>
    </row>
    <row r="376" spans="1:7" ht="15.5" x14ac:dyDescent="0.35">
      <c r="A376" s="668" t="s">
        <v>1373</v>
      </c>
      <c r="B376" s="725">
        <v>151</v>
      </c>
      <c r="C376" s="725">
        <v>274</v>
      </c>
      <c r="D376" s="732" t="s">
        <v>1013</v>
      </c>
      <c r="F376" s="84"/>
      <c r="G376" s="85"/>
    </row>
    <row r="377" spans="1:7" ht="15.5" x14ac:dyDescent="0.35">
      <c r="A377" s="668" t="s">
        <v>1374</v>
      </c>
      <c r="B377" s="725">
        <v>472</v>
      </c>
      <c r="C377" s="725">
        <v>261</v>
      </c>
      <c r="D377" s="732" t="s">
        <v>1013</v>
      </c>
      <c r="F377" s="84"/>
      <c r="G377" s="85"/>
    </row>
    <row r="378" spans="1:7" ht="15.5" x14ac:dyDescent="0.35">
      <c r="A378" s="668" t="s">
        <v>1375</v>
      </c>
      <c r="B378" s="725">
        <v>442</v>
      </c>
      <c r="C378" s="725">
        <v>290</v>
      </c>
      <c r="D378" s="732" t="s">
        <v>1013</v>
      </c>
      <c r="F378" s="84"/>
      <c r="G378" s="85"/>
    </row>
    <row r="379" spans="1:7" ht="15.5" x14ac:dyDescent="0.35">
      <c r="A379" s="668" t="s">
        <v>1376</v>
      </c>
      <c r="B379" s="725">
        <v>339</v>
      </c>
      <c r="C379" s="725">
        <v>301</v>
      </c>
      <c r="D379" s="732" t="s">
        <v>1013</v>
      </c>
      <c r="F379" s="84"/>
      <c r="G379" s="85"/>
    </row>
    <row r="380" spans="1:7" ht="15.5" x14ac:dyDescent="0.35">
      <c r="A380" s="668" t="s">
        <v>1377</v>
      </c>
      <c r="B380" s="725">
        <v>275</v>
      </c>
      <c r="C380" s="725">
        <v>276</v>
      </c>
      <c r="D380" s="732" t="s">
        <v>1013</v>
      </c>
      <c r="F380" s="84"/>
      <c r="G380" s="85"/>
    </row>
    <row r="381" spans="1:7" ht="15.5" x14ac:dyDescent="0.35">
      <c r="A381" s="668" t="s">
        <v>1378</v>
      </c>
      <c r="B381" s="725">
        <v>268</v>
      </c>
      <c r="C381" s="725">
        <v>296</v>
      </c>
      <c r="D381" s="732" t="s">
        <v>1013</v>
      </c>
      <c r="F381" s="84"/>
      <c r="G381" s="85"/>
    </row>
    <row r="382" spans="1:7" ht="15.5" x14ac:dyDescent="0.35">
      <c r="A382" s="668" t="s">
        <v>1379</v>
      </c>
      <c r="B382" s="725">
        <v>174</v>
      </c>
      <c r="C382" s="725">
        <v>185</v>
      </c>
      <c r="D382" s="732" t="s">
        <v>1013</v>
      </c>
      <c r="F382" s="84"/>
      <c r="G382" s="85"/>
    </row>
    <row r="383" spans="1:7" ht="15.5" x14ac:dyDescent="0.35">
      <c r="A383" s="668" t="s">
        <v>1380</v>
      </c>
      <c r="B383" s="725">
        <v>121</v>
      </c>
      <c r="C383" s="725">
        <v>219</v>
      </c>
      <c r="D383" s="732" t="s">
        <v>1013</v>
      </c>
      <c r="F383" s="84"/>
      <c r="G383" s="85"/>
    </row>
    <row r="384" spans="1:7" ht="15.5" x14ac:dyDescent="0.35">
      <c r="A384" s="668" t="s">
        <v>1381</v>
      </c>
      <c r="B384" s="725">
        <v>188</v>
      </c>
      <c r="C384" s="725">
        <v>280</v>
      </c>
      <c r="D384" s="732" t="s">
        <v>1013</v>
      </c>
      <c r="F384" s="84"/>
      <c r="G384" s="85"/>
    </row>
    <row r="385" spans="1:7" ht="15.5" x14ac:dyDescent="0.35">
      <c r="A385" s="668" t="s">
        <v>1382</v>
      </c>
      <c r="B385" s="725">
        <v>381</v>
      </c>
      <c r="C385" s="725">
        <v>279</v>
      </c>
      <c r="D385" s="732" t="s">
        <v>1013</v>
      </c>
      <c r="F385" s="84"/>
      <c r="G385" s="85"/>
    </row>
    <row r="386" spans="1:7" ht="15.5" x14ac:dyDescent="0.35">
      <c r="A386" s="668" t="s">
        <v>1383</v>
      </c>
      <c r="B386" s="725">
        <v>159</v>
      </c>
      <c r="C386" s="725">
        <v>241</v>
      </c>
      <c r="D386" s="732" t="s">
        <v>1013</v>
      </c>
      <c r="F386" s="84"/>
      <c r="G386" s="85"/>
    </row>
    <row r="387" spans="1:7" ht="15.5" x14ac:dyDescent="0.35">
      <c r="A387" s="668" t="s">
        <v>1384</v>
      </c>
      <c r="B387" s="725">
        <v>76</v>
      </c>
      <c r="C387" s="725">
        <v>138</v>
      </c>
      <c r="D387" s="732" t="s">
        <v>1013</v>
      </c>
      <c r="F387" s="238"/>
      <c r="G387" s="85"/>
    </row>
    <row r="388" spans="1:7" ht="15.5" x14ac:dyDescent="0.35">
      <c r="A388" s="668" t="s">
        <v>1385</v>
      </c>
      <c r="B388" s="725">
        <v>121</v>
      </c>
      <c r="C388" s="725">
        <v>223</v>
      </c>
      <c r="D388" s="732" t="s">
        <v>1013</v>
      </c>
      <c r="F388" s="84"/>
      <c r="G388" s="85"/>
    </row>
    <row r="389" spans="1:7" ht="15.5" x14ac:dyDescent="0.35">
      <c r="A389" s="668" t="s">
        <v>1386</v>
      </c>
      <c r="B389" s="725">
        <v>1934</v>
      </c>
      <c r="C389" s="725">
        <v>287</v>
      </c>
      <c r="D389" s="732" t="s">
        <v>1013</v>
      </c>
      <c r="F389" s="84"/>
      <c r="G389" s="85"/>
    </row>
    <row r="390" spans="1:7" ht="15.5" x14ac:dyDescent="0.35">
      <c r="A390" s="668" t="s">
        <v>1387</v>
      </c>
      <c r="B390" s="725">
        <v>2018</v>
      </c>
      <c r="C390" s="725">
        <v>318</v>
      </c>
      <c r="D390" s="732" t="s">
        <v>1013</v>
      </c>
      <c r="F390" s="84"/>
      <c r="G390" s="85"/>
    </row>
    <row r="391" spans="1:7" ht="15.5" x14ac:dyDescent="0.35">
      <c r="A391" s="668" t="s">
        <v>1388</v>
      </c>
      <c r="B391" s="725">
        <v>241</v>
      </c>
      <c r="C391" s="725">
        <v>251</v>
      </c>
      <c r="D391" s="732" t="s">
        <v>1013</v>
      </c>
      <c r="F391" s="84"/>
      <c r="G391" s="85"/>
    </row>
    <row r="392" spans="1:7" ht="15.5" x14ac:dyDescent="0.35">
      <c r="A392" s="668" t="s">
        <v>1389</v>
      </c>
      <c r="B392" s="725">
        <v>213</v>
      </c>
      <c r="C392" s="725">
        <v>304</v>
      </c>
      <c r="D392" s="732" t="s">
        <v>1013</v>
      </c>
      <c r="F392" s="84"/>
      <c r="G392" s="85"/>
    </row>
    <row r="393" spans="1:7" ht="15.5" x14ac:dyDescent="0.35">
      <c r="A393" s="668" t="s">
        <v>1390</v>
      </c>
      <c r="B393" s="725">
        <v>108</v>
      </c>
      <c r="C393" s="725">
        <v>231</v>
      </c>
      <c r="D393" s="732" t="s">
        <v>1013</v>
      </c>
      <c r="F393" s="84"/>
      <c r="G393" s="85"/>
    </row>
    <row r="394" spans="1:7" ht="15.5" x14ac:dyDescent="0.35">
      <c r="A394" s="668" t="s">
        <v>1391</v>
      </c>
      <c r="B394" s="725">
        <v>69</v>
      </c>
      <c r="C394" s="725">
        <v>172</v>
      </c>
      <c r="D394" s="732" t="s">
        <v>1013</v>
      </c>
      <c r="F394" s="84"/>
      <c r="G394" s="85"/>
    </row>
    <row r="395" spans="1:7" ht="15.5" x14ac:dyDescent="0.35">
      <c r="A395" s="668" t="s">
        <v>1392</v>
      </c>
      <c r="B395" s="725">
        <v>133</v>
      </c>
      <c r="C395" s="725">
        <v>240</v>
      </c>
      <c r="D395" s="732" t="s">
        <v>1013</v>
      </c>
      <c r="F395" s="84"/>
      <c r="G395" s="85"/>
    </row>
    <row r="396" spans="1:7" ht="15.5" x14ac:dyDescent="0.35">
      <c r="A396" s="668" t="s">
        <v>1393</v>
      </c>
      <c r="B396" s="725">
        <v>145</v>
      </c>
      <c r="C396" s="725">
        <v>236</v>
      </c>
      <c r="D396" s="732" t="s">
        <v>1013</v>
      </c>
      <c r="F396" s="84"/>
      <c r="G396" s="85"/>
    </row>
    <row r="397" spans="1:7" ht="15.5" x14ac:dyDescent="0.35">
      <c r="A397" s="668" t="s">
        <v>1394</v>
      </c>
      <c r="B397" s="725">
        <v>600</v>
      </c>
      <c r="C397" s="725">
        <v>264</v>
      </c>
      <c r="D397" s="732" t="s">
        <v>1013</v>
      </c>
      <c r="F397" s="84"/>
      <c r="G397" s="85"/>
    </row>
    <row r="398" spans="1:7" ht="15.5" x14ac:dyDescent="0.35">
      <c r="A398" s="668" t="s">
        <v>1395</v>
      </c>
      <c r="B398" s="725">
        <v>135</v>
      </c>
      <c r="C398" s="725">
        <v>177</v>
      </c>
      <c r="D398" s="732" t="s">
        <v>1013</v>
      </c>
      <c r="F398" s="84"/>
      <c r="G398" s="85"/>
    </row>
    <row r="399" spans="1:7" ht="15.5" x14ac:dyDescent="0.35">
      <c r="A399" s="668" t="s">
        <v>1396</v>
      </c>
      <c r="B399" s="725">
        <v>82</v>
      </c>
      <c r="C399" s="725">
        <v>92</v>
      </c>
      <c r="D399" s="732" t="s">
        <v>1013</v>
      </c>
      <c r="F399" s="238"/>
      <c r="G399" s="85"/>
    </row>
    <row r="400" spans="1:7" ht="15.5" x14ac:dyDescent="0.35">
      <c r="A400" s="668" t="s">
        <v>1397</v>
      </c>
      <c r="B400" s="725">
        <v>54</v>
      </c>
      <c r="C400" s="725">
        <v>163</v>
      </c>
      <c r="D400" s="732" t="s">
        <v>1013</v>
      </c>
      <c r="F400" s="84"/>
      <c r="G400" s="85"/>
    </row>
    <row r="401" spans="1:7" ht="15.5" x14ac:dyDescent="0.35">
      <c r="A401" s="668" t="s">
        <v>1398</v>
      </c>
      <c r="B401" s="725">
        <v>56</v>
      </c>
      <c r="C401" s="725">
        <v>162</v>
      </c>
      <c r="D401" s="732" t="s">
        <v>1013</v>
      </c>
      <c r="F401" s="84"/>
      <c r="G401" s="85"/>
    </row>
    <row r="402" spans="1:7" ht="15.5" x14ac:dyDescent="0.35">
      <c r="A402" s="668" t="s">
        <v>1399</v>
      </c>
      <c r="B402" s="725">
        <v>101</v>
      </c>
      <c r="C402" s="725">
        <v>202</v>
      </c>
      <c r="D402" s="732" t="s">
        <v>1013</v>
      </c>
      <c r="F402" s="84"/>
      <c r="G402" s="85"/>
    </row>
    <row r="403" spans="1:7" ht="15.5" x14ac:dyDescent="0.35">
      <c r="A403" s="668" t="s">
        <v>1400</v>
      </c>
      <c r="B403" s="725">
        <v>92</v>
      </c>
      <c r="C403" s="725">
        <v>186</v>
      </c>
      <c r="D403" s="732" t="s">
        <v>1013</v>
      </c>
      <c r="F403" s="84"/>
      <c r="G403" s="85"/>
    </row>
    <row r="404" spans="1:7" ht="15.5" x14ac:dyDescent="0.35">
      <c r="A404" s="668" t="s">
        <v>1401</v>
      </c>
      <c r="B404" s="725">
        <v>187</v>
      </c>
      <c r="C404" s="725">
        <v>212</v>
      </c>
      <c r="D404" s="732" t="s">
        <v>1013</v>
      </c>
      <c r="F404" s="84"/>
      <c r="G404" s="85"/>
    </row>
    <row r="405" spans="1:7" ht="15.5" x14ac:dyDescent="0.35">
      <c r="A405" s="668" t="s">
        <v>1402</v>
      </c>
      <c r="B405" s="725">
        <v>144</v>
      </c>
      <c r="C405" s="725">
        <v>189</v>
      </c>
      <c r="D405" s="732" t="s">
        <v>1013</v>
      </c>
      <c r="F405" s="84"/>
      <c r="G405" s="85"/>
    </row>
    <row r="406" spans="1:7" ht="15.5" x14ac:dyDescent="0.35">
      <c r="A406" s="668" t="s">
        <v>1403</v>
      </c>
      <c r="B406" s="725">
        <v>125</v>
      </c>
      <c r="C406" s="725">
        <v>174</v>
      </c>
      <c r="D406" s="732" t="s">
        <v>1013</v>
      </c>
      <c r="F406" s="84"/>
      <c r="G406" s="85"/>
    </row>
    <row r="407" spans="1:7" ht="15.5" x14ac:dyDescent="0.35">
      <c r="A407" s="668" t="s">
        <v>1404</v>
      </c>
      <c r="B407" s="725">
        <v>400</v>
      </c>
      <c r="C407" s="725">
        <v>176</v>
      </c>
      <c r="D407" s="732" t="s">
        <v>1013</v>
      </c>
      <c r="F407" s="84"/>
      <c r="G407" s="85"/>
    </row>
    <row r="408" spans="1:7" ht="15.5" x14ac:dyDescent="0.35">
      <c r="A408" s="668" t="s">
        <v>1405</v>
      </c>
      <c r="B408" s="725">
        <v>107</v>
      </c>
      <c r="C408" s="725">
        <v>234</v>
      </c>
      <c r="D408" s="732" t="s">
        <v>1013</v>
      </c>
      <c r="F408" s="84"/>
      <c r="G408" s="85"/>
    </row>
    <row r="409" spans="1:7" ht="15.5" x14ac:dyDescent="0.35">
      <c r="A409" s="668" t="s">
        <v>1406</v>
      </c>
      <c r="B409" s="725">
        <v>189</v>
      </c>
      <c r="C409" s="725">
        <v>266</v>
      </c>
      <c r="D409" s="732" t="s">
        <v>1013</v>
      </c>
      <c r="F409" s="84"/>
      <c r="G409" s="85"/>
    </row>
    <row r="410" spans="1:7" ht="15.5" x14ac:dyDescent="0.35">
      <c r="A410" s="668" t="s">
        <v>1407</v>
      </c>
      <c r="B410" s="725">
        <v>131</v>
      </c>
      <c r="C410" s="725">
        <v>245</v>
      </c>
      <c r="D410" s="732" t="s">
        <v>1013</v>
      </c>
      <c r="F410" s="84"/>
      <c r="G410" s="85"/>
    </row>
    <row r="411" spans="1:7" ht="15.5" x14ac:dyDescent="0.35">
      <c r="A411" s="668" t="s">
        <v>1408</v>
      </c>
      <c r="B411" s="725">
        <v>170</v>
      </c>
      <c r="C411" s="725">
        <v>122</v>
      </c>
      <c r="D411" s="732" t="s">
        <v>1013</v>
      </c>
      <c r="F411" s="238"/>
      <c r="G411" s="85"/>
    </row>
    <row r="412" spans="1:7" ht="15.5" x14ac:dyDescent="0.35">
      <c r="A412" s="668" t="s">
        <v>1409</v>
      </c>
      <c r="B412" s="725">
        <v>381</v>
      </c>
      <c r="C412" s="725">
        <v>203</v>
      </c>
      <c r="D412" s="732" t="s">
        <v>1013</v>
      </c>
      <c r="F412" s="84"/>
      <c r="G412" s="85"/>
    </row>
    <row r="413" spans="1:7" ht="15.5" x14ac:dyDescent="0.35">
      <c r="A413" s="668" t="s">
        <v>1410</v>
      </c>
      <c r="B413" s="725">
        <v>178</v>
      </c>
      <c r="C413" s="725">
        <v>231</v>
      </c>
      <c r="D413" s="732" t="s">
        <v>1013</v>
      </c>
      <c r="F413" s="84"/>
      <c r="G413" s="85"/>
    </row>
    <row r="414" spans="1:7" ht="15.5" x14ac:dyDescent="0.35">
      <c r="A414" s="668" t="s">
        <v>1411</v>
      </c>
      <c r="B414" s="725">
        <v>179</v>
      </c>
      <c r="C414" s="725">
        <v>222</v>
      </c>
      <c r="D414" s="732" t="s">
        <v>1013</v>
      </c>
      <c r="F414" s="84"/>
      <c r="G414" s="85"/>
    </row>
    <row r="415" spans="1:7" ht="15.5" x14ac:dyDescent="0.35">
      <c r="A415" s="668" t="s">
        <v>1412</v>
      </c>
      <c r="B415" s="725">
        <v>268</v>
      </c>
      <c r="C415" s="725">
        <v>308</v>
      </c>
      <c r="D415" s="732" t="s">
        <v>1013</v>
      </c>
      <c r="F415" s="84"/>
      <c r="G415" s="85"/>
    </row>
    <row r="416" spans="1:7" ht="15.5" x14ac:dyDescent="0.35">
      <c r="A416" s="668" t="s">
        <v>1413</v>
      </c>
      <c r="B416" s="725">
        <v>204</v>
      </c>
      <c r="C416" s="725">
        <v>262</v>
      </c>
      <c r="D416" s="732" t="s">
        <v>1013</v>
      </c>
      <c r="F416" s="84"/>
      <c r="G416" s="85"/>
    </row>
    <row r="417" spans="1:7" ht="15.5" x14ac:dyDescent="0.35">
      <c r="A417" s="668" t="s">
        <v>1414</v>
      </c>
      <c r="B417" s="725">
        <v>172</v>
      </c>
      <c r="C417" s="725">
        <v>261</v>
      </c>
      <c r="D417" s="732" t="s">
        <v>1013</v>
      </c>
      <c r="F417" s="84"/>
      <c r="G417" s="85"/>
    </row>
    <row r="418" spans="1:7" ht="15.5" x14ac:dyDescent="0.35">
      <c r="A418" s="668" t="s">
        <v>1415</v>
      </c>
      <c r="B418" s="725">
        <v>249</v>
      </c>
      <c r="C418" s="725">
        <v>200</v>
      </c>
      <c r="D418" s="732" t="s">
        <v>1013</v>
      </c>
      <c r="F418" s="84"/>
      <c r="G418" s="85"/>
    </row>
    <row r="419" spans="1:7" ht="15.5" x14ac:dyDescent="0.35">
      <c r="A419" s="668" t="s">
        <v>1416</v>
      </c>
      <c r="B419" s="725">
        <v>100</v>
      </c>
      <c r="C419" s="725">
        <v>203</v>
      </c>
      <c r="D419" s="732" t="s">
        <v>1013</v>
      </c>
      <c r="F419" s="84"/>
      <c r="G419" s="85"/>
    </row>
    <row r="420" spans="1:7" ht="15.5" x14ac:dyDescent="0.35">
      <c r="A420" s="668" t="s">
        <v>1417</v>
      </c>
      <c r="B420" s="725">
        <v>159</v>
      </c>
      <c r="C420" s="725">
        <v>258</v>
      </c>
      <c r="D420" s="732" t="s">
        <v>1013</v>
      </c>
      <c r="F420" s="84"/>
      <c r="G420" s="85"/>
    </row>
    <row r="421" spans="1:7" ht="15.5" x14ac:dyDescent="0.35">
      <c r="A421" s="668" t="s">
        <v>1418</v>
      </c>
      <c r="B421" s="725">
        <v>161</v>
      </c>
      <c r="C421" s="725">
        <v>277</v>
      </c>
      <c r="D421" s="732" t="s">
        <v>1013</v>
      </c>
      <c r="F421" s="84"/>
      <c r="G421" s="85"/>
    </row>
    <row r="422" spans="1:7" ht="15.5" x14ac:dyDescent="0.35">
      <c r="A422" s="668" t="s">
        <v>1419</v>
      </c>
      <c r="B422" s="725">
        <v>159</v>
      </c>
      <c r="C422" s="725">
        <v>261</v>
      </c>
      <c r="D422" s="732" t="s">
        <v>1013</v>
      </c>
      <c r="F422" s="84"/>
      <c r="G422" s="85"/>
    </row>
    <row r="423" spans="1:7" ht="15.5" x14ac:dyDescent="0.35">
      <c r="A423" s="668" t="s">
        <v>1420</v>
      </c>
      <c r="B423" s="725">
        <v>68</v>
      </c>
      <c r="C423" s="725">
        <v>160</v>
      </c>
      <c r="D423" s="732" t="s">
        <v>1013</v>
      </c>
      <c r="F423" s="238"/>
      <c r="G423" s="85"/>
    </row>
    <row r="424" spans="1:7" ht="15.5" x14ac:dyDescent="0.35">
      <c r="A424" s="668" t="s">
        <v>1421</v>
      </c>
      <c r="B424" s="725">
        <v>123</v>
      </c>
      <c r="C424" s="725">
        <v>212</v>
      </c>
      <c r="D424" s="732" t="s">
        <v>1013</v>
      </c>
      <c r="F424" s="84"/>
      <c r="G424" s="85"/>
    </row>
    <row r="425" spans="1:7" ht="15.5" x14ac:dyDescent="0.35">
      <c r="A425" s="668" t="s">
        <v>1422</v>
      </c>
      <c r="B425" s="725">
        <v>371</v>
      </c>
      <c r="C425" s="725">
        <v>280</v>
      </c>
      <c r="D425" s="732" t="s">
        <v>1013</v>
      </c>
      <c r="F425" s="84"/>
      <c r="G425" s="85"/>
    </row>
    <row r="426" spans="1:7" ht="15.5" x14ac:dyDescent="0.35">
      <c r="A426" s="668" t="s">
        <v>1423</v>
      </c>
      <c r="B426" s="725">
        <v>421</v>
      </c>
      <c r="C426" s="725">
        <v>300</v>
      </c>
      <c r="D426" s="732" t="s">
        <v>1013</v>
      </c>
      <c r="F426" s="84"/>
      <c r="G426" s="85"/>
    </row>
    <row r="427" spans="1:7" ht="15.5" x14ac:dyDescent="0.35">
      <c r="A427" s="668" t="s">
        <v>1424</v>
      </c>
      <c r="B427" s="725">
        <v>263</v>
      </c>
      <c r="C427" s="725">
        <v>257</v>
      </c>
      <c r="D427" s="732" t="s">
        <v>1013</v>
      </c>
      <c r="F427" s="84"/>
      <c r="G427" s="85"/>
    </row>
    <row r="428" spans="1:7" ht="15.5" x14ac:dyDescent="0.35">
      <c r="A428" s="668" t="s">
        <v>1425</v>
      </c>
      <c r="B428" s="725">
        <v>503</v>
      </c>
      <c r="C428" s="725">
        <v>301</v>
      </c>
      <c r="D428" s="732" t="s">
        <v>1013</v>
      </c>
      <c r="F428" s="84"/>
      <c r="G428" s="85"/>
    </row>
    <row r="429" spans="1:7" ht="15.5" x14ac:dyDescent="0.35">
      <c r="A429" s="668" t="s">
        <v>1426</v>
      </c>
      <c r="B429" s="725">
        <v>328</v>
      </c>
      <c r="C429" s="725">
        <v>229</v>
      </c>
      <c r="D429" s="732" t="s">
        <v>1013</v>
      </c>
      <c r="F429" s="84"/>
      <c r="G429" s="85"/>
    </row>
    <row r="430" spans="1:7" ht="15.5" x14ac:dyDescent="0.35">
      <c r="A430" s="668" t="s">
        <v>1427</v>
      </c>
      <c r="B430" s="725">
        <v>183</v>
      </c>
      <c r="C430" s="725">
        <v>179</v>
      </c>
      <c r="D430" s="732" t="s">
        <v>1013</v>
      </c>
      <c r="F430" s="84"/>
      <c r="G430" s="85"/>
    </row>
    <row r="431" spans="1:7" ht="15.5" x14ac:dyDescent="0.35">
      <c r="A431" s="668" t="s">
        <v>1428</v>
      </c>
      <c r="B431" s="725">
        <v>169</v>
      </c>
      <c r="C431" s="725">
        <v>198</v>
      </c>
      <c r="D431" s="732" t="s">
        <v>1013</v>
      </c>
      <c r="F431" s="84"/>
      <c r="G431" s="85"/>
    </row>
    <row r="432" spans="1:7" ht="15.5" x14ac:dyDescent="0.35">
      <c r="A432" s="668" t="s">
        <v>1429</v>
      </c>
      <c r="B432" s="725">
        <v>149</v>
      </c>
      <c r="C432" s="725">
        <v>238</v>
      </c>
      <c r="D432" s="732" t="s">
        <v>1013</v>
      </c>
      <c r="F432" s="84"/>
      <c r="G432" s="85"/>
    </row>
    <row r="433" spans="1:7" ht="15.5" x14ac:dyDescent="0.35">
      <c r="A433" s="668" t="s">
        <v>1430</v>
      </c>
      <c r="B433" s="725">
        <v>195</v>
      </c>
      <c r="C433" s="725">
        <v>225</v>
      </c>
      <c r="D433" s="732" t="s">
        <v>1013</v>
      </c>
      <c r="F433" s="84"/>
      <c r="G433" s="85"/>
    </row>
    <row r="434" spans="1:7" ht="15.5" x14ac:dyDescent="0.35">
      <c r="A434" s="668" t="s">
        <v>1431</v>
      </c>
      <c r="B434" s="725">
        <v>145</v>
      </c>
      <c r="C434" s="725">
        <v>227</v>
      </c>
      <c r="D434" s="732" t="s">
        <v>1013</v>
      </c>
      <c r="F434" s="84"/>
      <c r="G434" s="85"/>
    </row>
    <row r="435" spans="1:7" ht="15.5" x14ac:dyDescent="0.35">
      <c r="A435" s="668" t="s">
        <v>1432</v>
      </c>
      <c r="B435" s="725">
        <v>74</v>
      </c>
      <c r="C435" s="725">
        <v>125</v>
      </c>
      <c r="D435" s="732" t="s">
        <v>1013</v>
      </c>
      <c r="F435" s="238"/>
      <c r="G435" s="85"/>
    </row>
    <row r="436" spans="1:7" ht="15.5" x14ac:dyDescent="0.35">
      <c r="A436" s="668" t="s">
        <v>1433</v>
      </c>
      <c r="B436" s="725">
        <v>147</v>
      </c>
      <c r="C436" s="725">
        <v>225</v>
      </c>
      <c r="D436" s="732" t="s">
        <v>1013</v>
      </c>
      <c r="F436" s="84"/>
      <c r="G436" s="85"/>
    </row>
    <row r="437" spans="1:7" ht="15.5" x14ac:dyDescent="0.35">
      <c r="A437" s="668" t="s">
        <v>1434</v>
      </c>
      <c r="B437" s="725">
        <v>186</v>
      </c>
      <c r="C437" s="725">
        <v>228</v>
      </c>
      <c r="D437" s="732" t="s">
        <v>1013</v>
      </c>
      <c r="F437" s="84"/>
      <c r="G437" s="85"/>
    </row>
    <row r="438" spans="1:7" ht="15.5" x14ac:dyDescent="0.35">
      <c r="A438" s="668" t="s">
        <v>1435</v>
      </c>
      <c r="B438" s="725">
        <v>153</v>
      </c>
      <c r="C438" s="725">
        <v>288</v>
      </c>
      <c r="D438" s="732" t="s">
        <v>1013</v>
      </c>
      <c r="F438" s="84"/>
      <c r="G438" s="85"/>
    </row>
    <row r="439" spans="1:7" ht="15.5" x14ac:dyDescent="0.35">
      <c r="A439" s="668" t="s">
        <v>1436</v>
      </c>
      <c r="B439" s="725">
        <v>121</v>
      </c>
      <c r="C439" s="725">
        <v>204</v>
      </c>
      <c r="D439" s="732" t="s">
        <v>1013</v>
      </c>
      <c r="F439" s="84"/>
      <c r="G439" s="85"/>
    </row>
    <row r="440" spans="1:7" ht="15.5" x14ac:dyDescent="0.35">
      <c r="A440" s="668" t="s">
        <v>1437</v>
      </c>
      <c r="B440" s="725">
        <v>391</v>
      </c>
      <c r="C440" s="725">
        <v>233</v>
      </c>
      <c r="D440" s="732" t="s">
        <v>1013</v>
      </c>
      <c r="F440" s="84"/>
      <c r="G440" s="85"/>
    </row>
    <row r="441" spans="1:7" ht="15.5" x14ac:dyDescent="0.35">
      <c r="A441" s="668" t="s">
        <v>1438</v>
      </c>
      <c r="B441" s="725">
        <v>790</v>
      </c>
      <c r="C441" s="725">
        <v>185</v>
      </c>
      <c r="D441" s="732" t="s">
        <v>1013</v>
      </c>
      <c r="F441" s="84"/>
      <c r="G441" s="85"/>
    </row>
    <row r="442" spans="1:7" ht="15.5" x14ac:dyDescent="0.35">
      <c r="A442" s="668" t="s">
        <v>1439</v>
      </c>
      <c r="B442" s="725">
        <v>133</v>
      </c>
      <c r="C442" s="725">
        <v>128</v>
      </c>
      <c r="D442" s="732" t="s">
        <v>1013</v>
      </c>
      <c r="F442" s="84"/>
      <c r="G442" s="85"/>
    </row>
    <row r="443" spans="1:7" ht="15.5" x14ac:dyDescent="0.35">
      <c r="A443" s="668" t="s">
        <v>1440</v>
      </c>
      <c r="B443" s="725">
        <v>64</v>
      </c>
      <c r="C443" s="725">
        <v>154</v>
      </c>
      <c r="D443" s="732" t="s">
        <v>1013</v>
      </c>
      <c r="F443" s="84"/>
      <c r="G443" s="85"/>
    </row>
    <row r="444" spans="1:7" ht="15.5" x14ac:dyDescent="0.35">
      <c r="A444" s="668" t="s">
        <v>1441</v>
      </c>
      <c r="B444" s="725">
        <v>60</v>
      </c>
      <c r="C444" s="725">
        <v>133</v>
      </c>
      <c r="D444" s="732" t="s">
        <v>1013</v>
      </c>
      <c r="F444" s="84"/>
      <c r="G444" s="85"/>
    </row>
    <row r="445" spans="1:7" ht="15.5" x14ac:dyDescent="0.35">
      <c r="A445" s="668" t="s">
        <v>1442</v>
      </c>
      <c r="B445" s="725">
        <v>163</v>
      </c>
      <c r="C445" s="725">
        <v>192</v>
      </c>
      <c r="D445" s="732" t="s">
        <v>1013</v>
      </c>
      <c r="F445" s="84"/>
      <c r="G445" s="85"/>
    </row>
    <row r="446" spans="1:7" ht="15.5" x14ac:dyDescent="0.35">
      <c r="A446" s="668" t="s">
        <v>1443</v>
      </c>
      <c r="B446" s="725">
        <v>135</v>
      </c>
      <c r="C446" s="725">
        <v>185</v>
      </c>
      <c r="D446" s="732" t="s">
        <v>1013</v>
      </c>
      <c r="F446" s="84"/>
      <c r="G446" s="85"/>
    </row>
    <row r="447" spans="1:7" ht="15.5" x14ac:dyDescent="0.35">
      <c r="A447" s="668" t="s">
        <v>1444</v>
      </c>
      <c r="B447" s="725">
        <v>57</v>
      </c>
      <c r="C447" s="725">
        <v>91</v>
      </c>
      <c r="D447" s="732" t="s">
        <v>1013</v>
      </c>
      <c r="F447" s="238"/>
      <c r="G447" s="85"/>
    </row>
    <row r="448" spans="1:7" ht="15.5" x14ac:dyDescent="0.35">
      <c r="A448" s="668" t="s">
        <v>1445</v>
      </c>
      <c r="B448" s="725">
        <v>133</v>
      </c>
      <c r="C448" s="725">
        <v>193</v>
      </c>
      <c r="D448" s="732" t="s">
        <v>1013</v>
      </c>
      <c r="F448" s="84"/>
      <c r="G448" s="85"/>
    </row>
    <row r="449" spans="1:7" ht="15.5" x14ac:dyDescent="0.35">
      <c r="A449" s="668" t="s">
        <v>1446</v>
      </c>
      <c r="B449" s="725">
        <v>171</v>
      </c>
      <c r="C449" s="725">
        <v>233</v>
      </c>
      <c r="D449" s="732" t="s">
        <v>1013</v>
      </c>
      <c r="F449" s="84"/>
      <c r="G449" s="85"/>
    </row>
    <row r="450" spans="1:7" ht="15.5" x14ac:dyDescent="0.35">
      <c r="A450" s="668" t="s">
        <v>1447</v>
      </c>
      <c r="B450" s="725">
        <v>155</v>
      </c>
      <c r="C450" s="725">
        <v>189</v>
      </c>
      <c r="D450" s="732" t="s">
        <v>1013</v>
      </c>
      <c r="F450" s="84"/>
      <c r="G450" s="85"/>
    </row>
    <row r="451" spans="1:7" ht="15.5" x14ac:dyDescent="0.35">
      <c r="A451" s="668" t="s">
        <v>1448</v>
      </c>
      <c r="B451" s="725">
        <v>184</v>
      </c>
      <c r="C451" s="725">
        <v>205</v>
      </c>
      <c r="D451" s="732" t="s">
        <v>1013</v>
      </c>
      <c r="F451" s="84"/>
      <c r="G451" s="85"/>
    </row>
    <row r="452" spans="1:7" ht="15.5" x14ac:dyDescent="0.35">
      <c r="A452" s="668" t="s">
        <v>1449</v>
      </c>
      <c r="B452" s="725">
        <v>227</v>
      </c>
      <c r="C452" s="725">
        <v>224</v>
      </c>
      <c r="D452" s="732" t="s">
        <v>1013</v>
      </c>
      <c r="F452" s="84"/>
      <c r="G452" s="85"/>
    </row>
    <row r="453" spans="1:7" ht="15.5" x14ac:dyDescent="0.35">
      <c r="A453" s="668" t="s">
        <v>1450</v>
      </c>
      <c r="B453" s="725">
        <v>195</v>
      </c>
      <c r="C453" s="725">
        <v>205</v>
      </c>
      <c r="D453" s="732" t="s">
        <v>1013</v>
      </c>
      <c r="F453" s="84"/>
      <c r="G453" s="85"/>
    </row>
    <row r="454" spans="1:7" ht="15.5" x14ac:dyDescent="0.35">
      <c r="A454" s="668" t="s">
        <v>1451</v>
      </c>
      <c r="B454" s="725">
        <v>164</v>
      </c>
      <c r="C454" s="725">
        <v>168</v>
      </c>
      <c r="D454" s="732" t="s">
        <v>1013</v>
      </c>
      <c r="F454" s="84"/>
      <c r="G454" s="85"/>
    </row>
    <row r="455" spans="1:7" ht="15.5" x14ac:dyDescent="0.35">
      <c r="A455" s="668" t="s">
        <v>1452</v>
      </c>
      <c r="B455" s="725">
        <v>142</v>
      </c>
      <c r="C455" s="725">
        <v>207</v>
      </c>
      <c r="D455" s="732" t="s">
        <v>1013</v>
      </c>
      <c r="F455" s="84"/>
      <c r="G455" s="85"/>
    </row>
    <row r="456" spans="1:7" ht="15.5" x14ac:dyDescent="0.35">
      <c r="A456" s="668" t="s">
        <v>1453</v>
      </c>
      <c r="B456" s="725">
        <v>379</v>
      </c>
      <c r="C456" s="725">
        <v>218</v>
      </c>
      <c r="D456" s="732" t="s">
        <v>1013</v>
      </c>
      <c r="F456" s="84"/>
      <c r="G456" s="85"/>
    </row>
    <row r="457" spans="1:7" ht="15.5" x14ac:dyDescent="0.35">
      <c r="A457" s="668" t="s">
        <v>1454</v>
      </c>
      <c r="B457" s="725">
        <v>600</v>
      </c>
      <c r="C457" s="725">
        <v>281</v>
      </c>
      <c r="D457" s="732" t="s">
        <v>1013</v>
      </c>
      <c r="F457" s="84"/>
      <c r="G457" s="85"/>
    </row>
    <row r="458" spans="1:7" ht="15.5" x14ac:dyDescent="0.35">
      <c r="A458" s="668" t="s">
        <v>1455</v>
      </c>
      <c r="B458" s="725">
        <v>321</v>
      </c>
      <c r="C458" s="725">
        <v>258</v>
      </c>
      <c r="D458" s="732" t="s">
        <v>1013</v>
      </c>
      <c r="F458" s="84"/>
      <c r="G458" s="85"/>
    </row>
    <row r="459" spans="1:7" ht="15.5" x14ac:dyDescent="0.35">
      <c r="A459" s="668" t="s">
        <v>1456</v>
      </c>
      <c r="B459" s="725">
        <v>115</v>
      </c>
      <c r="C459" s="725">
        <v>128</v>
      </c>
      <c r="D459" s="732" t="s">
        <v>1013</v>
      </c>
      <c r="F459" s="238"/>
      <c r="G459" s="85"/>
    </row>
    <row r="460" spans="1:7" ht="15.5" x14ac:dyDescent="0.35">
      <c r="A460" s="668" t="s">
        <v>1457</v>
      </c>
      <c r="B460" s="725">
        <v>157</v>
      </c>
      <c r="C460" s="725">
        <v>182</v>
      </c>
      <c r="D460" s="732" t="s">
        <v>1013</v>
      </c>
      <c r="F460" s="84"/>
      <c r="G460" s="85"/>
    </row>
    <row r="461" spans="1:7" ht="15.5" x14ac:dyDescent="0.35">
      <c r="A461" s="668" t="s">
        <v>1458</v>
      </c>
      <c r="B461" s="725">
        <v>268</v>
      </c>
      <c r="C461" s="725">
        <v>205</v>
      </c>
      <c r="D461" s="732" t="s">
        <v>1013</v>
      </c>
      <c r="F461" s="84"/>
      <c r="G461" s="85"/>
    </row>
    <row r="462" spans="1:7" ht="15.5" x14ac:dyDescent="0.35">
      <c r="A462" s="668" t="s">
        <v>1459</v>
      </c>
      <c r="B462" s="725">
        <v>289</v>
      </c>
      <c r="C462" s="725">
        <v>218</v>
      </c>
      <c r="D462" s="732" t="s">
        <v>1013</v>
      </c>
      <c r="F462" s="84"/>
      <c r="G462" s="85"/>
    </row>
    <row r="463" spans="1:7" ht="15.5" x14ac:dyDescent="0.35">
      <c r="A463" s="668" t="s">
        <v>1460</v>
      </c>
      <c r="B463" s="725">
        <v>257</v>
      </c>
      <c r="C463" s="725">
        <v>231</v>
      </c>
      <c r="D463" s="732" t="s">
        <v>1013</v>
      </c>
      <c r="F463" s="84"/>
      <c r="G463" s="85"/>
    </row>
    <row r="464" spans="1:7" ht="15.5" x14ac:dyDescent="0.35">
      <c r="A464" s="668" t="s">
        <v>1461</v>
      </c>
      <c r="B464" s="725">
        <v>1861</v>
      </c>
      <c r="C464" s="725">
        <v>286</v>
      </c>
      <c r="D464" s="732" t="s">
        <v>1013</v>
      </c>
      <c r="F464" s="84"/>
      <c r="G464" s="85"/>
    </row>
    <row r="465" spans="1:7" ht="15.5" x14ac:dyDescent="0.35">
      <c r="A465" s="668" t="s">
        <v>1462</v>
      </c>
      <c r="B465" s="725">
        <v>277</v>
      </c>
      <c r="C465" s="725">
        <v>216</v>
      </c>
      <c r="D465" s="732" t="s">
        <v>1013</v>
      </c>
      <c r="F465" s="84"/>
      <c r="G465" s="85"/>
    </row>
    <row r="466" spans="1:7" ht="15.5" x14ac:dyDescent="0.35">
      <c r="A466" s="668" t="s">
        <v>1463</v>
      </c>
      <c r="B466" s="725">
        <v>179</v>
      </c>
      <c r="C466" s="725">
        <v>263</v>
      </c>
      <c r="D466" s="732" t="s">
        <v>1013</v>
      </c>
      <c r="F466" s="84"/>
      <c r="G466" s="85"/>
    </row>
    <row r="467" spans="1:7" ht="15.5" x14ac:dyDescent="0.35">
      <c r="A467" s="668" t="s">
        <v>1464</v>
      </c>
      <c r="B467" s="725">
        <v>217</v>
      </c>
      <c r="C467" s="725">
        <v>223</v>
      </c>
      <c r="D467" s="732" t="s">
        <v>1013</v>
      </c>
      <c r="F467" s="84"/>
      <c r="G467" s="85"/>
    </row>
    <row r="468" spans="1:7" ht="15.5" x14ac:dyDescent="0.35">
      <c r="A468" s="668" t="s">
        <v>1465</v>
      </c>
      <c r="B468" s="725">
        <v>403</v>
      </c>
      <c r="C468" s="725">
        <v>266</v>
      </c>
      <c r="D468" s="732" t="s">
        <v>1013</v>
      </c>
      <c r="F468" s="84"/>
      <c r="G468" s="85"/>
    </row>
    <row r="469" spans="1:7" ht="15.5" x14ac:dyDescent="0.35">
      <c r="A469" s="668" t="s">
        <v>1466</v>
      </c>
      <c r="B469" s="725">
        <v>377</v>
      </c>
      <c r="C469" s="725">
        <v>317</v>
      </c>
      <c r="D469" s="732" t="s">
        <v>1013</v>
      </c>
      <c r="F469" s="84"/>
      <c r="G469" s="85"/>
    </row>
    <row r="470" spans="1:7" ht="15.5" x14ac:dyDescent="0.35">
      <c r="A470" s="668" t="s">
        <v>1467</v>
      </c>
      <c r="B470" s="725">
        <v>289</v>
      </c>
      <c r="C470" s="725">
        <v>324</v>
      </c>
      <c r="D470" s="732" t="s">
        <v>1013</v>
      </c>
      <c r="F470" s="84"/>
      <c r="G470" s="85"/>
    </row>
    <row r="471" spans="1:7" ht="15.5" x14ac:dyDescent="0.35">
      <c r="A471" s="668" t="s">
        <v>1468</v>
      </c>
      <c r="B471" s="725">
        <v>115</v>
      </c>
      <c r="C471" s="725">
        <v>160</v>
      </c>
      <c r="D471" s="732" t="s">
        <v>1013</v>
      </c>
      <c r="F471" s="238"/>
      <c r="G471" s="85"/>
    </row>
    <row r="472" spans="1:7" ht="15.5" x14ac:dyDescent="0.35">
      <c r="A472" s="668" t="s">
        <v>1469</v>
      </c>
      <c r="B472" s="725">
        <v>364</v>
      </c>
      <c r="C472" s="725">
        <v>246</v>
      </c>
      <c r="D472" s="732" t="s">
        <v>1013</v>
      </c>
      <c r="F472" s="84"/>
      <c r="G472" s="85"/>
    </row>
    <row r="473" spans="1:7" ht="15.5" x14ac:dyDescent="0.35">
      <c r="A473" s="668" t="s">
        <v>1470</v>
      </c>
      <c r="B473" s="725">
        <v>433</v>
      </c>
      <c r="C473" s="725">
        <v>288</v>
      </c>
      <c r="D473" s="732" t="s">
        <v>1013</v>
      </c>
      <c r="F473" s="84"/>
      <c r="G473" s="85"/>
    </row>
    <row r="474" spans="1:7" ht="15.5" x14ac:dyDescent="0.35">
      <c r="A474" s="668" t="s">
        <v>1471</v>
      </c>
      <c r="B474" s="725">
        <v>754</v>
      </c>
      <c r="C474" s="725">
        <v>299</v>
      </c>
      <c r="D474" s="732" t="s">
        <v>1013</v>
      </c>
      <c r="F474" s="84"/>
      <c r="G474" s="85"/>
    </row>
    <row r="475" spans="1:7" ht="15.5" x14ac:dyDescent="0.35">
      <c r="A475" s="668" t="s">
        <v>1472</v>
      </c>
      <c r="B475" s="725">
        <v>310</v>
      </c>
      <c r="C475" s="725">
        <v>295</v>
      </c>
      <c r="D475" s="732" t="s">
        <v>1013</v>
      </c>
      <c r="F475" s="84"/>
      <c r="G475" s="85"/>
    </row>
    <row r="476" spans="1:7" ht="15.5" x14ac:dyDescent="0.35">
      <c r="A476" s="668" t="s">
        <v>1473</v>
      </c>
      <c r="B476" s="725">
        <v>402</v>
      </c>
      <c r="C476" s="725">
        <v>315</v>
      </c>
      <c r="D476" s="732" t="s">
        <v>1013</v>
      </c>
      <c r="F476" s="84"/>
      <c r="G476" s="85"/>
    </row>
    <row r="477" spans="1:7" ht="15.5" x14ac:dyDescent="0.35">
      <c r="A477" s="668" t="s">
        <v>1474</v>
      </c>
      <c r="B477" s="725">
        <v>405</v>
      </c>
      <c r="C477" s="725">
        <v>308</v>
      </c>
      <c r="D477" s="732" t="s">
        <v>1013</v>
      </c>
      <c r="F477" s="84"/>
      <c r="G477" s="85"/>
    </row>
    <row r="478" spans="1:7" ht="15.5" x14ac:dyDescent="0.35">
      <c r="A478" s="668" t="s">
        <v>1475</v>
      </c>
      <c r="B478" s="725">
        <v>434</v>
      </c>
      <c r="C478" s="725">
        <v>282</v>
      </c>
      <c r="D478" s="732" t="s">
        <v>1013</v>
      </c>
      <c r="F478" s="84"/>
      <c r="G478" s="85"/>
    </row>
    <row r="479" spans="1:7" ht="15.5" x14ac:dyDescent="0.35">
      <c r="A479" s="668" t="s">
        <v>1476</v>
      </c>
      <c r="B479" s="725">
        <v>563</v>
      </c>
      <c r="C479" s="725">
        <v>284</v>
      </c>
      <c r="D479" s="732" t="s">
        <v>1013</v>
      </c>
      <c r="F479" s="84"/>
      <c r="G479" s="85"/>
    </row>
    <row r="480" spans="1:7" ht="15.5" x14ac:dyDescent="0.35">
      <c r="A480" s="668" t="s">
        <v>1477</v>
      </c>
      <c r="B480" s="725">
        <v>400</v>
      </c>
      <c r="C480" s="725">
        <v>351</v>
      </c>
      <c r="D480" s="732" t="s">
        <v>1013</v>
      </c>
      <c r="F480" s="84"/>
      <c r="G480" s="85"/>
    </row>
    <row r="481" spans="1:7" ht="15.5" x14ac:dyDescent="0.35">
      <c r="A481" s="668" t="s">
        <v>1478</v>
      </c>
      <c r="B481" s="725">
        <v>1853</v>
      </c>
      <c r="C481" s="725">
        <v>456</v>
      </c>
      <c r="D481" s="732" t="s">
        <v>1013</v>
      </c>
      <c r="F481" s="84"/>
      <c r="G481" s="85"/>
    </row>
    <row r="482" spans="1:7" ht="15.5" x14ac:dyDescent="0.35">
      <c r="A482" s="668" t="s">
        <v>1479</v>
      </c>
      <c r="B482" s="725">
        <v>536</v>
      </c>
      <c r="C482" s="725">
        <v>406</v>
      </c>
      <c r="D482" s="732" t="s">
        <v>1013</v>
      </c>
      <c r="F482" s="84"/>
      <c r="G482" s="85"/>
    </row>
    <row r="483" spans="1:7" ht="15.5" x14ac:dyDescent="0.35">
      <c r="A483" s="668" t="s">
        <v>1480</v>
      </c>
      <c r="B483" s="725">
        <v>392</v>
      </c>
      <c r="C483" s="725">
        <v>215</v>
      </c>
      <c r="D483" s="732" t="s">
        <v>1013</v>
      </c>
      <c r="F483" s="238"/>
      <c r="G483" s="85"/>
    </row>
    <row r="484" spans="1:7" ht="15.5" x14ac:dyDescent="0.35">
      <c r="A484" s="668" t="s">
        <v>1481</v>
      </c>
      <c r="B484" s="725">
        <v>446</v>
      </c>
      <c r="C484" s="725">
        <v>374</v>
      </c>
      <c r="D484" s="732" t="s">
        <v>1013</v>
      </c>
      <c r="F484" s="84"/>
      <c r="G484" s="85"/>
    </row>
    <row r="485" spans="1:7" ht="15.5" x14ac:dyDescent="0.35">
      <c r="A485" s="668" t="s">
        <v>1482</v>
      </c>
      <c r="B485" s="725">
        <v>880</v>
      </c>
      <c r="C485" s="725">
        <v>503</v>
      </c>
      <c r="D485" s="732" t="s">
        <v>1013</v>
      </c>
      <c r="F485" s="84"/>
      <c r="G485" s="85"/>
    </row>
    <row r="486" spans="1:7" ht="15.5" x14ac:dyDescent="0.35">
      <c r="A486" s="668" t="s">
        <v>1483</v>
      </c>
      <c r="B486" s="725">
        <v>875</v>
      </c>
      <c r="C486" s="725">
        <v>530</v>
      </c>
      <c r="D486" s="732" t="s">
        <v>1013</v>
      </c>
      <c r="F486" s="84"/>
      <c r="G486" s="85"/>
    </row>
    <row r="487" spans="1:7" ht="15.5" x14ac:dyDescent="0.35">
      <c r="A487" s="668" t="s">
        <v>1484</v>
      </c>
      <c r="B487" s="725">
        <v>928</v>
      </c>
      <c r="C487" s="725">
        <v>503</v>
      </c>
      <c r="D487" s="732" t="s">
        <v>1013</v>
      </c>
      <c r="F487" s="84"/>
      <c r="G487" s="85"/>
    </row>
    <row r="488" spans="1:7" ht="15.5" x14ac:dyDescent="0.35">
      <c r="A488" s="668" t="s">
        <v>1485</v>
      </c>
      <c r="B488" s="725">
        <v>911</v>
      </c>
      <c r="C488" s="725">
        <v>457</v>
      </c>
      <c r="D488" s="732" t="s">
        <v>1013</v>
      </c>
      <c r="F488" s="84"/>
      <c r="G488" s="85"/>
    </row>
    <row r="489" spans="1:7" ht="15.5" x14ac:dyDescent="0.35">
      <c r="A489" s="668" t="s">
        <v>1486</v>
      </c>
      <c r="B489" s="725">
        <v>962</v>
      </c>
      <c r="C489" s="725">
        <v>445</v>
      </c>
      <c r="D489" s="732" t="s">
        <v>1013</v>
      </c>
      <c r="F489" s="84"/>
      <c r="G489" s="85"/>
    </row>
    <row r="490" spans="1:7" ht="15.5" x14ac:dyDescent="0.35">
      <c r="A490" s="668" t="s">
        <v>1487</v>
      </c>
      <c r="B490" s="725">
        <v>1105</v>
      </c>
      <c r="C490" s="725">
        <v>322</v>
      </c>
      <c r="D490" s="732" t="s">
        <v>1013</v>
      </c>
      <c r="F490" s="84"/>
      <c r="G490" s="85"/>
    </row>
    <row r="491" spans="1:7" ht="15.5" x14ac:dyDescent="0.35">
      <c r="A491" s="668" t="s">
        <v>1488</v>
      </c>
      <c r="B491" s="725">
        <v>530</v>
      </c>
      <c r="C491" s="725">
        <v>353</v>
      </c>
      <c r="D491" s="732" t="s">
        <v>1013</v>
      </c>
      <c r="F491" s="84"/>
      <c r="G491" s="85"/>
    </row>
    <row r="492" spans="1:7" ht="15.5" x14ac:dyDescent="0.35">
      <c r="A492" s="668" t="s">
        <v>1489</v>
      </c>
      <c r="B492" s="725">
        <v>773</v>
      </c>
      <c r="C492" s="725">
        <v>433</v>
      </c>
      <c r="D492" s="732" t="s">
        <v>1013</v>
      </c>
      <c r="F492" s="84"/>
      <c r="G492" s="85"/>
    </row>
    <row r="493" spans="1:7" ht="15.5" x14ac:dyDescent="0.35">
      <c r="A493" s="668" t="s">
        <v>1490</v>
      </c>
      <c r="B493" s="725">
        <v>1659</v>
      </c>
      <c r="C493" s="725">
        <v>403</v>
      </c>
      <c r="D493" s="732" t="s">
        <v>1013</v>
      </c>
      <c r="F493" s="84"/>
      <c r="G493" s="85"/>
    </row>
    <row r="494" spans="1:7" ht="15.5" x14ac:dyDescent="0.35">
      <c r="A494" s="668" t="s">
        <v>1491</v>
      </c>
      <c r="B494" s="725">
        <v>1600</v>
      </c>
      <c r="C494" s="725">
        <v>324</v>
      </c>
      <c r="D494" s="732" t="s">
        <v>1013</v>
      </c>
      <c r="F494" s="84"/>
      <c r="G494" s="85"/>
    </row>
    <row r="495" spans="1:7" ht="15.5" x14ac:dyDescent="0.35">
      <c r="A495" s="668" t="s">
        <v>1492</v>
      </c>
      <c r="B495" s="725">
        <v>310</v>
      </c>
      <c r="C495" s="725">
        <v>185</v>
      </c>
      <c r="D495" s="732" t="s">
        <v>1013</v>
      </c>
      <c r="F495" s="238"/>
      <c r="G495" s="85"/>
    </row>
    <row r="496" spans="1:7" ht="15.5" x14ac:dyDescent="0.35">
      <c r="A496" s="668" t="s">
        <v>1493</v>
      </c>
      <c r="B496" s="725">
        <v>2043</v>
      </c>
      <c r="C496" s="725">
        <v>296</v>
      </c>
      <c r="D496" s="732" t="s">
        <v>1013</v>
      </c>
      <c r="F496" s="84"/>
      <c r="G496" s="85"/>
    </row>
    <row r="497" spans="1:7" ht="15.5" x14ac:dyDescent="0.35">
      <c r="A497" s="668" t="s">
        <v>1494</v>
      </c>
      <c r="B497" s="725">
        <v>5119</v>
      </c>
      <c r="C497" s="725">
        <v>285</v>
      </c>
      <c r="D497" s="732" t="s">
        <v>1013</v>
      </c>
      <c r="F497" s="84"/>
      <c r="G497" s="85"/>
    </row>
    <row r="498" spans="1:7" ht="15.5" x14ac:dyDescent="0.35">
      <c r="A498" s="668" t="s">
        <v>1495</v>
      </c>
      <c r="B498" s="725">
        <v>2335</v>
      </c>
      <c r="C498" s="725">
        <v>217</v>
      </c>
      <c r="D498" s="732" t="s">
        <v>1013</v>
      </c>
      <c r="F498" s="84"/>
      <c r="G498" s="85"/>
    </row>
    <row r="499" spans="1:7" ht="15.5" x14ac:dyDescent="0.35">
      <c r="A499" s="668" t="s">
        <v>1496</v>
      </c>
      <c r="B499" s="725">
        <v>493</v>
      </c>
      <c r="C499" s="725">
        <v>206</v>
      </c>
      <c r="D499" s="732" t="s">
        <v>1013</v>
      </c>
      <c r="F499" s="84"/>
      <c r="G499" s="85"/>
    </row>
    <row r="500" spans="1:7" ht="15.5" x14ac:dyDescent="0.35">
      <c r="A500" s="668" t="s">
        <v>1497</v>
      </c>
      <c r="B500" s="725">
        <v>439</v>
      </c>
      <c r="C500" s="725">
        <v>276</v>
      </c>
      <c r="D500" s="732" t="s">
        <v>1013</v>
      </c>
      <c r="F500" s="84"/>
      <c r="G500" s="85"/>
    </row>
    <row r="501" spans="1:7" ht="15.5" x14ac:dyDescent="0.35">
      <c r="A501" s="668" t="s">
        <v>1498</v>
      </c>
      <c r="B501" s="725">
        <v>537</v>
      </c>
      <c r="C501" s="725">
        <v>275</v>
      </c>
      <c r="D501" s="732" t="s">
        <v>1013</v>
      </c>
      <c r="F501" s="84"/>
      <c r="G501" s="85"/>
    </row>
    <row r="502" spans="1:7" ht="15.5" x14ac:dyDescent="0.35">
      <c r="A502" s="668" t="s">
        <v>1499</v>
      </c>
      <c r="B502" s="725">
        <v>275</v>
      </c>
      <c r="C502" s="725">
        <v>242</v>
      </c>
      <c r="D502" s="732" t="s">
        <v>1013</v>
      </c>
      <c r="F502" s="84"/>
      <c r="G502" s="85"/>
    </row>
    <row r="503" spans="1:7" ht="15.5" x14ac:dyDescent="0.35">
      <c r="A503" s="668" t="s">
        <v>1500</v>
      </c>
      <c r="B503" s="725">
        <v>438</v>
      </c>
      <c r="C503" s="725">
        <v>217</v>
      </c>
      <c r="D503" s="732" t="s">
        <v>1013</v>
      </c>
      <c r="F503" s="84"/>
      <c r="G503" s="85"/>
    </row>
    <row r="504" spans="1:7" ht="15.5" x14ac:dyDescent="0.35">
      <c r="A504" s="668" t="s">
        <v>1501</v>
      </c>
      <c r="B504" s="725">
        <v>569</v>
      </c>
      <c r="C504" s="725">
        <v>241</v>
      </c>
      <c r="D504" s="732" t="s">
        <v>1013</v>
      </c>
      <c r="F504" s="84"/>
      <c r="G504" s="85"/>
    </row>
    <row r="505" spans="1:7" ht="15.5" x14ac:dyDescent="0.35">
      <c r="A505" s="668" t="s">
        <v>1502</v>
      </c>
      <c r="B505" s="725">
        <v>409</v>
      </c>
      <c r="C505" s="725">
        <v>245</v>
      </c>
      <c r="D505" s="732" t="s">
        <v>1013</v>
      </c>
      <c r="F505" s="84"/>
      <c r="G505" s="85"/>
    </row>
    <row r="506" spans="1:7" ht="15.5" x14ac:dyDescent="0.35">
      <c r="A506" s="668" t="s">
        <v>1503</v>
      </c>
      <c r="B506" s="725">
        <v>619</v>
      </c>
      <c r="C506" s="725">
        <v>240</v>
      </c>
      <c r="D506" s="732" t="s">
        <v>1013</v>
      </c>
      <c r="F506" s="84"/>
      <c r="G506" s="85"/>
    </row>
    <row r="507" spans="1:7" ht="15.5" x14ac:dyDescent="0.35">
      <c r="A507" s="668" t="s">
        <v>1504</v>
      </c>
      <c r="B507" s="725">
        <v>276</v>
      </c>
      <c r="C507" s="725">
        <v>146</v>
      </c>
      <c r="D507" s="732" t="s">
        <v>1013</v>
      </c>
      <c r="F507" s="238"/>
      <c r="G507" s="85"/>
    </row>
    <row r="508" spans="1:7" ht="15.5" x14ac:dyDescent="0.35">
      <c r="A508" s="668" t="s">
        <v>1505</v>
      </c>
      <c r="B508" s="725">
        <v>5486</v>
      </c>
      <c r="C508" s="725">
        <v>233</v>
      </c>
      <c r="D508" s="732" t="s">
        <v>1013</v>
      </c>
      <c r="F508" s="84"/>
      <c r="G508" s="85"/>
    </row>
    <row r="509" spans="1:7" ht="15.5" x14ac:dyDescent="0.35">
      <c r="A509" s="668" t="s">
        <v>1506</v>
      </c>
      <c r="B509" s="725">
        <v>6514</v>
      </c>
      <c r="C509" s="725">
        <v>225</v>
      </c>
      <c r="D509" s="732" t="s">
        <v>1013</v>
      </c>
      <c r="F509" s="84"/>
      <c r="G509" s="85"/>
    </row>
    <row r="510" spans="1:7" ht="15.5" x14ac:dyDescent="0.35">
      <c r="A510" s="668" t="s">
        <v>1507</v>
      </c>
      <c r="B510" s="725">
        <v>522</v>
      </c>
      <c r="C510" s="725">
        <v>225</v>
      </c>
      <c r="D510" s="732" t="s">
        <v>1013</v>
      </c>
      <c r="F510" s="84"/>
      <c r="G510" s="85"/>
    </row>
    <row r="511" spans="1:7" ht="15.5" x14ac:dyDescent="0.35">
      <c r="A511" s="668" t="s">
        <v>1508</v>
      </c>
      <c r="B511" s="725">
        <v>859</v>
      </c>
      <c r="C511" s="725">
        <v>288</v>
      </c>
      <c r="D511" s="732" t="s">
        <v>1013</v>
      </c>
      <c r="F511" s="84"/>
      <c r="G511" s="85"/>
    </row>
    <row r="512" spans="1:7" ht="15.5" x14ac:dyDescent="0.35">
      <c r="A512" s="668" t="s">
        <v>1509</v>
      </c>
      <c r="B512" s="725">
        <v>1003</v>
      </c>
      <c r="C512" s="725">
        <v>339</v>
      </c>
      <c r="D512" s="732" t="s">
        <v>1013</v>
      </c>
      <c r="F512" s="84"/>
      <c r="G512" s="85"/>
    </row>
    <row r="513" spans="1:7" ht="15.5" x14ac:dyDescent="0.35">
      <c r="A513" s="668" t="s">
        <v>1510</v>
      </c>
      <c r="B513" s="725">
        <v>1130</v>
      </c>
      <c r="C513" s="725">
        <v>373</v>
      </c>
      <c r="D513" s="732" t="s">
        <v>1013</v>
      </c>
      <c r="F513" s="84"/>
      <c r="G513" s="85"/>
    </row>
    <row r="514" spans="1:7" ht="15.5" x14ac:dyDescent="0.35">
      <c r="A514" s="668" t="s">
        <v>1511</v>
      </c>
      <c r="B514" s="725">
        <v>1184</v>
      </c>
      <c r="C514" s="725">
        <v>298</v>
      </c>
      <c r="D514" s="732" t="s">
        <v>1013</v>
      </c>
      <c r="F514" s="84"/>
      <c r="G514" s="85"/>
    </row>
    <row r="515" spans="1:7" ht="15.5" x14ac:dyDescent="0.35">
      <c r="A515" s="668" t="s">
        <v>1512</v>
      </c>
      <c r="B515" s="725">
        <v>3132</v>
      </c>
      <c r="C515" s="725">
        <v>297</v>
      </c>
      <c r="D515" s="732" t="s">
        <v>1013</v>
      </c>
      <c r="F515" s="84"/>
      <c r="G515" s="85"/>
    </row>
    <row r="516" spans="1:7" ht="15.5" x14ac:dyDescent="0.35">
      <c r="A516" s="668" t="s">
        <v>1513</v>
      </c>
      <c r="B516" s="725">
        <v>2517</v>
      </c>
      <c r="C516" s="725">
        <v>303</v>
      </c>
      <c r="D516" s="732" t="s">
        <v>1013</v>
      </c>
      <c r="F516" s="84"/>
      <c r="G516" s="85"/>
    </row>
    <row r="517" spans="1:7" ht="15.5" x14ac:dyDescent="0.35">
      <c r="A517" s="668" t="s">
        <v>1514</v>
      </c>
      <c r="B517" s="725">
        <v>956</v>
      </c>
      <c r="C517" s="725">
        <v>405</v>
      </c>
      <c r="D517" s="732" t="s">
        <v>1013</v>
      </c>
      <c r="F517" s="84"/>
      <c r="G517" s="85"/>
    </row>
    <row r="518" spans="1:7" ht="15.5" x14ac:dyDescent="0.35">
      <c r="A518" s="668" t="s">
        <v>1515</v>
      </c>
      <c r="B518" s="725">
        <v>374</v>
      </c>
      <c r="C518" s="725">
        <v>301</v>
      </c>
      <c r="D518" s="732" t="s">
        <v>1013</v>
      </c>
      <c r="F518" s="84"/>
      <c r="G518" s="85"/>
    </row>
    <row r="519" spans="1:7" ht="15.5" x14ac:dyDescent="0.35">
      <c r="A519" s="668" t="s">
        <v>1516</v>
      </c>
      <c r="B519" s="725">
        <v>232</v>
      </c>
      <c r="C519" s="725">
        <v>152</v>
      </c>
      <c r="D519" s="732" t="s">
        <v>1013</v>
      </c>
      <c r="F519" s="238"/>
      <c r="G519" s="85"/>
    </row>
    <row r="520" spans="1:7" ht="15.5" x14ac:dyDescent="0.35">
      <c r="A520" s="668" t="s">
        <v>1517</v>
      </c>
      <c r="B520" s="725">
        <v>400</v>
      </c>
      <c r="C520" s="725">
        <v>236</v>
      </c>
      <c r="D520" s="732" t="s">
        <v>1013</v>
      </c>
      <c r="F520" s="84"/>
      <c r="G520" s="85"/>
    </row>
    <row r="521" spans="1:7" ht="15.5" x14ac:dyDescent="0.35">
      <c r="A521" s="668" t="s">
        <v>1518</v>
      </c>
      <c r="B521" s="725">
        <v>695</v>
      </c>
      <c r="C521" s="725">
        <v>308</v>
      </c>
      <c r="D521" s="732" t="s">
        <v>1013</v>
      </c>
      <c r="F521" s="84"/>
      <c r="G521" s="85"/>
    </row>
    <row r="522" spans="1:7" ht="15.5" x14ac:dyDescent="0.35">
      <c r="A522" s="668" t="s">
        <v>1519</v>
      </c>
      <c r="B522" s="725">
        <v>1161</v>
      </c>
      <c r="C522" s="725">
        <v>355</v>
      </c>
      <c r="D522" s="732" t="s">
        <v>1013</v>
      </c>
      <c r="F522" s="84"/>
      <c r="G522" s="85"/>
    </row>
    <row r="523" spans="1:7" ht="15.5" x14ac:dyDescent="0.35">
      <c r="A523" s="668" t="s">
        <v>1520</v>
      </c>
      <c r="B523" s="725">
        <v>641</v>
      </c>
      <c r="C523" s="725">
        <v>299</v>
      </c>
      <c r="D523" s="732" t="s">
        <v>1013</v>
      </c>
      <c r="F523" s="84"/>
      <c r="G523" s="85"/>
    </row>
    <row r="524" spans="1:7" ht="15.5" x14ac:dyDescent="0.35">
      <c r="A524" s="668" t="s">
        <v>1521</v>
      </c>
      <c r="B524" s="725">
        <v>499</v>
      </c>
      <c r="C524" s="725">
        <v>323</v>
      </c>
      <c r="D524" s="732" t="s">
        <v>1013</v>
      </c>
      <c r="F524" s="84"/>
      <c r="G524" s="85"/>
    </row>
    <row r="525" spans="1:7" ht="15.5" x14ac:dyDescent="0.35">
      <c r="A525" s="668" t="s">
        <v>1522</v>
      </c>
      <c r="B525" s="725">
        <v>763</v>
      </c>
      <c r="C525" s="725">
        <v>332</v>
      </c>
      <c r="D525" s="732" t="s">
        <v>1013</v>
      </c>
      <c r="F525" s="84"/>
      <c r="G525" s="85"/>
    </row>
    <row r="526" spans="1:7" ht="15.5" x14ac:dyDescent="0.35">
      <c r="A526" s="668" t="s">
        <v>1523</v>
      </c>
      <c r="B526" s="725">
        <v>276</v>
      </c>
      <c r="C526" s="725">
        <v>233</v>
      </c>
      <c r="D526" s="732" t="s">
        <v>1013</v>
      </c>
      <c r="F526" s="84"/>
      <c r="G526" s="85"/>
    </row>
    <row r="527" spans="1:7" ht="15.5" x14ac:dyDescent="0.35">
      <c r="A527" s="668" t="s">
        <v>1524</v>
      </c>
      <c r="B527" s="725">
        <v>378</v>
      </c>
      <c r="C527" s="725">
        <v>307</v>
      </c>
      <c r="D527" s="732" t="s">
        <v>1013</v>
      </c>
      <c r="F527" s="84"/>
      <c r="G527" s="85"/>
    </row>
    <row r="528" spans="1:7" ht="15.5" x14ac:dyDescent="0.35">
      <c r="A528" s="668" t="s">
        <v>1525</v>
      </c>
      <c r="B528" s="725">
        <v>699</v>
      </c>
      <c r="C528" s="725">
        <v>314</v>
      </c>
      <c r="D528" s="732" t="s">
        <v>1013</v>
      </c>
      <c r="F528" s="84"/>
      <c r="G528" s="85"/>
    </row>
    <row r="529" spans="1:7" ht="15.5" x14ac:dyDescent="0.35">
      <c r="A529" s="668" t="s">
        <v>1526</v>
      </c>
      <c r="B529" s="725">
        <v>702</v>
      </c>
      <c r="C529" s="725">
        <v>391</v>
      </c>
      <c r="D529" s="732" t="s">
        <v>1013</v>
      </c>
      <c r="F529" s="84"/>
      <c r="G529" s="85"/>
    </row>
    <row r="530" spans="1:7" ht="15.5" x14ac:dyDescent="0.35">
      <c r="A530" s="668" t="s">
        <v>1527</v>
      </c>
      <c r="B530" s="725">
        <v>715</v>
      </c>
      <c r="C530" s="725">
        <v>399</v>
      </c>
      <c r="D530" s="732" t="s">
        <v>1013</v>
      </c>
      <c r="F530" s="84"/>
      <c r="G530" s="85"/>
    </row>
    <row r="531" spans="1:7" ht="15.5" x14ac:dyDescent="0.35">
      <c r="A531" s="668" t="s">
        <v>1528</v>
      </c>
      <c r="B531" s="725">
        <v>269</v>
      </c>
      <c r="C531" s="725">
        <v>120</v>
      </c>
      <c r="D531" s="732" t="s">
        <v>1013</v>
      </c>
      <c r="F531" s="238"/>
      <c r="G531" s="85"/>
    </row>
    <row r="532" spans="1:7" ht="15.5" x14ac:dyDescent="0.35">
      <c r="A532" s="668" t="s">
        <v>1529</v>
      </c>
      <c r="B532" s="725">
        <v>213</v>
      </c>
      <c r="C532" s="725">
        <v>128</v>
      </c>
      <c r="D532" s="732" t="s">
        <v>1013</v>
      </c>
      <c r="F532" s="84"/>
      <c r="G532" s="85"/>
    </row>
    <row r="533" spans="1:7" ht="15.5" x14ac:dyDescent="0.35">
      <c r="A533" s="668" t="s">
        <v>1530</v>
      </c>
      <c r="B533" s="725">
        <v>4085</v>
      </c>
      <c r="C533" s="725">
        <v>154</v>
      </c>
      <c r="D533" s="732" t="s">
        <v>1013</v>
      </c>
      <c r="F533" s="84"/>
      <c r="G533" s="85"/>
    </row>
    <row r="534" spans="1:7" ht="15.5" x14ac:dyDescent="0.35">
      <c r="A534" s="668" t="s">
        <v>1531</v>
      </c>
      <c r="B534" s="725">
        <v>2196</v>
      </c>
      <c r="C534" s="725">
        <v>281</v>
      </c>
      <c r="D534" s="732" t="s">
        <v>1013</v>
      </c>
      <c r="F534" s="84"/>
      <c r="G534" s="85"/>
    </row>
    <row r="535" spans="1:7" ht="15.5" x14ac:dyDescent="0.35">
      <c r="A535" s="668" t="s">
        <v>1532</v>
      </c>
      <c r="B535" s="725">
        <v>667</v>
      </c>
      <c r="C535" s="725">
        <v>377</v>
      </c>
      <c r="D535" s="732" t="s">
        <v>1013</v>
      </c>
      <c r="F535" s="84"/>
      <c r="G535" s="85"/>
    </row>
    <row r="536" spans="1:7" ht="15.5" x14ac:dyDescent="0.35">
      <c r="A536" s="668" t="s">
        <v>1533</v>
      </c>
      <c r="B536" s="725">
        <v>838</v>
      </c>
      <c r="C536" s="725">
        <v>409</v>
      </c>
      <c r="D536" s="732" t="s">
        <v>1013</v>
      </c>
      <c r="F536" s="84"/>
      <c r="G536" s="85"/>
    </row>
    <row r="537" spans="1:7" ht="15.5" x14ac:dyDescent="0.35">
      <c r="A537" s="668" t="s">
        <v>1534</v>
      </c>
      <c r="B537" s="725">
        <v>856</v>
      </c>
      <c r="C537" s="725">
        <v>403</v>
      </c>
      <c r="D537" s="732" t="s">
        <v>1013</v>
      </c>
      <c r="F537" s="84"/>
      <c r="G537" s="85"/>
    </row>
    <row r="538" spans="1:7" ht="15.5" x14ac:dyDescent="0.35">
      <c r="A538" s="668" t="s">
        <v>1535</v>
      </c>
      <c r="B538" s="725">
        <v>499</v>
      </c>
      <c r="C538" s="725">
        <v>283</v>
      </c>
      <c r="D538" s="732" t="s">
        <v>1013</v>
      </c>
      <c r="F538" s="84"/>
      <c r="G538" s="85"/>
    </row>
    <row r="539" spans="1:7" ht="15.5" x14ac:dyDescent="0.35">
      <c r="A539" s="668" t="s">
        <v>1536</v>
      </c>
      <c r="B539" s="725">
        <v>520</v>
      </c>
      <c r="C539" s="725">
        <v>303</v>
      </c>
      <c r="D539" s="732" t="s">
        <v>1013</v>
      </c>
      <c r="F539" s="84"/>
      <c r="G539" s="85"/>
    </row>
    <row r="540" spans="1:7" ht="15.5" x14ac:dyDescent="0.35">
      <c r="A540" s="668" t="s">
        <v>1537</v>
      </c>
      <c r="B540" s="725">
        <v>999</v>
      </c>
      <c r="C540" s="725">
        <v>366</v>
      </c>
      <c r="D540" s="732" t="s">
        <v>1013</v>
      </c>
      <c r="F540" s="84"/>
      <c r="G540" s="85"/>
    </row>
    <row r="541" spans="1:7" ht="15.5" x14ac:dyDescent="0.35">
      <c r="A541" s="668" t="s">
        <v>1538</v>
      </c>
      <c r="B541" s="725">
        <v>1656</v>
      </c>
      <c r="C541" s="725">
        <v>490</v>
      </c>
      <c r="D541" s="732" t="s">
        <v>1013</v>
      </c>
      <c r="F541" s="84"/>
      <c r="G541" s="85"/>
    </row>
    <row r="542" spans="1:7" ht="15.5" x14ac:dyDescent="0.35">
      <c r="A542" s="668" t="s">
        <v>1539</v>
      </c>
      <c r="B542" s="725">
        <v>1459</v>
      </c>
      <c r="C542" s="725">
        <v>431</v>
      </c>
      <c r="D542" s="732" t="s">
        <v>1013</v>
      </c>
      <c r="F542" s="84"/>
      <c r="G542" s="85"/>
    </row>
    <row r="543" spans="1:7" ht="15.5" x14ac:dyDescent="0.35">
      <c r="A543" s="668" t="s">
        <v>1540</v>
      </c>
      <c r="B543" s="725">
        <v>764</v>
      </c>
      <c r="C543" s="725">
        <v>203</v>
      </c>
      <c r="D543" s="732" t="s">
        <v>1013</v>
      </c>
      <c r="F543" s="238"/>
      <c r="G543" s="85"/>
    </row>
    <row r="544" spans="1:7" ht="15.5" x14ac:dyDescent="0.35">
      <c r="A544" s="668" t="s">
        <v>1541</v>
      </c>
      <c r="B544" s="725">
        <v>339</v>
      </c>
      <c r="C544" s="725">
        <v>239</v>
      </c>
      <c r="D544" s="732" t="s">
        <v>1013</v>
      </c>
      <c r="F544" s="84"/>
      <c r="G544" s="85"/>
    </row>
    <row r="545" spans="1:7" ht="15.5" x14ac:dyDescent="0.35">
      <c r="A545" s="668" t="s">
        <v>1542</v>
      </c>
      <c r="B545" s="725">
        <v>388</v>
      </c>
      <c r="C545" s="725">
        <v>301</v>
      </c>
      <c r="D545" s="732" t="s">
        <v>1013</v>
      </c>
      <c r="F545" s="84"/>
      <c r="G545" s="85"/>
    </row>
    <row r="546" spans="1:7" ht="15.5" x14ac:dyDescent="0.35">
      <c r="A546" s="668" t="s">
        <v>1543</v>
      </c>
      <c r="B546" s="725">
        <v>711</v>
      </c>
      <c r="C546" s="725">
        <v>302</v>
      </c>
      <c r="D546" s="732" t="s">
        <v>1013</v>
      </c>
      <c r="F546" s="84"/>
      <c r="G546" s="85"/>
    </row>
    <row r="547" spans="1:7" ht="15.5" x14ac:dyDescent="0.35">
      <c r="A547" s="668" t="s">
        <v>1544</v>
      </c>
      <c r="B547" s="725">
        <v>668</v>
      </c>
      <c r="C547" s="725">
        <v>335</v>
      </c>
      <c r="D547" s="732" t="s">
        <v>1013</v>
      </c>
      <c r="F547" s="84"/>
      <c r="G547" s="85"/>
    </row>
    <row r="548" spans="1:7" ht="15.5" x14ac:dyDescent="0.35">
      <c r="A548" s="668" t="s">
        <v>1545</v>
      </c>
      <c r="B548" s="725">
        <v>864</v>
      </c>
      <c r="C548" s="725">
        <v>339</v>
      </c>
      <c r="D548" s="732" t="s">
        <v>1013</v>
      </c>
      <c r="F548" s="84"/>
      <c r="G548" s="85"/>
    </row>
    <row r="549" spans="1:7" ht="15.5" x14ac:dyDescent="0.35">
      <c r="A549" s="668" t="s">
        <v>1546</v>
      </c>
      <c r="B549" s="725">
        <v>935</v>
      </c>
      <c r="C549" s="725">
        <v>352</v>
      </c>
      <c r="D549" s="732" t="s">
        <v>1013</v>
      </c>
      <c r="F549" s="84"/>
      <c r="G549" s="85"/>
    </row>
    <row r="550" spans="1:7" ht="15.5" x14ac:dyDescent="0.35">
      <c r="A550" s="668" t="s">
        <v>1547</v>
      </c>
      <c r="B550" s="725">
        <v>631</v>
      </c>
      <c r="C550" s="725">
        <v>330</v>
      </c>
      <c r="D550" s="732" t="s">
        <v>1013</v>
      </c>
      <c r="F550" s="84"/>
      <c r="G550" s="85"/>
    </row>
    <row r="551" spans="1:7" ht="15.5" x14ac:dyDescent="0.35">
      <c r="A551" s="668" t="s">
        <v>1548</v>
      </c>
      <c r="B551" s="725">
        <v>469</v>
      </c>
      <c r="C551" s="725">
        <v>218</v>
      </c>
      <c r="D551" s="732" t="s">
        <v>1013</v>
      </c>
      <c r="F551" s="84"/>
      <c r="G551" s="85"/>
    </row>
    <row r="552" spans="1:7" ht="15.5" x14ac:dyDescent="0.35">
      <c r="A552" s="668" t="s">
        <v>1549</v>
      </c>
      <c r="B552" s="725">
        <v>300</v>
      </c>
      <c r="C552" s="725">
        <v>207</v>
      </c>
      <c r="D552" s="732" t="s">
        <v>1013</v>
      </c>
      <c r="F552" s="84"/>
      <c r="G552" s="85"/>
    </row>
    <row r="553" spans="1:7" ht="15.5" x14ac:dyDescent="0.35">
      <c r="A553" s="668" t="s">
        <v>1550</v>
      </c>
      <c r="B553" s="725">
        <v>352</v>
      </c>
      <c r="C553" s="725">
        <v>213</v>
      </c>
      <c r="D553" s="732" t="s">
        <v>1013</v>
      </c>
      <c r="F553" s="84"/>
      <c r="G553" s="85"/>
    </row>
    <row r="554" spans="1:7" ht="15.5" x14ac:dyDescent="0.35">
      <c r="A554" s="668" t="s">
        <v>1551</v>
      </c>
      <c r="B554" s="725">
        <v>220</v>
      </c>
      <c r="C554" s="725">
        <v>158</v>
      </c>
      <c r="D554" s="732" t="s">
        <v>1013</v>
      </c>
      <c r="F554" s="84"/>
      <c r="G554" s="85"/>
    </row>
    <row r="555" spans="1:7" ht="15.5" x14ac:dyDescent="0.35">
      <c r="A555" s="668" t="s">
        <v>1552</v>
      </c>
      <c r="B555" s="725">
        <v>135</v>
      </c>
      <c r="C555" s="725">
        <v>88</v>
      </c>
      <c r="D555" s="732" t="s">
        <v>1013</v>
      </c>
      <c r="F555" s="238"/>
      <c r="G555" s="85"/>
    </row>
    <row r="556" spans="1:7" ht="15.5" x14ac:dyDescent="0.35">
      <c r="A556" s="668" t="s">
        <v>1553</v>
      </c>
      <c r="B556" s="725">
        <v>324</v>
      </c>
      <c r="C556" s="725">
        <v>184</v>
      </c>
      <c r="D556" s="732" t="s">
        <v>1013</v>
      </c>
      <c r="F556" s="84"/>
      <c r="G556" s="85"/>
    </row>
    <row r="557" spans="1:7" ht="15.5" x14ac:dyDescent="0.35">
      <c r="A557" s="668" t="s">
        <v>1554</v>
      </c>
      <c r="B557" s="725">
        <v>240</v>
      </c>
      <c r="C557" s="725">
        <v>197</v>
      </c>
      <c r="D557" s="732" t="s">
        <v>1013</v>
      </c>
      <c r="F557" s="84"/>
      <c r="G557" s="85"/>
    </row>
    <row r="558" spans="1:7" ht="15.5" x14ac:dyDescent="0.35">
      <c r="A558" s="668" t="s">
        <v>1555</v>
      </c>
      <c r="B558" s="725">
        <v>304</v>
      </c>
      <c r="C558" s="725">
        <v>252</v>
      </c>
      <c r="D558" s="732" t="s">
        <v>1013</v>
      </c>
      <c r="F558" s="84"/>
      <c r="G558" s="85"/>
    </row>
    <row r="559" spans="1:7" ht="15.5" x14ac:dyDescent="0.35">
      <c r="A559" s="668" t="s">
        <v>1556</v>
      </c>
      <c r="B559" s="725">
        <v>298</v>
      </c>
      <c r="C559" s="725">
        <v>219</v>
      </c>
      <c r="D559" s="732" t="s">
        <v>1013</v>
      </c>
      <c r="F559" s="84"/>
      <c r="G559" s="85"/>
    </row>
    <row r="560" spans="1:7" ht="15.5" x14ac:dyDescent="0.35">
      <c r="A560" s="668" t="s">
        <v>1557</v>
      </c>
      <c r="B560" s="725">
        <v>200</v>
      </c>
      <c r="C560" s="725">
        <v>213</v>
      </c>
      <c r="D560" s="732" t="s">
        <v>1013</v>
      </c>
      <c r="F560" s="84"/>
      <c r="G560" s="85"/>
    </row>
    <row r="561" spans="1:7" ht="15.5" x14ac:dyDescent="0.35">
      <c r="A561" s="668" t="s">
        <v>1558</v>
      </c>
      <c r="B561" s="725">
        <v>224</v>
      </c>
      <c r="C561" s="725">
        <v>233</v>
      </c>
      <c r="D561" s="732" t="s">
        <v>1013</v>
      </c>
      <c r="F561" s="84"/>
      <c r="G561" s="85"/>
    </row>
    <row r="562" spans="1:7" ht="15.5" x14ac:dyDescent="0.35">
      <c r="A562" s="668" t="s">
        <v>1559</v>
      </c>
      <c r="B562" s="725">
        <v>219</v>
      </c>
      <c r="C562" s="725">
        <v>219</v>
      </c>
      <c r="D562" s="732" t="s">
        <v>1013</v>
      </c>
      <c r="F562" s="84"/>
      <c r="G562" s="85"/>
    </row>
    <row r="563" spans="1:7" ht="15.5" x14ac:dyDescent="0.35">
      <c r="A563" s="668" t="s">
        <v>1560</v>
      </c>
      <c r="B563" s="725">
        <v>321</v>
      </c>
      <c r="C563" s="725">
        <v>210</v>
      </c>
      <c r="D563" s="732" t="s">
        <v>1013</v>
      </c>
      <c r="F563" s="84"/>
      <c r="G563" s="85"/>
    </row>
    <row r="564" spans="1:7" ht="15.5" x14ac:dyDescent="0.35">
      <c r="A564" s="668" t="s">
        <v>1561</v>
      </c>
      <c r="B564" s="725">
        <v>385</v>
      </c>
      <c r="C564" s="725">
        <v>237</v>
      </c>
      <c r="D564" s="732" t="s">
        <v>1013</v>
      </c>
      <c r="F564" s="84"/>
      <c r="G564" s="85"/>
    </row>
    <row r="565" spans="1:7" ht="15.5" x14ac:dyDescent="0.35">
      <c r="A565" s="668" t="s">
        <v>1562</v>
      </c>
      <c r="B565" s="725">
        <v>254</v>
      </c>
      <c r="C565" s="725">
        <v>248</v>
      </c>
      <c r="D565" s="732" t="s">
        <v>1013</v>
      </c>
      <c r="F565" s="84"/>
      <c r="G565" s="85"/>
    </row>
    <row r="566" spans="1:7" ht="15.5" x14ac:dyDescent="0.35">
      <c r="A566" s="668" t="s">
        <v>1563</v>
      </c>
      <c r="B566" s="725">
        <v>327</v>
      </c>
      <c r="C566" s="725">
        <v>249</v>
      </c>
      <c r="D566" s="732" t="s">
        <v>1013</v>
      </c>
      <c r="F566" s="84"/>
      <c r="G566" s="85"/>
    </row>
    <row r="567" spans="1:7" ht="15.5" x14ac:dyDescent="0.35">
      <c r="A567" s="668" t="s">
        <v>1564</v>
      </c>
      <c r="B567" s="725">
        <v>188</v>
      </c>
      <c r="C567" s="725">
        <v>161</v>
      </c>
      <c r="D567" s="732" t="s">
        <v>1013</v>
      </c>
      <c r="F567" s="238"/>
      <c r="G567" s="85"/>
    </row>
    <row r="568" spans="1:7" ht="15.5" x14ac:dyDescent="0.35">
      <c r="A568" s="668" t="s">
        <v>1565</v>
      </c>
      <c r="B568" s="725">
        <v>434</v>
      </c>
      <c r="C568" s="725">
        <v>262</v>
      </c>
      <c r="D568" s="732" t="s">
        <v>1013</v>
      </c>
      <c r="F568" s="84"/>
      <c r="G568" s="85"/>
    </row>
    <row r="569" spans="1:7" ht="15.5" x14ac:dyDescent="0.35">
      <c r="A569" s="668" t="s">
        <v>1566</v>
      </c>
      <c r="B569" s="725">
        <v>781</v>
      </c>
      <c r="C569" s="725">
        <v>347</v>
      </c>
      <c r="D569" s="732" t="s">
        <v>1013</v>
      </c>
      <c r="F569" s="84"/>
      <c r="G569" s="85"/>
    </row>
    <row r="570" spans="1:7" ht="15.5" x14ac:dyDescent="0.35">
      <c r="A570" s="668" t="s">
        <v>1567</v>
      </c>
      <c r="B570" s="725">
        <v>1042</v>
      </c>
      <c r="C570" s="725">
        <v>349</v>
      </c>
      <c r="D570" s="732" t="s">
        <v>1013</v>
      </c>
      <c r="F570" s="84"/>
      <c r="G570" s="85"/>
    </row>
    <row r="571" spans="1:7" ht="15.5" x14ac:dyDescent="0.35">
      <c r="A571" s="668" t="s">
        <v>1568</v>
      </c>
      <c r="B571" s="725">
        <v>619</v>
      </c>
      <c r="C571" s="725">
        <v>288</v>
      </c>
      <c r="D571" s="732" t="s">
        <v>1013</v>
      </c>
      <c r="F571" s="84"/>
      <c r="G571" s="85"/>
    </row>
    <row r="572" spans="1:7" ht="15.5" x14ac:dyDescent="0.35">
      <c r="A572" s="668" t="s">
        <v>1569</v>
      </c>
      <c r="B572" s="725">
        <v>678</v>
      </c>
      <c r="C572" s="725">
        <v>317</v>
      </c>
      <c r="D572" s="732" t="s">
        <v>1013</v>
      </c>
      <c r="F572" s="84"/>
      <c r="G572" s="85"/>
    </row>
    <row r="573" spans="1:7" ht="15.5" x14ac:dyDescent="0.35">
      <c r="A573" s="668" t="s">
        <v>1570</v>
      </c>
      <c r="B573" s="725">
        <v>514</v>
      </c>
      <c r="C573" s="725">
        <v>239</v>
      </c>
      <c r="D573" s="732" t="s">
        <v>1013</v>
      </c>
      <c r="F573" s="84"/>
      <c r="G573" s="85"/>
    </row>
    <row r="574" spans="1:7" ht="15.5" x14ac:dyDescent="0.35">
      <c r="A574" s="668" t="s">
        <v>1571</v>
      </c>
      <c r="B574" s="725">
        <v>299</v>
      </c>
      <c r="C574" s="725">
        <v>217</v>
      </c>
      <c r="D574" s="732" t="s">
        <v>1013</v>
      </c>
      <c r="F574" s="84"/>
      <c r="G574" s="85"/>
    </row>
    <row r="575" spans="1:7" ht="15.5" x14ac:dyDescent="0.35">
      <c r="A575" s="668" t="s">
        <v>1572</v>
      </c>
      <c r="B575" s="725">
        <v>868</v>
      </c>
      <c r="C575" s="725">
        <v>346</v>
      </c>
      <c r="D575" s="732" t="s">
        <v>1013</v>
      </c>
      <c r="F575" s="84"/>
      <c r="G575" s="85"/>
    </row>
    <row r="576" spans="1:7" ht="15.5" x14ac:dyDescent="0.35">
      <c r="A576" s="668" t="s">
        <v>1573</v>
      </c>
      <c r="B576" s="725">
        <v>1277</v>
      </c>
      <c r="C576" s="725">
        <v>395</v>
      </c>
      <c r="D576" s="732" t="s">
        <v>1013</v>
      </c>
      <c r="F576" s="84"/>
      <c r="G576" s="85"/>
    </row>
    <row r="577" spans="1:7" ht="15.5" x14ac:dyDescent="0.35">
      <c r="A577" s="668" t="s">
        <v>1574</v>
      </c>
      <c r="B577" s="725">
        <v>998</v>
      </c>
      <c r="C577" s="725">
        <v>404</v>
      </c>
      <c r="D577" s="732" t="s">
        <v>1013</v>
      </c>
      <c r="F577" s="84"/>
      <c r="G577" s="85"/>
    </row>
    <row r="578" spans="1:7" ht="15.5" x14ac:dyDescent="0.35">
      <c r="A578" s="668" t="s">
        <v>1575</v>
      </c>
      <c r="B578" s="725">
        <v>1624</v>
      </c>
      <c r="C578" s="725">
        <v>340</v>
      </c>
      <c r="D578" s="732" t="s">
        <v>1013</v>
      </c>
      <c r="F578" s="84"/>
      <c r="G578" s="85"/>
    </row>
    <row r="579" spans="1:7" ht="15.5" x14ac:dyDescent="0.35">
      <c r="A579" s="668" t="s">
        <v>1576</v>
      </c>
      <c r="B579" s="725">
        <v>1008</v>
      </c>
      <c r="C579" s="725">
        <v>153</v>
      </c>
      <c r="D579" s="732" t="s">
        <v>1013</v>
      </c>
      <c r="F579" s="238"/>
      <c r="G579" s="85"/>
    </row>
    <row r="580" spans="1:7" ht="15.5" x14ac:dyDescent="0.35">
      <c r="A580" s="668" t="s">
        <v>1577</v>
      </c>
      <c r="B580" s="725">
        <v>836</v>
      </c>
      <c r="C580" s="725">
        <v>228</v>
      </c>
      <c r="D580" s="732" t="s">
        <v>1013</v>
      </c>
      <c r="F580" s="84"/>
      <c r="G580" s="85"/>
    </row>
    <row r="581" spans="1:7" ht="15.5" x14ac:dyDescent="0.35">
      <c r="A581" s="668" t="s">
        <v>1578</v>
      </c>
      <c r="B581" s="725">
        <v>571</v>
      </c>
      <c r="C581" s="725">
        <v>274</v>
      </c>
      <c r="D581" s="732" t="s">
        <v>1013</v>
      </c>
      <c r="F581" s="84"/>
      <c r="G581" s="85"/>
    </row>
    <row r="582" spans="1:7" ht="15.5" x14ac:dyDescent="0.35">
      <c r="A582" s="668" t="s">
        <v>1579</v>
      </c>
      <c r="B582" s="725">
        <v>377</v>
      </c>
      <c r="C582" s="725">
        <v>287</v>
      </c>
      <c r="D582" s="732" t="s">
        <v>1013</v>
      </c>
      <c r="F582" s="84"/>
      <c r="G582" s="85"/>
    </row>
    <row r="583" spans="1:7" ht="15.5" x14ac:dyDescent="0.35">
      <c r="A583" s="668" t="s">
        <v>1580</v>
      </c>
      <c r="B583" s="725">
        <v>595</v>
      </c>
      <c r="C583" s="725">
        <v>271</v>
      </c>
      <c r="D583" s="732" t="s">
        <v>1013</v>
      </c>
      <c r="F583" s="84"/>
      <c r="G583" s="85"/>
    </row>
    <row r="584" spans="1:7" ht="15.5" x14ac:dyDescent="0.35">
      <c r="A584" s="668" t="s">
        <v>1581</v>
      </c>
      <c r="B584" s="725">
        <v>527</v>
      </c>
      <c r="C584" s="725">
        <v>281</v>
      </c>
      <c r="D584" s="732" t="s">
        <v>1013</v>
      </c>
      <c r="F584" s="84"/>
      <c r="G584" s="85"/>
    </row>
    <row r="585" spans="1:7" ht="15.5" x14ac:dyDescent="0.35">
      <c r="A585" s="668" t="s">
        <v>1582</v>
      </c>
      <c r="B585" s="725">
        <v>452</v>
      </c>
      <c r="C585" s="725">
        <v>274</v>
      </c>
      <c r="D585" s="732" t="s">
        <v>1013</v>
      </c>
      <c r="F585" s="84"/>
      <c r="G585" s="85"/>
    </row>
    <row r="586" spans="1:7" ht="15.5" x14ac:dyDescent="0.35">
      <c r="A586" s="668" t="s">
        <v>1583</v>
      </c>
      <c r="B586" s="725">
        <v>379</v>
      </c>
      <c r="C586" s="725">
        <v>209</v>
      </c>
      <c r="D586" s="732" t="s">
        <v>1013</v>
      </c>
      <c r="F586" s="84"/>
      <c r="G586" s="85"/>
    </row>
    <row r="587" spans="1:7" ht="15.5" x14ac:dyDescent="0.35">
      <c r="A587" s="668" t="s">
        <v>1584</v>
      </c>
      <c r="B587" s="725">
        <v>472</v>
      </c>
      <c r="C587" s="725">
        <v>226</v>
      </c>
      <c r="D587" s="732" t="s">
        <v>1013</v>
      </c>
      <c r="F587" s="84"/>
      <c r="G587" s="85"/>
    </row>
    <row r="588" spans="1:7" ht="15.5" x14ac:dyDescent="0.35">
      <c r="A588" s="668" t="s">
        <v>1585</v>
      </c>
      <c r="B588" s="725">
        <v>878</v>
      </c>
      <c r="C588" s="725">
        <v>313</v>
      </c>
      <c r="D588" s="732" t="s">
        <v>1013</v>
      </c>
      <c r="F588" s="84"/>
      <c r="G588" s="85"/>
    </row>
    <row r="589" spans="1:7" ht="15.5" x14ac:dyDescent="0.35">
      <c r="A589" s="668" t="s">
        <v>1586</v>
      </c>
      <c r="B589" s="725">
        <v>1857</v>
      </c>
      <c r="C589" s="725">
        <v>398</v>
      </c>
      <c r="D589" s="732" t="s">
        <v>1013</v>
      </c>
      <c r="F589" s="84"/>
      <c r="G589" s="85"/>
    </row>
    <row r="590" spans="1:7" ht="15.5" x14ac:dyDescent="0.35">
      <c r="A590" s="668" t="s">
        <v>1587</v>
      </c>
      <c r="B590" s="725">
        <v>1918</v>
      </c>
      <c r="C590" s="725">
        <v>369</v>
      </c>
      <c r="D590" s="732" t="s">
        <v>1013</v>
      </c>
      <c r="F590" s="84"/>
      <c r="G590" s="85"/>
    </row>
    <row r="591" spans="1:7" ht="15.5" x14ac:dyDescent="0.35">
      <c r="A591" s="668" t="s">
        <v>1588</v>
      </c>
      <c r="B591" s="725">
        <v>542</v>
      </c>
      <c r="C591" s="725">
        <v>177</v>
      </c>
      <c r="D591" s="732" t="s">
        <v>1013</v>
      </c>
      <c r="F591" s="238"/>
      <c r="G591" s="85"/>
    </row>
    <row r="592" spans="1:7" ht="15.5" x14ac:dyDescent="0.35">
      <c r="A592" s="668" t="s">
        <v>1589</v>
      </c>
      <c r="B592" s="725">
        <v>2966</v>
      </c>
      <c r="C592" s="725">
        <v>251</v>
      </c>
      <c r="D592" s="732" t="s">
        <v>1013</v>
      </c>
      <c r="F592" s="84"/>
      <c r="G592" s="85"/>
    </row>
    <row r="593" spans="1:7" ht="15.5" x14ac:dyDescent="0.35">
      <c r="A593" s="668" t="s">
        <v>1590</v>
      </c>
      <c r="B593" s="725">
        <v>2425</v>
      </c>
      <c r="C593" s="725">
        <v>297</v>
      </c>
      <c r="D593" s="732" t="s">
        <v>1013</v>
      </c>
      <c r="F593" s="84"/>
      <c r="G593" s="85"/>
    </row>
    <row r="594" spans="1:7" ht="15.5" x14ac:dyDescent="0.35">
      <c r="A594" s="668" t="s">
        <v>1591</v>
      </c>
      <c r="B594" s="725">
        <v>1333</v>
      </c>
      <c r="C594" s="725">
        <v>314</v>
      </c>
      <c r="D594" s="732" t="s">
        <v>1013</v>
      </c>
      <c r="F594" s="84"/>
      <c r="G594" s="85"/>
    </row>
    <row r="595" spans="1:7" ht="15.5" x14ac:dyDescent="0.35">
      <c r="A595" s="668" t="s">
        <v>1592</v>
      </c>
      <c r="B595" s="725">
        <v>867</v>
      </c>
      <c r="C595" s="725">
        <v>247</v>
      </c>
      <c r="D595" s="732" t="s">
        <v>1013</v>
      </c>
      <c r="F595" s="84"/>
      <c r="G595" s="85"/>
    </row>
    <row r="596" spans="1:7" ht="15.5" x14ac:dyDescent="0.35">
      <c r="A596" s="668" t="s">
        <v>1593</v>
      </c>
      <c r="B596" s="725">
        <v>485</v>
      </c>
      <c r="C596" s="725">
        <v>204</v>
      </c>
      <c r="D596" s="732" t="s">
        <v>1013</v>
      </c>
      <c r="F596" s="84"/>
      <c r="G596" s="85"/>
    </row>
    <row r="597" spans="1:7" ht="15.5" x14ac:dyDescent="0.35">
      <c r="A597" s="668" t="s">
        <v>1594</v>
      </c>
      <c r="B597" s="725">
        <v>613</v>
      </c>
      <c r="C597" s="725">
        <v>235</v>
      </c>
      <c r="D597" s="732" t="s">
        <v>1013</v>
      </c>
      <c r="F597" s="84"/>
      <c r="G597" s="85"/>
    </row>
    <row r="598" spans="1:7" ht="15.5" x14ac:dyDescent="0.35">
      <c r="A598" s="668" t="s">
        <v>1595</v>
      </c>
      <c r="B598" s="725">
        <v>662</v>
      </c>
      <c r="C598" s="725">
        <v>245</v>
      </c>
      <c r="D598" s="732" t="s">
        <v>1013</v>
      </c>
      <c r="F598" s="84"/>
      <c r="G598" s="85"/>
    </row>
    <row r="599" spans="1:7" ht="15.5" x14ac:dyDescent="0.35">
      <c r="A599" s="668" t="s">
        <v>1596</v>
      </c>
      <c r="B599" s="725">
        <v>4103</v>
      </c>
      <c r="C599" s="725">
        <v>291</v>
      </c>
      <c r="D599" s="732" t="s">
        <v>1013</v>
      </c>
      <c r="F599" s="84"/>
      <c r="G599" s="85"/>
    </row>
    <row r="600" spans="1:7" ht="15.5" x14ac:dyDescent="0.35">
      <c r="A600" s="668" t="s">
        <v>1597</v>
      </c>
      <c r="B600" s="725">
        <v>11716</v>
      </c>
      <c r="C600" s="725">
        <v>274</v>
      </c>
      <c r="D600" s="732" t="s">
        <v>1013</v>
      </c>
      <c r="F600" s="84"/>
      <c r="G600" s="85"/>
    </row>
    <row r="601" spans="1:7" ht="15.5" x14ac:dyDescent="0.35">
      <c r="A601" s="668" t="s">
        <v>1598</v>
      </c>
      <c r="B601" s="725">
        <v>3508</v>
      </c>
      <c r="C601" s="725">
        <v>282</v>
      </c>
      <c r="D601" s="732" t="s">
        <v>1013</v>
      </c>
      <c r="F601" s="84"/>
      <c r="G601" s="85"/>
    </row>
    <row r="602" spans="1:7" ht="15.5" x14ac:dyDescent="0.35">
      <c r="A602" s="668" t="s">
        <v>1599</v>
      </c>
      <c r="B602" s="725">
        <v>606</v>
      </c>
      <c r="C602" s="725">
        <v>202</v>
      </c>
      <c r="D602" s="732" t="s">
        <v>1013</v>
      </c>
      <c r="F602" s="84"/>
      <c r="G602" s="85"/>
    </row>
    <row r="603" spans="1:7" ht="15.5" x14ac:dyDescent="0.35">
      <c r="A603" s="668" t="s">
        <v>1600</v>
      </c>
      <c r="B603" s="725">
        <v>190</v>
      </c>
      <c r="C603" s="725">
        <v>84</v>
      </c>
      <c r="D603" s="732" t="s">
        <v>1013</v>
      </c>
      <c r="F603" s="238"/>
      <c r="G603" s="85"/>
    </row>
    <row r="604" spans="1:7" ht="15.5" x14ac:dyDescent="0.35">
      <c r="A604" s="668" t="s">
        <v>1601</v>
      </c>
      <c r="B604" s="725">
        <v>2775</v>
      </c>
      <c r="C604" s="725">
        <v>177</v>
      </c>
      <c r="D604" s="732" t="s">
        <v>1013</v>
      </c>
      <c r="F604" s="84"/>
      <c r="G604" s="85"/>
    </row>
    <row r="605" spans="1:7" ht="15.5" x14ac:dyDescent="0.35">
      <c r="A605" s="668" t="s">
        <v>1602</v>
      </c>
      <c r="B605" s="725">
        <v>3254</v>
      </c>
      <c r="C605" s="725">
        <v>161</v>
      </c>
      <c r="D605" s="732" t="s">
        <v>1013</v>
      </c>
      <c r="F605" s="84"/>
      <c r="G605" s="85"/>
    </row>
    <row r="606" spans="1:7" ht="15.5" x14ac:dyDescent="0.35">
      <c r="A606" s="668" t="s">
        <v>1603</v>
      </c>
      <c r="B606" s="725">
        <v>3262</v>
      </c>
      <c r="C606" s="725">
        <v>185</v>
      </c>
      <c r="D606" s="732" t="s">
        <v>1013</v>
      </c>
      <c r="F606" s="84"/>
      <c r="G606" s="85"/>
    </row>
    <row r="607" spans="1:7" ht="15.5" x14ac:dyDescent="0.35">
      <c r="A607" s="668" t="s">
        <v>1604</v>
      </c>
      <c r="B607" s="725">
        <v>977</v>
      </c>
      <c r="C607" s="725">
        <v>205</v>
      </c>
      <c r="D607" s="732" t="s">
        <v>1013</v>
      </c>
      <c r="F607" s="84"/>
      <c r="G607" s="85"/>
    </row>
    <row r="608" spans="1:7" ht="15.5" x14ac:dyDescent="0.35">
      <c r="A608" s="668" t="s">
        <v>1605</v>
      </c>
      <c r="B608" s="725">
        <v>463</v>
      </c>
      <c r="C608" s="725">
        <v>189</v>
      </c>
      <c r="D608" s="732" t="s">
        <v>1013</v>
      </c>
      <c r="F608" s="84"/>
      <c r="G608" s="85"/>
    </row>
    <row r="609" spans="1:7" ht="15.5" x14ac:dyDescent="0.35">
      <c r="A609" s="668" t="s">
        <v>1606</v>
      </c>
      <c r="B609" s="725">
        <v>304</v>
      </c>
      <c r="C609" s="725">
        <v>188</v>
      </c>
      <c r="D609" s="732" t="s">
        <v>1013</v>
      </c>
      <c r="F609" s="84"/>
      <c r="G609" s="85"/>
    </row>
    <row r="610" spans="1:7" ht="15.5" x14ac:dyDescent="0.35">
      <c r="A610" s="668" t="s">
        <v>1607</v>
      </c>
      <c r="B610" s="725">
        <v>170</v>
      </c>
      <c r="C610" s="725">
        <v>111</v>
      </c>
      <c r="D610" s="732" t="s">
        <v>1013</v>
      </c>
      <c r="F610" s="84"/>
      <c r="G610" s="85"/>
    </row>
    <row r="611" spans="1:7" ht="15.5" x14ac:dyDescent="0.35">
      <c r="A611" s="668" t="s">
        <v>1608</v>
      </c>
      <c r="B611" s="725">
        <v>119</v>
      </c>
      <c r="C611" s="725">
        <v>96</v>
      </c>
      <c r="D611" s="732" t="s">
        <v>1013</v>
      </c>
      <c r="F611" s="84"/>
      <c r="G611" s="85"/>
    </row>
    <row r="612" spans="1:7" ht="15.5" x14ac:dyDescent="0.35">
      <c r="A612" s="668" t="s">
        <v>1609</v>
      </c>
      <c r="B612" s="725">
        <v>207</v>
      </c>
      <c r="C612" s="725">
        <v>132</v>
      </c>
      <c r="D612" s="732" t="s">
        <v>1013</v>
      </c>
      <c r="F612" s="84"/>
      <c r="G612" s="85"/>
    </row>
    <row r="613" spans="1:7" ht="15.5" x14ac:dyDescent="0.35">
      <c r="A613" s="668" t="s">
        <v>1610</v>
      </c>
      <c r="B613" s="725">
        <v>198</v>
      </c>
      <c r="C613" s="725">
        <v>138</v>
      </c>
      <c r="D613" s="732" t="s">
        <v>1013</v>
      </c>
      <c r="F613" s="84"/>
      <c r="G613" s="85"/>
    </row>
    <row r="614" spans="1:7" ht="15.5" x14ac:dyDescent="0.35">
      <c r="A614" s="668" t="s">
        <v>1611</v>
      </c>
      <c r="B614" s="725">
        <v>179</v>
      </c>
      <c r="C614" s="725">
        <v>115</v>
      </c>
      <c r="D614" s="732" t="s">
        <v>1013</v>
      </c>
      <c r="F614" s="84"/>
      <c r="G614" s="85"/>
    </row>
    <row r="615" spans="1:7" ht="15.5" x14ac:dyDescent="0.35">
      <c r="A615" s="668" t="s">
        <v>1612</v>
      </c>
      <c r="B615" s="725">
        <v>56</v>
      </c>
      <c r="C615" s="725">
        <v>59</v>
      </c>
      <c r="D615" s="732" t="s">
        <v>1013</v>
      </c>
      <c r="F615" s="238"/>
      <c r="G615" s="85"/>
    </row>
    <row r="616" spans="1:7" ht="15.5" x14ac:dyDescent="0.35">
      <c r="A616" s="668" t="s">
        <v>1613</v>
      </c>
      <c r="B616" s="725">
        <v>249</v>
      </c>
      <c r="C616" s="725">
        <v>133</v>
      </c>
      <c r="D616" s="732" t="s">
        <v>1013</v>
      </c>
      <c r="F616" s="84"/>
      <c r="G616" s="85"/>
    </row>
    <row r="617" spans="1:7" ht="15.5" x14ac:dyDescent="0.35">
      <c r="A617" s="668" t="s">
        <v>1614</v>
      </c>
      <c r="B617" s="725">
        <v>473</v>
      </c>
      <c r="C617" s="725">
        <v>144</v>
      </c>
      <c r="D617" s="732" t="s">
        <v>1013</v>
      </c>
      <c r="F617" s="84"/>
      <c r="G617" s="85"/>
    </row>
    <row r="618" spans="1:7" ht="15.5" x14ac:dyDescent="0.35">
      <c r="A618" s="668" t="s">
        <v>1615</v>
      </c>
      <c r="B618" s="725">
        <v>646</v>
      </c>
      <c r="C618" s="725">
        <v>197</v>
      </c>
      <c r="D618" s="732" t="s">
        <v>1013</v>
      </c>
      <c r="F618" s="84"/>
      <c r="G618" s="85"/>
    </row>
    <row r="619" spans="1:7" ht="15.5" x14ac:dyDescent="0.35">
      <c r="A619" s="668" t="s">
        <v>1616</v>
      </c>
      <c r="B619" s="725">
        <v>565</v>
      </c>
      <c r="C619" s="725">
        <v>176</v>
      </c>
      <c r="D619" s="732" t="s">
        <v>1013</v>
      </c>
      <c r="F619" s="84"/>
      <c r="G619" s="85"/>
    </row>
    <row r="620" spans="1:7" ht="15.5" x14ac:dyDescent="0.35">
      <c r="A620" s="668" t="s">
        <v>1617</v>
      </c>
      <c r="B620" s="725">
        <v>408</v>
      </c>
      <c r="C620" s="725">
        <v>136</v>
      </c>
      <c r="D620" s="732" t="s">
        <v>1013</v>
      </c>
      <c r="F620" s="84"/>
      <c r="G620" s="85"/>
    </row>
    <row r="621" spans="1:7" ht="15.5" x14ac:dyDescent="0.35">
      <c r="A621" s="668" t="s">
        <v>1618</v>
      </c>
      <c r="B621" s="725">
        <v>358</v>
      </c>
      <c r="C621" s="725">
        <v>143</v>
      </c>
      <c r="D621" s="732" t="s">
        <v>1013</v>
      </c>
      <c r="F621" s="84"/>
      <c r="G621" s="85"/>
    </row>
    <row r="622" spans="1:7" ht="15.5" x14ac:dyDescent="0.35">
      <c r="A622" s="668" t="s">
        <v>1619</v>
      </c>
      <c r="B622" s="725">
        <v>289</v>
      </c>
      <c r="C622" s="725">
        <v>111</v>
      </c>
      <c r="D622" s="732" t="s">
        <v>1013</v>
      </c>
      <c r="F622" s="84"/>
      <c r="G622" s="85"/>
    </row>
    <row r="623" spans="1:7" ht="15.5" x14ac:dyDescent="0.35">
      <c r="A623" s="668" t="s">
        <v>1620</v>
      </c>
      <c r="B623" s="725">
        <v>108</v>
      </c>
      <c r="C623" s="725">
        <v>96</v>
      </c>
      <c r="D623" s="732" t="s">
        <v>1013</v>
      </c>
      <c r="F623" s="84"/>
      <c r="G623" s="85"/>
    </row>
    <row r="624" spans="1:7" ht="15.5" x14ac:dyDescent="0.35">
      <c r="A624" s="668" t="s">
        <v>1621</v>
      </c>
      <c r="B624" s="725">
        <v>169</v>
      </c>
      <c r="C624" s="725">
        <v>142</v>
      </c>
      <c r="D624" s="732" t="s">
        <v>1013</v>
      </c>
      <c r="F624" s="84"/>
      <c r="G624" s="85"/>
    </row>
    <row r="625" spans="1:7" ht="15.5" x14ac:dyDescent="0.35">
      <c r="A625" s="668" t="s">
        <v>1622</v>
      </c>
      <c r="B625" s="725">
        <v>336</v>
      </c>
      <c r="C625" s="725">
        <v>173</v>
      </c>
      <c r="D625" s="732" t="s">
        <v>1013</v>
      </c>
      <c r="F625" s="84"/>
      <c r="G625" s="85"/>
    </row>
    <row r="626" spans="1:7" ht="15.5" x14ac:dyDescent="0.35">
      <c r="A626" s="668" t="s">
        <v>1623</v>
      </c>
      <c r="B626" s="725">
        <v>506</v>
      </c>
      <c r="C626" s="725">
        <v>164</v>
      </c>
      <c r="D626" s="732" t="s">
        <v>1013</v>
      </c>
      <c r="F626" s="84"/>
      <c r="G626" s="85"/>
    </row>
    <row r="627" spans="1:7" ht="15.5" x14ac:dyDescent="0.35">
      <c r="A627" s="668" t="s">
        <v>1624</v>
      </c>
      <c r="B627" s="725">
        <v>160</v>
      </c>
      <c r="C627" s="725">
        <v>110</v>
      </c>
      <c r="D627" s="732" t="s">
        <v>1013</v>
      </c>
      <c r="F627" s="238"/>
      <c r="G627" s="85"/>
    </row>
    <row r="628" spans="1:7" ht="15.5" x14ac:dyDescent="0.35">
      <c r="A628" s="668" t="s">
        <v>1625</v>
      </c>
      <c r="B628" s="725">
        <v>710</v>
      </c>
      <c r="C628" s="725">
        <v>166</v>
      </c>
      <c r="D628" s="732" t="s">
        <v>1013</v>
      </c>
      <c r="F628" s="84"/>
      <c r="G628" s="85"/>
    </row>
    <row r="629" spans="1:7" ht="15.5" x14ac:dyDescent="0.35">
      <c r="A629" s="668" t="s">
        <v>1626</v>
      </c>
      <c r="B629" s="725">
        <v>851</v>
      </c>
      <c r="C629" s="725">
        <v>197</v>
      </c>
      <c r="D629" s="732" t="s">
        <v>1013</v>
      </c>
      <c r="F629" s="84"/>
      <c r="G629" s="85"/>
    </row>
    <row r="630" spans="1:7" ht="15.5" x14ac:dyDescent="0.35">
      <c r="A630" s="668" t="s">
        <v>1627</v>
      </c>
      <c r="B630" s="725">
        <v>355</v>
      </c>
      <c r="C630" s="725">
        <v>200</v>
      </c>
      <c r="D630" s="732" t="s">
        <v>1013</v>
      </c>
      <c r="F630" s="84"/>
      <c r="G630" s="85"/>
    </row>
    <row r="631" spans="1:7" ht="15.5" x14ac:dyDescent="0.35">
      <c r="A631" s="668" t="s">
        <v>1628</v>
      </c>
      <c r="B631" s="725">
        <v>321</v>
      </c>
      <c r="C631" s="725">
        <v>194</v>
      </c>
      <c r="D631" s="732" t="s">
        <v>1013</v>
      </c>
      <c r="F631" s="84"/>
      <c r="G631" s="85"/>
    </row>
    <row r="632" spans="1:7" ht="15.5" x14ac:dyDescent="0.35">
      <c r="A632" s="668" t="s">
        <v>1629</v>
      </c>
      <c r="B632" s="725">
        <v>273</v>
      </c>
      <c r="C632" s="725">
        <v>177</v>
      </c>
      <c r="D632" s="732" t="s">
        <v>1013</v>
      </c>
      <c r="F632" s="84"/>
      <c r="G632" s="85"/>
    </row>
    <row r="633" spans="1:7" ht="15.5" x14ac:dyDescent="0.35">
      <c r="A633" s="668" t="s">
        <v>1630</v>
      </c>
      <c r="B633" s="725">
        <v>611</v>
      </c>
      <c r="C633" s="725">
        <v>168</v>
      </c>
      <c r="D633" s="732" t="s">
        <v>1013</v>
      </c>
      <c r="F633" s="84"/>
      <c r="G633" s="85"/>
    </row>
    <row r="634" spans="1:7" ht="15.5" x14ac:dyDescent="0.35">
      <c r="A634" s="668" t="s">
        <v>1631</v>
      </c>
      <c r="B634" s="725">
        <v>444</v>
      </c>
      <c r="C634" s="725">
        <v>123</v>
      </c>
      <c r="D634" s="732" t="s">
        <v>1013</v>
      </c>
      <c r="F634" s="84"/>
      <c r="G634" s="85"/>
    </row>
    <row r="635" spans="1:7" ht="15.5" x14ac:dyDescent="0.35">
      <c r="A635" s="668" t="s">
        <v>1632</v>
      </c>
      <c r="B635" s="725">
        <v>219</v>
      </c>
      <c r="C635" s="725">
        <v>127</v>
      </c>
      <c r="D635" s="732" t="s">
        <v>1013</v>
      </c>
      <c r="F635" s="84"/>
      <c r="G635" s="85"/>
    </row>
    <row r="636" spans="1:7" ht="15.5" x14ac:dyDescent="0.35">
      <c r="A636" s="668" t="s">
        <v>1633</v>
      </c>
      <c r="B636" s="725">
        <v>753</v>
      </c>
      <c r="C636" s="725">
        <v>136</v>
      </c>
      <c r="D636" s="732" t="s">
        <v>1013</v>
      </c>
      <c r="F636" s="84"/>
      <c r="G636" s="85"/>
    </row>
    <row r="637" spans="1:7" ht="15.5" x14ac:dyDescent="0.35">
      <c r="A637" s="668" t="s">
        <v>1634</v>
      </c>
      <c r="B637" s="725">
        <v>428</v>
      </c>
      <c r="C637" s="725">
        <v>141</v>
      </c>
      <c r="D637" s="732" t="s">
        <v>1013</v>
      </c>
      <c r="F637" s="84"/>
      <c r="G637" s="85"/>
    </row>
    <row r="638" spans="1:7" ht="15.5" x14ac:dyDescent="0.35">
      <c r="A638" s="668" t="s">
        <v>1635</v>
      </c>
      <c r="B638" s="725">
        <v>239</v>
      </c>
      <c r="C638" s="725">
        <v>163</v>
      </c>
      <c r="D638" s="732" t="s">
        <v>1013</v>
      </c>
      <c r="F638" s="84"/>
      <c r="G638" s="85"/>
    </row>
    <row r="639" spans="1:7" ht="15.5" x14ac:dyDescent="0.35">
      <c r="A639" s="668" t="s">
        <v>1636</v>
      </c>
      <c r="B639" s="725">
        <v>111</v>
      </c>
      <c r="C639" s="725">
        <v>93</v>
      </c>
      <c r="D639" s="732" t="s">
        <v>1013</v>
      </c>
      <c r="F639" s="238"/>
      <c r="G639" s="85"/>
    </row>
    <row r="640" spans="1:7" ht="15.5" x14ac:dyDescent="0.35">
      <c r="A640" s="668" t="s">
        <v>1637</v>
      </c>
      <c r="B640" s="725">
        <v>327</v>
      </c>
      <c r="C640" s="725">
        <v>109</v>
      </c>
      <c r="D640" s="732" t="s">
        <v>1013</v>
      </c>
      <c r="F640" s="84"/>
      <c r="G640" s="85"/>
    </row>
    <row r="641" spans="1:7" ht="15.5" x14ac:dyDescent="0.35">
      <c r="A641" s="668" t="s">
        <v>1638</v>
      </c>
      <c r="B641" s="725">
        <v>746</v>
      </c>
      <c r="C641" s="725">
        <v>129</v>
      </c>
      <c r="D641" s="732" t="s">
        <v>1013</v>
      </c>
      <c r="F641" s="84"/>
      <c r="G641" s="85"/>
    </row>
    <row r="642" spans="1:7" ht="15.5" x14ac:dyDescent="0.35">
      <c r="A642" s="668" t="s">
        <v>1639</v>
      </c>
      <c r="B642" s="725">
        <v>527</v>
      </c>
      <c r="C642" s="725">
        <v>182</v>
      </c>
      <c r="D642" s="732" t="s">
        <v>1013</v>
      </c>
      <c r="F642" s="84"/>
      <c r="G642" s="85"/>
    </row>
    <row r="643" spans="1:7" ht="15.5" x14ac:dyDescent="0.35">
      <c r="A643" s="668" t="s">
        <v>1640</v>
      </c>
      <c r="B643" s="725">
        <v>386</v>
      </c>
      <c r="C643" s="725">
        <v>154</v>
      </c>
      <c r="D643" s="732" t="s">
        <v>1013</v>
      </c>
      <c r="F643" s="84"/>
      <c r="G643" s="85"/>
    </row>
    <row r="644" spans="1:7" ht="15.5" x14ac:dyDescent="0.35">
      <c r="A644" s="668" t="s">
        <v>1641</v>
      </c>
      <c r="B644" s="725">
        <v>139</v>
      </c>
      <c r="C644" s="725">
        <v>153</v>
      </c>
      <c r="D644" s="732" t="s">
        <v>1013</v>
      </c>
      <c r="F644" s="84"/>
      <c r="G644" s="85"/>
    </row>
    <row r="645" spans="1:7" ht="15.5" x14ac:dyDescent="0.35">
      <c r="A645" s="668" t="s">
        <v>1642</v>
      </c>
      <c r="B645" s="725">
        <v>118</v>
      </c>
      <c r="C645" s="725">
        <v>137</v>
      </c>
      <c r="D645" s="732" t="s">
        <v>1013</v>
      </c>
      <c r="F645" s="84"/>
      <c r="G645" s="85"/>
    </row>
    <row r="646" spans="1:7" ht="15.5" x14ac:dyDescent="0.35">
      <c r="A646" s="668" t="s">
        <v>1643</v>
      </c>
      <c r="B646" s="725">
        <v>186</v>
      </c>
      <c r="C646" s="725">
        <v>146</v>
      </c>
      <c r="D646" s="732" t="s">
        <v>1013</v>
      </c>
      <c r="F646" s="84"/>
      <c r="G646" s="85"/>
    </row>
    <row r="647" spans="1:7" ht="15.5" x14ac:dyDescent="0.35">
      <c r="A647" s="668" t="s">
        <v>1644</v>
      </c>
      <c r="B647" s="725">
        <v>206</v>
      </c>
      <c r="C647" s="725">
        <v>139</v>
      </c>
      <c r="D647" s="732" t="s">
        <v>1013</v>
      </c>
      <c r="F647" s="84"/>
      <c r="G647" s="85"/>
    </row>
    <row r="648" spans="1:7" ht="15.5" x14ac:dyDescent="0.35">
      <c r="A648" s="668" t="s">
        <v>1645</v>
      </c>
      <c r="B648" s="725">
        <v>298</v>
      </c>
      <c r="C648" s="725">
        <v>159</v>
      </c>
      <c r="D648" s="732" t="s">
        <v>1013</v>
      </c>
      <c r="F648" s="84"/>
      <c r="G648" s="85"/>
    </row>
    <row r="649" spans="1:7" ht="15.5" x14ac:dyDescent="0.35">
      <c r="A649" s="668" t="s">
        <v>1646</v>
      </c>
      <c r="B649" s="725">
        <v>303</v>
      </c>
      <c r="C649" s="725">
        <v>153</v>
      </c>
      <c r="D649" s="732" t="s">
        <v>1013</v>
      </c>
      <c r="F649" s="84"/>
      <c r="G649" s="85"/>
    </row>
    <row r="650" spans="1:7" ht="15.5" x14ac:dyDescent="0.35">
      <c r="A650" s="668" t="s">
        <v>1647</v>
      </c>
      <c r="B650" s="725">
        <v>366</v>
      </c>
      <c r="C650" s="725">
        <v>195</v>
      </c>
      <c r="D650" s="732" t="s">
        <v>1013</v>
      </c>
      <c r="F650" s="84"/>
      <c r="G650" s="85"/>
    </row>
    <row r="651" spans="1:7" ht="15.5" x14ac:dyDescent="0.35">
      <c r="A651" s="668" t="s">
        <v>1648</v>
      </c>
      <c r="B651" s="725">
        <v>153</v>
      </c>
      <c r="C651" s="725">
        <v>86</v>
      </c>
      <c r="D651" s="732" t="s">
        <v>1013</v>
      </c>
      <c r="F651" s="238"/>
      <c r="G651" s="85"/>
    </row>
    <row r="652" spans="1:7" ht="15.5" x14ac:dyDescent="0.35">
      <c r="A652" s="668" t="s">
        <v>1649</v>
      </c>
      <c r="B652" s="725">
        <v>288</v>
      </c>
      <c r="C652" s="725">
        <v>158</v>
      </c>
      <c r="D652" s="732" t="s">
        <v>1013</v>
      </c>
      <c r="F652" s="84"/>
      <c r="G652" s="85"/>
    </row>
    <row r="653" spans="1:7" ht="15.5" x14ac:dyDescent="0.35">
      <c r="A653" s="668" t="s">
        <v>1650</v>
      </c>
      <c r="B653" s="725">
        <v>542</v>
      </c>
      <c r="C653" s="725">
        <v>186</v>
      </c>
      <c r="D653" s="732" t="s">
        <v>1013</v>
      </c>
      <c r="F653" s="84"/>
      <c r="G653" s="85"/>
    </row>
    <row r="654" spans="1:7" ht="15.5" x14ac:dyDescent="0.35">
      <c r="A654" s="668" t="s">
        <v>1651</v>
      </c>
      <c r="B654" s="725">
        <v>2174</v>
      </c>
      <c r="C654" s="725">
        <v>175</v>
      </c>
      <c r="D654" s="732" t="s">
        <v>1013</v>
      </c>
      <c r="F654" s="84"/>
      <c r="G654" s="85"/>
    </row>
    <row r="655" spans="1:7" ht="15.5" x14ac:dyDescent="0.35">
      <c r="A655" s="668" t="s">
        <v>1652</v>
      </c>
      <c r="B655" s="725">
        <v>2684</v>
      </c>
      <c r="C655" s="725">
        <v>143</v>
      </c>
      <c r="D655" s="732" t="s">
        <v>1013</v>
      </c>
      <c r="F655" s="84"/>
      <c r="G655" s="85"/>
    </row>
    <row r="656" spans="1:7" ht="15.5" x14ac:dyDescent="0.35">
      <c r="A656" s="668" t="s">
        <v>1653</v>
      </c>
      <c r="B656" s="725">
        <v>2981</v>
      </c>
      <c r="C656" s="725">
        <v>134</v>
      </c>
      <c r="D656" s="732" t="s">
        <v>1013</v>
      </c>
      <c r="F656" s="84"/>
      <c r="G656" s="85"/>
    </row>
    <row r="657" spans="1:7" ht="15.5" x14ac:dyDescent="0.35">
      <c r="A657" s="668" t="s">
        <v>1654</v>
      </c>
      <c r="B657" s="725">
        <v>2749</v>
      </c>
      <c r="C657" s="725">
        <v>147</v>
      </c>
      <c r="D657" s="732" t="s">
        <v>1013</v>
      </c>
      <c r="F657" s="84"/>
      <c r="G657" s="85"/>
    </row>
    <row r="658" spans="1:7" ht="15.5" x14ac:dyDescent="0.35">
      <c r="A658" s="668" t="s">
        <v>1655</v>
      </c>
      <c r="B658" s="725">
        <v>2535</v>
      </c>
      <c r="C658" s="725">
        <v>126</v>
      </c>
      <c r="D658" s="732" t="s">
        <v>1013</v>
      </c>
      <c r="F658" s="84"/>
      <c r="G658" s="85"/>
    </row>
    <row r="659" spans="1:7" ht="15.5" x14ac:dyDescent="0.35">
      <c r="A659" s="668" t="s">
        <v>1656</v>
      </c>
      <c r="B659" s="725">
        <v>2351</v>
      </c>
      <c r="C659" s="725">
        <v>116</v>
      </c>
      <c r="D659" s="732" t="s">
        <v>1013</v>
      </c>
      <c r="F659" s="84"/>
      <c r="G659" s="85"/>
    </row>
    <row r="660" spans="1:7" ht="15.5" x14ac:dyDescent="0.35">
      <c r="A660" s="668" t="s">
        <v>1657</v>
      </c>
      <c r="B660" s="725">
        <v>2608</v>
      </c>
      <c r="C660" s="725">
        <v>129</v>
      </c>
      <c r="D660" s="732" t="s">
        <v>1013</v>
      </c>
      <c r="F660" s="84"/>
      <c r="G660" s="85"/>
    </row>
    <row r="661" spans="1:7" ht="15.5" x14ac:dyDescent="0.35">
      <c r="A661" s="668" t="s">
        <v>1658</v>
      </c>
      <c r="B661" s="725">
        <v>3082</v>
      </c>
      <c r="C661" s="725">
        <v>153</v>
      </c>
      <c r="D661" s="732" t="s">
        <v>1013</v>
      </c>
      <c r="F661" s="84"/>
      <c r="G661" s="85"/>
    </row>
    <row r="662" spans="1:7" ht="15.5" x14ac:dyDescent="0.35">
      <c r="A662" s="668" t="s">
        <v>1659</v>
      </c>
      <c r="B662" s="725">
        <v>3041</v>
      </c>
      <c r="C662" s="725">
        <v>119</v>
      </c>
      <c r="D662" s="732" t="s">
        <v>1013</v>
      </c>
      <c r="F662" s="84"/>
      <c r="G662" s="85"/>
    </row>
    <row r="663" spans="1:7" ht="15.5" x14ac:dyDescent="0.35">
      <c r="A663" s="668" t="s">
        <v>1660</v>
      </c>
      <c r="B663" s="725">
        <v>2100</v>
      </c>
      <c r="C663" s="725">
        <v>64</v>
      </c>
      <c r="D663" s="732" t="s">
        <v>1013</v>
      </c>
      <c r="F663" s="238"/>
      <c r="G663" s="85"/>
    </row>
    <row r="664" spans="1:7" ht="15.5" x14ac:dyDescent="0.35">
      <c r="A664" s="668" t="s">
        <v>1661</v>
      </c>
      <c r="B664" s="725">
        <v>2136</v>
      </c>
      <c r="C664" s="725">
        <v>77</v>
      </c>
      <c r="D664" s="732" t="s">
        <v>1013</v>
      </c>
      <c r="F664" s="84"/>
      <c r="G664" s="85"/>
    </row>
    <row r="665" spans="1:7" ht="15.5" x14ac:dyDescent="0.35">
      <c r="A665" s="668" t="s">
        <v>1662</v>
      </c>
      <c r="B665" s="725">
        <v>1999</v>
      </c>
      <c r="C665" s="725">
        <v>111</v>
      </c>
      <c r="D665" s="732" t="s">
        <v>1013</v>
      </c>
      <c r="F665" s="84"/>
      <c r="G665" s="85"/>
    </row>
    <row r="666" spans="1:7" ht="15.5" x14ac:dyDescent="0.35">
      <c r="A666" s="668" t="s">
        <v>1663</v>
      </c>
      <c r="B666" s="725">
        <v>442</v>
      </c>
      <c r="C666" s="725">
        <v>104</v>
      </c>
      <c r="D666" s="732" t="s">
        <v>1013</v>
      </c>
      <c r="F666" s="84"/>
      <c r="G666" s="85"/>
    </row>
    <row r="667" spans="1:7" ht="15.5" x14ac:dyDescent="0.35">
      <c r="A667" s="668" t="s">
        <v>1664</v>
      </c>
      <c r="B667" s="725">
        <v>191</v>
      </c>
      <c r="C667" s="725">
        <v>105</v>
      </c>
      <c r="D667" s="732" t="s">
        <v>1013</v>
      </c>
      <c r="F667" s="84"/>
      <c r="G667" s="85"/>
    </row>
    <row r="668" spans="1:7" ht="15.5" x14ac:dyDescent="0.35">
      <c r="A668" s="668" t="s">
        <v>1665</v>
      </c>
      <c r="B668" s="725">
        <v>244</v>
      </c>
      <c r="C668" s="725">
        <v>109</v>
      </c>
      <c r="D668" s="732" t="s">
        <v>1013</v>
      </c>
      <c r="F668" s="84"/>
      <c r="G668" s="85"/>
    </row>
    <row r="669" spans="1:7" ht="15.5" x14ac:dyDescent="0.35">
      <c r="A669" s="668" t="s">
        <v>1666</v>
      </c>
      <c r="B669" s="725">
        <v>162</v>
      </c>
      <c r="C669" s="725">
        <v>81</v>
      </c>
      <c r="D669" s="732" t="s">
        <v>1013</v>
      </c>
      <c r="F669" s="84"/>
      <c r="G669" s="85"/>
    </row>
    <row r="670" spans="1:7" ht="15.5" x14ac:dyDescent="0.35">
      <c r="A670" s="668" t="s">
        <v>1667</v>
      </c>
      <c r="B670" s="725">
        <v>113</v>
      </c>
      <c r="C670" s="725">
        <v>105</v>
      </c>
      <c r="D670" s="732" t="s">
        <v>1013</v>
      </c>
      <c r="F670" s="84"/>
      <c r="G670" s="85"/>
    </row>
    <row r="671" spans="1:7" ht="15.5" x14ac:dyDescent="0.35">
      <c r="A671" s="668" t="s">
        <v>1668</v>
      </c>
      <c r="B671" s="725">
        <v>99</v>
      </c>
      <c r="C671" s="725">
        <v>83</v>
      </c>
      <c r="D671" s="732" t="s">
        <v>1013</v>
      </c>
      <c r="F671" s="84"/>
      <c r="G671" s="85"/>
    </row>
    <row r="672" spans="1:7" ht="15.5" x14ac:dyDescent="0.35">
      <c r="A672" s="668" t="s">
        <v>1669</v>
      </c>
      <c r="B672" s="725">
        <v>286</v>
      </c>
      <c r="C672" s="725">
        <v>108</v>
      </c>
      <c r="D672" s="732" t="s">
        <v>1013</v>
      </c>
      <c r="F672" s="84"/>
      <c r="G672" s="85"/>
    </row>
    <row r="673" spans="1:7" ht="15.5" x14ac:dyDescent="0.35">
      <c r="A673" s="668" t="s">
        <v>1670</v>
      </c>
      <c r="B673" s="725">
        <v>280</v>
      </c>
      <c r="C673" s="725">
        <v>125</v>
      </c>
      <c r="D673" s="732" t="s">
        <v>1013</v>
      </c>
      <c r="F673" s="84"/>
      <c r="G673" s="85"/>
    </row>
    <row r="674" spans="1:7" ht="15.5" x14ac:dyDescent="0.35">
      <c r="A674" s="668" t="s">
        <v>1671</v>
      </c>
      <c r="B674" s="725">
        <v>228</v>
      </c>
      <c r="C674" s="725">
        <v>93</v>
      </c>
      <c r="D674" s="732" t="s">
        <v>1013</v>
      </c>
      <c r="F674" s="84"/>
      <c r="G674" s="85"/>
    </row>
    <row r="675" spans="1:7" ht="15.5" x14ac:dyDescent="0.35">
      <c r="A675" s="668" t="s">
        <v>1672</v>
      </c>
      <c r="B675" s="725">
        <v>220</v>
      </c>
      <c r="C675" s="725">
        <v>72</v>
      </c>
      <c r="D675" s="732" t="s">
        <v>1013</v>
      </c>
      <c r="F675" s="238"/>
      <c r="G675" s="85"/>
    </row>
    <row r="676" spans="1:7" ht="15.5" x14ac:dyDescent="0.35">
      <c r="A676" s="668" t="s">
        <v>1673</v>
      </c>
      <c r="B676" s="725">
        <v>217</v>
      </c>
      <c r="C676" s="725">
        <v>96</v>
      </c>
      <c r="D676" s="726">
        <v>183</v>
      </c>
      <c r="F676" s="84"/>
      <c r="G676" s="85"/>
    </row>
    <row r="677" spans="1:7" ht="15.5" x14ac:dyDescent="0.35">
      <c r="A677" s="668" t="s">
        <v>1674</v>
      </c>
      <c r="B677" s="725">
        <v>248</v>
      </c>
      <c r="C677" s="725">
        <v>116</v>
      </c>
      <c r="D677" s="726">
        <v>188</v>
      </c>
      <c r="F677" s="84"/>
      <c r="G677" s="85"/>
    </row>
    <row r="678" spans="1:7" ht="15.5" x14ac:dyDescent="0.35">
      <c r="A678" s="668" t="s">
        <v>1675</v>
      </c>
      <c r="B678" s="725">
        <v>184</v>
      </c>
      <c r="C678" s="725">
        <v>91</v>
      </c>
      <c r="D678" s="726">
        <v>66</v>
      </c>
      <c r="F678" s="84"/>
      <c r="G678" s="85"/>
    </row>
    <row r="679" spans="1:7" ht="15.5" x14ac:dyDescent="0.35">
      <c r="A679" s="668" t="s">
        <v>1676</v>
      </c>
      <c r="B679" s="725">
        <v>145</v>
      </c>
      <c r="C679" s="725">
        <v>128</v>
      </c>
      <c r="D679" s="726">
        <v>62</v>
      </c>
      <c r="F679" s="84"/>
      <c r="G679" s="85"/>
    </row>
    <row r="680" spans="1:7" ht="15.5" x14ac:dyDescent="0.35">
      <c r="A680" s="668" t="s">
        <v>1677</v>
      </c>
      <c r="B680" s="725">
        <v>288</v>
      </c>
      <c r="C680" s="725">
        <v>99</v>
      </c>
      <c r="D680" s="726">
        <v>49</v>
      </c>
      <c r="F680" s="84"/>
      <c r="G680" s="85"/>
    </row>
    <row r="681" spans="1:7" ht="15.5" x14ac:dyDescent="0.35">
      <c r="A681" s="668" t="s">
        <v>1678</v>
      </c>
      <c r="B681" s="725">
        <v>170</v>
      </c>
      <c r="C681" s="725">
        <v>116</v>
      </c>
      <c r="D681" s="726">
        <v>64</v>
      </c>
      <c r="F681" s="84"/>
      <c r="G681" s="85"/>
    </row>
    <row r="682" spans="1:7" ht="15.5" x14ac:dyDescent="0.35">
      <c r="A682" s="668" t="s">
        <v>1679</v>
      </c>
      <c r="B682" s="725">
        <v>67</v>
      </c>
      <c r="C682" s="725">
        <v>100</v>
      </c>
      <c r="D682" s="726">
        <v>22</v>
      </c>
      <c r="F682" s="84"/>
      <c r="G682" s="85"/>
    </row>
    <row r="683" spans="1:7" ht="15.5" x14ac:dyDescent="0.35">
      <c r="A683" s="668" t="s">
        <v>1680</v>
      </c>
      <c r="B683" s="725">
        <v>67</v>
      </c>
      <c r="C683" s="725">
        <v>92</v>
      </c>
      <c r="D683" s="726">
        <v>28</v>
      </c>
      <c r="F683" s="84"/>
      <c r="G683" s="85"/>
    </row>
    <row r="684" spans="1:7" ht="15.5" x14ac:dyDescent="0.35">
      <c r="A684" s="668" t="s">
        <v>1681</v>
      </c>
      <c r="B684" s="725">
        <v>154</v>
      </c>
      <c r="C684" s="725">
        <v>102</v>
      </c>
      <c r="D684" s="726">
        <v>67</v>
      </c>
      <c r="F684" s="84"/>
      <c r="G684" s="85"/>
    </row>
    <row r="685" spans="1:7" ht="15.5" x14ac:dyDescent="0.35">
      <c r="A685" s="668" t="s">
        <v>1682</v>
      </c>
      <c r="B685" s="725">
        <v>167</v>
      </c>
      <c r="C685" s="725">
        <v>148</v>
      </c>
      <c r="D685" s="726">
        <v>48</v>
      </c>
      <c r="F685" s="84"/>
      <c r="G685" s="85"/>
    </row>
    <row r="686" spans="1:7" ht="15.5" x14ac:dyDescent="0.35">
      <c r="A686" s="668" t="s">
        <v>1683</v>
      </c>
      <c r="B686" s="725">
        <v>117</v>
      </c>
      <c r="C686" s="725">
        <v>107</v>
      </c>
      <c r="D686" s="726">
        <v>98</v>
      </c>
      <c r="F686" s="84"/>
      <c r="G686" s="85"/>
    </row>
    <row r="687" spans="1:7" ht="15.5" x14ac:dyDescent="0.35">
      <c r="A687" s="668" t="s">
        <v>1684</v>
      </c>
      <c r="B687" s="725">
        <v>97</v>
      </c>
      <c r="C687" s="725">
        <v>91</v>
      </c>
      <c r="D687" s="726">
        <v>50</v>
      </c>
      <c r="F687" s="238"/>
      <c r="G687" s="85"/>
    </row>
    <row r="688" spans="1:7" ht="15.5" x14ac:dyDescent="0.35">
      <c r="A688" s="668" t="s">
        <v>1685</v>
      </c>
      <c r="B688" s="725">
        <v>889</v>
      </c>
      <c r="C688" s="725">
        <v>111</v>
      </c>
      <c r="D688" s="726">
        <v>171</v>
      </c>
      <c r="F688" s="84"/>
      <c r="G688" s="85"/>
    </row>
    <row r="689" spans="1:7" ht="15.5" x14ac:dyDescent="0.35">
      <c r="A689" s="668" t="s">
        <v>1686</v>
      </c>
      <c r="B689" s="725">
        <v>928</v>
      </c>
      <c r="C689" s="725">
        <v>123</v>
      </c>
      <c r="D689" s="726">
        <v>148</v>
      </c>
      <c r="F689" s="84"/>
      <c r="G689" s="85"/>
    </row>
    <row r="690" spans="1:7" ht="15.5" x14ac:dyDescent="0.35">
      <c r="A690" s="668" t="s">
        <v>1687</v>
      </c>
      <c r="B690" s="725">
        <v>251</v>
      </c>
      <c r="C690" s="725">
        <v>120</v>
      </c>
      <c r="D690" s="726">
        <v>215</v>
      </c>
      <c r="F690" s="84"/>
      <c r="G690" s="85"/>
    </row>
    <row r="691" spans="1:7" ht="15.5" x14ac:dyDescent="0.35">
      <c r="A691" s="668" t="s">
        <v>1688</v>
      </c>
      <c r="B691" s="725">
        <v>336</v>
      </c>
      <c r="C691" s="725">
        <v>135</v>
      </c>
      <c r="D691" s="726">
        <v>155</v>
      </c>
      <c r="F691" s="84"/>
      <c r="G691" s="85"/>
    </row>
    <row r="692" spans="1:7" ht="15.5" x14ac:dyDescent="0.35">
      <c r="A692" s="668" t="s">
        <v>1689</v>
      </c>
      <c r="B692" s="725">
        <v>222</v>
      </c>
      <c r="C692" s="725">
        <v>95</v>
      </c>
      <c r="D692" s="726">
        <v>126</v>
      </c>
      <c r="F692" s="84"/>
      <c r="G692" s="85"/>
    </row>
    <row r="693" spans="1:7" ht="15.5" x14ac:dyDescent="0.35">
      <c r="A693" s="668" t="s">
        <v>1690</v>
      </c>
      <c r="B693" s="725">
        <v>345</v>
      </c>
      <c r="C693" s="725">
        <v>104</v>
      </c>
      <c r="D693" s="726">
        <v>157</v>
      </c>
      <c r="F693" s="84"/>
      <c r="G693" s="85"/>
    </row>
    <row r="694" spans="1:7" ht="15.5" x14ac:dyDescent="0.35">
      <c r="A694" s="668" t="s">
        <v>1691</v>
      </c>
      <c r="B694" s="725">
        <v>214</v>
      </c>
      <c r="C694" s="725">
        <v>93</v>
      </c>
      <c r="D694" s="726">
        <v>61</v>
      </c>
      <c r="F694" s="84"/>
      <c r="G694" s="85"/>
    </row>
    <row r="695" spans="1:7" ht="15.5" x14ac:dyDescent="0.35">
      <c r="A695" s="668" t="s">
        <v>1692</v>
      </c>
      <c r="B695" s="725">
        <v>43</v>
      </c>
      <c r="C695" s="725">
        <v>71</v>
      </c>
      <c r="D695" s="726">
        <v>22</v>
      </c>
      <c r="F695" s="84"/>
      <c r="G695" s="85"/>
    </row>
    <row r="696" spans="1:7" ht="15.5" x14ac:dyDescent="0.35">
      <c r="A696" s="668" t="s">
        <v>1693</v>
      </c>
      <c r="B696" s="725">
        <v>56</v>
      </c>
      <c r="C696" s="725">
        <v>84</v>
      </c>
      <c r="D696" s="726">
        <v>19</v>
      </c>
      <c r="F696" s="84"/>
      <c r="G696" s="85"/>
    </row>
    <row r="697" spans="1:7" ht="15.5" x14ac:dyDescent="0.35">
      <c r="A697" s="668" t="s">
        <v>1694</v>
      </c>
      <c r="B697" s="725">
        <v>76</v>
      </c>
      <c r="C697" s="725">
        <v>96</v>
      </c>
      <c r="D697" s="726">
        <v>24</v>
      </c>
      <c r="F697" s="84"/>
      <c r="G697" s="85"/>
    </row>
    <row r="698" spans="1:7" ht="15.5" x14ac:dyDescent="0.35">
      <c r="A698" s="668" t="s">
        <v>1695</v>
      </c>
      <c r="B698" s="725">
        <v>127</v>
      </c>
      <c r="C698" s="725">
        <v>108</v>
      </c>
      <c r="D698" s="726">
        <v>80</v>
      </c>
      <c r="F698" s="84"/>
      <c r="G698" s="85"/>
    </row>
    <row r="699" spans="1:7" ht="15.5" x14ac:dyDescent="0.35">
      <c r="A699" s="668" t="s">
        <v>1696</v>
      </c>
      <c r="B699" s="725">
        <v>60</v>
      </c>
      <c r="C699" s="725">
        <v>72</v>
      </c>
      <c r="D699" s="726">
        <v>35</v>
      </c>
      <c r="F699" s="238"/>
      <c r="G699" s="85"/>
    </row>
    <row r="700" spans="1:7" ht="15.5" x14ac:dyDescent="0.35">
      <c r="A700" s="668" t="s">
        <v>1697</v>
      </c>
      <c r="B700" s="725">
        <v>106</v>
      </c>
      <c r="C700" s="725">
        <v>93</v>
      </c>
      <c r="D700" s="726">
        <v>64</v>
      </c>
      <c r="F700" s="84"/>
      <c r="G700" s="85"/>
    </row>
    <row r="701" spans="1:7" ht="15.5" x14ac:dyDescent="0.35">
      <c r="A701" s="668" t="s">
        <v>1698</v>
      </c>
      <c r="B701" s="725">
        <v>655</v>
      </c>
      <c r="C701" s="725">
        <v>128</v>
      </c>
      <c r="D701" s="726">
        <v>152</v>
      </c>
      <c r="F701" s="84"/>
      <c r="G701" s="85"/>
    </row>
    <row r="702" spans="1:7" ht="15.5" x14ac:dyDescent="0.35">
      <c r="A702" s="668" t="s">
        <v>1699</v>
      </c>
      <c r="B702" s="725">
        <v>259</v>
      </c>
      <c r="C702" s="725">
        <v>99</v>
      </c>
      <c r="D702" s="726">
        <v>49</v>
      </c>
      <c r="F702" s="84"/>
      <c r="G702" s="85"/>
    </row>
    <row r="703" spans="1:7" ht="15.5" x14ac:dyDescent="0.35">
      <c r="A703" s="668" t="s">
        <v>1700</v>
      </c>
      <c r="B703" s="725">
        <v>66</v>
      </c>
      <c r="C703" s="725">
        <v>55</v>
      </c>
      <c r="D703" s="726">
        <v>18</v>
      </c>
      <c r="F703" s="84"/>
      <c r="G703" s="85"/>
    </row>
    <row r="704" spans="1:7" ht="15.5" x14ac:dyDescent="0.35">
      <c r="A704" s="668" t="s">
        <v>1701</v>
      </c>
      <c r="B704" s="725">
        <v>140</v>
      </c>
      <c r="C704" s="725">
        <v>78</v>
      </c>
      <c r="D704" s="726">
        <v>41</v>
      </c>
      <c r="F704" s="84"/>
      <c r="G704" s="85"/>
    </row>
    <row r="705" spans="1:7" ht="15.5" x14ac:dyDescent="0.35">
      <c r="A705" s="668" t="s">
        <v>1702</v>
      </c>
      <c r="B705" s="725">
        <v>306</v>
      </c>
      <c r="C705" s="725">
        <v>89</v>
      </c>
      <c r="D705" s="726">
        <v>43</v>
      </c>
      <c r="F705" s="84"/>
      <c r="G705" s="85"/>
    </row>
    <row r="706" spans="1:7" ht="15.5" x14ac:dyDescent="0.35">
      <c r="A706" s="668" t="s">
        <v>1703</v>
      </c>
      <c r="B706" s="725">
        <v>349</v>
      </c>
      <c r="C706" s="725">
        <v>71</v>
      </c>
      <c r="D706" s="726">
        <v>37</v>
      </c>
      <c r="F706" s="84"/>
      <c r="G706" s="85"/>
    </row>
    <row r="707" spans="1:7" ht="15.5" x14ac:dyDescent="0.35">
      <c r="A707" s="668" t="s">
        <v>1704</v>
      </c>
      <c r="B707" s="725">
        <v>431</v>
      </c>
      <c r="C707" s="725">
        <v>62</v>
      </c>
      <c r="D707" s="726">
        <v>151</v>
      </c>
      <c r="F707" s="84"/>
      <c r="G707" s="85"/>
    </row>
    <row r="708" spans="1:7" ht="15.5" x14ac:dyDescent="0.35">
      <c r="A708" s="668" t="s">
        <v>1705</v>
      </c>
      <c r="B708" s="725">
        <v>1115</v>
      </c>
      <c r="C708" s="725">
        <v>63</v>
      </c>
      <c r="D708" s="726">
        <v>163</v>
      </c>
      <c r="F708" s="84"/>
      <c r="G708" s="85"/>
    </row>
    <row r="709" spans="1:7" ht="15.5" x14ac:dyDescent="0.35">
      <c r="A709" s="668" t="s">
        <v>1706</v>
      </c>
      <c r="B709" s="725">
        <v>53</v>
      </c>
      <c r="C709" s="725">
        <v>82</v>
      </c>
      <c r="D709" s="726">
        <v>33</v>
      </c>
      <c r="F709" s="84"/>
      <c r="G709" s="85"/>
    </row>
    <row r="710" spans="1:7" ht="15.5" x14ac:dyDescent="0.35">
      <c r="A710" s="668" t="s">
        <v>1707</v>
      </c>
      <c r="B710" s="725">
        <v>183</v>
      </c>
      <c r="C710" s="725">
        <v>85</v>
      </c>
      <c r="D710" s="726">
        <v>152</v>
      </c>
      <c r="F710" s="84"/>
      <c r="G710" s="85"/>
    </row>
    <row r="711" spans="1:7" ht="15.5" x14ac:dyDescent="0.35">
      <c r="A711" s="668" t="s">
        <v>1708</v>
      </c>
      <c r="B711" s="725">
        <v>38</v>
      </c>
      <c r="C711" s="725">
        <v>49</v>
      </c>
      <c r="D711" s="726">
        <v>18</v>
      </c>
      <c r="F711" s="238"/>
      <c r="G711" s="85"/>
    </row>
    <row r="712" spans="1:7" ht="15.5" x14ac:dyDescent="0.35">
      <c r="A712" s="668" t="s">
        <v>1709</v>
      </c>
      <c r="B712" s="725">
        <v>42</v>
      </c>
      <c r="C712" s="725">
        <v>61</v>
      </c>
      <c r="D712" s="726">
        <v>13</v>
      </c>
      <c r="F712" s="84"/>
      <c r="G712" s="85"/>
    </row>
    <row r="713" spans="1:7" ht="15.5" x14ac:dyDescent="0.35">
      <c r="A713" s="668" t="s">
        <v>1710</v>
      </c>
      <c r="B713" s="725">
        <v>64</v>
      </c>
      <c r="C713" s="725">
        <v>92</v>
      </c>
      <c r="D713" s="726">
        <v>29</v>
      </c>
      <c r="F713" s="84"/>
      <c r="G713" s="85"/>
    </row>
    <row r="714" spans="1:7" ht="15.5" x14ac:dyDescent="0.35">
      <c r="A714" s="668" t="s">
        <v>1711</v>
      </c>
      <c r="B714" s="725">
        <v>80</v>
      </c>
      <c r="C714" s="725">
        <v>75</v>
      </c>
      <c r="D714" s="726">
        <v>27</v>
      </c>
      <c r="F714" s="84"/>
      <c r="G714" s="85"/>
    </row>
    <row r="715" spans="1:7" ht="15.5" x14ac:dyDescent="0.35">
      <c r="A715" s="668" t="s">
        <v>1712</v>
      </c>
      <c r="B715" s="725">
        <v>106</v>
      </c>
      <c r="C715" s="725">
        <v>74</v>
      </c>
      <c r="D715" s="726">
        <v>46</v>
      </c>
      <c r="F715" s="84"/>
      <c r="G715" s="85"/>
    </row>
    <row r="716" spans="1:7" ht="15.5" x14ac:dyDescent="0.35">
      <c r="A716" s="668" t="s">
        <v>1713</v>
      </c>
      <c r="B716" s="725">
        <v>184</v>
      </c>
      <c r="C716" s="725">
        <v>100</v>
      </c>
      <c r="D716" s="726">
        <v>55</v>
      </c>
      <c r="F716" s="84"/>
      <c r="G716" s="85"/>
    </row>
    <row r="717" spans="1:7" ht="15.5" x14ac:dyDescent="0.35">
      <c r="A717" s="668" t="s">
        <v>1714</v>
      </c>
      <c r="B717" s="725">
        <v>259</v>
      </c>
      <c r="C717" s="725">
        <v>93</v>
      </c>
      <c r="D717" s="726">
        <v>105</v>
      </c>
      <c r="F717" s="84"/>
      <c r="G717" s="85"/>
    </row>
    <row r="718" spans="1:7" ht="15.5" x14ac:dyDescent="0.35">
      <c r="A718" s="668" t="s">
        <v>1715</v>
      </c>
      <c r="B718" s="725">
        <v>2424</v>
      </c>
      <c r="C718" s="725">
        <v>89</v>
      </c>
      <c r="D718" s="726">
        <v>479</v>
      </c>
      <c r="F718" s="84"/>
      <c r="G718" s="85"/>
    </row>
    <row r="719" spans="1:7" ht="15.5" x14ac:dyDescent="0.35">
      <c r="A719" s="668" t="s">
        <v>1716</v>
      </c>
      <c r="B719" s="725">
        <v>99</v>
      </c>
      <c r="C719" s="725">
        <v>67</v>
      </c>
      <c r="D719" s="726">
        <v>23</v>
      </c>
      <c r="F719" s="84"/>
      <c r="G719" s="85"/>
    </row>
    <row r="720" spans="1:7" ht="15.5" x14ac:dyDescent="0.35">
      <c r="A720" s="668" t="s">
        <v>1717</v>
      </c>
      <c r="B720" s="725">
        <v>71</v>
      </c>
      <c r="C720" s="725">
        <v>78</v>
      </c>
      <c r="D720" s="726">
        <v>26</v>
      </c>
      <c r="F720" s="84"/>
      <c r="G720" s="85"/>
    </row>
    <row r="721" spans="1:7" ht="15.5" x14ac:dyDescent="0.35">
      <c r="A721" s="668" t="s">
        <v>1718</v>
      </c>
      <c r="B721" s="725">
        <v>162</v>
      </c>
      <c r="C721" s="725">
        <v>61</v>
      </c>
      <c r="D721" s="726">
        <v>68</v>
      </c>
      <c r="F721" s="84"/>
      <c r="G721" s="85"/>
    </row>
    <row r="722" spans="1:7" ht="15.5" x14ac:dyDescent="0.35">
      <c r="A722" s="668" t="s">
        <v>1719</v>
      </c>
      <c r="B722" s="725">
        <v>341</v>
      </c>
      <c r="C722" s="725">
        <v>55</v>
      </c>
      <c r="D722" s="726">
        <v>45</v>
      </c>
      <c r="F722" s="84"/>
      <c r="G722" s="85"/>
    </row>
    <row r="723" spans="1:7" ht="15.5" x14ac:dyDescent="0.35">
      <c r="A723" s="668" t="s">
        <v>1720</v>
      </c>
      <c r="B723" s="725">
        <v>297</v>
      </c>
      <c r="C723" s="725">
        <v>36</v>
      </c>
      <c r="D723" s="726">
        <v>51</v>
      </c>
      <c r="F723" s="238"/>
      <c r="G723" s="85"/>
    </row>
    <row r="724" spans="1:7" ht="15.5" x14ac:dyDescent="0.35">
      <c r="A724" s="668" t="s">
        <v>1721</v>
      </c>
      <c r="B724" s="725">
        <v>443</v>
      </c>
      <c r="C724" s="725">
        <v>55</v>
      </c>
      <c r="D724" s="726">
        <v>58</v>
      </c>
      <c r="F724" s="84"/>
      <c r="G724" s="85"/>
    </row>
    <row r="725" spans="1:7" ht="15.5" x14ac:dyDescent="0.35">
      <c r="A725" s="668" t="s">
        <v>1722</v>
      </c>
      <c r="B725" s="725">
        <v>515</v>
      </c>
      <c r="C725" s="725">
        <v>78</v>
      </c>
      <c r="D725" s="726">
        <v>46</v>
      </c>
      <c r="F725" s="84"/>
      <c r="G725" s="85"/>
    </row>
    <row r="726" spans="1:7" ht="15.5" x14ac:dyDescent="0.35">
      <c r="A726" s="668" t="s">
        <v>1723</v>
      </c>
      <c r="B726" s="725">
        <v>236</v>
      </c>
      <c r="C726" s="725">
        <v>95</v>
      </c>
      <c r="D726" s="726">
        <v>49</v>
      </c>
      <c r="F726" s="84"/>
      <c r="G726" s="85"/>
    </row>
    <row r="727" spans="1:7" ht="15.5" x14ac:dyDescent="0.35">
      <c r="A727" s="668" t="s">
        <v>1724</v>
      </c>
      <c r="B727" s="725">
        <v>112</v>
      </c>
      <c r="C727" s="725">
        <v>71</v>
      </c>
      <c r="D727" s="726">
        <v>57</v>
      </c>
      <c r="F727" s="84"/>
      <c r="G727" s="85"/>
    </row>
    <row r="728" spans="1:7" ht="15.5" x14ac:dyDescent="0.35">
      <c r="A728" s="668" t="s">
        <v>1725</v>
      </c>
      <c r="B728" s="725">
        <v>131</v>
      </c>
      <c r="C728" s="725">
        <v>71</v>
      </c>
      <c r="D728" s="726">
        <v>28</v>
      </c>
      <c r="F728" s="84"/>
      <c r="G728" s="85"/>
    </row>
    <row r="729" spans="1:7" ht="15.5" x14ac:dyDescent="0.35">
      <c r="A729" s="668" t="s">
        <v>1726</v>
      </c>
      <c r="B729" s="725">
        <v>150</v>
      </c>
      <c r="C729" s="725">
        <v>73</v>
      </c>
      <c r="D729" s="726">
        <v>32</v>
      </c>
      <c r="F729" s="84"/>
      <c r="G729" s="85"/>
    </row>
    <row r="730" spans="1:7" ht="15.5" x14ac:dyDescent="0.35">
      <c r="A730" s="668" t="s">
        <v>1727</v>
      </c>
      <c r="B730" s="725">
        <v>55</v>
      </c>
      <c r="C730" s="725">
        <v>67</v>
      </c>
      <c r="D730" s="726">
        <v>19</v>
      </c>
      <c r="F730" s="84"/>
      <c r="G730" s="85"/>
    </row>
    <row r="731" spans="1:7" ht="15.5" x14ac:dyDescent="0.35">
      <c r="A731" s="668" t="s">
        <v>1728</v>
      </c>
      <c r="B731" s="725">
        <v>67</v>
      </c>
      <c r="C731" s="725">
        <v>69</v>
      </c>
      <c r="D731" s="726">
        <v>26</v>
      </c>
      <c r="F731" s="84"/>
      <c r="G731" s="85"/>
    </row>
    <row r="732" spans="1:7" ht="15.5" x14ac:dyDescent="0.35">
      <c r="A732" s="668" t="s">
        <v>1729</v>
      </c>
      <c r="B732" s="725">
        <v>35</v>
      </c>
      <c r="C732" s="725">
        <v>59</v>
      </c>
      <c r="D732" s="726">
        <v>16</v>
      </c>
      <c r="F732" s="84"/>
      <c r="G732" s="85"/>
    </row>
    <row r="733" spans="1:7" ht="15.5" x14ac:dyDescent="0.35">
      <c r="A733" s="668" t="s">
        <v>1730</v>
      </c>
      <c r="B733" s="725">
        <v>54</v>
      </c>
      <c r="C733" s="725">
        <v>77</v>
      </c>
      <c r="D733" s="726">
        <v>19</v>
      </c>
      <c r="F733" s="84"/>
      <c r="G733" s="85"/>
    </row>
    <row r="734" spans="1:7" ht="15.5" x14ac:dyDescent="0.35">
      <c r="A734" s="668" t="s">
        <v>1731</v>
      </c>
      <c r="B734" s="725">
        <v>65</v>
      </c>
      <c r="C734" s="725">
        <v>62</v>
      </c>
      <c r="D734" s="726">
        <v>20</v>
      </c>
      <c r="F734" s="84"/>
      <c r="G734" s="85"/>
    </row>
    <row r="735" spans="1:7" ht="15.5" x14ac:dyDescent="0.35">
      <c r="A735" s="668" t="s">
        <v>1732</v>
      </c>
      <c r="B735" s="725">
        <v>40</v>
      </c>
      <c r="C735" s="725">
        <v>45</v>
      </c>
      <c r="D735" s="726">
        <v>12</v>
      </c>
      <c r="F735" s="238"/>
      <c r="G735" s="85"/>
    </row>
    <row r="736" spans="1:7" ht="15.5" x14ac:dyDescent="0.35">
      <c r="A736" s="668" t="s">
        <v>1733</v>
      </c>
      <c r="B736" s="725">
        <v>44</v>
      </c>
      <c r="C736" s="725">
        <v>32</v>
      </c>
      <c r="D736" s="726">
        <v>8</v>
      </c>
      <c r="F736" s="84"/>
      <c r="G736" s="85"/>
    </row>
    <row r="737" spans="1:7" ht="15.5" x14ac:dyDescent="0.35">
      <c r="A737" s="668" t="s">
        <v>1734</v>
      </c>
      <c r="B737" s="725">
        <v>36</v>
      </c>
      <c r="C737" s="725">
        <v>37</v>
      </c>
      <c r="D737" s="726">
        <v>16</v>
      </c>
      <c r="F737" s="84"/>
      <c r="G737" s="85"/>
    </row>
    <row r="738" spans="1:7" ht="15.5" x14ac:dyDescent="0.35">
      <c r="A738" s="668" t="s">
        <v>1735</v>
      </c>
      <c r="B738" s="725">
        <v>55</v>
      </c>
      <c r="C738" s="725">
        <v>46</v>
      </c>
      <c r="D738" s="726">
        <v>41</v>
      </c>
      <c r="F738" s="84"/>
      <c r="G738" s="85"/>
    </row>
    <row r="739" spans="1:7" ht="15.5" x14ac:dyDescent="0.35">
      <c r="A739" s="668" t="s">
        <v>1736</v>
      </c>
      <c r="B739" s="725">
        <v>105</v>
      </c>
      <c r="C739" s="725">
        <v>54</v>
      </c>
      <c r="D739" s="726">
        <v>38</v>
      </c>
      <c r="F739" s="84"/>
      <c r="G739" s="85"/>
    </row>
    <row r="740" spans="1:7" ht="15.5" x14ac:dyDescent="0.35">
      <c r="A740" s="668" t="s">
        <v>1737</v>
      </c>
      <c r="B740" s="725">
        <v>105</v>
      </c>
      <c r="C740" s="725">
        <v>65</v>
      </c>
      <c r="D740" s="726">
        <v>22</v>
      </c>
      <c r="F740" s="84"/>
      <c r="G740" s="85"/>
    </row>
    <row r="741" spans="1:7" ht="15.5" x14ac:dyDescent="0.35">
      <c r="A741" s="668" t="s">
        <v>1738</v>
      </c>
      <c r="B741" s="725">
        <v>53</v>
      </c>
      <c r="C741" s="725">
        <v>50</v>
      </c>
      <c r="D741" s="726">
        <v>11</v>
      </c>
      <c r="F741" s="84"/>
      <c r="G741" s="85"/>
    </row>
    <row r="742" spans="1:7" ht="15.5" x14ac:dyDescent="0.35">
      <c r="A742" s="668" t="s">
        <v>1739</v>
      </c>
      <c r="B742" s="725">
        <v>57</v>
      </c>
      <c r="C742" s="725">
        <v>57</v>
      </c>
      <c r="D742" s="726">
        <v>12</v>
      </c>
      <c r="F742" s="84"/>
      <c r="G742" s="85"/>
    </row>
    <row r="743" spans="1:7" ht="15.5" x14ac:dyDescent="0.35">
      <c r="A743" s="668" t="s">
        <v>1740</v>
      </c>
      <c r="B743" s="725">
        <v>64</v>
      </c>
      <c r="C743" s="725">
        <v>46</v>
      </c>
      <c r="D743" s="726">
        <v>12</v>
      </c>
      <c r="F743" s="84"/>
      <c r="G743" s="85"/>
    </row>
    <row r="744" spans="1:7" ht="15.5" x14ac:dyDescent="0.35">
      <c r="A744" s="668" t="s">
        <v>1741</v>
      </c>
      <c r="B744" s="725">
        <v>78</v>
      </c>
      <c r="C744" s="725">
        <v>40</v>
      </c>
      <c r="D744" s="726">
        <v>13</v>
      </c>
      <c r="F744" s="84"/>
      <c r="G744" s="85"/>
    </row>
    <row r="745" spans="1:7" ht="15.5" x14ac:dyDescent="0.35">
      <c r="A745" s="668" t="s">
        <v>1742</v>
      </c>
      <c r="B745" s="725">
        <v>84</v>
      </c>
      <c r="C745" s="725">
        <v>42</v>
      </c>
      <c r="D745" s="726">
        <v>21</v>
      </c>
      <c r="F745" s="84"/>
      <c r="G745" s="85"/>
    </row>
    <row r="746" spans="1:7" ht="15.5" x14ac:dyDescent="0.35">
      <c r="A746" s="668" t="s">
        <v>1743</v>
      </c>
      <c r="B746" s="725">
        <v>46</v>
      </c>
      <c r="C746" s="725">
        <v>38</v>
      </c>
      <c r="D746" s="726">
        <v>15</v>
      </c>
      <c r="F746" s="84"/>
      <c r="G746" s="85"/>
    </row>
    <row r="747" spans="1:7" ht="15.5" x14ac:dyDescent="0.35">
      <c r="A747" s="668" t="s">
        <v>1744</v>
      </c>
      <c r="B747" s="725">
        <v>34</v>
      </c>
      <c r="C747" s="725">
        <v>29</v>
      </c>
      <c r="D747" s="726">
        <v>17</v>
      </c>
      <c r="F747" s="238"/>
      <c r="G747" s="85"/>
    </row>
    <row r="748" spans="1:7" ht="15.5" x14ac:dyDescent="0.35">
      <c r="A748" s="668" t="s">
        <v>1745</v>
      </c>
      <c r="B748" s="725">
        <v>56</v>
      </c>
      <c r="C748" s="725">
        <v>35</v>
      </c>
      <c r="D748" s="726">
        <v>22</v>
      </c>
      <c r="F748" s="84"/>
      <c r="G748" s="85"/>
    </row>
    <row r="749" spans="1:7" ht="15.5" x14ac:dyDescent="0.35">
      <c r="A749" s="668" t="s">
        <v>1746</v>
      </c>
      <c r="B749" s="725">
        <v>24</v>
      </c>
      <c r="C749" s="725">
        <v>37</v>
      </c>
      <c r="D749" s="726">
        <v>7</v>
      </c>
      <c r="F749" s="84"/>
      <c r="G749" s="85"/>
    </row>
    <row r="750" spans="1:7" ht="15.5" x14ac:dyDescent="0.35">
      <c r="A750" s="668" t="s">
        <v>1747</v>
      </c>
      <c r="B750" s="725">
        <v>35</v>
      </c>
      <c r="C750" s="725">
        <v>40</v>
      </c>
      <c r="D750" s="726">
        <v>12</v>
      </c>
      <c r="F750" s="84"/>
      <c r="G750" s="85"/>
    </row>
    <row r="751" spans="1:7" ht="15.5" x14ac:dyDescent="0.35">
      <c r="A751" s="668" t="s">
        <v>1748</v>
      </c>
      <c r="B751" s="725">
        <v>24</v>
      </c>
      <c r="C751" s="725">
        <v>35</v>
      </c>
      <c r="D751" s="726">
        <v>9</v>
      </c>
      <c r="F751" s="84"/>
      <c r="G751" s="85"/>
    </row>
    <row r="752" spans="1:7" ht="15.5" x14ac:dyDescent="0.35">
      <c r="A752" s="668" t="s">
        <v>1749</v>
      </c>
      <c r="B752" s="725">
        <v>28</v>
      </c>
      <c r="C752" s="725">
        <v>24</v>
      </c>
      <c r="D752" s="726">
        <v>11</v>
      </c>
      <c r="F752" s="84"/>
      <c r="G752" s="85"/>
    </row>
    <row r="753" spans="1:7" ht="15.5" x14ac:dyDescent="0.35">
      <c r="A753" s="668" t="s">
        <v>1750</v>
      </c>
      <c r="B753" s="725">
        <v>33</v>
      </c>
      <c r="C753" s="725">
        <v>41</v>
      </c>
      <c r="D753" s="726">
        <v>13</v>
      </c>
      <c r="F753" s="84"/>
      <c r="G753" s="85"/>
    </row>
    <row r="754" spans="1:7" ht="15.5" x14ac:dyDescent="0.35">
      <c r="A754" s="668" t="s">
        <v>1751</v>
      </c>
      <c r="B754" s="725">
        <v>37</v>
      </c>
      <c r="C754" s="725">
        <v>39</v>
      </c>
      <c r="D754" s="726">
        <v>15</v>
      </c>
      <c r="F754" s="84"/>
      <c r="G754" s="85"/>
    </row>
    <row r="755" spans="1:7" ht="15.5" x14ac:dyDescent="0.35">
      <c r="A755" s="668" t="s">
        <v>1752</v>
      </c>
      <c r="B755" s="725">
        <v>54</v>
      </c>
      <c r="C755" s="725">
        <v>29</v>
      </c>
      <c r="D755" s="726">
        <v>19</v>
      </c>
      <c r="F755" s="84"/>
      <c r="G755" s="85"/>
    </row>
    <row r="756" spans="1:7" ht="15.5" x14ac:dyDescent="0.35">
      <c r="A756" s="668" t="s">
        <v>1753</v>
      </c>
      <c r="B756" s="725">
        <v>70</v>
      </c>
      <c r="C756" s="725">
        <v>26</v>
      </c>
      <c r="D756" s="726">
        <v>27</v>
      </c>
      <c r="F756" s="84"/>
      <c r="G756" s="85"/>
    </row>
    <row r="757" spans="1:7" ht="15.5" x14ac:dyDescent="0.35">
      <c r="A757" s="668" t="s">
        <v>1754</v>
      </c>
      <c r="B757" s="725">
        <v>47</v>
      </c>
      <c r="C757" s="725">
        <v>20</v>
      </c>
      <c r="D757" s="726">
        <v>11</v>
      </c>
      <c r="F757" s="84"/>
      <c r="G757" s="85"/>
    </row>
    <row r="758" spans="1:7" ht="15.5" x14ac:dyDescent="0.35">
      <c r="A758" s="668" t="s">
        <v>1755</v>
      </c>
      <c r="B758" s="725">
        <v>65</v>
      </c>
      <c r="C758" s="725">
        <v>24</v>
      </c>
      <c r="D758" s="726">
        <v>28</v>
      </c>
      <c r="F758" s="84"/>
      <c r="G758" s="85"/>
    </row>
    <row r="759" spans="1:7" ht="15.5" x14ac:dyDescent="0.35">
      <c r="A759" s="668" t="s">
        <v>1756</v>
      </c>
      <c r="B759" s="725">
        <v>53</v>
      </c>
      <c r="C759" s="725">
        <v>22</v>
      </c>
      <c r="D759" s="726">
        <v>4</v>
      </c>
      <c r="F759" s="238"/>
      <c r="G759" s="85"/>
    </row>
    <row r="760" spans="1:7" ht="15.5" x14ac:dyDescent="0.35">
      <c r="A760" s="668" t="s">
        <v>1757</v>
      </c>
      <c r="B760" s="725">
        <v>49</v>
      </c>
      <c r="C760" s="725">
        <v>28</v>
      </c>
      <c r="D760" s="726">
        <v>14</v>
      </c>
      <c r="F760" s="84"/>
      <c r="G760" s="85"/>
    </row>
    <row r="761" spans="1:7" ht="15.5" x14ac:dyDescent="0.35">
      <c r="A761" s="668" t="s">
        <v>1758</v>
      </c>
      <c r="B761" s="725">
        <v>71</v>
      </c>
      <c r="C761" s="725">
        <v>27</v>
      </c>
      <c r="D761" s="726">
        <v>22</v>
      </c>
      <c r="F761" s="84"/>
      <c r="G761" s="85"/>
    </row>
    <row r="762" spans="1:7" ht="15.5" x14ac:dyDescent="0.35">
      <c r="A762" s="668" t="s">
        <v>1759</v>
      </c>
      <c r="B762" s="725">
        <v>74</v>
      </c>
      <c r="C762" s="725">
        <v>37</v>
      </c>
      <c r="D762" s="726">
        <v>33</v>
      </c>
      <c r="F762" s="84"/>
      <c r="G762" s="85"/>
    </row>
    <row r="763" spans="1:7" ht="15.5" x14ac:dyDescent="0.35">
      <c r="A763" s="668" t="s">
        <v>1760</v>
      </c>
      <c r="B763" s="725">
        <v>154</v>
      </c>
      <c r="C763" s="725">
        <v>27</v>
      </c>
      <c r="D763" s="726">
        <v>87</v>
      </c>
      <c r="F763" s="84"/>
      <c r="G763" s="85"/>
    </row>
    <row r="764" spans="1:7" ht="15.5" x14ac:dyDescent="0.35">
      <c r="A764" s="668" t="s">
        <v>1761</v>
      </c>
      <c r="B764" s="725">
        <v>30</v>
      </c>
      <c r="C764" s="725">
        <v>29</v>
      </c>
      <c r="D764" s="726">
        <v>25</v>
      </c>
      <c r="F764" s="84"/>
      <c r="G764" s="85"/>
    </row>
    <row r="765" spans="1:7" ht="15.5" x14ac:dyDescent="0.35">
      <c r="A765" s="668" t="s">
        <v>1762</v>
      </c>
      <c r="B765" s="725">
        <v>15</v>
      </c>
      <c r="C765" s="725">
        <v>32</v>
      </c>
      <c r="D765" s="726">
        <v>9</v>
      </c>
      <c r="F765" s="84"/>
      <c r="G765" s="85"/>
    </row>
    <row r="766" spans="1:7" ht="15.5" x14ac:dyDescent="0.35">
      <c r="A766" s="668" t="s">
        <v>1763</v>
      </c>
      <c r="B766" s="725">
        <v>50</v>
      </c>
      <c r="C766" s="725">
        <v>24</v>
      </c>
      <c r="D766" s="726">
        <v>43</v>
      </c>
      <c r="F766" s="84"/>
      <c r="G766" s="85"/>
    </row>
    <row r="767" spans="1:7" ht="15.5" x14ac:dyDescent="0.35">
      <c r="A767" s="668" t="s">
        <v>1764</v>
      </c>
      <c r="B767" s="725">
        <v>19</v>
      </c>
      <c r="C767" s="725">
        <v>21</v>
      </c>
      <c r="D767" s="726">
        <v>3</v>
      </c>
      <c r="F767" s="84"/>
      <c r="G767" s="85"/>
    </row>
    <row r="768" spans="1:7" ht="15.5" x14ac:dyDescent="0.35">
      <c r="A768" s="668" t="s">
        <v>1765</v>
      </c>
      <c r="B768" s="725">
        <v>8</v>
      </c>
      <c r="C768" s="725">
        <v>22</v>
      </c>
      <c r="D768" s="726">
        <v>4</v>
      </c>
      <c r="F768" s="84"/>
      <c r="G768" s="85"/>
    </row>
    <row r="769" spans="1:7" ht="15.5" x14ac:dyDescent="0.35">
      <c r="A769" s="668" t="s">
        <v>1766</v>
      </c>
      <c r="B769" s="725">
        <v>4</v>
      </c>
      <c r="C769" s="725">
        <v>15</v>
      </c>
      <c r="D769" s="726">
        <v>3</v>
      </c>
      <c r="F769" s="84"/>
      <c r="G769" s="85"/>
    </row>
    <row r="770" spans="1:7" ht="15.5" x14ac:dyDescent="0.35">
      <c r="A770" s="668" t="s">
        <v>1767</v>
      </c>
      <c r="B770" s="725">
        <v>175</v>
      </c>
      <c r="C770" s="725">
        <v>18</v>
      </c>
      <c r="D770" s="726">
        <v>170</v>
      </c>
      <c r="F770" s="84"/>
      <c r="G770" s="85"/>
    </row>
    <row r="771" spans="1:7" ht="15.5" x14ac:dyDescent="0.35">
      <c r="A771" s="668" t="s">
        <v>1768</v>
      </c>
      <c r="B771" s="725">
        <v>1</v>
      </c>
      <c r="C771" s="725">
        <v>8</v>
      </c>
      <c r="D771" s="726">
        <v>1</v>
      </c>
      <c r="F771" s="238"/>
      <c r="G771" s="85"/>
    </row>
    <row r="772" spans="1:7" ht="15.5" x14ac:dyDescent="0.35">
      <c r="A772" s="668" t="s">
        <v>1769</v>
      </c>
      <c r="B772" s="725">
        <v>2</v>
      </c>
      <c r="C772" s="725">
        <v>12</v>
      </c>
      <c r="D772" s="726">
        <v>2</v>
      </c>
      <c r="F772" s="84"/>
      <c r="G772" s="85"/>
    </row>
    <row r="773" spans="1:7" ht="15.5" x14ac:dyDescent="0.35">
      <c r="A773" s="668" t="s">
        <v>1770</v>
      </c>
      <c r="B773" s="725">
        <v>4</v>
      </c>
      <c r="C773" s="725">
        <v>9</v>
      </c>
      <c r="D773" s="726">
        <v>4</v>
      </c>
      <c r="F773" s="84"/>
      <c r="G773" s="85"/>
    </row>
    <row r="774" spans="1:7" ht="15.5" x14ac:dyDescent="0.35">
      <c r="A774" s="668" t="s">
        <v>1771</v>
      </c>
      <c r="B774" s="725">
        <v>8</v>
      </c>
      <c r="C774" s="725">
        <v>22</v>
      </c>
      <c r="D774" s="726">
        <v>8</v>
      </c>
      <c r="F774" s="84"/>
      <c r="G774" s="85"/>
    </row>
    <row r="775" spans="1:7" ht="15.5" x14ac:dyDescent="0.35">
      <c r="A775" s="668" t="s">
        <v>1772</v>
      </c>
      <c r="B775" s="725">
        <v>15</v>
      </c>
      <c r="C775" s="725">
        <v>22</v>
      </c>
      <c r="D775" s="726">
        <v>5</v>
      </c>
      <c r="F775" s="84"/>
      <c r="G775" s="85"/>
    </row>
    <row r="776" spans="1:7" ht="15.5" x14ac:dyDescent="0.35">
      <c r="A776" s="668" t="s">
        <v>1773</v>
      </c>
      <c r="B776" s="725">
        <v>33</v>
      </c>
      <c r="C776" s="725">
        <v>33</v>
      </c>
      <c r="D776" s="726">
        <v>19</v>
      </c>
      <c r="F776" s="84"/>
      <c r="G776" s="85"/>
    </row>
    <row r="777" spans="1:7" ht="15.5" x14ac:dyDescent="0.35">
      <c r="A777" s="668" t="s">
        <v>1774</v>
      </c>
      <c r="B777" s="725">
        <v>70</v>
      </c>
      <c r="C777" s="725">
        <v>36</v>
      </c>
      <c r="D777" s="726">
        <v>42</v>
      </c>
      <c r="F777" s="84"/>
      <c r="G777" s="85"/>
    </row>
    <row r="778" spans="1:7" ht="15.5" x14ac:dyDescent="0.35">
      <c r="A778" s="668" t="s">
        <v>1775</v>
      </c>
      <c r="B778" s="725">
        <v>32</v>
      </c>
      <c r="C778" s="725">
        <v>28</v>
      </c>
      <c r="D778" s="726">
        <v>15</v>
      </c>
      <c r="F778" s="84"/>
      <c r="G778" s="85"/>
    </row>
    <row r="779" spans="1:7" ht="15.5" x14ac:dyDescent="0.35">
      <c r="A779" s="668" t="s">
        <v>1776</v>
      </c>
      <c r="B779" s="725">
        <v>39</v>
      </c>
      <c r="C779" s="725">
        <v>18</v>
      </c>
      <c r="D779" s="726">
        <v>15</v>
      </c>
      <c r="F779" s="84"/>
      <c r="G779" s="85"/>
    </row>
    <row r="780" spans="1:7" ht="15.5" x14ac:dyDescent="0.35">
      <c r="A780" s="668" t="s">
        <v>1777</v>
      </c>
      <c r="B780" s="725">
        <v>20</v>
      </c>
      <c r="C780" s="725">
        <v>19</v>
      </c>
      <c r="D780" s="726">
        <v>10</v>
      </c>
      <c r="F780" s="84"/>
      <c r="G780" s="85"/>
    </row>
    <row r="781" spans="1:7" ht="15.5" x14ac:dyDescent="0.35">
      <c r="A781" s="668" t="s">
        <v>1778</v>
      </c>
      <c r="B781" s="725">
        <v>14</v>
      </c>
      <c r="C781" s="725">
        <v>19</v>
      </c>
      <c r="D781" s="726">
        <v>10</v>
      </c>
      <c r="F781" s="84"/>
      <c r="G781" s="85"/>
    </row>
    <row r="782" spans="1:7" ht="15.5" x14ac:dyDescent="0.35">
      <c r="A782" s="668" t="s">
        <v>1779</v>
      </c>
      <c r="B782" s="725">
        <v>17</v>
      </c>
      <c r="C782" s="725">
        <v>19</v>
      </c>
      <c r="D782" s="726">
        <v>7</v>
      </c>
      <c r="F782" s="84"/>
      <c r="G782" s="85"/>
    </row>
    <row r="783" spans="1:7" ht="15.5" x14ac:dyDescent="0.35">
      <c r="A783" s="668" t="s">
        <v>1780</v>
      </c>
      <c r="B783" s="725">
        <v>23</v>
      </c>
      <c r="C783" s="725">
        <v>21</v>
      </c>
      <c r="D783" s="726">
        <v>10</v>
      </c>
      <c r="F783" s="238"/>
      <c r="G783" s="85"/>
    </row>
    <row r="784" spans="1:7" ht="15.5" x14ac:dyDescent="0.35">
      <c r="A784" s="668" t="s">
        <v>1781</v>
      </c>
      <c r="B784" s="725">
        <v>24</v>
      </c>
      <c r="C784" s="725">
        <v>15</v>
      </c>
      <c r="D784" s="726">
        <v>18</v>
      </c>
      <c r="F784" s="84"/>
      <c r="G784" s="85"/>
    </row>
    <row r="785" spans="1:7" ht="15.5" x14ac:dyDescent="0.35">
      <c r="A785" s="668" t="s">
        <v>1782</v>
      </c>
      <c r="B785" s="725">
        <v>18</v>
      </c>
      <c r="C785" s="725">
        <v>19</v>
      </c>
      <c r="D785" s="726">
        <v>22</v>
      </c>
      <c r="F785" s="84"/>
      <c r="G785" s="85"/>
    </row>
    <row r="786" spans="1:7" ht="15.5" x14ac:dyDescent="0.35">
      <c r="A786" s="668" t="s">
        <v>1783</v>
      </c>
      <c r="B786" s="725">
        <v>28</v>
      </c>
      <c r="C786" s="725">
        <v>17</v>
      </c>
      <c r="D786" s="726">
        <v>19</v>
      </c>
      <c r="F786" s="84"/>
      <c r="G786" s="85"/>
    </row>
    <row r="787" spans="1:7" ht="15.5" x14ac:dyDescent="0.35">
      <c r="A787" s="668" t="s">
        <v>1784</v>
      </c>
      <c r="B787" s="725">
        <v>34</v>
      </c>
      <c r="C787" s="725">
        <v>26</v>
      </c>
      <c r="D787" s="726">
        <v>20</v>
      </c>
      <c r="F787" s="84"/>
      <c r="G787" s="85"/>
    </row>
    <row r="788" spans="1:7" ht="15.5" x14ac:dyDescent="0.35">
      <c r="A788" s="668" t="s">
        <v>1785</v>
      </c>
      <c r="B788" s="725">
        <v>51</v>
      </c>
      <c r="C788" s="725">
        <v>29</v>
      </c>
      <c r="D788" s="726">
        <v>30</v>
      </c>
      <c r="F788" s="84"/>
      <c r="G788" s="85"/>
    </row>
    <row r="789" spans="1:7" ht="15.5" x14ac:dyDescent="0.35">
      <c r="A789" s="668" t="s">
        <v>1786</v>
      </c>
      <c r="B789" s="725">
        <v>16</v>
      </c>
      <c r="C789" s="725">
        <v>23</v>
      </c>
      <c r="D789" s="726">
        <v>4</v>
      </c>
      <c r="F789" s="84"/>
      <c r="G789" s="85"/>
    </row>
    <row r="790" spans="1:7" ht="15.5" x14ac:dyDescent="0.35">
      <c r="A790" s="668" t="s">
        <v>1787</v>
      </c>
      <c r="B790" s="725">
        <v>32</v>
      </c>
      <c r="C790" s="725">
        <v>29</v>
      </c>
      <c r="D790" s="726">
        <v>17</v>
      </c>
      <c r="F790" s="84"/>
      <c r="G790" s="85"/>
    </row>
    <row r="791" spans="1:7" ht="15.5" x14ac:dyDescent="0.35">
      <c r="A791" s="668" t="s">
        <v>1788</v>
      </c>
      <c r="B791" s="725">
        <v>19</v>
      </c>
      <c r="C791" s="725">
        <v>31</v>
      </c>
      <c r="D791" s="726">
        <v>10</v>
      </c>
      <c r="F791" s="84"/>
      <c r="G791" s="85"/>
    </row>
    <row r="792" spans="1:7" ht="15.5" x14ac:dyDescent="0.35">
      <c r="A792" s="668" t="s">
        <v>1789</v>
      </c>
      <c r="B792" s="725">
        <v>24</v>
      </c>
      <c r="C792" s="725">
        <v>35</v>
      </c>
      <c r="D792" s="726">
        <v>13</v>
      </c>
      <c r="F792" s="84"/>
      <c r="G792" s="85"/>
    </row>
    <row r="793" spans="1:7" ht="15.5" x14ac:dyDescent="0.35">
      <c r="A793" s="668" t="s">
        <v>1790</v>
      </c>
      <c r="B793" s="725">
        <v>31</v>
      </c>
      <c r="C793" s="725">
        <v>25</v>
      </c>
      <c r="D793" s="726">
        <v>10</v>
      </c>
      <c r="F793" s="84"/>
      <c r="G793" s="85"/>
    </row>
    <row r="794" spans="1:7" ht="15.5" x14ac:dyDescent="0.35">
      <c r="A794" s="668" t="s">
        <v>1791</v>
      </c>
      <c r="B794" s="725">
        <v>77</v>
      </c>
      <c r="C794" s="725">
        <v>34</v>
      </c>
      <c r="D794" s="726">
        <v>30</v>
      </c>
      <c r="F794" s="84"/>
      <c r="G794" s="85"/>
    </row>
    <row r="795" spans="1:7" ht="15.5" x14ac:dyDescent="0.35">
      <c r="A795" s="668" t="s">
        <v>1792</v>
      </c>
      <c r="B795" s="725">
        <v>60</v>
      </c>
      <c r="C795" s="725">
        <v>32</v>
      </c>
      <c r="D795" s="726">
        <v>29</v>
      </c>
      <c r="F795" s="238"/>
      <c r="G795" s="85"/>
    </row>
    <row r="796" spans="1:7" ht="15.5" x14ac:dyDescent="0.35">
      <c r="A796" s="668" t="s">
        <v>1793</v>
      </c>
      <c r="B796" s="725">
        <v>51</v>
      </c>
      <c r="C796" s="725">
        <v>24</v>
      </c>
      <c r="D796" s="726">
        <v>17</v>
      </c>
      <c r="F796" s="84"/>
      <c r="G796" s="85"/>
    </row>
    <row r="797" spans="1:7" ht="15.5" x14ac:dyDescent="0.35">
      <c r="A797" s="668" t="s">
        <v>1794</v>
      </c>
      <c r="B797" s="725">
        <v>36</v>
      </c>
      <c r="C797" s="725">
        <v>36</v>
      </c>
      <c r="D797" s="726">
        <v>10</v>
      </c>
      <c r="F797" s="84"/>
      <c r="G797" s="85"/>
    </row>
    <row r="798" spans="1:7" ht="15.5" x14ac:dyDescent="0.35">
      <c r="A798" s="668" t="s">
        <v>1795</v>
      </c>
      <c r="B798" s="725">
        <v>15</v>
      </c>
      <c r="C798" s="725">
        <v>27</v>
      </c>
      <c r="D798" s="726">
        <v>5</v>
      </c>
      <c r="F798" s="84"/>
      <c r="G798" s="85"/>
    </row>
    <row r="799" spans="1:7" ht="15.5" x14ac:dyDescent="0.35">
      <c r="A799" s="668" t="s">
        <v>1796</v>
      </c>
      <c r="B799" s="725">
        <v>13</v>
      </c>
      <c r="C799" s="725">
        <v>27</v>
      </c>
      <c r="D799" s="726">
        <v>8</v>
      </c>
      <c r="F799" s="84"/>
      <c r="G799" s="85"/>
    </row>
    <row r="800" spans="1:7" ht="15.5" x14ac:dyDescent="0.35">
      <c r="A800" s="668" t="s">
        <v>1797</v>
      </c>
      <c r="B800" s="725">
        <v>8</v>
      </c>
      <c r="C800" s="725">
        <v>23</v>
      </c>
      <c r="D800" s="726">
        <v>4</v>
      </c>
      <c r="F800" s="84"/>
      <c r="G800" s="85"/>
    </row>
    <row r="801" spans="1:7" ht="15.5" x14ac:dyDescent="0.35">
      <c r="A801" s="668" t="s">
        <v>1798</v>
      </c>
      <c r="B801" s="725">
        <v>241</v>
      </c>
      <c r="C801" s="725">
        <v>43</v>
      </c>
      <c r="D801" s="726">
        <v>140</v>
      </c>
      <c r="F801" s="84"/>
      <c r="G801" s="85"/>
    </row>
    <row r="802" spans="1:7" ht="15.5" x14ac:dyDescent="0.35">
      <c r="A802" s="668" t="s">
        <v>1799</v>
      </c>
      <c r="B802" s="725">
        <v>149</v>
      </c>
      <c r="C802" s="725">
        <v>28</v>
      </c>
      <c r="D802" s="726">
        <v>127</v>
      </c>
      <c r="F802" s="84"/>
      <c r="G802" s="85"/>
    </row>
    <row r="803" spans="1:7" ht="15.5" x14ac:dyDescent="0.35">
      <c r="A803" s="668" t="s">
        <v>1800</v>
      </c>
      <c r="B803" s="725">
        <v>442</v>
      </c>
      <c r="C803" s="725">
        <v>33</v>
      </c>
      <c r="D803" s="726">
        <v>136</v>
      </c>
      <c r="F803" s="84"/>
      <c r="G803" s="85"/>
    </row>
    <row r="804" spans="1:7" ht="15.5" x14ac:dyDescent="0.35">
      <c r="A804" s="668" t="s">
        <v>1801</v>
      </c>
      <c r="B804" s="725">
        <v>122</v>
      </c>
      <c r="C804" s="725">
        <v>29</v>
      </c>
      <c r="D804" s="726">
        <v>121</v>
      </c>
      <c r="F804" s="84"/>
      <c r="G804" s="85"/>
    </row>
    <row r="805" spans="1:7" ht="15.5" x14ac:dyDescent="0.35">
      <c r="A805" s="668" t="s">
        <v>1802</v>
      </c>
      <c r="B805" s="725">
        <v>39</v>
      </c>
      <c r="C805" s="725">
        <v>26</v>
      </c>
      <c r="D805" s="726">
        <v>16</v>
      </c>
      <c r="F805" s="84"/>
      <c r="G805" s="85"/>
    </row>
    <row r="806" spans="1:7" ht="15.5" x14ac:dyDescent="0.35">
      <c r="A806" s="668" t="s">
        <v>1803</v>
      </c>
      <c r="B806" s="725">
        <v>162</v>
      </c>
      <c r="C806" s="725">
        <v>34</v>
      </c>
      <c r="D806" s="726">
        <v>127</v>
      </c>
      <c r="F806" s="84"/>
      <c r="G806" s="85"/>
    </row>
    <row r="807" spans="1:7" ht="15.5" x14ac:dyDescent="0.35">
      <c r="A807" s="668" t="s">
        <v>1804</v>
      </c>
      <c r="B807" s="725">
        <v>25</v>
      </c>
      <c r="C807" s="725">
        <v>23</v>
      </c>
      <c r="D807" s="726">
        <v>29</v>
      </c>
      <c r="F807" s="238"/>
      <c r="G807" s="85"/>
    </row>
    <row r="808" spans="1:7" ht="15.5" x14ac:dyDescent="0.35">
      <c r="A808" s="668" t="s">
        <v>1805</v>
      </c>
      <c r="B808" s="725">
        <v>25</v>
      </c>
      <c r="C808" s="725">
        <v>31</v>
      </c>
      <c r="D808" s="726">
        <v>21</v>
      </c>
      <c r="F808" s="84"/>
      <c r="G808" s="85"/>
    </row>
    <row r="809" spans="1:7" ht="15.5" x14ac:dyDescent="0.35">
      <c r="A809" s="668" t="s">
        <v>1806</v>
      </c>
      <c r="B809" s="725">
        <v>14</v>
      </c>
      <c r="C809" s="725">
        <v>28</v>
      </c>
      <c r="D809" s="726">
        <v>8</v>
      </c>
      <c r="F809" s="84"/>
      <c r="G809" s="85"/>
    </row>
    <row r="810" spans="1:7" ht="15.5" x14ac:dyDescent="0.35">
      <c r="A810" s="668" t="s">
        <v>1807</v>
      </c>
      <c r="B810" s="725">
        <v>36</v>
      </c>
      <c r="C810" s="725">
        <v>36</v>
      </c>
      <c r="D810" s="726">
        <v>32</v>
      </c>
      <c r="F810" s="84"/>
      <c r="G810" s="85"/>
    </row>
    <row r="811" spans="1:7" ht="15.5" x14ac:dyDescent="0.35">
      <c r="A811" s="668" t="s">
        <v>1808</v>
      </c>
      <c r="B811" s="725">
        <v>48</v>
      </c>
      <c r="C811" s="725">
        <v>36</v>
      </c>
      <c r="D811" s="726">
        <v>15</v>
      </c>
      <c r="F811" s="84"/>
      <c r="G811" s="85"/>
    </row>
    <row r="812" spans="1:7" ht="15.5" x14ac:dyDescent="0.35">
      <c r="A812" s="668" t="s">
        <v>1809</v>
      </c>
      <c r="B812" s="725">
        <v>36</v>
      </c>
      <c r="C812" s="725">
        <v>32</v>
      </c>
      <c r="D812" s="726">
        <v>14</v>
      </c>
      <c r="F812" s="84"/>
      <c r="G812" s="85"/>
    </row>
    <row r="813" spans="1:7" ht="15.5" x14ac:dyDescent="0.35">
      <c r="A813" s="668" t="s">
        <v>1810</v>
      </c>
      <c r="B813" s="725">
        <v>13</v>
      </c>
      <c r="C813" s="725">
        <v>25</v>
      </c>
      <c r="D813" s="726">
        <v>5</v>
      </c>
      <c r="F813" s="84"/>
      <c r="G813" s="85"/>
    </row>
    <row r="814" spans="1:7" ht="15.5" x14ac:dyDescent="0.35">
      <c r="A814" s="668" t="s">
        <v>1811</v>
      </c>
      <c r="B814" s="725">
        <v>11</v>
      </c>
      <c r="C814" s="725">
        <v>18</v>
      </c>
      <c r="D814" s="726">
        <v>10</v>
      </c>
      <c r="F814" s="84"/>
      <c r="G814" s="85"/>
    </row>
    <row r="815" spans="1:7" ht="15.5" x14ac:dyDescent="0.35">
      <c r="A815" s="668" t="s">
        <v>1812</v>
      </c>
      <c r="B815" s="725">
        <v>6</v>
      </c>
      <c r="C815" s="725">
        <v>16</v>
      </c>
      <c r="D815" s="726">
        <v>6</v>
      </c>
      <c r="F815" s="84"/>
      <c r="G815" s="85"/>
    </row>
    <row r="816" spans="1:7" ht="15.5" x14ac:dyDescent="0.35">
      <c r="A816" s="668" t="s">
        <v>1813</v>
      </c>
      <c r="B816" s="725">
        <v>1</v>
      </c>
      <c r="C816" s="725">
        <v>9</v>
      </c>
      <c r="D816" s="726">
        <v>1</v>
      </c>
      <c r="F816" s="84"/>
      <c r="G816" s="85"/>
    </row>
    <row r="817" spans="1:7" ht="15.5" x14ac:dyDescent="0.35">
      <c r="A817" s="668" t="s">
        <v>1814</v>
      </c>
      <c r="B817" s="725">
        <v>19</v>
      </c>
      <c r="C817" s="725">
        <v>25</v>
      </c>
      <c r="D817" s="726">
        <v>16</v>
      </c>
      <c r="F817" s="84"/>
      <c r="G817" s="85"/>
    </row>
    <row r="818" spans="1:7" ht="15.5" x14ac:dyDescent="0.35">
      <c r="A818" s="668" t="s">
        <v>1815</v>
      </c>
      <c r="B818" s="725">
        <v>14</v>
      </c>
      <c r="C818" s="725">
        <v>21</v>
      </c>
      <c r="D818" s="726">
        <v>12</v>
      </c>
      <c r="F818" s="84"/>
      <c r="G818" s="85"/>
    </row>
    <row r="819" spans="1:7" ht="15.5" x14ac:dyDescent="0.35">
      <c r="A819" s="668" t="s">
        <v>1816</v>
      </c>
      <c r="B819" s="725">
        <v>12</v>
      </c>
      <c r="C819" s="725">
        <v>17</v>
      </c>
      <c r="D819" s="726">
        <v>13</v>
      </c>
      <c r="F819" s="238"/>
      <c r="G819" s="85"/>
    </row>
    <row r="820" spans="1:7" ht="15.5" x14ac:dyDescent="0.35">
      <c r="A820" s="668" t="s">
        <v>1817</v>
      </c>
      <c r="B820" s="725">
        <v>16</v>
      </c>
      <c r="C820" s="725">
        <v>20</v>
      </c>
      <c r="D820" s="726">
        <v>6</v>
      </c>
      <c r="F820" s="84"/>
      <c r="G820" s="85"/>
    </row>
    <row r="821" spans="1:7" ht="15.5" x14ac:dyDescent="0.35">
      <c r="A821" s="668" t="s">
        <v>1818</v>
      </c>
      <c r="B821" s="725">
        <v>19</v>
      </c>
      <c r="C821" s="725">
        <v>25</v>
      </c>
      <c r="D821" s="726">
        <v>9</v>
      </c>
      <c r="F821" s="84"/>
      <c r="G821" s="85"/>
    </row>
    <row r="822" spans="1:7" ht="15.5" x14ac:dyDescent="0.35">
      <c r="A822" s="668" t="s">
        <v>1819</v>
      </c>
      <c r="B822" s="725">
        <v>33</v>
      </c>
      <c r="C822" s="725">
        <v>26</v>
      </c>
      <c r="D822" s="726">
        <v>16</v>
      </c>
      <c r="F822" s="84"/>
      <c r="G822" s="85"/>
    </row>
    <row r="823" spans="1:7" ht="15.5" x14ac:dyDescent="0.35">
      <c r="A823" s="668" t="s">
        <v>1820</v>
      </c>
      <c r="B823" s="725">
        <v>14</v>
      </c>
      <c r="C823" s="725">
        <v>23</v>
      </c>
      <c r="D823" s="726">
        <v>7</v>
      </c>
      <c r="F823" s="84"/>
      <c r="G823" s="85"/>
    </row>
    <row r="824" spans="1:7" ht="15.5" x14ac:dyDescent="0.35">
      <c r="A824" s="668" t="s">
        <v>1821</v>
      </c>
      <c r="B824" s="725">
        <v>7</v>
      </c>
      <c r="C824" s="725">
        <v>23</v>
      </c>
      <c r="D824" s="726">
        <v>4</v>
      </c>
      <c r="F824" s="84"/>
      <c r="G824" s="85"/>
    </row>
    <row r="825" spans="1:7" ht="15.5" x14ac:dyDescent="0.35">
      <c r="A825" s="668" t="s">
        <v>1822</v>
      </c>
      <c r="B825" s="725">
        <v>69</v>
      </c>
      <c r="C825" s="725">
        <v>34</v>
      </c>
      <c r="D825" s="726">
        <v>33</v>
      </c>
      <c r="F825" s="84"/>
      <c r="G825" s="85"/>
    </row>
    <row r="826" spans="1:7" ht="15.5" x14ac:dyDescent="0.35">
      <c r="A826" s="668" t="s">
        <v>1823</v>
      </c>
      <c r="B826" s="725">
        <v>59</v>
      </c>
      <c r="C826" s="725">
        <v>23</v>
      </c>
      <c r="D826" s="726">
        <v>20</v>
      </c>
      <c r="F826" s="84"/>
      <c r="G826" s="85"/>
    </row>
    <row r="827" spans="1:7" ht="15.5" x14ac:dyDescent="0.35">
      <c r="A827" s="668" t="s">
        <v>1824</v>
      </c>
      <c r="B827" s="725">
        <v>24</v>
      </c>
      <c r="C827" s="725">
        <v>16</v>
      </c>
      <c r="D827" s="726">
        <v>11</v>
      </c>
      <c r="F827" s="84"/>
      <c r="G827" s="85"/>
    </row>
    <row r="828" spans="1:7" ht="15.5" x14ac:dyDescent="0.35">
      <c r="A828" s="668" t="s">
        <v>1825</v>
      </c>
      <c r="B828" s="725">
        <v>6</v>
      </c>
      <c r="C828" s="725">
        <v>16</v>
      </c>
      <c r="D828" s="726">
        <v>4</v>
      </c>
      <c r="F828" s="84"/>
      <c r="G828" s="85"/>
    </row>
    <row r="829" spans="1:7" ht="15.5" x14ac:dyDescent="0.35">
      <c r="A829" s="668" t="s">
        <v>1826</v>
      </c>
      <c r="B829" s="725">
        <v>7</v>
      </c>
      <c r="C829" s="725">
        <v>13</v>
      </c>
      <c r="D829" s="726">
        <v>12</v>
      </c>
      <c r="F829" s="84"/>
      <c r="G829" s="85"/>
    </row>
    <row r="830" spans="1:7" ht="15.5" x14ac:dyDescent="0.35">
      <c r="A830" s="668" t="s">
        <v>1827</v>
      </c>
      <c r="B830" s="725">
        <v>18</v>
      </c>
      <c r="C830" s="725">
        <v>18</v>
      </c>
      <c r="D830" s="726">
        <v>5</v>
      </c>
      <c r="F830" s="84"/>
      <c r="G830" s="85"/>
    </row>
    <row r="831" spans="1:7" ht="15.5" x14ac:dyDescent="0.35">
      <c r="A831" s="668" t="s">
        <v>1828</v>
      </c>
      <c r="B831" s="725">
        <v>11</v>
      </c>
      <c r="C831" s="725">
        <v>13</v>
      </c>
      <c r="D831" s="726">
        <v>3</v>
      </c>
      <c r="F831" s="238"/>
      <c r="G831" s="85"/>
    </row>
    <row r="832" spans="1:7" ht="15.5" x14ac:dyDescent="0.35">
      <c r="A832" s="668" t="s">
        <v>1829</v>
      </c>
      <c r="B832" s="725">
        <v>9</v>
      </c>
      <c r="C832" s="725">
        <v>14</v>
      </c>
      <c r="D832" s="726">
        <v>5</v>
      </c>
      <c r="F832" s="84"/>
      <c r="G832" s="85"/>
    </row>
    <row r="833" spans="1:7" ht="15.5" x14ac:dyDescent="0.35">
      <c r="A833" s="668" t="s">
        <v>1830</v>
      </c>
      <c r="B833" s="725">
        <v>27</v>
      </c>
      <c r="C833" s="725">
        <v>22</v>
      </c>
      <c r="D833" s="726">
        <v>15</v>
      </c>
      <c r="F833" s="84"/>
      <c r="G833" s="85"/>
    </row>
    <row r="834" spans="1:7" ht="15.5" x14ac:dyDescent="0.35">
      <c r="A834" s="668" t="s">
        <v>1831</v>
      </c>
      <c r="B834" s="725">
        <v>35</v>
      </c>
      <c r="C834" s="725">
        <v>23</v>
      </c>
      <c r="D834" s="726">
        <v>10</v>
      </c>
      <c r="F834" s="84"/>
      <c r="G834" s="85"/>
    </row>
    <row r="835" spans="1:7" ht="15.5" x14ac:dyDescent="0.35">
      <c r="A835" s="668" t="s">
        <v>1832</v>
      </c>
      <c r="B835" s="725">
        <v>4</v>
      </c>
      <c r="C835" s="725">
        <v>15</v>
      </c>
      <c r="D835" s="726">
        <v>3</v>
      </c>
      <c r="F835" s="84"/>
      <c r="G835" s="85"/>
    </row>
    <row r="836" spans="1:7" ht="15.5" x14ac:dyDescent="0.35">
      <c r="A836" s="668" t="s">
        <v>1833</v>
      </c>
      <c r="B836" s="725">
        <v>50</v>
      </c>
      <c r="C836" s="725">
        <v>22</v>
      </c>
      <c r="D836" s="726">
        <v>33</v>
      </c>
      <c r="F836" s="84"/>
      <c r="G836" s="85"/>
    </row>
    <row r="837" spans="1:7" ht="15.5" x14ac:dyDescent="0.35">
      <c r="A837" s="668" t="s">
        <v>1834</v>
      </c>
      <c r="B837" s="725">
        <v>16</v>
      </c>
      <c r="C837" s="725">
        <v>21</v>
      </c>
      <c r="D837" s="726">
        <v>9</v>
      </c>
      <c r="F837" s="84"/>
      <c r="G837" s="85"/>
    </row>
    <row r="838" spans="1:7" ht="15.5" x14ac:dyDescent="0.35">
      <c r="A838" s="668" t="s">
        <v>1835</v>
      </c>
      <c r="B838" s="725">
        <v>8</v>
      </c>
      <c r="C838" s="725">
        <v>21</v>
      </c>
      <c r="D838" s="726">
        <v>7</v>
      </c>
      <c r="F838" s="84"/>
      <c r="G838" s="85"/>
    </row>
    <row r="839" spans="1:7" ht="15.5" x14ac:dyDescent="0.35">
      <c r="A839" s="668" t="s">
        <v>1836</v>
      </c>
      <c r="B839" s="725">
        <v>10</v>
      </c>
      <c r="C839" s="725">
        <v>14</v>
      </c>
      <c r="D839" s="726">
        <v>3</v>
      </c>
      <c r="F839" s="84"/>
      <c r="G839" s="85"/>
    </row>
    <row r="840" spans="1:7" ht="15.5" x14ac:dyDescent="0.35">
      <c r="A840" s="668" t="s">
        <v>1837</v>
      </c>
      <c r="B840" s="725">
        <v>22</v>
      </c>
      <c r="C840" s="725">
        <v>18</v>
      </c>
      <c r="D840" s="726">
        <v>14</v>
      </c>
      <c r="F840" s="84"/>
      <c r="G840" s="85"/>
    </row>
    <row r="841" spans="1:7" ht="15.5" x14ac:dyDescent="0.35">
      <c r="A841" s="668" t="s">
        <v>1838</v>
      </c>
      <c r="B841" s="725">
        <v>19</v>
      </c>
      <c r="C841" s="725">
        <v>23</v>
      </c>
      <c r="D841" s="726">
        <v>15</v>
      </c>
      <c r="F841" s="84"/>
      <c r="G841" s="85"/>
    </row>
    <row r="842" spans="1:7" ht="15.5" x14ac:dyDescent="0.35">
      <c r="A842" s="668" t="s">
        <v>1839</v>
      </c>
      <c r="B842" s="725">
        <v>22</v>
      </c>
      <c r="C842" s="725">
        <v>41</v>
      </c>
      <c r="D842" s="726">
        <v>23</v>
      </c>
      <c r="F842" s="84"/>
      <c r="G842" s="85"/>
    </row>
    <row r="843" spans="1:7" ht="15.5" x14ac:dyDescent="0.35">
      <c r="A843" s="668" t="s">
        <v>1840</v>
      </c>
      <c r="B843" s="725">
        <v>20</v>
      </c>
      <c r="C843" s="725">
        <v>22</v>
      </c>
      <c r="D843" s="726">
        <v>13</v>
      </c>
      <c r="F843" s="238"/>
      <c r="G843" s="85"/>
    </row>
    <row r="844" spans="1:7" ht="15.5" x14ac:dyDescent="0.35">
      <c r="A844" s="668" t="s">
        <v>1841</v>
      </c>
      <c r="B844" s="725">
        <v>11</v>
      </c>
      <c r="C844" s="725">
        <v>20</v>
      </c>
      <c r="D844" s="726">
        <v>6</v>
      </c>
      <c r="F844" s="84"/>
      <c r="G844" s="85"/>
    </row>
    <row r="845" spans="1:7" ht="15.5" x14ac:dyDescent="0.35">
      <c r="A845" s="668" t="s">
        <v>1842</v>
      </c>
      <c r="B845" s="725">
        <v>6</v>
      </c>
      <c r="C845" s="725">
        <v>13</v>
      </c>
      <c r="D845" s="726">
        <v>7</v>
      </c>
      <c r="F845" s="84"/>
      <c r="G845" s="85"/>
    </row>
    <row r="846" spans="1:7" ht="15.5" x14ac:dyDescent="0.35">
      <c r="A846" s="668" t="s">
        <v>1843</v>
      </c>
      <c r="B846" s="725">
        <v>18</v>
      </c>
      <c r="C846" s="725">
        <v>23</v>
      </c>
      <c r="D846" s="726">
        <v>7</v>
      </c>
      <c r="F846" s="84"/>
      <c r="G846" s="85"/>
    </row>
    <row r="847" spans="1:7" ht="15.5" x14ac:dyDescent="0.35">
      <c r="A847" s="668" t="s">
        <v>1844</v>
      </c>
      <c r="B847" s="725">
        <v>11</v>
      </c>
      <c r="C847" s="725">
        <v>20</v>
      </c>
      <c r="D847" s="726">
        <v>5</v>
      </c>
      <c r="F847" s="84"/>
      <c r="G847" s="85"/>
    </row>
    <row r="848" spans="1:7" ht="15.5" x14ac:dyDescent="0.35">
      <c r="A848" s="668" t="s">
        <v>1845</v>
      </c>
      <c r="B848" s="725">
        <v>14</v>
      </c>
      <c r="C848" s="725">
        <v>24</v>
      </c>
      <c r="D848" s="726">
        <v>9</v>
      </c>
      <c r="F848" s="84"/>
      <c r="G848" s="85"/>
    </row>
    <row r="849" spans="1:7" ht="15.5" x14ac:dyDescent="0.35">
      <c r="A849" s="668" t="s">
        <v>1846</v>
      </c>
      <c r="B849" s="725">
        <v>7</v>
      </c>
      <c r="C849" s="725">
        <v>11</v>
      </c>
      <c r="D849" s="726">
        <v>3</v>
      </c>
      <c r="F849" s="84"/>
      <c r="G849" s="85"/>
    </row>
    <row r="850" spans="1:7" ht="15.5" x14ac:dyDescent="0.35">
      <c r="A850" s="668" t="s">
        <v>1847</v>
      </c>
      <c r="B850" s="725">
        <v>36</v>
      </c>
      <c r="C850" s="725">
        <v>28</v>
      </c>
      <c r="D850" s="726">
        <v>18</v>
      </c>
      <c r="F850" s="84"/>
      <c r="G850" s="85"/>
    </row>
    <row r="851" spans="1:7" ht="15.5" x14ac:dyDescent="0.35">
      <c r="A851" s="668" t="s">
        <v>1848</v>
      </c>
      <c r="B851" s="725">
        <v>115</v>
      </c>
      <c r="C851" s="725">
        <v>26</v>
      </c>
      <c r="D851" s="726">
        <v>111</v>
      </c>
      <c r="F851" s="84"/>
      <c r="G851" s="85"/>
    </row>
    <row r="852" spans="1:7" ht="15.5" x14ac:dyDescent="0.35">
      <c r="A852" s="668" t="s">
        <v>1849</v>
      </c>
      <c r="B852" s="725">
        <v>93</v>
      </c>
      <c r="C852" s="725">
        <v>19</v>
      </c>
      <c r="D852" s="726">
        <v>89</v>
      </c>
      <c r="F852" s="84"/>
      <c r="G852" s="85"/>
    </row>
    <row r="853" spans="1:7" ht="15.5" x14ac:dyDescent="0.35">
      <c r="A853" s="668" t="s">
        <v>1850</v>
      </c>
      <c r="B853" s="725">
        <v>14</v>
      </c>
      <c r="C853" s="725">
        <v>30</v>
      </c>
      <c r="D853" s="726">
        <v>8</v>
      </c>
      <c r="F853" s="84"/>
      <c r="G853" s="85"/>
    </row>
    <row r="854" spans="1:7" ht="15.5" x14ac:dyDescent="0.35">
      <c r="A854" s="668" t="s">
        <v>1851</v>
      </c>
      <c r="B854" s="725">
        <v>115</v>
      </c>
      <c r="C854" s="725">
        <v>30</v>
      </c>
      <c r="D854" s="726">
        <v>88</v>
      </c>
      <c r="F854" s="84"/>
      <c r="G854" s="85"/>
    </row>
    <row r="855" spans="1:7" ht="15.5" x14ac:dyDescent="0.35">
      <c r="A855" s="668" t="s">
        <v>1852</v>
      </c>
      <c r="B855" s="725">
        <v>59</v>
      </c>
      <c r="C855" s="725">
        <v>26</v>
      </c>
      <c r="D855" s="726">
        <v>20</v>
      </c>
      <c r="F855" s="238"/>
      <c r="G855" s="85"/>
    </row>
    <row r="856" spans="1:7" ht="15.5" x14ac:dyDescent="0.35">
      <c r="A856" s="668" t="s">
        <v>1853</v>
      </c>
      <c r="B856" s="725">
        <v>52</v>
      </c>
      <c r="C856" s="725">
        <v>23</v>
      </c>
      <c r="D856" s="726">
        <v>23</v>
      </c>
      <c r="F856" s="84"/>
      <c r="G856" s="85"/>
    </row>
    <row r="857" spans="1:7" ht="15.5" x14ac:dyDescent="0.35">
      <c r="A857" s="668" t="s">
        <v>1854</v>
      </c>
      <c r="B857" s="725">
        <v>36</v>
      </c>
      <c r="C857" s="725">
        <v>30</v>
      </c>
      <c r="D857" s="726">
        <v>23</v>
      </c>
      <c r="F857" s="84"/>
      <c r="G857" s="85"/>
    </row>
    <row r="858" spans="1:7" ht="15.5" x14ac:dyDescent="0.35">
      <c r="A858" s="668" t="s">
        <v>1855</v>
      </c>
      <c r="B858" s="725">
        <v>48</v>
      </c>
      <c r="C858" s="725">
        <v>26</v>
      </c>
      <c r="D858" s="726">
        <v>27</v>
      </c>
      <c r="F858" s="84"/>
      <c r="G858" s="85"/>
    </row>
    <row r="859" spans="1:7" ht="15.5" x14ac:dyDescent="0.35">
      <c r="A859" s="668" t="s">
        <v>1856</v>
      </c>
      <c r="B859" s="725">
        <v>16</v>
      </c>
      <c r="C859" s="725">
        <v>27</v>
      </c>
      <c r="D859" s="726">
        <v>4</v>
      </c>
      <c r="F859" s="84"/>
      <c r="G859" s="85"/>
    </row>
    <row r="860" spans="1:7" ht="15.5" x14ac:dyDescent="0.35">
      <c r="A860" s="668" t="s">
        <v>1857</v>
      </c>
      <c r="B860" s="725">
        <v>93</v>
      </c>
      <c r="C860" s="725">
        <v>23</v>
      </c>
      <c r="D860" s="726">
        <v>64</v>
      </c>
      <c r="F860" s="84"/>
      <c r="G860" s="85"/>
    </row>
    <row r="861" spans="1:7" ht="15.5" x14ac:dyDescent="0.35">
      <c r="A861" s="668" t="s">
        <v>1858</v>
      </c>
      <c r="B861" s="725">
        <v>12</v>
      </c>
      <c r="C861" s="725">
        <v>22</v>
      </c>
      <c r="D861" s="726">
        <v>8</v>
      </c>
      <c r="F861" s="84"/>
      <c r="G861" s="85"/>
    </row>
    <row r="862" spans="1:7" ht="15.5" x14ac:dyDescent="0.35">
      <c r="A862" s="668" t="s">
        <v>1859</v>
      </c>
      <c r="B862" s="725">
        <v>24</v>
      </c>
      <c r="C862" s="725">
        <v>27</v>
      </c>
      <c r="D862" s="726">
        <v>8</v>
      </c>
      <c r="F862" s="84"/>
      <c r="G862" s="85"/>
    </row>
    <row r="863" spans="1:7" ht="15.5" x14ac:dyDescent="0.35">
      <c r="A863" s="668" t="s">
        <v>1860</v>
      </c>
      <c r="B863" s="725">
        <v>18</v>
      </c>
      <c r="C863" s="725">
        <v>14</v>
      </c>
      <c r="D863" s="726">
        <v>6</v>
      </c>
      <c r="F863" s="84"/>
      <c r="G863" s="85"/>
    </row>
    <row r="864" spans="1:7" ht="15.5" x14ac:dyDescent="0.35">
      <c r="A864" s="668" t="s">
        <v>1861</v>
      </c>
      <c r="B864" s="725">
        <v>24</v>
      </c>
      <c r="C864" s="725">
        <v>16</v>
      </c>
      <c r="D864" s="726">
        <v>6</v>
      </c>
      <c r="F864" s="84"/>
      <c r="G864" s="85"/>
    </row>
    <row r="865" spans="1:7" ht="15.5" x14ac:dyDescent="0.35">
      <c r="A865" s="668" t="s">
        <v>1862</v>
      </c>
      <c r="B865" s="725">
        <v>39</v>
      </c>
      <c r="C865" s="725">
        <v>16</v>
      </c>
      <c r="D865" s="726">
        <v>7</v>
      </c>
      <c r="F865" s="84"/>
      <c r="G865" s="85"/>
    </row>
    <row r="866" spans="1:7" ht="15.5" x14ac:dyDescent="0.35">
      <c r="A866" s="668" t="s">
        <v>1863</v>
      </c>
      <c r="B866" s="725">
        <v>62</v>
      </c>
      <c r="C866" s="725">
        <v>19</v>
      </c>
      <c r="D866" s="726">
        <v>11</v>
      </c>
      <c r="F866" s="84"/>
      <c r="G866" s="85"/>
    </row>
    <row r="867" spans="1:7" ht="15.5" x14ac:dyDescent="0.35">
      <c r="A867" s="668" t="s">
        <v>1864</v>
      </c>
      <c r="B867" s="725">
        <v>102</v>
      </c>
      <c r="C867" s="725">
        <v>16</v>
      </c>
      <c r="D867" s="726">
        <v>34</v>
      </c>
      <c r="F867" s="238"/>
      <c r="G867" s="85"/>
    </row>
    <row r="868" spans="1:7" ht="15.5" x14ac:dyDescent="0.35">
      <c r="A868" s="668" t="s">
        <v>1865</v>
      </c>
      <c r="B868" s="725">
        <v>94</v>
      </c>
      <c r="C868" s="725">
        <v>22</v>
      </c>
      <c r="D868" s="726">
        <v>34</v>
      </c>
      <c r="F868" s="84"/>
      <c r="G868" s="85"/>
    </row>
    <row r="869" spans="1:7" ht="15.5" x14ac:dyDescent="0.35">
      <c r="A869" s="668" t="s">
        <v>1866</v>
      </c>
      <c r="B869" s="725">
        <v>24</v>
      </c>
      <c r="C869" s="725">
        <v>13</v>
      </c>
      <c r="D869" s="726">
        <v>6</v>
      </c>
      <c r="F869" s="84"/>
      <c r="G869" s="85"/>
    </row>
    <row r="870" spans="1:7" ht="15.5" x14ac:dyDescent="0.35">
      <c r="A870" s="668" t="s">
        <v>1867</v>
      </c>
      <c r="B870" s="725">
        <v>80</v>
      </c>
      <c r="C870" s="725">
        <v>23</v>
      </c>
      <c r="D870" s="726">
        <v>58</v>
      </c>
      <c r="F870" s="84"/>
      <c r="G870" s="85"/>
    </row>
    <row r="871" spans="1:7" ht="15.5" x14ac:dyDescent="0.35">
      <c r="A871" s="668" t="s">
        <v>1868</v>
      </c>
      <c r="B871" s="725">
        <v>19</v>
      </c>
      <c r="C871" s="725">
        <v>21</v>
      </c>
      <c r="D871" s="726">
        <v>8</v>
      </c>
      <c r="F871" s="84"/>
      <c r="G871" s="85"/>
    </row>
    <row r="872" spans="1:7" ht="15.5" x14ac:dyDescent="0.35">
      <c r="A872" s="668" t="s">
        <v>1869</v>
      </c>
      <c r="B872" s="725">
        <v>81</v>
      </c>
      <c r="C872" s="725">
        <v>10</v>
      </c>
      <c r="D872" s="726">
        <v>64</v>
      </c>
      <c r="F872" s="84"/>
      <c r="G872" s="85"/>
    </row>
    <row r="873" spans="1:7" ht="15.5" x14ac:dyDescent="0.35">
      <c r="A873" s="668" t="s">
        <v>1870</v>
      </c>
      <c r="B873" s="725">
        <v>57</v>
      </c>
      <c r="C873" s="725">
        <v>16</v>
      </c>
      <c r="D873" s="726">
        <v>35</v>
      </c>
      <c r="F873" s="84"/>
      <c r="G873" s="85"/>
    </row>
    <row r="874" spans="1:7" ht="15.5" x14ac:dyDescent="0.35">
      <c r="A874" s="668" t="s">
        <v>1871</v>
      </c>
      <c r="B874" s="725">
        <v>521</v>
      </c>
      <c r="C874" s="725">
        <v>20</v>
      </c>
      <c r="D874" s="726">
        <v>622</v>
      </c>
      <c r="F874" s="84"/>
      <c r="G874" s="85"/>
    </row>
    <row r="875" spans="1:7" ht="15.5" x14ac:dyDescent="0.35">
      <c r="A875" s="668" t="s">
        <v>1872</v>
      </c>
      <c r="B875" s="725">
        <v>13</v>
      </c>
      <c r="C875" s="725">
        <v>23</v>
      </c>
      <c r="D875" s="726">
        <v>6</v>
      </c>
      <c r="F875" s="84"/>
      <c r="G875" s="85"/>
    </row>
    <row r="876" spans="1:7" ht="15.5" x14ac:dyDescent="0.35">
      <c r="A876" s="668" t="s">
        <v>1873</v>
      </c>
      <c r="B876" s="725">
        <v>10</v>
      </c>
      <c r="C876" s="725">
        <v>20</v>
      </c>
      <c r="D876" s="726">
        <v>10</v>
      </c>
      <c r="F876" s="84"/>
      <c r="G876" s="85"/>
    </row>
    <row r="877" spans="1:7" ht="15.5" x14ac:dyDescent="0.35">
      <c r="A877" s="668" t="s">
        <v>1874</v>
      </c>
      <c r="B877" s="725">
        <v>42</v>
      </c>
      <c r="C877" s="725">
        <v>22</v>
      </c>
      <c r="D877" s="726">
        <v>41</v>
      </c>
      <c r="F877" s="84"/>
      <c r="G877" s="85"/>
    </row>
    <row r="878" spans="1:7" ht="15.5" x14ac:dyDescent="0.35">
      <c r="A878" s="668" t="s">
        <v>1875</v>
      </c>
      <c r="B878" s="725">
        <v>371</v>
      </c>
      <c r="C878" s="725">
        <v>21</v>
      </c>
      <c r="D878" s="726">
        <v>134</v>
      </c>
      <c r="F878" s="84"/>
      <c r="G878" s="85"/>
    </row>
    <row r="879" spans="1:7" ht="15.5" x14ac:dyDescent="0.35">
      <c r="A879" s="668" t="s">
        <v>1876</v>
      </c>
      <c r="B879" s="725">
        <v>11</v>
      </c>
      <c r="C879" s="725">
        <v>13</v>
      </c>
      <c r="D879" s="726">
        <v>4</v>
      </c>
      <c r="F879" s="238"/>
      <c r="G879" s="85"/>
    </row>
    <row r="880" spans="1:7" ht="15.5" x14ac:dyDescent="0.35">
      <c r="A880" s="668" t="s">
        <v>1877</v>
      </c>
      <c r="B880" s="725">
        <v>92</v>
      </c>
      <c r="C880" s="725">
        <v>11</v>
      </c>
      <c r="D880" s="726">
        <v>30</v>
      </c>
      <c r="F880" s="84"/>
      <c r="G880" s="85"/>
    </row>
    <row r="881" spans="1:7" ht="15.5" x14ac:dyDescent="0.35">
      <c r="A881" s="668" t="s">
        <v>1878</v>
      </c>
      <c r="B881" s="725">
        <v>13</v>
      </c>
      <c r="C881" s="725">
        <v>13</v>
      </c>
      <c r="D881" s="726">
        <v>10</v>
      </c>
      <c r="F881" s="84"/>
      <c r="G881" s="85"/>
    </row>
    <row r="882" spans="1:7" ht="15.5" x14ac:dyDescent="0.35">
      <c r="A882" s="668" t="s">
        <v>1879</v>
      </c>
      <c r="B882" s="725">
        <v>14</v>
      </c>
      <c r="C882" s="725">
        <v>11</v>
      </c>
      <c r="D882" s="726">
        <v>5</v>
      </c>
      <c r="F882" s="84"/>
      <c r="G882" s="85"/>
    </row>
    <row r="883" spans="1:7" ht="15.5" x14ac:dyDescent="0.35">
      <c r="A883" s="668" t="s">
        <v>1880</v>
      </c>
      <c r="B883" s="725">
        <v>10</v>
      </c>
      <c r="C883" s="725">
        <v>11</v>
      </c>
      <c r="D883" s="726">
        <v>6</v>
      </c>
      <c r="F883" s="84"/>
      <c r="G883" s="85"/>
    </row>
    <row r="884" spans="1:7" ht="15.5" x14ac:dyDescent="0.35">
      <c r="A884" s="668" t="s">
        <v>1881</v>
      </c>
      <c r="B884" s="725">
        <v>26</v>
      </c>
      <c r="C884" s="725">
        <v>16</v>
      </c>
      <c r="D884" s="726">
        <v>10</v>
      </c>
      <c r="F884" s="84"/>
      <c r="G884" s="85"/>
    </row>
    <row r="885" spans="1:7" ht="15.5" x14ac:dyDescent="0.35">
      <c r="A885" s="668" t="s">
        <v>1882</v>
      </c>
      <c r="B885" s="725">
        <v>33</v>
      </c>
      <c r="C885" s="725">
        <v>19</v>
      </c>
      <c r="D885" s="726">
        <v>12</v>
      </c>
      <c r="F885" s="84"/>
      <c r="G885" s="85"/>
    </row>
    <row r="886" spans="1:7" ht="15.5" x14ac:dyDescent="0.35">
      <c r="A886" s="668" t="s">
        <v>1883</v>
      </c>
      <c r="B886" s="725">
        <v>47</v>
      </c>
      <c r="C886" s="725">
        <v>17</v>
      </c>
      <c r="D886" s="726">
        <v>11</v>
      </c>
      <c r="F886" s="84"/>
      <c r="G886" s="85"/>
    </row>
    <row r="887" spans="1:7" ht="15.5" x14ac:dyDescent="0.35">
      <c r="A887" s="668" t="s">
        <v>1884</v>
      </c>
      <c r="B887" s="725">
        <v>12</v>
      </c>
      <c r="C887" s="725">
        <v>10</v>
      </c>
      <c r="D887" s="726">
        <v>3</v>
      </c>
      <c r="F887" s="84"/>
      <c r="G887" s="85"/>
    </row>
    <row r="888" spans="1:7" ht="15.5" x14ac:dyDescent="0.35">
      <c r="A888" s="668" t="s">
        <v>1885</v>
      </c>
      <c r="B888" s="725">
        <v>24</v>
      </c>
      <c r="C888" s="725">
        <v>16</v>
      </c>
      <c r="D888" s="726">
        <v>12</v>
      </c>
      <c r="F888" s="84"/>
      <c r="G888" s="85"/>
    </row>
    <row r="889" spans="1:7" ht="15.5" x14ac:dyDescent="0.35">
      <c r="A889" s="668" t="s">
        <v>1886</v>
      </c>
      <c r="B889" s="725">
        <v>131</v>
      </c>
      <c r="C889" s="725">
        <v>24</v>
      </c>
      <c r="D889" s="726">
        <v>59</v>
      </c>
      <c r="F889" s="84"/>
      <c r="G889" s="85"/>
    </row>
    <row r="890" spans="1:7" ht="15.5" x14ac:dyDescent="0.35">
      <c r="A890" s="668" t="s">
        <v>1887</v>
      </c>
      <c r="B890" s="725">
        <v>62</v>
      </c>
      <c r="C890" s="725">
        <v>21</v>
      </c>
      <c r="D890" s="726">
        <v>17</v>
      </c>
      <c r="F890" s="84"/>
      <c r="G890" s="85"/>
    </row>
    <row r="891" spans="1:7" ht="15.5" x14ac:dyDescent="0.35">
      <c r="A891" s="668" t="s">
        <v>1888</v>
      </c>
      <c r="B891" s="725">
        <v>36</v>
      </c>
      <c r="C891" s="725">
        <v>16</v>
      </c>
      <c r="D891" s="726">
        <v>23</v>
      </c>
      <c r="F891" s="238"/>
      <c r="G891" s="85"/>
    </row>
    <row r="892" spans="1:7" ht="15.5" x14ac:dyDescent="0.35">
      <c r="A892" s="668" t="s">
        <v>1889</v>
      </c>
      <c r="B892" s="725">
        <v>32</v>
      </c>
      <c r="C892" s="725">
        <v>16</v>
      </c>
      <c r="D892" s="726">
        <v>23</v>
      </c>
      <c r="F892" s="84"/>
      <c r="G892" s="85"/>
    </row>
    <row r="893" spans="1:7" ht="15.5" x14ac:dyDescent="0.35">
      <c r="A893" s="668" t="s">
        <v>1890</v>
      </c>
      <c r="B893" s="725">
        <v>220</v>
      </c>
      <c r="C893" s="725">
        <v>23</v>
      </c>
      <c r="D893" s="726">
        <v>119</v>
      </c>
      <c r="F893" s="84"/>
      <c r="G893" s="85"/>
    </row>
    <row r="894" spans="1:7" ht="15.5" x14ac:dyDescent="0.35">
      <c r="A894" s="668" t="s">
        <v>1891</v>
      </c>
      <c r="B894" s="725">
        <v>132</v>
      </c>
      <c r="C894" s="725">
        <v>19</v>
      </c>
      <c r="D894" s="726">
        <v>12.744</v>
      </c>
      <c r="F894" s="84"/>
      <c r="G894" s="85"/>
    </row>
    <row r="895" spans="1:7" ht="15.5" x14ac:dyDescent="0.35">
      <c r="A895" s="668" t="s">
        <v>1892</v>
      </c>
      <c r="B895" s="725">
        <v>200</v>
      </c>
      <c r="C895" s="725">
        <v>18</v>
      </c>
      <c r="D895" s="726">
        <v>52</v>
      </c>
      <c r="F895" s="84"/>
      <c r="G895" s="85"/>
    </row>
    <row r="896" spans="1:7" ht="15.5" x14ac:dyDescent="0.35">
      <c r="A896" s="668" t="s">
        <v>1893</v>
      </c>
      <c r="B896" s="725">
        <v>62</v>
      </c>
      <c r="C896" s="725">
        <v>17</v>
      </c>
      <c r="D896" s="726">
        <v>11</v>
      </c>
      <c r="F896" s="84"/>
      <c r="G896" s="85"/>
    </row>
    <row r="897" spans="1:7" ht="15.5" x14ac:dyDescent="0.35">
      <c r="A897" s="668" t="s">
        <v>1894</v>
      </c>
      <c r="B897" s="725">
        <v>19</v>
      </c>
      <c r="C897" s="725">
        <v>20</v>
      </c>
      <c r="D897" s="726">
        <v>7</v>
      </c>
      <c r="F897" s="84"/>
      <c r="G897" s="85"/>
    </row>
    <row r="898" spans="1:7" ht="15.5" x14ac:dyDescent="0.35">
      <c r="A898" s="668" t="s">
        <v>1895</v>
      </c>
      <c r="B898" s="725">
        <v>94</v>
      </c>
      <c r="C898" s="725">
        <v>15</v>
      </c>
      <c r="D898" s="726">
        <v>40</v>
      </c>
      <c r="F898" s="84"/>
      <c r="G898" s="85"/>
    </row>
    <row r="899" spans="1:7" ht="15.5" x14ac:dyDescent="0.35">
      <c r="A899" s="668" t="s">
        <v>1896</v>
      </c>
      <c r="B899" s="725">
        <v>16</v>
      </c>
      <c r="C899" s="725">
        <v>10</v>
      </c>
      <c r="D899" s="726">
        <v>3</v>
      </c>
      <c r="F899" s="84"/>
      <c r="G899" s="85"/>
    </row>
    <row r="900" spans="1:7" ht="15.5" x14ac:dyDescent="0.35">
      <c r="A900" s="668" t="s">
        <v>1897</v>
      </c>
      <c r="B900" s="725">
        <v>7</v>
      </c>
      <c r="C900" s="725">
        <v>16</v>
      </c>
      <c r="D900" s="726">
        <v>3</v>
      </c>
      <c r="F900" s="84"/>
      <c r="G900" s="85"/>
    </row>
    <row r="901" spans="1:7" ht="15.5" x14ac:dyDescent="0.35">
      <c r="A901" s="668" t="s">
        <v>1898</v>
      </c>
      <c r="B901" s="725">
        <v>7</v>
      </c>
      <c r="C901" s="725">
        <v>16</v>
      </c>
      <c r="D901" s="726">
        <v>2</v>
      </c>
      <c r="F901" s="84"/>
      <c r="G901" s="85"/>
    </row>
    <row r="902" spans="1:7" ht="15.5" x14ac:dyDescent="0.35">
      <c r="A902" s="668" t="s">
        <v>1899</v>
      </c>
      <c r="B902" s="725">
        <v>114</v>
      </c>
      <c r="C902" s="725">
        <v>15</v>
      </c>
      <c r="D902" s="726">
        <v>133</v>
      </c>
      <c r="F902" s="84"/>
      <c r="G902" s="85"/>
    </row>
    <row r="903" spans="1:7" ht="15.5" x14ac:dyDescent="0.35">
      <c r="A903" s="668" t="s">
        <v>1900</v>
      </c>
      <c r="B903" s="725">
        <v>3</v>
      </c>
      <c r="C903" s="725">
        <v>8</v>
      </c>
      <c r="D903" s="726">
        <v>3</v>
      </c>
      <c r="F903" s="238"/>
      <c r="G903" s="85"/>
    </row>
    <row r="904" spans="1:7" ht="15.5" x14ac:dyDescent="0.35">
      <c r="A904" s="668" t="s">
        <v>1901</v>
      </c>
      <c r="B904" s="725">
        <v>1</v>
      </c>
      <c r="C904" s="725">
        <v>7</v>
      </c>
      <c r="D904" s="726">
        <v>1</v>
      </c>
      <c r="F904" s="84"/>
      <c r="G904" s="85"/>
    </row>
    <row r="905" spans="1:7" ht="15.5" x14ac:dyDescent="0.35">
      <c r="A905" s="668" t="s">
        <v>1902</v>
      </c>
      <c r="B905" s="725">
        <v>8</v>
      </c>
      <c r="C905" s="725">
        <v>8</v>
      </c>
      <c r="D905" s="726">
        <v>7</v>
      </c>
      <c r="F905" s="84"/>
      <c r="G905" s="85"/>
    </row>
    <row r="906" spans="1:7" ht="15.5" x14ac:dyDescent="0.35">
      <c r="A906" s="668" t="s">
        <v>1903</v>
      </c>
      <c r="B906" s="725">
        <v>4</v>
      </c>
      <c r="C906" s="725">
        <v>7</v>
      </c>
      <c r="D906" s="726">
        <v>3</v>
      </c>
      <c r="F906" s="84"/>
      <c r="G906" s="85"/>
    </row>
    <row r="907" spans="1:7" ht="15.5" x14ac:dyDescent="0.35">
      <c r="A907" s="668" t="s">
        <v>1904</v>
      </c>
      <c r="B907" s="725">
        <v>6</v>
      </c>
      <c r="C907" s="725">
        <v>16</v>
      </c>
      <c r="D907" s="726">
        <v>4</v>
      </c>
      <c r="F907" s="84"/>
      <c r="G907" s="85"/>
    </row>
    <row r="908" spans="1:7" ht="15.5" x14ac:dyDescent="0.35">
      <c r="A908" s="668" t="s">
        <v>1905</v>
      </c>
      <c r="B908" s="725">
        <v>32</v>
      </c>
      <c r="C908" s="725">
        <v>19</v>
      </c>
      <c r="D908" s="726">
        <v>27</v>
      </c>
      <c r="F908" s="84"/>
      <c r="G908" s="85"/>
    </row>
    <row r="909" spans="1:7" ht="15.5" x14ac:dyDescent="0.35">
      <c r="A909" s="668" t="s">
        <v>1906</v>
      </c>
      <c r="B909" s="725">
        <v>5</v>
      </c>
      <c r="C909" s="725">
        <v>15</v>
      </c>
      <c r="D909" s="726">
        <v>3</v>
      </c>
      <c r="F909" s="84"/>
      <c r="G909" s="85"/>
    </row>
    <row r="910" spans="1:7" ht="15.5" x14ac:dyDescent="0.35">
      <c r="A910" s="668" t="s">
        <v>1907</v>
      </c>
      <c r="B910" s="725">
        <v>15</v>
      </c>
      <c r="C910" s="725">
        <v>16</v>
      </c>
      <c r="D910" s="726">
        <v>6</v>
      </c>
      <c r="F910" s="84"/>
      <c r="G910" s="85"/>
    </row>
    <row r="911" spans="1:7" ht="15.5" x14ac:dyDescent="0.35">
      <c r="A911" s="668" t="s">
        <v>1908</v>
      </c>
      <c r="B911" s="725">
        <v>17</v>
      </c>
      <c r="C911" s="725">
        <v>15</v>
      </c>
      <c r="D911" s="726">
        <v>5</v>
      </c>
      <c r="F911" s="84"/>
      <c r="G911" s="85"/>
    </row>
    <row r="912" spans="1:7" ht="15.5" x14ac:dyDescent="0.35">
      <c r="A912" s="668" t="s">
        <v>1909</v>
      </c>
      <c r="B912" s="725">
        <v>29</v>
      </c>
      <c r="C912" s="725">
        <v>21</v>
      </c>
      <c r="D912" s="726">
        <v>7</v>
      </c>
      <c r="F912" s="84"/>
      <c r="G912" s="85"/>
    </row>
    <row r="913" spans="1:7" ht="15.5" x14ac:dyDescent="0.35">
      <c r="A913" s="668" t="s">
        <v>1910</v>
      </c>
      <c r="B913" s="725">
        <v>7</v>
      </c>
      <c r="C913" s="725">
        <v>15</v>
      </c>
      <c r="D913" s="726">
        <v>5</v>
      </c>
      <c r="F913" s="84"/>
      <c r="G913" s="85"/>
    </row>
    <row r="914" spans="1:7" ht="15.5" x14ac:dyDescent="0.35">
      <c r="A914" s="668" t="s">
        <v>1911</v>
      </c>
      <c r="B914" s="725">
        <v>19</v>
      </c>
      <c r="C914" s="725">
        <v>12</v>
      </c>
      <c r="D914" s="726">
        <v>19</v>
      </c>
      <c r="F914" s="84"/>
      <c r="G914" s="85"/>
    </row>
    <row r="915" spans="1:7" ht="15.5" x14ac:dyDescent="0.35">
      <c r="A915" s="668" t="s">
        <v>1912</v>
      </c>
      <c r="B915" s="725">
        <v>15</v>
      </c>
      <c r="C915" s="725">
        <v>13</v>
      </c>
      <c r="D915" s="726">
        <v>14</v>
      </c>
      <c r="F915" s="238"/>
      <c r="G915" s="85"/>
    </row>
    <row r="916" spans="1:7" ht="15.5" x14ac:dyDescent="0.35">
      <c r="A916" s="668" t="s">
        <v>1913</v>
      </c>
      <c r="B916" s="725">
        <v>77</v>
      </c>
      <c r="C916" s="725">
        <v>14</v>
      </c>
      <c r="D916" s="726">
        <v>47</v>
      </c>
      <c r="F916" s="84"/>
      <c r="G916" s="85"/>
    </row>
    <row r="917" spans="1:7" ht="15.5" x14ac:dyDescent="0.35">
      <c r="A917" s="668" t="s">
        <v>1914</v>
      </c>
      <c r="B917" s="725">
        <v>14</v>
      </c>
      <c r="C917" s="725">
        <v>15</v>
      </c>
      <c r="D917" s="726">
        <v>4</v>
      </c>
      <c r="F917" s="84"/>
      <c r="G917" s="85"/>
    </row>
    <row r="918" spans="1:7" ht="15.5" x14ac:dyDescent="0.35">
      <c r="A918" s="668" t="s">
        <v>1915</v>
      </c>
      <c r="B918" s="725">
        <v>482</v>
      </c>
      <c r="C918" s="725">
        <v>19</v>
      </c>
      <c r="D918" s="726">
        <v>577</v>
      </c>
      <c r="F918" s="84"/>
      <c r="G918" s="85"/>
    </row>
    <row r="919" spans="1:7" ht="15.5" x14ac:dyDescent="0.35">
      <c r="A919" s="668" t="s">
        <v>1916</v>
      </c>
      <c r="B919" s="725">
        <v>3</v>
      </c>
      <c r="C919" s="725">
        <v>10</v>
      </c>
      <c r="D919" s="726">
        <v>2</v>
      </c>
      <c r="F919" s="84"/>
      <c r="G919" s="85"/>
    </row>
    <row r="920" spans="1:7" ht="15.5" x14ac:dyDescent="0.35">
      <c r="A920" s="668" t="s">
        <v>1917</v>
      </c>
      <c r="B920" s="725">
        <v>83</v>
      </c>
      <c r="C920" s="725">
        <v>17</v>
      </c>
      <c r="D920" s="726">
        <v>50</v>
      </c>
      <c r="F920" s="84"/>
      <c r="G920" s="85"/>
    </row>
    <row r="921" spans="1:7" ht="15.5" x14ac:dyDescent="0.35">
      <c r="A921" s="668" t="s">
        <v>1918</v>
      </c>
      <c r="B921" s="725">
        <v>6</v>
      </c>
      <c r="C921" s="725">
        <v>16</v>
      </c>
      <c r="D921" s="726">
        <v>3</v>
      </c>
      <c r="F921" s="84"/>
      <c r="G921" s="85"/>
    </row>
    <row r="922" spans="1:7" ht="15.5" x14ac:dyDescent="0.35">
      <c r="A922" s="668" t="s">
        <v>1919</v>
      </c>
      <c r="B922" s="725">
        <v>14</v>
      </c>
      <c r="C922" s="725">
        <v>32</v>
      </c>
      <c r="D922" s="726">
        <v>9</v>
      </c>
      <c r="F922" s="84"/>
      <c r="G922" s="85"/>
    </row>
    <row r="923" spans="1:7" ht="15.5" x14ac:dyDescent="0.35">
      <c r="A923" s="668" t="s">
        <v>1920</v>
      </c>
      <c r="B923" s="725">
        <v>6</v>
      </c>
      <c r="C923" s="725">
        <v>16</v>
      </c>
      <c r="D923" s="726">
        <v>3</v>
      </c>
      <c r="F923" s="84"/>
      <c r="G923" s="85"/>
    </row>
    <row r="924" spans="1:7" ht="15.5" x14ac:dyDescent="0.35">
      <c r="A924" s="668" t="s">
        <v>1921</v>
      </c>
      <c r="B924" s="725">
        <v>23</v>
      </c>
      <c r="C924" s="725">
        <v>17</v>
      </c>
      <c r="D924" s="726">
        <v>6</v>
      </c>
      <c r="F924" s="84"/>
      <c r="G924" s="85"/>
    </row>
    <row r="925" spans="1:7" ht="15.5" x14ac:dyDescent="0.35">
      <c r="A925" s="668" t="s">
        <v>1922</v>
      </c>
      <c r="B925" s="725">
        <v>13</v>
      </c>
      <c r="C925" s="725">
        <v>20</v>
      </c>
      <c r="D925" s="726">
        <v>10</v>
      </c>
      <c r="F925" s="84"/>
      <c r="G925" s="85"/>
    </row>
    <row r="926" spans="1:7" ht="15.5" x14ac:dyDescent="0.35">
      <c r="A926" s="668" t="s">
        <v>1923</v>
      </c>
      <c r="B926" s="725">
        <v>23</v>
      </c>
      <c r="C926" s="725">
        <v>16</v>
      </c>
      <c r="D926" s="726">
        <v>8</v>
      </c>
      <c r="F926" s="84"/>
      <c r="G926" s="85"/>
    </row>
    <row r="927" spans="1:7" ht="15.5" x14ac:dyDescent="0.35">
      <c r="A927" s="668" t="s">
        <v>1924</v>
      </c>
      <c r="B927" s="725">
        <v>11</v>
      </c>
      <c r="C927" s="725">
        <v>17</v>
      </c>
      <c r="D927" s="726">
        <v>7</v>
      </c>
      <c r="F927" s="238"/>
      <c r="G927" s="85"/>
    </row>
    <row r="928" spans="1:7" ht="15.5" x14ac:dyDescent="0.35">
      <c r="A928" s="668" t="s">
        <v>1925</v>
      </c>
      <c r="B928" s="725">
        <v>123</v>
      </c>
      <c r="C928" s="725">
        <v>13</v>
      </c>
      <c r="D928" s="726">
        <v>138</v>
      </c>
      <c r="F928" s="84"/>
      <c r="G928" s="85"/>
    </row>
    <row r="929" spans="1:7" ht="15.5" x14ac:dyDescent="0.35">
      <c r="A929" s="668" t="s">
        <v>1926</v>
      </c>
      <c r="B929" s="725">
        <v>4</v>
      </c>
      <c r="C929" s="725">
        <v>9</v>
      </c>
      <c r="D929" s="726">
        <v>3</v>
      </c>
      <c r="F929" s="84"/>
      <c r="G929" s="85"/>
    </row>
    <row r="930" spans="1:7" ht="15.5" x14ac:dyDescent="0.35">
      <c r="A930" s="668" t="s">
        <v>1927</v>
      </c>
      <c r="B930" s="725">
        <v>14</v>
      </c>
      <c r="C930" s="725">
        <v>15</v>
      </c>
      <c r="D930" s="726">
        <v>13</v>
      </c>
      <c r="F930" s="84"/>
      <c r="G930" s="85"/>
    </row>
    <row r="931" spans="1:7" ht="15.5" x14ac:dyDescent="0.35">
      <c r="A931" s="668" t="s">
        <v>1928</v>
      </c>
      <c r="B931" s="725">
        <v>3</v>
      </c>
      <c r="C931" s="725">
        <v>10</v>
      </c>
      <c r="D931" s="726">
        <v>3</v>
      </c>
      <c r="F931" s="84"/>
      <c r="G931" s="85"/>
    </row>
    <row r="932" spans="1:7" ht="15.5" x14ac:dyDescent="0.35">
      <c r="A932" s="668" t="s">
        <v>1929</v>
      </c>
      <c r="B932" s="725">
        <v>111</v>
      </c>
      <c r="C932" s="725">
        <v>13</v>
      </c>
      <c r="D932" s="726">
        <v>124</v>
      </c>
      <c r="F932" s="84"/>
      <c r="G932" s="85"/>
    </row>
    <row r="933" spans="1:7" ht="15.5" x14ac:dyDescent="0.35">
      <c r="A933" s="668" t="s">
        <v>1930</v>
      </c>
      <c r="B933" s="725">
        <v>90</v>
      </c>
      <c r="C933" s="725">
        <v>20</v>
      </c>
      <c r="D933" s="726">
        <v>99</v>
      </c>
      <c r="F933" s="84"/>
      <c r="G933" s="85"/>
    </row>
    <row r="934" spans="1:7" ht="15.5" x14ac:dyDescent="0.35">
      <c r="A934" s="668" t="s">
        <v>1931</v>
      </c>
      <c r="B934" s="725">
        <v>187</v>
      </c>
      <c r="C934" s="725">
        <v>26</v>
      </c>
      <c r="D934" s="726">
        <v>96</v>
      </c>
      <c r="F934" s="84"/>
      <c r="G934" s="85"/>
    </row>
    <row r="935" spans="1:7" ht="15.5" x14ac:dyDescent="0.35">
      <c r="A935" s="668" t="s">
        <v>1932</v>
      </c>
      <c r="B935" s="725">
        <v>87</v>
      </c>
      <c r="C935" s="725">
        <v>27</v>
      </c>
      <c r="D935" s="726">
        <v>82</v>
      </c>
      <c r="F935" s="84"/>
      <c r="G935" s="85"/>
    </row>
    <row r="936" spans="1:7" ht="15.5" x14ac:dyDescent="0.35">
      <c r="A936" s="668" t="s">
        <v>1933</v>
      </c>
      <c r="B936" s="725">
        <v>8</v>
      </c>
      <c r="C936" s="725">
        <v>20</v>
      </c>
      <c r="D936" s="726">
        <v>8</v>
      </c>
      <c r="F936" s="84"/>
      <c r="G936" s="85"/>
    </row>
    <row r="937" spans="1:7" ht="15.5" x14ac:dyDescent="0.35">
      <c r="A937" s="668" t="s">
        <v>1934</v>
      </c>
      <c r="B937" s="725">
        <v>327</v>
      </c>
      <c r="C937" s="725">
        <v>24</v>
      </c>
      <c r="D937" s="726">
        <v>297</v>
      </c>
      <c r="F937" s="84"/>
      <c r="G937" s="85"/>
    </row>
    <row r="938" spans="1:7" ht="15.5" x14ac:dyDescent="0.35">
      <c r="A938" s="668" t="s">
        <v>1935</v>
      </c>
      <c r="B938" s="725">
        <v>17</v>
      </c>
      <c r="C938" s="725">
        <v>10</v>
      </c>
      <c r="D938" s="726">
        <v>5</v>
      </c>
      <c r="F938" s="84"/>
      <c r="G938" s="85"/>
    </row>
    <row r="939" spans="1:7" ht="15.5" x14ac:dyDescent="0.35">
      <c r="A939" s="668" t="s">
        <v>1936</v>
      </c>
      <c r="B939" s="725">
        <v>68</v>
      </c>
      <c r="C939" s="725">
        <v>6</v>
      </c>
      <c r="D939" s="726">
        <v>43</v>
      </c>
      <c r="F939" s="238"/>
      <c r="G939" s="85"/>
    </row>
    <row r="940" spans="1:7" ht="15.5" x14ac:dyDescent="0.35">
      <c r="A940" s="668" t="s">
        <v>1937</v>
      </c>
      <c r="B940" s="725">
        <v>4</v>
      </c>
      <c r="C940" s="725">
        <v>10</v>
      </c>
      <c r="D940" s="726">
        <v>3</v>
      </c>
      <c r="F940" s="84"/>
      <c r="G940" s="85"/>
    </row>
    <row r="941" spans="1:7" ht="15.5" x14ac:dyDescent="0.35">
      <c r="A941" s="668" t="s">
        <v>1938</v>
      </c>
      <c r="B941" s="725">
        <v>12</v>
      </c>
      <c r="C941" s="725">
        <v>10</v>
      </c>
      <c r="D941" s="726">
        <v>14</v>
      </c>
      <c r="F941" s="84"/>
      <c r="G941" s="85"/>
    </row>
    <row r="942" spans="1:7" ht="15.5" x14ac:dyDescent="0.35">
      <c r="A942" s="668" t="s">
        <v>1939</v>
      </c>
      <c r="B942" s="725">
        <v>67</v>
      </c>
      <c r="C942" s="725">
        <v>10</v>
      </c>
      <c r="D942" s="726">
        <v>39</v>
      </c>
      <c r="F942" s="84"/>
      <c r="G942" s="85"/>
    </row>
    <row r="943" spans="1:7" ht="15.5" x14ac:dyDescent="0.35">
      <c r="A943" s="668" t="s">
        <v>1940</v>
      </c>
      <c r="B943" s="725">
        <v>145</v>
      </c>
      <c r="C943" s="725">
        <v>22</v>
      </c>
      <c r="D943" s="726">
        <v>153</v>
      </c>
      <c r="F943" s="84"/>
      <c r="G943" s="85"/>
    </row>
    <row r="944" spans="1:7" ht="15.5" x14ac:dyDescent="0.35">
      <c r="A944" s="668" t="s">
        <v>1941</v>
      </c>
      <c r="B944" s="725">
        <v>3</v>
      </c>
      <c r="C944" s="725">
        <v>13</v>
      </c>
      <c r="D944" s="726">
        <v>2</v>
      </c>
      <c r="F944" s="84"/>
      <c r="G944" s="85"/>
    </row>
    <row r="945" spans="1:7" ht="15.5" x14ac:dyDescent="0.35">
      <c r="A945" s="668" t="s">
        <v>1942</v>
      </c>
      <c r="B945" s="725">
        <v>8</v>
      </c>
      <c r="C945" s="725">
        <v>18</v>
      </c>
      <c r="D945" s="726">
        <v>6</v>
      </c>
      <c r="F945" s="84"/>
      <c r="G945" s="85"/>
    </row>
    <row r="946" spans="1:7" ht="15.5" x14ac:dyDescent="0.35">
      <c r="A946" s="668" t="s">
        <v>1943</v>
      </c>
      <c r="B946" s="725">
        <v>369</v>
      </c>
      <c r="C946" s="725">
        <v>19</v>
      </c>
      <c r="D946" s="726">
        <v>234</v>
      </c>
      <c r="F946" s="84"/>
      <c r="G946" s="85"/>
    </row>
    <row r="947" spans="1:7" ht="15.5" x14ac:dyDescent="0.35">
      <c r="A947" s="668" t="s">
        <v>1944</v>
      </c>
      <c r="B947" s="725">
        <v>73</v>
      </c>
      <c r="C947" s="725">
        <v>16</v>
      </c>
      <c r="D947" s="726">
        <v>90</v>
      </c>
      <c r="F947" s="84"/>
      <c r="G947" s="85"/>
    </row>
    <row r="948" spans="1:7" ht="15.5" x14ac:dyDescent="0.35">
      <c r="A948" s="668" t="s">
        <v>1945</v>
      </c>
      <c r="B948" s="725">
        <v>69</v>
      </c>
      <c r="C948" s="725">
        <v>13</v>
      </c>
      <c r="D948" s="726">
        <v>84</v>
      </c>
      <c r="F948" s="84"/>
      <c r="G948" s="85"/>
    </row>
    <row r="949" spans="1:7" ht="15.5" x14ac:dyDescent="0.35">
      <c r="A949" s="668" t="s">
        <v>1946</v>
      </c>
      <c r="B949" s="725">
        <v>5</v>
      </c>
      <c r="C949" s="725">
        <v>19</v>
      </c>
      <c r="D949" s="726">
        <v>5</v>
      </c>
      <c r="F949" s="84"/>
      <c r="G949" s="85"/>
    </row>
    <row r="950" spans="1:7" ht="15.5" x14ac:dyDescent="0.35">
      <c r="A950" s="668" t="s">
        <v>1947</v>
      </c>
      <c r="B950" s="725">
        <v>3</v>
      </c>
      <c r="C950" s="725">
        <v>12</v>
      </c>
      <c r="D950" s="726">
        <v>2</v>
      </c>
      <c r="F950" s="84"/>
      <c r="G950" s="85"/>
    </row>
    <row r="951" spans="1:7" ht="15.5" x14ac:dyDescent="0.35">
      <c r="A951" s="668" t="s">
        <v>1948</v>
      </c>
      <c r="B951" s="725">
        <v>1</v>
      </c>
      <c r="C951" s="725">
        <v>6</v>
      </c>
      <c r="D951" s="726">
        <v>1</v>
      </c>
      <c r="F951" s="238"/>
      <c r="G951" s="85"/>
    </row>
    <row r="952" spans="1:7" ht="15.5" x14ac:dyDescent="0.35">
      <c r="A952" s="668" t="s">
        <v>1949</v>
      </c>
      <c r="B952" s="725">
        <v>7</v>
      </c>
      <c r="C952" s="725">
        <v>7</v>
      </c>
      <c r="D952" s="726">
        <v>5</v>
      </c>
      <c r="F952" s="84"/>
      <c r="G952" s="85"/>
    </row>
    <row r="953" spans="1:7" ht="15.5" x14ac:dyDescent="0.35">
      <c r="A953" s="668" t="s">
        <v>1950</v>
      </c>
      <c r="B953" s="725">
        <v>15</v>
      </c>
      <c r="C953" s="725">
        <v>7</v>
      </c>
      <c r="D953" s="726">
        <v>8</v>
      </c>
      <c r="F953" s="84"/>
      <c r="G953" s="85"/>
    </row>
    <row r="954" spans="1:7" ht="15.5" x14ac:dyDescent="0.35">
      <c r="A954" s="668" t="s">
        <v>1951</v>
      </c>
      <c r="B954" s="725">
        <v>3</v>
      </c>
      <c r="C954" s="725">
        <v>13</v>
      </c>
      <c r="D954" s="726">
        <v>2</v>
      </c>
      <c r="F954" s="84"/>
      <c r="G954" s="85"/>
    </row>
    <row r="955" spans="1:7" ht="15.5" x14ac:dyDescent="0.35">
      <c r="A955" s="668" t="s">
        <v>1952</v>
      </c>
      <c r="B955" s="725">
        <v>2</v>
      </c>
      <c r="C955" s="725">
        <v>6</v>
      </c>
      <c r="D955" s="726">
        <v>1</v>
      </c>
      <c r="F955" s="84"/>
      <c r="G955" s="85"/>
    </row>
    <row r="956" spans="1:7" ht="15.5" x14ac:dyDescent="0.35">
      <c r="A956" s="668" t="s">
        <v>1953</v>
      </c>
      <c r="B956" s="725">
        <v>5</v>
      </c>
      <c r="C956" s="725">
        <v>14</v>
      </c>
      <c r="D956" s="726">
        <v>3</v>
      </c>
      <c r="F956" s="84"/>
      <c r="G956" s="85"/>
    </row>
    <row r="957" spans="1:7" ht="15.5" x14ac:dyDescent="0.35">
      <c r="A957" s="668" t="s">
        <v>1954</v>
      </c>
      <c r="B957" s="725">
        <v>47</v>
      </c>
      <c r="C957" s="725">
        <v>16</v>
      </c>
      <c r="D957" s="726">
        <v>16</v>
      </c>
      <c r="F957" s="84"/>
      <c r="G957" s="85"/>
    </row>
    <row r="958" spans="1:7" ht="15.5" x14ac:dyDescent="0.35">
      <c r="A958" s="668" t="s">
        <v>1955</v>
      </c>
      <c r="B958" s="725">
        <v>24</v>
      </c>
      <c r="C958" s="725">
        <v>10</v>
      </c>
      <c r="D958" s="726">
        <v>28</v>
      </c>
      <c r="F958" s="84"/>
      <c r="G958" s="85"/>
    </row>
    <row r="959" spans="1:7" ht="15.5" x14ac:dyDescent="0.35">
      <c r="A959" s="668" t="s">
        <v>1956</v>
      </c>
      <c r="B959" s="725">
        <v>37</v>
      </c>
      <c r="C959" s="725">
        <v>10</v>
      </c>
      <c r="D959" s="726">
        <v>38</v>
      </c>
      <c r="F959" s="84"/>
      <c r="G959" s="85"/>
    </row>
    <row r="960" spans="1:7" ht="15.5" x14ac:dyDescent="0.35">
      <c r="A960" s="668" t="s">
        <v>1957</v>
      </c>
      <c r="B960" s="725">
        <v>73</v>
      </c>
      <c r="C960" s="725">
        <v>12</v>
      </c>
      <c r="D960" s="726">
        <v>50</v>
      </c>
      <c r="F960" s="84"/>
      <c r="G960" s="85"/>
    </row>
    <row r="961" spans="1:7" ht="15.5" x14ac:dyDescent="0.35">
      <c r="A961" s="668" t="s">
        <v>1958</v>
      </c>
      <c r="B961" s="725">
        <v>204</v>
      </c>
      <c r="C961" s="725">
        <v>10</v>
      </c>
      <c r="D961" s="726">
        <v>178</v>
      </c>
      <c r="F961" s="84"/>
      <c r="G961" s="85"/>
    </row>
    <row r="962" spans="1:7" ht="15.5" x14ac:dyDescent="0.35">
      <c r="A962" s="668" t="s">
        <v>1959</v>
      </c>
      <c r="B962" s="725">
        <v>36</v>
      </c>
      <c r="C962" s="725">
        <v>14</v>
      </c>
      <c r="D962" s="726">
        <v>7</v>
      </c>
      <c r="F962" s="84"/>
      <c r="G962" s="85"/>
    </row>
    <row r="963" spans="1:7" ht="15.5" x14ac:dyDescent="0.35">
      <c r="A963" s="668" t="s">
        <v>1960</v>
      </c>
      <c r="B963" s="725">
        <v>3</v>
      </c>
      <c r="C963" s="725">
        <v>11</v>
      </c>
      <c r="D963" s="726">
        <v>2</v>
      </c>
      <c r="F963" s="238"/>
      <c r="G963" s="85"/>
    </row>
    <row r="964" spans="1:7" ht="15.5" x14ac:dyDescent="0.35">
      <c r="A964" s="668" t="s">
        <v>1961</v>
      </c>
      <c r="B964" s="725">
        <v>4</v>
      </c>
      <c r="C964" s="725">
        <v>9</v>
      </c>
      <c r="D964" s="726">
        <v>2</v>
      </c>
      <c r="F964" s="84"/>
      <c r="G964" s="85"/>
    </row>
    <row r="965" spans="1:7" ht="15.5" x14ac:dyDescent="0.35">
      <c r="A965" s="668" t="s">
        <v>1962</v>
      </c>
      <c r="B965" s="725">
        <v>3</v>
      </c>
      <c r="C965" s="725">
        <v>8</v>
      </c>
      <c r="D965" s="726">
        <v>2</v>
      </c>
      <c r="F965" s="84"/>
      <c r="G965" s="85"/>
    </row>
    <row r="966" spans="1:7" ht="15.5" x14ac:dyDescent="0.35">
      <c r="A966" s="668" t="s">
        <v>1963</v>
      </c>
      <c r="B966" s="725">
        <v>277</v>
      </c>
      <c r="C966" s="725">
        <v>13</v>
      </c>
      <c r="D966" s="726">
        <v>99</v>
      </c>
      <c r="F966" s="84"/>
      <c r="G966" s="85"/>
    </row>
    <row r="967" spans="1:7" ht="15.5" x14ac:dyDescent="0.35">
      <c r="A967" s="668" t="s">
        <v>1964</v>
      </c>
      <c r="B967" s="725">
        <v>2</v>
      </c>
      <c r="C967" s="725">
        <v>6</v>
      </c>
      <c r="D967" s="726">
        <v>2</v>
      </c>
      <c r="F967" s="84"/>
      <c r="G967" s="85"/>
    </row>
    <row r="968" spans="1:7" ht="15.5" x14ac:dyDescent="0.35">
      <c r="A968" s="668" t="s">
        <v>1965</v>
      </c>
      <c r="B968" s="725">
        <v>13</v>
      </c>
      <c r="C968" s="725">
        <v>9</v>
      </c>
      <c r="D968" s="726">
        <v>9</v>
      </c>
      <c r="F968" s="84"/>
      <c r="G968" s="85"/>
    </row>
    <row r="969" spans="1:7" ht="15.5" x14ac:dyDescent="0.35">
      <c r="A969" s="668" t="s">
        <v>1966</v>
      </c>
      <c r="B969" s="725">
        <v>7</v>
      </c>
      <c r="C969" s="725">
        <v>13</v>
      </c>
      <c r="D969" s="726">
        <v>6</v>
      </c>
      <c r="F969" s="84"/>
      <c r="G969" s="85"/>
    </row>
    <row r="970" spans="1:7" ht="15.5" x14ac:dyDescent="0.35">
      <c r="A970" s="668" t="s">
        <v>1967</v>
      </c>
      <c r="B970" s="725">
        <v>2</v>
      </c>
      <c r="C970" s="725">
        <v>16</v>
      </c>
      <c r="D970" s="726">
        <v>2</v>
      </c>
      <c r="F970" s="84"/>
      <c r="G970" s="85"/>
    </row>
    <row r="971" spans="1:7" ht="15.5" x14ac:dyDescent="0.35">
      <c r="A971" s="668" t="s">
        <v>1968</v>
      </c>
      <c r="B971" s="725">
        <v>2</v>
      </c>
      <c r="C971" s="725">
        <v>7</v>
      </c>
      <c r="D971" s="726">
        <v>1</v>
      </c>
      <c r="F971" s="84"/>
      <c r="G971" s="85"/>
    </row>
    <row r="972" spans="1:7" ht="15.5" x14ac:dyDescent="0.35">
      <c r="A972" s="668" t="s">
        <v>1969</v>
      </c>
      <c r="B972" s="725">
        <v>11</v>
      </c>
      <c r="C972" s="725">
        <v>9</v>
      </c>
      <c r="D972" s="726">
        <v>10</v>
      </c>
      <c r="F972" s="84"/>
      <c r="G972" s="85"/>
    </row>
    <row r="973" spans="1:7" ht="15.5" x14ac:dyDescent="0.35">
      <c r="A973" s="668" t="s">
        <v>1970</v>
      </c>
      <c r="B973" s="725">
        <v>13</v>
      </c>
      <c r="C973" s="725">
        <v>11</v>
      </c>
      <c r="D973" s="726">
        <v>11</v>
      </c>
      <c r="F973" s="84"/>
      <c r="G973" s="85"/>
    </row>
    <row r="974" spans="1:7" ht="15.5" x14ac:dyDescent="0.35">
      <c r="A974" s="668" t="s">
        <v>1971</v>
      </c>
      <c r="B974" s="725">
        <v>24</v>
      </c>
      <c r="C974" s="725">
        <v>11</v>
      </c>
      <c r="D974" s="726">
        <v>13</v>
      </c>
      <c r="F974" s="84"/>
      <c r="G974" s="85"/>
    </row>
    <row r="975" spans="1:7" ht="15.5" x14ac:dyDescent="0.35">
      <c r="A975" s="668" t="s">
        <v>1972</v>
      </c>
      <c r="B975" s="725">
        <v>7</v>
      </c>
      <c r="C975" s="725">
        <v>15</v>
      </c>
      <c r="D975" s="726">
        <v>4</v>
      </c>
      <c r="F975" s="238"/>
      <c r="G975" s="85"/>
    </row>
    <row r="976" spans="1:7" ht="15.5" x14ac:dyDescent="0.35">
      <c r="A976" s="668" t="s">
        <v>1973</v>
      </c>
      <c r="B976" s="725">
        <v>9</v>
      </c>
      <c r="C976" s="725">
        <v>18</v>
      </c>
      <c r="D976" s="726">
        <v>4</v>
      </c>
      <c r="F976" s="84"/>
      <c r="G976" s="85"/>
    </row>
    <row r="977" spans="1:7" ht="15.5" x14ac:dyDescent="0.35">
      <c r="A977" s="668" t="s">
        <v>1974</v>
      </c>
      <c r="B977" s="725">
        <v>2</v>
      </c>
      <c r="C977" s="725">
        <v>12</v>
      </c>
      <c r="D977" s="726">
        <v>2</v>
      </c>
      <c r="F977" s="84"/>
      <c r="G977" s="85"/>
    </row>
    <row r="978" spans="1:7" ht="15.5" x14ac:dyDescent="0.35">
      <c r="A978" s="668" t="s">
        <v>1975</v>
      </c>
      <c r="B978" s="725">
        <v>49</v>
      </c>
      <c r="C978" s="725">
        <v>12</v>
      </c>
      <c r="D978" s="726">
        <v>38</v>
      </c>
      <c r="F978" s="84"/>
      <c r="G978" s="85"/>
    </row>
    <row r="979" spans="1:7" ht="15.5" x14ac:dyDescent="0.35">
      <c r="A979" s="668" t="s">
        <v>1976</v>
      </c>
      <c r="B979" s="725">
        <v>13</v>
      </c>
      <c r="C979" s="725">
        <v>15</v>
      </c>
      <c r="D979" s="726">
        <v>6</v>
      </c>
      <c r="F979" s="84"/>
      <c r="G979" s="85"/>
    </row>
    <row r="980" spans="1:7" ht="15.5" x14ac:dyDescent="0.35">
      <c r="A980" s="668" t="s">
        <v>1977</v>
      </c>
      <c r="B980" s="725">
        <v>11</v>
      </c>
      <c r="C980" s="725">
        <v>21</v>
      </c>
      <c r="D980" s="726">
        <v>2</v>
      </c>
      <c r="F980" s="84"/>
      <c r="G980" s="85"/>
    </row>
    <row r="981" spans="1:7" ht="15.5" x14ac:dyDescent="0.35">
      <c r="A981" s="668" t="s">
        <v>1978</v>
      </c>
      <c r="B981" s="725">
        <v>272</v>
      </c>
      <c r="C981" s="725">
        <v>31</v>
      </c>
      <c r="D981" s="726">
        <v>310</v>
      </c>
      <c r="F981" s="84"/>
      <c r="G981" s="85"/>
    </row>
    <row r="982" spans="1:7" ht="15.5" x14ac:dyDescent="0.35">
      <c r="A982" s="668" t="s">
        <v>1979</v>
      </c>
      <c r="B982" s="725">
        <v>5</v>
      </c>
      <c r="C982" s="725">
        <v>15</v>
      </c>
      <c r="D982" s="726">
        <v>4</v>
      </c>
      <c r="F982" s="84"/>
      <c r="G982" s="85"/>
    </row>
    <row r="983" spans="1:7" ht="15.5" x14ac:dyDescent="0.35">
      <c r="A983" s="668" t="s">
        <v>1980</v>
      </c>
      <c r="B983" s="725">
        <v>5</v>
      </c>
      <c r="C983" s="725">
        <v>12</v>
      </c>
      <c r="D983" s="726">
        <v>4</v>
      </c>
      <c r="F983" s="84"/>
      <c r="G983" s="85"/>
    </row>
    <row r="984" spans="1:7" ht="15.5" x14ac:dyDescent="0.35">
      <c r="A984" s="668" t="s">
        <v>1981</v>
      </c>
      <c r="B984" s="725">
        <v>7</v>
      </c>
      <c r="C984" s="725">
        <v>20</v>
      </c>
      <c r="D984" s="726">
        <v>6</v>
      </c>
      <c r="F984" s="84"/>
      <c r="G984" s="85"/>
    </row>
    <row r="985" spans="1:7" ht="15.5" x14ac:dyDescent="0.35">
      <c r="A985" s="668" t="s">
        <v>1982</v>
      </c>
      <c r="B985" s="725">
        <v>11</v>
      </c>
      <c r="C985" s="725">
        <v>14</v>
      </c>
      <c r="D985" s="726">
        <v>12</v>
      </c>
      <c r="F985" s="84"/>
      <c r="G985" s="85"/>
    </row>
    <row r="986" spans="1:7" ht="15.5" x14ac:dyDescent="0.35">
      <c r="A986" s="668" t="s">
        <v>1983</v>
      </c>
      <c r="B986" s="725">
        <v>997</v>
      </c>
      <c r="C986" s="725">
        <v>9</v>
      </c>
      <c r="D986" s="726">
        <v>1141</v>
      </c>
      <c r="F986" s="84"/>
      <c r="G986" s="85"/>
    </row>
    <row r="987" spans="1:7" ht="15.5" x14ac:dyDescent="0.35">
      <c r="A987" s="668" t="s">
        <v>1984</v>
      </c>
      <c r="B987" s="725">
        <v>7</v>
      </c>
      <c r="C987" s="725">
        <v>15</v>
      </c>
      <c r="D987" s="726">
        <v>7</v>
      </c>
      <c r="F987" s="238"/>
      <c r="G987" s="85"/>
    </row>
    <row r="988" spans="1:7" ht="15.5" x14ac:dyDescent="0.35">
      <c r="A988" s="668" t="s">
        <v>1985</v>
      </c>
      <c r="B988" s="725">
        <v>21</v>
      </c>
      <c r="C988" s="725">
        <v>11</v>
      </c>
      <c r="D988" s="726">
        <v>18</v>
      </c>
      <c r="F988" s="84"/>
      <c r="G988" s="85"/>
    </row>
    <row r="989" spans="1:7" ht="15.5" x14ac:dyDescent="0.35">
      <c r="A989" s="668" t="s">
        <v>1986</v>
      </c>
      <c r="B989" s="725">
        <v>5</v>
      </c>
      <c r="C989" s="725">
        <v>10</v>
      </c>
      <c r="D989" s="726">
        <v>2</v>
      </c>
      <c r="F989" s="84"/>
      <c r="G989" s="85"/>
    </row>
    <row r="990" spans="1:7" ht="15.5" x14ac:dyDescent="0.35">
      <c r="A990" s="668" t="s">
        <v>1987</v>
      </c>
      <c r="B990" s="725">
        <v>29</v>
      </c>
      <c r="C990" s="725">
        <v>11</v>
      </c>
      <c r="D990" s="726">
        <v>29</v>
      </c>
      <c r="F990" s="84"/>
      <c r="G990" s="85"/>
    </row>
    <row r="991" spans="1:7" ht="15.5" x14ac:dyDescent="0.35">
      <c r="A991" s="668" t="s">
        <v>1988</v>
      </c>
      <c r="B991" s="725">
        <v>6</v>
      </c>
      <c r="C991" s="725">
        <v>11</v>
      </c>
      <c r="D991" s="726">
        <v>3</v>
      </c>
      <c r="F991" s="84"/>
      <c r="G991" s="85"/>
    </row>
    <row r="992" spans="1:7" ht="15.5" x14ac:dyDescent="0.35">
      <c r="A992" s="668" t="s">
        <v>1989</v>
      </c>
      <c r="B992" s="725">
        <v>112</v>
      </c>
      <c r="C992" s="725">
        <v>20</v>
      </c>
      <c r="D992" s="726">
        <v>127</v>
      </c>
      <c r="F992" s="84"/>
      <c r="G992" s="85"/>
    </row>
    <row r="993" spans="1:7" ht="15.5" x14ac:dyDescent="0.35">
      <c r="A993" s="668" t="s">
        <v>1990</v>
      </c>
      <c r="B993" s="725">
        <v>35</v>
      </c>
      <c r="C993" s="725">
        <v>19</v>
      </c>
      <c r="D993" s="726">
        <v>40</v>
      </c>
      <c r="F993" s="84"/>
      <c r="G993" s="85"/>
    </row>
    <row r="994" spans="1:7" ht="15.5" x14ac:dyDescent="0.35">
      <c r="A994" s="668" t="s">
        <v>1991</v>
      </c>
      <c r="B994" s="725">
        <v>7</v>
      </c>
      <c r="C994" s="725">
        <v>17</v>
      </c>
      <c r="D994" s="726">
        <v>3</v>
      </c>
      <c r="F994" s="84"/>
      <c r="G994" s="85"/>
    </row>
    <row r="995" spans="1:7" ht="15.5" x14ac:dyDescent="0.35">
      <c r="A995" s="668" t="s">
        <v>1992</v>
      </c>
      <c r="B995" s="725">
        <v>10</v>
      </c>
      <c r="C995" s="725">
        <v>16</v>
      </c>
      <c r="D995" s="726">
        <v>8</v>
      </c>
      <c r="F995" s="84"/>
      <c r="G995" s="85"/>
    </row>
    <row r="996" spans="1:7" ht="15.5" x14ac:dyDescent="0.35">
      <c r="A996" s="668" t="s">
        <v>1993</v>
      </c>
      <c r="B996" s="725">
        <v>8</v>
      </c>
      <c r="C996" s="725">
        <v>14</v>
      </c>
      <c r="D996" s="726">
        <v>6</v>
      </c>
      <c r="F996" s="84"/>
      <c r="G996" s="85"/>
    </row>
    <row r="997" spans="1:7" ht="15.5" x14ac:dyDescent="0.35">
      <c r="A997" s="668" t="s">
        <v>1994</v>
      </c>
      <c r="B997" s="725">
        <v>3</v>
      </c>
      <c r="C997" s="725">
        <v>18</v>
      </c>
      <c r="D997" s="726">
        <v>3</v>
      </c>
      <c r="F997" s="84"/>
      <c r="G997" s="85"/>
    </row>
    <row r="998" spans="1:7" ht="15.5" x14ac:dyDescent="0.35">
      <c r="A998" s="668" t="s">
        <v>1995</v>
      </c>
      <c r="B998" s="725">
        <v>9</v>
      </c>
      <c r="C998" s="725">
        <v>18</v>
      </c>
      <c r="D998" s="726">
        <v>8</v>
      </c>
      <c r="F998" s="84"/>
      <c r="G998" s="85"/>
    </row>
    <row r="999" spans="1:7" ht="15.5" x14ac:dyDescent="0.35">
      <c r="A999" s="668" t="s">
        <v>1996</v>
      </c>
      <c r="B999" s="725">
        <v>4</v>
      </c>
      <c r="C999" s="725">
        <v>16</v>
      </c>
      <c r="D999" s="726">
        <v>3</v>
      </c>
      <c r="F999" s="238"/>
      <c r="G999" s="85"/>
    </row>
    <row r="1000" spans="1:7" ht="15.5" x14ac:dyDescent="0.35">
      <c r="A1000" s="668" t="s">
        <v>1997</v>
      </c>
      <c r="B1000" s="725">
        <v>5</v>
      </c>
      <c r="C1000" s="725">
        <v>8</v>
      </c>
      <c r="D1000" s="726">
        <v>1</v>
      </c>
      <c r="F1000" s="84"/>
      <c r="G1000" s="85"/>
    </row>
    <row r="1001" spans="1:7" ht="15.5" x14ac:dyDescent="0.35">
      <c r="A1001" s="668" t="s">
        <v>1998</v>
      </c>
      <c r="B1001" s="725">
        <v>3</v>
      </c>
      <c r="C1001" s="725">
        <v>9</v>
      </c>
      <c r="D1001" s="726">
        <v>2</v>
      </c>
      <c r="F1001" s="84"/>
      <c r="G1001" s="85"/>
    </row>
    <row r="1002" spans="1:7" ht="15.5" x14ac:dyDescent="0.35">
      <c r="A1002" s="668" t="s">
        <v>1999</v>
      </c>
      <c r="B1002" s="725">
        <v>87</v>
      </c>
      <c r="C1002" s="725">
        <v>12</v>
      </c>
      <c r="D1002" s="726">
        <v>100</v>
      </c>
      <c r="F1002" s="84"/>
      <c r="G1002" s="85"/>
    </row>
    <row r="1003" spans="1:7" ht="15.5" x14ac:dyDescent="0.35">
      <c r="A1003" s="668" t="s">
        <v>2000</v>
      </c>
      <c r="B1003" s="725">
        <v>30</v>
      </c>
      <c r="C1003" s="725">
        <v>15</v>
      </c>
      <c r="D1003" s="726">
        <v>61</v>
      </c>
      <c r="F1003" s="84"/>
      <c r="G1003" s="85"/>
    </row>
    <row r="1004" spans="1:7" ht="15.5" x14ac:dyDescent="0.35">
      <c r="A1004" s="668" t="s">
        <v>2001</v>
      </c>
      <c r="B1004" s="725">
        <v>12</v>
      </c>
      <c r="C1004" s="725">
        <v>16</v>
      </c>
      <c r="D1004" s="726">
        <v>13</v>
      </c>
      <c r="F1004" s="84"/>
      <c r="G1004" s="85"/>
    </row>
    <row r="1005" spans="1:7" ht="15.5" x14ac:dyDescent="0.35">
      <c r="A1005" s="668" t="s">
        <v>2002</v>
      </c>
      <c r="B1005" s="725">
        <v>79</v>
      </c>
      <c r="C1005" s="725">
        <v>21</v>
      </c>
      <c r="D1005" s="726">
        <v>96</v>
      </c>
      <c r="F1005" s="84"/>
      <c r="G1005" s="85"/>
    </row>
    <row r="1006" spans="1:7" ht="15.5" x14ac:dyDescent="0.35">
      <c r="A1006" s="668" t="s">
        <v>2003</v>
      </c>
      <c r="B1006" s="725">
        <v>7</v>
      </c>
      <c r="C1006" s="725">
        <v>16</v>
      </c>
      <c r="D1006" s="726">
        <v>4</v>
      </c>
      <c r="F1006" s="84"/>
      <c r="G1006" s="85"/>
    </row>
    <row r="1007" spans="1:7" ht="15.5" x14ac:dyDescent="0.35">
      <c r="A1007" s="668" t="s">
        <v>2004</v>
      </c>
      <c r="B1007" s="725">
        <v>5</v>
      </c>
      <c r="C1007" s="725">
        <v>13</v>
      </c>
      <c r="D1007" s="726">
        <v>5</v>
      </c>
      <c r="F1007" s="84"/>
      <c r="G1007" s="85"/>
    </row>
    <row r="1008" spans="1:7" ht="15.5" x14ac:dyDescent="0.35">
      <c r="A1008" s="668" t="s">
        <v>2005</v>
      </c>
      <c r="B1008" s="725">
        <v>9</v>
      </c>
      <c r="C1008" s="725">
        <v>19</v>
      </c>
      <c r="D1008" s="726">
        <v>9</v>
      </c>
      <c r="F1008" s="84"/>
      <c r="G1008" s="85"/>
    </row>
    <row r="1009" spans="1:7" ht="15.5" x14ac:dyDescent="0.35">
      <c r="A1009" s="668" t="s">
        <v>2006</v>
      </c>
      <c r="B1009" s="725">
        <v>156</v>
      </c>
      <c r="C1009" s="725">
        <v>10</v>
      </c>
      <c r="D1009" s="726">
        <v>186</v>
      </c>
      <c r="F1009" s="84"/>
      <c r="G1009" s="85"/>
    </row>
    <row r="1010" spans="1:7" ht="15.5" x14ac:dyDescent="0.35">
      <c r="A1010" s="668" t="s">
        <v>2007</v>
      </c>
      <c r="B1010" s="725">
        <v>13</v>
      </c>
      <c r="C1010" s="725">
        <v>12</v>
      </c>
      <c r="D1010" s="726">
        <v>22</v>
      </c>
      <c r="F1010" s="84"/>
      <c r="G1010" s="85"/>
    </row>
    <row r="1011" spans="1:7" ht="15.5" x14ac:dyDescent="0.35">
      <c r="A1011" s="668" t="s">
        <v>2008</v>
      </c>
      <c r="B1011" s="725">
        <v>38</v>
      </c>
      <c r="C1011" s="725">
        <v>8</v>
      </c>
      <c r="D1011" s="726">
        <v>55</v>
      </c>
      <c r="F1011" s="238"/>
      <c r="G1011" s="85"/>
    </row>
    <row r="1012" spans="1:7" ht="15.5" x14ac:dyDescent="0.35">
      <c r="A1012" s="668" t="s">
        <v>2009</v>
      </c>
      <c r="B1012" s="725">
        <v>8</v>
      </c>
      <c r="C1012" s="725">
        <v>15</v>
      </c>
      <c r="D1012" s="726">
        <v>25</v>
      </c>
      <c r="F1012" s="84"/>
      <c r="G1012" s="85"/>
    </row>
    <row r="1013" spans="1:7" ht="15.5" x14ac:dyDescent="0.35">
      <c r="A1013" s="668" t="s">
        <v>2010</v>
      </c>
      <c r="B1013" s="725">
        <v>32</v>
      </c>
      <c r="C1013" s="725">
        <v>16</v>
      </c>
      <c r="D1013" s="726">
        <v>27</v>
      </c>
      <c r="F1013" s="84"/>
      <c r="G1013" s="85"/>
    </row>
    <row r="1014" spans="1:7" ht="15.5" x14ac:dyDescent="0.35">
      <c r="A1014" s="668" t="s">
        <v>2011</v>
      </c>
      <c r="B1014" s="725">
        <v>109</v>
      </c>
      <c r="C1014" s="725">
        <v>15</v>
      </c>
      <c r="D1014" s="726">
        <v>119</v>
      </c>
      <c r="F1014" s="84"/>
      <c r="G1014" s="85"/>
    </row>
    <row r="1015" spans="1:7" ht="15.5" x14ac:dyDescent="0.35">
      <c r="A1015" s="668" t="s">
        <v>2012</v>
      </c>
      <c r="B1015" s="725">
        <v>11</v>
      </c>
      <c r="C1015" s="725">
        <v>9</v>
      </c>
      <c r="D1015" s="726">
        <v>7</v>
      </c>
      <c r="F1015" s="84"/>
      <c r="G1015" s="85"/>
    </row>
    <row r="1016" spans="1:7" ht="15.5" x14ac:dyDescent="0.35">
      <c r="A1016" s="668" t="s">
        <v>2013</v>
      </c>
      <c r="B1016" s="725">
        <v>16</v>
      </c>
      <c r="C1016" s="725">
        <v>18</v>
      </c>
      <c r="D1016" s="726">
        <v>9</v>
      </c>
      <c r="F1016" s="84"/>
      <c r="G1016" s="85"/>
    </row>
    <row r="1017" spans="1:7" ht="15.5" x14ac:dyDescent="0.35">
      <c r="A1017" s="668" t="s">
        <v>2014</v>
      </c>
      <c r="B1017" s="725">
        <v>36</v>
      </c>
      <c r="C1017" s="725">
        <v>26</v>
      </c>
      <c r="D1017" s="726">
        <v>29</v>
      </c>
      <c r="F1017" s="84"/>
      <c r="G1017" s="85"/>
    </row>
    <row r="1018" spans="1:7" ht="15.5" x14ac:dyDescent="0.35">
      <c r="A1018" s="668" t="s">
        <v>87</v>
      </c>
      <c r="B1018" s="725">
        <v>386</v>
      </c>
      <c r="C1018" s="725">
        <v>20</v>
      </c>
      <c r="D1018" s="726">
        <v>427</v>
      </c>
      <c r="F1018" s="84"/>
      <c r="G1018" s="85"/>
    </row>
    <row r="1019" spans="1:7" ht="15.5" x14ac:dyDescent="0.35">
      <c r="A1019" s="668" t="s">
        <v>88</v>
      </c>
      <c r="B1019" s="725">
        <v>27</v>
      </c>
      <c r="C1019" s="725">
        <v>18</v>
      </c>
      <c r="D1019" s="726">
        <v>26</v>
      </c>
      <c r="F1019" s="84"/>
      <c r="G1019" s="85"/>
    </row>
    <row r="1020" spans="1:7" ht="15.5" x14ac:dyDescent="0.35">
      <c r="A1020" s="668" t="s">
        <v>89</v>
      </c>
      <c r="B1020" s="725">
        <v>3</v>
      </c>
      <c r="C1020" s="725">
        <v>15</v>
      </c>
      <c r="D1020" s="726">
        <v>1</v>
      </c>
      <c r="F1020" s="84"/>
      <c r="G1020" s="85"/>
    </row>
    <row r="1021" spans="1:7" ht="15.5" x14ac:dyDescent="0.35">
      <c r="A1021" s="668" t="s">
        <v>90</v>
      </c>
      <c r="B1021" s="725">
        <v>101</v>
      </c>
      <c r="C1021" s="725">
        <v>27</v>
      </c>
      <c r="D1021" s="726">
        <v>109</v>
      </c>
      <c r="F1021" s="84"/>
      <c r="G1021" s="85"/>
    </row>
    <row r="1022" spans="1:7" ht="15.5" x14ac:dyDescent="0.35">
      <c r="A1022" s="668" t="s">
        <v>91</v>
      </c>
      <c r="B1022" s="725">
        <v>44</v>
      </c>
      <c r="C1022" s="725">
        <v>17</v>
      </c>
      <c r="D1022" s="726">
        <v>27</v>
      </c>
      <c r="F1022" s="84"/>
      <c r="G1022" s="85"/>
    </row>
    <row r="1023" spans="1:7" ht="15.5" x14ac:dyDescent="0.35">
      <c r="A1023" s="668" t="s">
        <v>92</v>
      </c>
      <c r="B1023" s="725">
        <v>13</v>
      </c>
      <c r="C1023" s="725">
        <v>15</v>
      </c>
      <c r="D1023" s="726">
        <v>11</v>
      </c>
      <c r="F1023" s="238"/>
      <c r="G1023" s="85"/>
    </row>
    <row r="1024" spans="1:7" ht="15.5" x14ac:dyDescent="0.35">
      <c r="A1024" s="668" t="s">
        <v>93</v>
      </c>
      <c r="B1024" s="725">
        <v>22</v>
      </c>
      <c r="C1024" s="725">
        <v>18</v>
      </c>
      <c r="D1024" s="726">
        <v>21</v>
      </c>
      <c r="F1024" s="84"/>
      <c r="G1024" s="85"/>
    </row>
    <row r="1025" spans="1:7" ht="15.5" x14ac:dyDescent="0.35">
      <c r="A1025" s="668" t="s">
        <v>94</v>
      </c>
      <c r="B1025" s="725">
        <v>24</v>
      </c>
      <c r="C1025" s="725">
        <v>11</v>
      </c>
      <c r="D1025" s="726">
        <v>23</v>
      </c>
      <c r="F1025" s="84"/>
      <c r="G1025" s="85"/>
    </row>
    <row r="1026" spans="1:7" ht="15.5" x14ac:dyDescent="0.35">
      <c r="A1026" s="668" t="s">
        <v>95</v>
      </c>
      <c r="B1026" s="725">
        <v>23</v>
      </c>
      <c r="C1026" s="725">
        <v>17</v>
      </c>
      <c r="D1026" s="726">
        <v>17</v>
      </c>
      <c r="F1026" s="84"/>
      <c r="G1026" s="85"/>
    </row>
    <row r="1027" spans="1:7" ht="15.5" x14ac:dyDescent="0.35">
      <c r="A1027" s="668" t="s">
        <v>96</v>
      </c>
      <c r="B1027" s="725">
        <v>7</v>
      </c>
      <c r="C1027" s="725">
        <v>19</v>
      </c>
      <c r="D1027" s="726">
        <v>2</v>
      </c>
      <c r="F1027" s="84"/>
      <c r="G1027" s="85"/>
    </row>
    <row r="1028" spans="1:7" ht="15.5" x14ac:dyDescent="0.35">
      <c r="A1028" s="668" t="s">
        <v>97</v>
      </c>
      <c r="B1028" s="725">
        <v>12</v>
      </c>
      <c r="C1028" s="725">
        <v>17</v>
      </c>
      <c r="D1028" s="726">
        <v>2</v>
      </c>
      <c r="F1028" s="84"/>
      <c r="G1028" s="85"/>
    </row>
    <row r="1029" spans="1:7" ht="15.5" x14ac:dyDescent="0.35">
      <c r="A1029" s="668" t="s">
        <v>98</v>
      </c>
      <c r="B1029" s="725">
        <v>8</v>
      </c>
      <c r="C1029" s="725">
        <v>20</v>
      </c>
      <c r="D1029" s="726">
        <v>3</v>
      </c>
      <c r="F1029" s="84"/>
      <c r="G1029" s="85"/>
    </row>
    <row r="1030" spans="1:7" ht="15.5" x14ac:dyDescent="0.35">
      <c r="A1030" s="668" t="s">
        <v>99</v>
      </c>
      <c r="B1030" s="725">
        <v>18</v>
      </c>
      <c r="C1030" s="725">
        <v>14</v>
      </c>
      <c r="D1030" s="726">
        <v>12</v>
      </c>
      <c r="F1030" s="84"/>
      <c r="G1030" s="85"/>
    </row>
    <row r="1031" spans="1:7" ht="15.5" x14ac:dyDescent="0.35">
      <c r="A1031" s="668" t="s">
        <v>100</v>
      </c>
      <c r="B1031" s="725">
        <v>22</v>
      </c>
      <c r="C1031" s="725">
        <v>12</v>
      </c>
      <c r="D1031" s="726">
        <v>11</v>
      </c>
      <c r="F1031" s="84"/>
      <c r="G1031" s="85"/>
    </row>
    <row r="1032" spans="1:7" ht="15.5" x14ac:dyDescent="0.35">
      <c r="A1032" s="668" t="s">
        <v>101</v>
      </c>
      <c r="B1032" s="725">
        <v>8</v>
      </c>
      <c r="C1032" s="725">
        <v>17</v>
      </c>
      <c r="D1032" s="726">
        <v>4</v>
      </c>
      <c r="F1032" s="84"/>
      <c r="G1032" s="85"/>
    </row>
    <row r="1033" spans="1:7" ht="15.5" x14ac:dyDescent="0.35">
      <c r="A1033" s="668" t="s">
        <v>102</v>
      </c>
      <c r="B1033" s="725">
        <v>3</v>
      </c>
      <c r="C1033" s="725">
        <v>11</v>
      </c>
      <c r="D1033" s="726">
        <v>2</v>
      </c>
      <c r="F1033" s="84"/>
      <c r="G1033" s="85"/>
    </row>
    <row r="1034" spans="1:7" ht="15.5" x14ac:dyDescent="0.35">
      <c r="A1034" s="668" t="s">
        <v>103</v>
      </c>
      <c r="B1034" s="725">
        <v>13</v>
      </c>
      <c r="C1034" s="725">
        <v>11</v>
      </c>
      <c r="D1034" s="726">
        <v>15</v>
      </c>
      <c r="F1034" s="84"/>
      <c r="G1034" s="85"/>
    </row>
    <row r="1035" spans="1:7" ht="15.5" x14ac:dyDescent="0.35">
      <c r="A1035" s="668" t="s">
        <v>104</v>
      </c>
      <c r="B1035" s="725">
        <v>9</v>
      </c>
      <c r="C1035" s="725">
        <v>10</v>
      </c>
      <c r="D1035" s="726">
        <v>11</v>
      </c>
      <c r="F1035" s="238"/>
      <c r="G1035" s="85"/>
    </row>
    <row r="1036" spans="1:7" ht="15.5" x14ac:dyDescent="0.35">
      <c r="A1036" s="668" t="s">
        <v>105</v>
      </c>
      <c r="B1036" s="725">
        <v>20</v>
      </c>
      <c r="C1036" s="725">
        <v>9</v>
      </c>
      <c r="D1036" s="726">
        <v>20</v>
      </c>
      <c r="F1036" s="84"/>
      <c r="G1036" s="85"/>
    </row>
    <row r="1037" spans="1:7" ht="15.5" x14ac:dyDescent="0.35">
      <c r="A1037" s="668" t="s">
        <v>106</v>
      </c>
      <c r="B1037" s="725">
        <v>18</v>
      </c>
      <c r="C1037" s="725">
        <v>11</v>
      </c>
      <c r="D1037" s="726">
        <v>19</v>
      </c>
      <c r="F1037" s="84"/>
      <c r="G1037" s="85"/>
    </row>
    <row r="1038" spans="1:7" ht="15.5" x14ac:dyDescent="0.35">
      <c r="A1038" s="668" t="s">
        <v>107</v>
      </c>
      <c r="B1038" s="725">
        <v>35</v>
      </c>
      <c r="C1038" s="725">
        <v>14</v>
      </c>
      <c r="D1038" s="726">
        <v>23</v>
      </c>
      <c r="F1038" s="84"/>
      <c r="G1038" s="85"/>
    </row>
    <row r="1039" spans="1:7" ht="15.5" x14ac:dyDescent="0.35">
      <c r="A1039" s="668" t="s">
        <v>108</v>
      </c>
      <c r="B1039" s="725">
        <v>73</v>
      </c>
      <c r="C1039" s="725">
        <v>15</v>
      </c>
      <c r="D1039" s="726">
        <v>23</v>
      </c>
      <c r="F1039" s="84"/>
      <c r="G1039" s="85"/>
    </row>
    <row r="1040" spans="1:7" ht="15.5" x14ac:dyDescent="0.35">
      <c r="A1040" s="668" t="s">
        <v>109</v>
      </c>
      <c r="B1040" s="725">
        <v>22</v>
      </c>
      <c r="C1040" s="725">
        <v>18</v>
      </c>
      <c r="D1040" s="726">
        <v>11</v>
      </c>
      <c r="F1040" s="84"/>
      <c r="G1040" s="85"/>
    </row>
    <row r="1041" spans="1:7" ht="15.5" x14ac:dyDescent="0.35">
      <c r="A1041" s="668" t="s">
        <v>110</v>
      </c>
      <c r="B1041" s="725">
        <v>16</v>
      </c>
      <c r="C1041" s="725">
        <v>18</v>
      </c>
      <c r="D1041" s="726">
        <v>8</v>
      </c>
      <c r="F1041" s="84"/>
      <c r="G1041" s="85"/>
    </row>
    <row r="1042" spans="1:7" ht="15.5" x14ac:dyDescent="0.35">
      <c r="A1042" s="668" t="s">
        <v>111</v>
      </c>
      <c r="B1042" s="725">
        <v>76</v>
      </c>
      <c r="C1042" s="725">
        <v>16</v>
      </c>
      <c r="D1042" s="726">
        <v>87</v>
      </c>
      <c r="F1042" s="84"/>
      <c r="G1042" s="85"/>
    </row>
    <row r="1043" spans="1:7" ht="15.5" x14ac:dyDescent="0.35">
      <c r="A1043" s="668" t="s">
        <v>112</v>
      </c>
      <c r="B1043" s="725">
        <v>5</v>
      </c>
      <c r="C1043" s="725">
        <v>9</v>
      </c>
      <c r="D1043" s="726">
        <v>1</v>
      </c>
      <c r="F1043" s="84"/>
      <c r="G1043" s="85"/>
    </row>
    <row r="1044" spans="1:7" ht="15.5" x14ac:dyDescent="0.35">
      <c r="A1044" s="668" t="s">
        <v>113</v>
      </c>
      <c r="B1044" s="725">
        <v>8</v>
      </c>
      <c r="C1044" s="725">
        <v>12</v>
      </c>
      <c r="D1044" s="726">
        <v>5</v>
      </c>
      <c r="F1044" s="84"/>
      <c r="G1044" s="85"/>
    </row>
    <row r="1045" spans="1:7" ht="15.5" x14ac:dyDescent="0.35">
      <c r="A1045" s="668" t="s">
        <v>114</v>
      </c>
      <c r="B1045" s="725">
        <v>8</v>
      </c>
      <c r="C1045" s="725">
        <v>11</v>
      </c>
      <c r="D1045" s="726">
        <v>4</v>
      </c>
      <c r="F1045" s="84"/>
      <c r="G1045" s="85"/>
    </row>
    <row r="1046" spans="1:7" ht="15.5" x14ac:dyDescent="0.35">
      <c r="A1046" s="668" t="s">
        <v>115</v>
      </c>
      <c r="B1046" s="725">
        <v>22</v>
      </c>
      <c r="C1046" s="725">
        <v>15</v>
      </c>
      <c r="D1046" s="726">
        <v>17</v>
      </c>
      <c r="F1046" s="84"/>
      <c r="G1046" s="85"/>
    </row>
    <row r="1047" spans="1:7" ht="15.5" x14ac:dyDescent="0.35">
      <c r="A1047" s="668" t="s">
        <v>116</v>
      </c>
      <c r="B1047" s="725">
        <v>19</v>
      </c>
      <c r="C1047" s="725">
        <v>13</v>
      </c>
      <c r="D1047" s="726">
        <v>4</v>
      </c>
      <c r="F1047" s="238"/>
      <c r="G1047" s="85"/>
    </row>
    <row r="1048" spans="1:7" ht="15.5" x14ac:dyDescent="0.35">
      <c r="A1048" s="668" t="s">
        <v>117</v>
      </c>
      <c r="B1048" s="725">
        <v>17</v>
      </c>
      <c r="C1048" s="725">
        <v>17</v>
      </c>
      <c r="D1048" s="726">
        <v>8</v>
      </c>
      <c r="F1048" s="84"/>
      <c r="G1048" s="85"/>
    </row>
    <row r="1049" spans="1:7" ht="15.5" x14ac:dyDescent="0.35">
      <c r="A1049" s="668" t="s">
        <v>118</v>
      </c>
      <c r="B1049" s="725">
        <v>20</v>
      </c>
      <c r="C1049" s="725">
        <v>14</v>
      </c>
      <c r="D1049" s="726">
        <v>3</v>
      </c>
      <c r="F1049" s="84"/>
      <c r="G1049" s="85"/>
    </row>
    <row r="1050" spans="1:7" ht="15.5" x14ac:dyDescent="0.35">
      <c r="A1050" s="668" t="s">
        <v>119</v>
      </c>
      <c r="B1050" s="725">
        <v>18</v>
      </c>
      <c r="C1050" s="725">
        <v>17</v>
      </c>
      <c r="D1050" s="726">
        <v>5</v>
      </c>
      <c r="F1050" s="84"/>
      <c r="G1050" s="85"/>
    </row>
    <row r="1051" spans="1:7" ht="15.5" x14ac:dyDescent="0.35">
      <c r="A1051" s="668" t="s">
        <v>120</v>
      </c>
      <c r="B1051" s="725">
        <v>20</v>
      </c>
      <c r="C1051" s="725">
        <v>14</v>
      </c>
      <c r="D1051" s="726">
        <v>12</v>
      </c>
      <c r="F1051" s="84"/>
      <c r="G1051" s="85"/>
    </row>
    <row r="1052" spans="1:7" ht="15.5" x14ac:dyDescent="0.35">
      <c r="A1052" s="668" t="s">
        <v>121</v>
      </c>
      <c r="B1052" s="725">
        <v>50</v>
      </c>
      <c r="C1052" s="725">
        <v>11</v>
      </c>
      <c r="D1052" s="726">
        <v>10</v>
      </c>
      <c r="F1052" s="84"/>
      <c r="G1052" s="85"/>
    </row>
    <row r="1053" spans="1:7" ht="15.5" x14ac:dyDescent="0.35">
      <c r="A1053" s="668" t="s">
        <v>122</v>
      </c>
      <c r="B1053" s="725">
        <v>2</v>
      </c>
      <c r="C1053" s="725">
        <v>11</v>
      </c>
      <c r="D1053" s="726">
        <v>2</v>
      </c>
      <c r="F1053" s="84"/>
      <c r="G1053" s="85"/>
    </row>
    <row r="1054" spans="1:7" ht="15.5" x14ac:dyDescent="0.35">
      <c r="A1054" s="668" t="s">
        <v>123</v>
      </c>
      <c r="B1054" s="725">
        <v>50</v>
      </c>
      <c r="C1054" s="725">
        <v>12</v>
      </c>
      <c r="D1054" s="726">
        <v>3</v>
      </c>
      <c r="F1054" s="84"/>
      <c r="G1054" s="85"/>
    </row>
    <row r="1055" spans="1:7" ht="15.5" x14ac:dyDescent="0.35">
      <c r="A1055" s="668" t="s">
        <v>124</v>
      </c>
      <c r="B1055" s="725">
        <v>62</v>
      </c>
      <c r="C1055" s="725">
        <v>10</v>
      </c>
      <c r="D1055" s="726">
        <v>4</v>
      </c>
      <c r="F1055" s="84"/>
      <c r="G1055" s="85"/>
    </row>
    <row r="1056" spans="1:7" ht="15.5" x14ac:dyDescent="0.35">
      <c r="A1056" s="668" t="s">
        <v>125</v>
      </c>
      <c r="B1056" s="725">
        <v>10</v>
      </c>
      <c r="C1056" s="725">
        <v>11</v>
      </c>
      <c r="D1056" s="726">
        <v>3</v>
      </c>
      <c r="F1056" s="84"/>
      <c r="G1056" s="85"/>
    </row>
    <row r="1057" spans="1:7" ht="15.5" x14ac:dyDescent="0.35">
      <c r="A1057" s="668" t="s">
        <v>126</v>
      </c>
      <c r="B1057" s="725">
        <v>8</v>
      </c>
      <c r="C1057" s="725">
        <v>11</v>
      </c>
      <c r="D1057" s="726">
        <v>3</v>
      </c>
      <c r="F1057" s="84"/>
      <c r="G1057" s="85"/>
    </row>
    <row r="1058" spans="1:7" ht="15.5" x14ac:dyDescent="0.35">
      <c r="A1058" s="668" t="s">
        <v>127</v>
      </c>
      <c r="B1058" s="725">
        <v>8</v>
      </c>
      <c r="C1058" s="725">
        <v>11</v>
      </c>
      <c r="D1058" s="726">
        <v>3</v>
      </c>
      <c r="F1058" s="84"/>
      <c r="G1058" s="85"/>
    </row>
    <row r="1059" spans="1:7" ht="15.5" x14ac:dyDescent="0.35">
      <c r="A1059" s="668" t="s">
        <v>128</v>
      </c>
      <c r="B1059" s="725">
        <v>10</v>
      </c>
      <c r="C1059" s="725">
        <v>16</v>
      </c>
      <c r="D1059" s="726">
        <v>5</v>
      </c>
      <c r="F1059" s="238"/>
      <c r="G1059" s="85"/>
    </row>
    <row r="1060" spans="1:7" ht="15.5" x14ac:dyDescent="0.35">
      <c r="A1060" s="668" t="s">
        <v>129</v>
      </c>
      <c r="B1060" s="725">
        <v>9</v>
      </c>
      <c r="C1060" s="725">
        <v>18</v>
      </c>
      <c r="D1060" s="726">
        <v>3</v>
      </c>
      <c r="F1060" s="84"/>
      <c r="G1060" s="85"/>
    </row>
    <row r="1061" spans="1:7" ht="15.5" x14ac:dyDescent="0.35">
      <c r="A1061" s="668" t="s">
        <v>130</v>
      </c>
      <c r="B1061" s="725">
        <v>73</v>
      </c>
      <c r="C1061" s="725">
        <v>14</v>
      </c>
      <c r="D1061" s="726">
        <v>20</v>
      </c>
      <c r="F1061" s="84"/>
      <c r="G1061" s="85"/>
    </row>
    <row r="1062" spans="1:7" ht="15.5" x14ac:dyDescent="0.35">
      <c r="A1062" s="668" t="s">
        <v>131</v>
      </c>
      <c r="B1062" s="725">
        <v>114</v>
      </c>
      <c r="C1062" s="725">
        <v>16</v>
      </c>
      <c r="D1062" s="726">
        <v>18</v>
      </c>
      <c r="F1062" s="84"/>
      <c r="G1062" s="85"/>
    </row>
    <row r="1063" spans="1:7" ht="15.5" x14ac:dyDescent="0.35">
      <c r="A1063" s="668" t="s">
        <v>132</v>
      </c>
      <c r="B1063" s="725">
        <v>3</v>
      </c>
      <c r="C1063" s="725">
        <v>7</v>
      </c>
      <c r="D1063" s="726">
        <v>1</v>
      </c>
      <c r="F1063" s="84"/>
      <c r="G1063" s="85"/>
    </row>
    <row r="1064" spans="1:7" ht="15.5" x14ac:dyDescent="0.35">
      <c r="A1064" s="668" t="s">
        <v>133</v>
      </c>
      <c r="B1064" s="725">
        <v>7</v>
      </c>
      <c r="C1064" s="725">
        <v>15</v>
      </c>
      <c r="D1064" s="726">
        <v>3</v>
      </c>
      <c r="F1064" s="84"/>
      <c r="G1064" s="85"/>
    </row>
    <row r="1065" spans="1:7" ht="15.5" x14ac:dyDescent="0.35">
      <c r="A1065" s="668" t="s">
        <v>134</v>
      </c>
      <c r="B1065" s="725">
        <v>17</v>
      </c>
      <c r="C1065" s="725">
        <v>9</v>
      </c>
      <c r="D1065" s="726">
        <v>5</v>
      </c>
      <c r="F1065" s="84"/>
      <c r="G1065" s="85"/>
    </row>
    <row r="1066" spans="1:7" ht="15.5" x14ac:dyDescent="0.35">
      <c r="A1066" s="668" t="s">
        <v>135</v>
      </c>
      <c r="B1066" s="725">
        <v>4</v>
      </c>
      <c r="C1066" s="725">
        <v>11</v>
      </c>
      <c r="D1066" s="726">
        <v>2</v>
      </c>
      <c r="F1066" s="84"/>
      <c r="G1066" s="85"/>
    </row>
    <row r="1067" spans="1:7" ht="15.5" x14ac:dyDescent="0.35">
      <c r="A1067" s="668" t="s">
        <v>136</v>
      </c>
      <c r="B1067" s="725">
        <v>4</v>
      </c>
      <c r="C1067" s="725">
        <v>11</v>
      </c>
      <c r="D1067" s="726">
        <v>2</v>
      </c>
      <c r="F1067" s="84"/>
      <c r="G1067" s="85"/>
    </row>
    <row r="1068" spans="1:7" ht="15.5" x14ac:dyDescent="0.35">
      <c r="A1068" s="668" t="s">
        <v>137</v>
      </c>
      <c r="B1068" s="725">
        <v>9</v>
      </c>
      <c r="C1068" s="725">
        <v>11</v>
      </c>
      <c r="D1068" s="726">
        <v>2</v>
      </c>
      <c r="F1068" s="84"/>
      <c r="G1068" s="85"/>
    </row>
    <row r="1069" spans="1:7" ht="15.5" x14ac:dyDescent="0.35">
      <c r="A1069" s="668" t="s">
        <v>138</v>
      </c>
      <c r="B1069" s="725">
        <v>16</v>
      </c>
      <c r="C1069" s="725">
        <v>16</v>
      </c>
      <c r="D1069" s="726">
        <v>9</v>
      </c>
      <c r="F1069" s="84"/>
      <c r="G1069" s="85"/>
    </row>
    <row r="1070" spans="1:7" ht="15.5" x14ac:dyDescent="0.35">
      <c r="A1070" s="668" t="s">
        <v>139</v>
      </c>
      <c r="B1070" s="725">
        <v>11</v>
      </c>
      <c r="C1070" s="725">
        <v>8</v>
      </c>
      <c r="D1070" s="726">
        <v>3</v>
      </c>
      <c r="F1070" s="84"/>
      <c r="G1070" s="85"/>
    </row>
    <row r="1071" spans="1:7" ht="15.5" x14ac:dyDescent="0.35">
      <c r="A1071" s="668" t="s">
        <v>140</v>
      </c>
      <c r="B1071" s="725">
        <v>5</v>
      </c>
      <c r="C1071" s="725">
        <v>7</v>
      </c>
      <c r="D1071" s="726">
        <v>1</v>
      </c>
      <c r="F1071" s="238"/>
      <c r="G1071" s="85"/>
    </row>
    <row r="1072" spans="1:7" ht="15.5" x14ac:dyDescent="0.35">
      <c r="A1072" s="668" t="s">
        <v>141</v>
      </c>
      <c r="B1072" s="725">
        <v>11</v>
      </c>
      <c r="C1072" s="725">
        <v>10</v>
      </c>
      <c r="D1072" s="726">
        <v>6</v>
      </c>
      <c r="F1072" s="84"/>
      <c r="G1072" s="85"/>
    </row>
    <row r="1073" spans="1:7" ht="15.5" x14ac:dyDescent="0.35">
      <c r="A1073" s="668" t="s">
        <v>142</v>
      </c>
      <c r="B1073" s="725">
        <v>7</v>
      </c>
      <c r="C1073" s="725">
        <v>11</v>
      </c>
      <c r="D1073" s="726">
        <v>6</v>
      </c>
      <c r="F1073" s="84"/>
      <c r="G1073" s="85"/>
    </row>
    <row r="1074" spans="1:7" ht="15.5" x14ac:dyDescent="0.35">
      <c r="A1074" s="668" t="s">
        <v>143</v>
      </c>
      <c r="B1074" s="725">
        <v>9</v>
      </c>
      <c r="C1074" s="725">
        <v>14</v>
      </c>
      <c r="D1074" s="726">
        <v>5</v>
      </c>
      <c r="F1074" s="84"/>
      <c r="G1074" s="86"/>
    </row>
    <row r="1075" spans="1:7" ht="15.5" x14ac:dyDescent="0.35">
      <c r="A1075" s="668" t="s">
        <v>144</v>
      </c>
      <c r="B1075" s="725">
        <v>2</v>
      </c>
      <c r="C1075" s="725">
        <v>8</v>
      </c>
      <c r="D1075" s="726">
        <v>1</v>
      </c>
      <c r="F1075" s="84"/>
      <c r="G1075" s="86"/>
    </row>
    <row r="1076" spans="1:7" ht="15.5" x14ac:dyDescent="0.35">
      <c r="A1076" s="668" t="s">
        <v>145</v>
      </c>
      <c r="B1076" s="725">
        <v>10</v>
      </c>
      <c r="C1076" s="725">
        <v>14</v>
      </c>
      <c r="D1076" s="726">
        <v>5</v>
      </c>
      <c r="F1076" s="84"/>
      <c r="G1076" s="86"/>
    </row>
    <row r="1077" spans="1:7" ht="15.5" x14ac:dyDescent="0.35">
      <c r="A1077" s="668" t="s">
        <v>146</v>
      </c>
      <c r="B1077" s="725">
        <v>12</v>
      </c>
      <c r="C1077" s="725">
        <v>24</v>
      </c>
      <c r="D1077" s="726">
        <v>3</v>
      </c>
      <c r="F1077" s="84"/>
      <c r="G1077" s="86"/>
    </row>
    <row r="1078" spans="1:7" ht="15.5" x14ac:dyDescent="0.35">
      <c r="A1078" s="668" t="s">
        <v>147</v>
      </c>
      <c r="B1078" s="725">
        <v>11</v>
      </c>
      <c r="C1078" s="725">
        <v>24</v>
      </c>
      <c r="D1078" s="726">
        <v>7</v>
      </c>
      <c r="F1078" s="84"/>
      <c r="G1078" s="86"/>
    </row>
    <row r="1079" spans="1:7" ht="15.5" x14ac:dyDescent="0.35">
      <c r="A1079" s="668" t="s">
        <v>148</v>
      </c>
      <c r="B1079" s="725">
        <v>7</v>
      </c>
      <c r="C1079" s="725">
        <v>10</v>
      </c>
      <c r="D1079" s="726">
        <v>2</v>
      </c>
      <c r="F1079" s="84"/>
      <c r="G1079" s="86"/>
    </row>
    <row r="1080" spans="1:7" ht="15.5" x14ac:dyDescent="0.35">
      <c r="A1080" s="668" t="s">
        <v>149</v>
      </c>
      <c r="B1080" s="725">
        <v>9</v>
      </c>
      <c r="C1080" s="725">
        <v>14</v>
      </c>
      <c r="D1080" s="726">
        <v>3</v>
      </c>
      <c r="F1080" s="84"/>
      <c r="G1080" s="86"/>
    </row>
    <row r="1081" spans="1:7" ht="15.5" x14ac:dyDescent="0.35">
      <c r="A1081" s="668" t="s">
        <v>150</v>
      </c>
      <c r="B1081" s="725">
        <v>8</v>
      </c>
      <c r="C1081" s="725">
        <v>13</v>
      </c>
      <c r="D1081" s="726">
        <v>2</v>
      </c>
      <c r="F1081" s="84"/>
      <c r="G1081" s="86"/>
    </row>
    <row r="1082" spans="1:7" ht="15.5" x14ac:dyDescent="0.35">
      <c r="A1082" s="668" t="s">
        <v>151</v>
      </c>
      <c r="B1082" s="725">
        <v>84</v>
      </c>
      <c r="C1082" s="725">
        <v>13</v>
      </c>
      <c r="D1082" s="726">
        <v>21</v>
      </c>
      <c r="F1082" s="84"/>
      <c r="G1082" s="86"/>
    </row>
    <row r="1083" spans="1:7" ht="15.5" x14ac:dyDescent="0.35">
      <c r="A1083" s="668" t="s">
        <v>152</v>
      </c>
      <c r="B1083" s="725">
        <v>64</v>
      </c>
      <c r="C1083" s="725">
        <v>12</v>
      </c>
      <c r="D1083" s="726">
        <v>19</v>
      </c>
      <c r="F1083" s="238"/>
      <c r="G1083" s="86"/>
    </row>
    <row r="1084" spans="1:7" ht="15.5" x14ac:dyDescent="0.35">
      <c r="A1084" s="668" t="s">
        <v>153</v>
      </c>
      <c r="B1084" s="725">
        <v>18</v>
      </c>
      <c r="C1084" s="725">
        <v>7</v>
      </c>
      <c r="D1084" s="726">
        <v>7</v>
      </c>
      <c r="F1084" s="84"/>
      <c r="G1084" s="86"/>
    </row>
    <row r="1085" spans="1:7" ht="15.5" x14ac:dyDescent="0.35">
      <c r="A1085" s="668" t="s">
        <v>154</v>
      </c>
      <c r="B1085" s="227" t="s">
        <v>1013</v>
      </c>
      <c r="C1085" s="227" t="s">
        <v>1013</v>
      </c>
      <c r="D1085" s="227" t="s">
        <v>1013</v>
      </c>
      <c r="F1085" s="84"/>
      <c r="G1085" s="86"/>
    </row>
    <row r="1086" spans="1:7" ht="15.5" x14ac:dyDescent="0.35">
      <c r="A1086" s="668" t="s">
        <v>155</v>
      </c>
      <c r="B1086" s="227" t="s">
        <v>1013</v>
      </c>
      <c r="C1086" s="227" t="s">
        <v>1013</v>
      </c>
      <c r="D1086" s="227" t="s">
        <v>1013</v>
      </c>
      <c r="F1086" s="84"/>
      <c r="G1086" s="86"/>
    </row>
    <row r="1087" spans="1:7" ht="15.5" x14ac:dyDescent="0.35">
      <c r="A1087" s="668" t="s">
        <v>156</v>
      </c>
      <c r="B1087" s="227" t="s">
        <v>1013</v>
      </c>
      <c r="C1087" s="227" t="s">
        <v>1013</v>
      </c>
      <c r="D1087" s="227" t="s">
        <v>1013</v>
      </c>
      <c r="F1087" s="84"/>
      <c r="G1087" s="86"/>
    </row>
    <row r="1088" spans="1:7" ht="15.5" x14ac:dyDescent="0.35">
      <c r="A1088" s="668" t="s">
        <v>157</v>
      </c>
      <c r="B1088" s="227" t="s">
        <v>1013</v>
      </c>
      <c r="C1088" s="227" t="s">
        <v>1013</v>
      </c>
      <c r="D1088" s="227" t="s">
        <v>1013</v>
      </c>
      <c r="F1088" s="84"/>
      <c r="G1088" s="86"/>
    </row>
    <row r="1089" spans="1:7" ht="15.5" x14ac:dyDescent="0.35">
      <c r="A1089" s="668" t="s">
        <v>158</v>
      </c>
      <c r="B1089" s="227" t="s">
        <v>1013</v>
      </c>
      <c r="C1089" s="227" t="s">
        <v>1013</v>
      </c>
      <c r="D1089" s="227" t="s">
        <v>1013</v>
      </c>
      <c r="F1089" s="84"/>
      <c r="G1089" s="86"/>
    </row>
    <row r="1090" spans="1:7" ht="15.5" x14ac:dyDescent="0.35">
      <c r="A1090" s="668" t="s">
        <v>159</v>
      </c>
      <c r="B1090" s="227" t="s">
        <v>1013</v>
      </c>
      <c r="C1090" s="227" t="s">
        <v>1013</v>
      </c>
      <c r="D1090" s="227" t="s">
        <v>1013</v>
      </c>
      <c r="F1090" s="84"/>
      <c r="G1090" s="86"/>
    </row>
    <row r="1091" spans="1:7" ht="15.5" x14ac:dyDescent="0.35">
      <c r="A1091" s="668" t="s">
        <v>160</v>
      </c>
      <c r="B1091" s="227" t="s">
        <v>1013</v>
      </c>
      <c r="C1091" s="227" t="s">
        <v>1013</v>
      </c>
      <c r="D1091" s="227" t="s">
        <v>1013</v>
      </c>
      <c r="F1091" s="84"/>
      <c r="G1091" s="86"/>
    </row>
    <row r="1092" spans="1:7" ht="15.5" x14ac:dyDescent="0.35">
      <c r="A1092" s="668" t="s">
        <v>161</v>
      </c>
      <c r="B1092" s="227" t="s">
        <v>1013</v>
      </c>
      <c r="C1092" s="227" t="s">
        <v>1013</v>
      </c>
      <c r="D1092" s="227" t="s">
        <v>1013</v>
      </c>
      <c r="F1092" s="84"/>
      <c r="G1092" s="86"/>
    </row>
    <row r="1093" spans="1:7" ht="15.5" x14ac:dyDescent="0.35">
      <c r="A1093" s="668" t="s">
        <v>162</v>
      </c>
      <c r="B1093" s="227" t="s">
        <v>1013</v>
      </c>
      <c r="C1093" s="227" t="s">
        <v>1013</v>
      </c>
      <c r="D1093" s="227" t="s">
        <v>1013</v>
      </c>
      <c r="F1093" s="84"/>
      <c r="G1093" s="86"/>
    </row>
    <row r="1094" spans="1:7" ht="15.5" x14ac:dyDescent="0.35">
      <c r="A1094" s="668" t="s">
        <v>163</v>
      </c>
      <c r="B1094" s="227" t="s">
        <v>1013</v>
      </c>
      <c r="C1094" s="227" t="s">
        <v>1013</v>
      </c>
      <c r="D1094" s="227" t="s">
        <v>1013</v>
      </c>
      <c r="F1094" s="84"/>
      <c r="G1094" s="86"/>
    </row>
    <row r="1095" spans="1:7" ht="15.5" x14ac:dyDescent="0.35">
      <c r="A1095" s="668" t="s">
        <v>164</v>
      </c>
      <c r="B1095" s="227" t="s">
        <v>1013</v>
      </c>
      <c r="C1095" s="227" t="s">
        <v>1013</v>
      </c>
      <c r="D1095" s="227" t="s">
        <v>1013</v>
      </c>
      <c r="F1095" s="238"/>
      <c r="G1095" s="86"/>
    </row>
    <row r="1096" spans="1:7" s="226" customFormat="1" ht="15.5" x14ac:dyDescent="0.35">
      <c r="A1096" s="668" t="s">
        <v>165</v>
      </c>
      <c r="B1096" s="227" t="s">
        <v>1013</v>
      </c>
      <c r="C1096" s="227" t="s">
        <v>1013</v>
      </c>
      <c r="D1096" s="227" t="s">
        <v>1013</v>
      </c>
      <c r="F1096" s="84"/>
      <c r="G1096" s="227"/>
    </row>
    <row r="1097" spans="1:7" s="226" customFormat="1" ht="15.5" x14ac:dyDescent="0.35">
      <c r="A1097" s="668" t="s">
        <v>166</v>
      </c>
      <c r="B1097" s="227" t="s">
        <v>1013</v>
      </c>
      <c r="C1097" s="227" t="s">
        <v>1013</v>
      </c>
      <c r="D1097" s="227" t="s">
        <v>1013</v>
      </c>
      <c r="F1097" s="84"/>
      <c r="G1097" s="227"/>
    </row>
    <row r="1098" spans="1:7" s="226" customFormat="1" ht="15.5" x14ac:dyDescent="0.35">
      <c r="A1098" s="668" t="s">
        <v>167</v>
      </c>
      <c r="B1098" s="227" t="s">
        <v>1013</v>
      </c>
      <c r="C1098" s="227" t="s">
        <v>1013</v>
      </c>
      <c r="D1098" s="227" t="s">
        <v>1013</v>
      </c>
      <c r="F1098" s="84"/>
      <c r="G1098" s="227"/>
    </row>
    <row r="1099" spans="1:7" s="226" customFormat="1" ht="15.5" x14ac:dyDescent="0.35">
      <c r="A1099" s="668" t="s">
        <v>168</v>
      </c>
      <c r="B1099" s="227" t="s">
        <v>1013</v>
      </c>
      <c r="C1099" s="227" t="s">
        <v>1013</v>
      </c>
      <c r="D1099" s="227" t="s">
        <v>1013</v>
      </c>
      <c r="F1099" s="84"/>
      <c r="G1099" s="227"/>
    </row>
    <row r="1100" spans="1:7" s="226" customFormat="1" ht="15.5" x14ac:dyDescent="0.35">
      <c r="A1100" s="668" t="s">
        <v>169</v>
      </c>
      <c r="B1100" s="227" t="s">
        <v>1013</v>
      </c>
      <c r="C1100" s="227" t="s">
        <v>1013</v>
      </c>
      <c r="D1100" s="227" t="s">
        <v>1013</v>
      </c>
      <c r="F1100" s="84"/>
      <c r="G1100" s="227"/>
    </row>
    <row r="1101" spans="1:7" s="226" customFormat="1" ht="15.5" x14ac:dyDescent="0.35">
      <c r="A1101" s="668" t="s">
        <v>170</v>
      </c>
      <c r="B1101" s="227" t="s">
        <v>1013</v>
      </c>
      <c r="C1101" s="227" t="s">
        <v>1013</v>
      </c>
      <c r="D1101" s="227" t="s">
        <v>1013</v>
      </c>
      <c r="F1101" s="84"/>
      <c r="G1101" s="227"/>
    </row>
    <row r="1102" spans="1:7" s="226" customFormat="1" ht="15.5" x14ac:dyDescent="0.35">
      <c r="A1102" s="668" t="s">
        <v>171</v>
      </c>
      <c r="B1102" s="227" t="s">
        <v>1013</v>
      </c>
      <c r="C1102" s="227" t="s">
        <v>1013</v>
      </c>
      <c r="D1102" s="227" t="s">
        <v>1013</v>
      </c>
      <c r="F1102" s="84"/>
      <c r="G1102" s="227"/>
    </row>
    <row r="1103" spans="1:7" s="226" customFormat="1" ht="15.5" x14ac:dyDescent="0.35">
      <c r="A1103" s="668" t="s">
        <v>172</v>
      </c>
      <c r="B1103" s="227" t="s">
        <v>1013</v>
      </c>
      <c r="C1103" s="227" t="s">
        <v>1013</v>
      </c>
      <c r="D1103" s="227" t="s">
        <v>1013</v>
      </c>
      <c r="F1103" s="84"/>
      <c r="G1103" s="227"/>
    </row>
    <row r="1104" spans="1:7" s="226" customFormat="1" ht="15.5" x14ac:dyDescent="0.35">
      <c r="A1104" s="668" t="s">
        <v>173</v>
      </c>
      <c r="B1104" s="227" t="s">
        <v>1013</v>
      </c>
      <c r="C1104" s="227" t="s">
        <v>1013</v>
      </c>
      <c r="D1104" s="227" t="s">
        <v>1013</v>
      </c>
      <c r="F1104" s="84"/>
      <c r="G1104" s="227"/>
    </row>
    <row r="1105" spans="1:7" s="226" customFormat="1" ht="15.5" x14ac:dyDescent="0.35">
      <c r="A1105" s="668" t="s">
        <v>174</v>
      </c>
      <c r="B1105" s="227" t="s">
        <v>1013</v>
      </c>
      <c r="C1105" s="227" t="s">
        <v>1013</v>
      </c>
      <c r="D1105" s="227" t="s">
        <v>1013</v>
      </c>
      <c r="F1105" s="84"/>
      <c r="G1105" s="227"/>
    </row>
    <row r="1106" spans="1:7" s="226" customFormat="1" ht="15.5" x14ac:dyDescent="0.35">
      <c r="A1106" s="668" t="s">
        <v>175</v>
      </c>
      <c r="B1106" s="227" t="s">
        <v>1013</v>
      </c>
      <c r="C1106" s="227" t="s">
        <v>1013</v>
      </c>
      <c r="D1106" s="227" t="s">
        <v>1013</v>
      </c>
      <c r="F1106" s="84"/>
    </row>
    <row r="1107" spans="1:7" s="226" customFormat="1" ht="15.5" x14ac:dyDescent="0.35">
      <c r="A1107" s="668" t="s">
        <v>176</v>
      </c>
      <c r="B1107" s="227" t="s">
        <v>1013</v>
      </c>
      <c r="C1107" s="227" t="s">
        <v>1013</v>
      </c>
      <c r="D1107" s="227" t="s">
        <v>1013</v>
      </c>
      <c r="F1107" s="238"/>
    </row>
    <row r="1108" spans="1:7" s="226" customFormat="1" ht="15.5" x14ac:dyDescent="0.35">
      <c r="A1108" s="733" t="s">
        <v>177</v>
      </c>
      <c r="B1108" s="727">
        <v>22</v>
      </c>
      <c r="C1108" s="727">
        <v>12</v>
      </c>
      <c r="D1108" s="727">
        <v>1</v>
      </c>
    </row>
    <row r="1109" spans="1:7" s="226" customFormat="1" ht="15.5" x14ac:dyDescent="0.35">
      <c r="A1109" s="733" t="s">
        <v>178</v>
      </c>
      <c r="B1109" s="727">
        <v>15</v>
      </c>
      <c r="C1109" s="727">
        <v>21</v>
      </c>
      <c r="D1109" s="727">
        <v>3</v>
      </c>
    </row>
    <row r="1110" spans="1:7" s="226" customFormat="1" ht="15.5" x14ac:dyDescent="0.35">
      <c r="A1110" s="733" t="s">
        <v>179</v>
      </c>
      <c r="B1110" s="727">
        <v>36</v>
      </c>
      <c r="C1110" s="727">
        <v>55</v>
      </c>
      <c r="D1110" s="727">
        <v>12</v>
      </c>
    </row>
    <row r="1111" spans="1:7" s="226" customFormat="1" ht="15.5" x14ac:dyDescent="0.35">
      <c r="A1111" s="733" t="s">
        <v>180</v>
      </c>
      <c r="B1111" s="727">
        <v>20</v>
      </c>
      <c r="C1111" s="727">
        <v>59</v>
      </c>
      <c r="D1111" s="727">
        <v>5</v>
      </c>
    </row>
    <row r="1112" spans="1:7" s="226" customFormat="1" ht="15.5" x14ac:dyDescent="0.35">
      <c r="A1112" s="733" t="s">
        <v>181</v>
      </c>
      <c r="B1112" s="727">
        <v>32</v>
      </c>
      <c r="C1112" s="727">
        <v>76</v>
      </c>
      <c r="D1112" s="727">
        <v>9</v>
      </c>
    </row>
    <row r="1113" spans="1:7" s="226" customFormat="1" ht="15.5" x14ac:dyDescent="0.35">
      <c r="A1113" s="733" t="s">
        <v>182</v>
      </c>
      <c r="B1113" s="725">
        <v>93</v>
      </c>
      <c r="C1113" s="725">
        <v>41</v>
      </c>
      <c r="D1113" s="726">
        <v>31</v>
      </c>
    </row>
    <row r="1114" spans="1:7" s="226" customFormat="1" ht="15.5" x14ac:dyDescent="0.35">
      <c r="A1114" s="733" t="s">
        <v>183</v>
      </c>
      <c r="B1114" s="725">
        <v>86</v>
      </c>
      <c r="C1114" s="725">
        <v>52</v>
      </c>
      <c r="D1114" s="726">
        <v>53</v>
      </c>
    </row>
    <row r="1115" spans="1:7" s="226" customFormat="1" ht="15.5" x14ac:dyDescent="0.35">
      <c r="A1115" s="733" t="s">
        <v>184</v>
      </c>
      <c r="B1115" s="725">
        <v>359</v>
      </c>
      <c r="C1115" s="725">
        <v>78</v>
      </c>
      <c r="D1115" s="726">
        <v>150</v>
      </c>
    </row>
    <row r="1116" spans="1:7" s="226" customFormat="1" ht="15.5" x14ac:dyDescent="0.35">
      <c r="A1116" s="733" t="s">
        <v>185</v>
      </c>
      <c r="B1116" s="725">
        <v>208</v>
      </c>
      <c r="C1116" s="725">
        <v>79</v>
      </c>
      <c r="D1116" s="726">
        <v>98</v>
      </c>
    </row>
    <row r="1117" spans="1:7" s="226" customFormat="1" ht="15.5" x14ac:dyDescent="0.35">
      <c r="A1117" s="733" t="s">
        <v>186</v>
      </c>
      <c r="B1117" s="725">
        <v>423</v>
      </c>
      <c r="C1117" s="725">
        <v>124</v>
      </c>
      <c r="D1117" s="726">
        <v>146</v>
      </c>
    </row>
    <row r="1118" spans="1:7" s="226" customFormat="1" ht="15.5" x14ac:dyDescent="0.35">
      <c r="A1118" s="733" t="s">
        <v>187</v>
      </c>
      <c r="B1118" s="725">
        <v>390</v>
      </c>
      <c r="C1118" s="725">
        <v>316</v>
      </c>
      <c r="D1118" s="726">
        <v>165</v>
      </c>
    </row>
    <row r="1119" spans="1:7" s="226" customFormat="1" ht="15.5" x14ac:dyDescent="0.35">
      <c r="A1119" s="733" t="s">
        <v>188</v>
      </c>
      <c r="B1119" s="725">
        <v>830</v>
      </c>
      <c r="C1119" s="725">
        <v>203</v>
      </c>
      <c r="D1119" s="726">
        <v>155</v>
      </c>
    </row>
    <row r="1120" spans="1:7" s="226" customFormat="1" ht="15.5" x14ac:dyDescent="0.35">
      <c r="A1120" s="733" t="s">
        <v>189</v>
      </c>
      <c r="B1120" s="725">
        <v>210</v>
      </c>
      <c r="C1120" s="725">
        <v>288</v>
      </c>
      <c r="D1120" s="726">
        <v>118</v>
      </c>
    </row>
    <row r="1121" spans="1:4" s="226" customFormat="1" ht="15.5" x14ac:dyDescent="0.35">
      <c r="A1121" s="733" t="s">
        <v>190</v>
      </c>
      <c r="B1121" s="725">
        <v>332</v>
      </c>
      <c r="C1121" s="725">
        <v>612</v>
      </c>
      <c r="D1121" s="726">
        <v>237</v>
      </c>
    </row>
    <row r="1122" spans="1:4" s="226" customFormat="1" ht="15.5" x14ac:dyDescent="0.35">
      <c r="A1122" s="733" t="s">
        <v>191</v>
      </c>
      <c r="B1122" s="725">
        <v>556</v>
      </c>
      <c r="C1122" s="725">
        <v>683</v>
      </c>
      <c r="D1122" s="726">
        <v>306</v>
      </c>
    </row>
    <row r="1123" spans="1:4" s="226" customFormat="1" ht="15.5" x14ac:dyDescent="0.35">
      <c r="A1123" s="733" t="s">
        <v>192</v>
      </c>
      <c r="B1123" s="728">
        <v>318</v>
      </c>
      <c r="C1123" s="725">
        <v>580</v>
      </c>
      <c r="D1123" s="726">
        <v>169</v>
      </c>
    </row>
    <row r="1124" spans="1:4" s="226" customFormat="1" ht="15.5" x14ac:dyDescent="0.35">
      <c r="A1124" s="733" t="s">
        <v>193</v>
      </c>
      <c r="B1124" s="725">
        <v>133</v>
      </c>
      <c r="C1124" s="725">
        <v>344</v>
      </c>
      <c r="D1124" s="726">
        <v>101</v>
      </c>
    </row>
    <row r="1125" spans="1:4" s="226" customFormat="1" ht="15.5" x14ac:dyDescent="0.35">
      <c r="A1125" s="733" t="s">
        <v>194</v>
      </c>
      <c r="B1125" s="725">
        <v>169</v>
      </c>
      <c r="C1125" s="725">
        <v>319</v>
      </c>
      <c r="D1125" s="726">
        <v>65</v>
      </c>
    </row>
    <row r="1126" spans="1:4" s="226" customFormat="1" ht="15.5" x14ac:dyDescent="0.35">
      <c r="A1126" s="733" t="s">
        <v>195</v>
      </c>
      <c r="B1126" s="725">
        <v>284</v>
      </c>
      <c r="C1126" s="725">
        <v>666</v>
      </c>
      <c r="D1126" s="726">
        <v>138</v>
      </c>
    </row>
    <row r="1127" spans="1:4" s="226" customFormat="1" ht="15.5" x14ac:dyDescent="0.35">
      <c r="A1127" s="733" t="s">
        <v>196</v>
      </c>
      <c r="B1127" s="725">
        <v>119</v>
      </c>
      <c r="C1127" s="725">
        <v>493</v>
      </c>
      <c r="D1127" s="729">
        <v>53</v>
      </c>
    </row>
    <row r="1128" spans="1:4" s="226" customFormat="1" ht="15.5" x14ac:dyDescent="0.35">
      <c r="A1128" s="733" t="s">
        <v>197</v>
      </c>
      <c r="B1128" s="725">
        <v>231</v>
      </c>
      <c r="C1128" s="725">
        <v>652</v>
      </c>
      <c r="D1128" s="729">
        <v>108</v>
      </c>
    </row>
    <row r="1129" spans="1:4" s="226" customFormat="1" ht="15.5" x14ac:dyDescent="0.35">
      <c r="A1129" s="733" t="s">
        <v>198</v>
      </c>
      <c r="B1129" s="725">
        <v>132</v>
      </c>
      <c r="C1129" s="725">
        <v>544</v>
      </c>
      <c r="D1129" s="726">
        <v>49</v>
      </c>
    </row>
    <row r="1130" spans="1:4" s="226" customFormat="1" ht="15.5" x14ac:dyDescent="0.35">
      <c r="A1130" s="733" t="s">
        <v>199</v>
      </c>
      <c r="B1130" s="725">
        <v>72</v>
      </c>
      <c r="C1130" s="725">
        <v>55</v>
      </c>
      <c r="D1130" s="726">
        <v>28</v>
      </c>
    </row>
    <row r="1131" spans="1:4" s="226" customFormat="1" ht="15.5" x14ac:dyDescent="0.35">
      <c r="A1131" s="733" t="s">
        <v>200</v>
      </c>
      <c r="B1131" s="725">
        <v>104</v>
      </c>
      <c r="C1131" s="725">
        <v>244</v>
      </c>
      <c r="D1131" s="726">
        <v>42</v>
      </c>
    </row>
    <row r="1132" spans="1:4" s="226" customFormat="1" ht="15.5" x14ac:dyDescent="0.35">
      <c r="A1132" s="733" t="s">
        <v>201</v>
      </c>
      <c r="B1132" s="724">
        <v>165</v>
      </c>
      <c r="C1132" s="724">
        <v>295</v>
      </c>
      <c r="D1132" s="730">
        <v>78</v>
      </c>
    </row>
    <row r="1133" spans="1:4" s="226" customFormat="1" ht="15.5" x14ac:dyDescent="0.35">
      <c r="A1133" s="733" t="s">
        <v>202</v>
      </c>
      <c r="B1133" s="226">
        <v>109</v>
      </c>
      <c r="C1133" s="226">
        <v>284</v>
      </c>
      <c r="D1133" s="226">
        <v>43</v>
      </c>
    </row>
    <row r="1134" spans="1:4" s="226" customFormat="1" ht="15.5" x14ac:dyDescent="0.35">
      <c r="A1134" s="733" t="s">
        <v>203</v>
      </c>
      <c r="B1134" s="724">
        <v>22</v>
      </c>
      <c r="C1134" s="724">
        <v>49</v>
      </c>
      <c r="D1134" s="730">
        <v>8</v>
      </c>
    </row>
    <row r="1135" spans="1:4" s="226" customFormat="1" ht="15.5" x14ac:dyDescent="0.35">
      <c r="A1135" s="733" t="s">
        <v>204</v>
      </c>
      <c r="B1135" s="226">
        <v>17</v>
      </c>
      <c r="C1135" s="226">
        <v>63</v>
      </c>
      <c r="D1135" s="226">
        <v>11</v>
      </c>
    </row>
    <row r="1136" spans="1:4" s="226" customFormat="1" ht="15.5" x14ac:dyDescent="0.35">
      <c r="A1136" s="733" t="s">
        <v>205</v>
      </c>
      <c r="B1136" s="226">
        <v>51</v>
      </c>
      <c r="C1136" s="226">
        <v>85</v>
      </c>
      <c r="D1136" s="226">
        <v>20</v>
      </c>
    </row>
    <row r="1137" spans="1:7" s="226" customFormat="1" ht="15.5" x14ac:dyDescent="0.35">
      <c r="A1137" s="733" t="s">
        <v>206</v>
      </c>
      <c r="B1137" s="226">
        <v>100</v>
      </c>
      <c r="C1137" s="226">
        <v>262</v>
      </c>
      <c r="D1137" s="226">
        <v>35</v>
      </c>
    </row>
    <row r="1138" spans="1:7" s="226" customFormat="1" ht="15.5" x14ac:dyDescent="0.35">
      <c r="A1138" s="733" t="s">
        <v>207</v>
      </c>
      <c r="B1138" s="226">
        <v>50</v>
      </c>
      <c r="C1138" s="226">
        <v>234</v>
      </c>
      <c r="D1138" s="226">
        <v>30</v>
      </c>
    </row>
    <row r="1139" spans="1:7" s="226" customFormat="1" ht="15.5" x14ac:dyDescent="0.35">
      <c r="A1139" s="733" t="s">
        <v>208</v>
      </c>
      <c r="B1139" s="226">
        <v>33</v>
      </c>
      <c r="C1139" s="226">
        <v>21</v>
      </c>
      <c r="D1139" s="226">
        <v>5</v>
      </c>
    </row>
    <row r="1140" spans="1:7" s="226" customFormat="1" ht="15.5" x14ac:dyDescent="0.35">
      <c r="A1140" s="733" t="s">
        <v>209</v>
      </c>
      <c r="B1140" s="226">
        <v>45</v>
      </c>
      <c r="C1140" s="226">
        <v>30</v>
      </c>
      <c r="D1140" s="226">
        <v>7</v>
      </c>
    </row>
    <row r="1141" spans="1:7" s="226" customFormat="1" ht="15.5" x14ac:dyDescent="0.35">
      <c r="A1141" s="733" t="s">
        <v>210</v>
      </c>
      <c r="B1141" s="226">
        <v>44</v>
      </c>
      <c r="C1141" s="226">
        <v>30</v>
      </c>
      <c r="D1141" s="226">
        <v>5</v>
      </c>
    </row>
    <row r="1142" spans="1:7" s="226" customFormat="1" ht="15.5" x14ac:dyDescent="0.35">
      <c r="A1142" s="733" t="s">
        <v>211</v>
      </c>
      <c r="B1142" s="226">
        <v>45</v>
      </c>
      <c r="C1142" s="226">
        <v>57</v>
      </c>
      <c r="D1142" s="226">
        <v>6</v>
      </c>
    </row>
    <row r="1143" spans="1:7" s="226" customFormat="1" ht="15.5" x14ac:dyDescent="0.35">
      <c r="A1143" s="733" t="s">
        <v>212</v>
      </c>
      <c r="B1143" s="724">
        <v>52</v>
      </c>
      <c r="C1143" s="724">
        <v>64</v>
      </c>
      <c r="D1143" s="730">
        <v>6</v>
      </c>
    </row>
    <row r="1144" spans="1:7" s="226" customFormat="1" ht="15.5" x14ac:dyDescent="0.35">
      <c r="A1144" s="733" t="s">
        <v>213</v>
      </c>
      <c r="B1144" s="724">
        <v>50</v>
      </c>
      <c r="C1144" s="724">
        <v>64</v>
      </c>
      <c r="D1144" s="730">
        <v>6</v>
      </c>
    </row>
    <row r="1145" spans="1:7" s="226" customFormat="1" ht="15.5" x14ac:dyDescent="0.35">
      <c r="A1145" s="733" t="s">
        <v>214</v>
      </c>
      <c r="B1145" s="724">
        <v>55</v>
      </c>
      <c r="C1145" s="724">
        <v>60</v>
      </c>
      <c r="D1145" s="730">
        <v>7</v>
      </c>
    </row>
    <row r="1146" spans="1:7" s="226" customFormat="1" ht="15.5" x14ac:dyDescent="0.35">
      <c r="A1146" s="733" t="s">
        <v>215</v>
      </c>
      <c r="B1146" s="724">
        <v>55</v>
      </c>
      <c r="C1146" s="724">
        <v>55</v>
      </c>
      <c r="D1146" s="730">
        <v>6</v>
      </c>
    </row>
    <row r="1147" spans="1:7" s="226" customFormat="1" ht="15.5" x14ac:dyDescent="0.35">
      <c r="A1147" s="733" t="s">
        <v>216</v>
      </c>
      <c r="B1147" s="724">
        <v>48</v>
      </c>
      <c r="C1147" s="724">
        <v>48</v>
      </c>
      <c r="D1147" s="730">
        <v>6</v>
      </c>
    </row>
    <row r="1148" spans="1:7" s="226" customFormat="1" ht="15.5" x14ac:dyDescent="0.35">
      <c r="A1148" s="733" t="s">
        <v>217</v>
      </c>
      <c r="B1148" s="724">
        <v>37</v>
      </c>
      <c r="C1148" s="724">
        <v>44</v>
      </c>
      <c r="D1148" s="730">
        <v>5</v>
      </c>
    </row>
    <row r="1149" spans="1:7" s="226" customFormat="1" ht="15.5" x14ac:dyDescent="0.35">
      <c r="A1149" s="733" t="s">
        <v>218</v>
      </c>
      <c r="B1149" s="724">
        <v>33</v>
      </c>
      <c r="C1149" s="724">
        <v>51</v>
      </c>
      <c r="D1149" s="730">
        <v>6</v>
      </c>
    </row>
    <row r="1150" spans="1:7" s="226" customFormat="1" ht="15.5" x14ac:dyDescent="0.35">
      <c r="A1150" s="733" t="s">
        <v>219</v>
      </c>
      <c r="B1150" s="724">
        <v>83</v>
      </c>
      <c r="C1150" s="724">
        <v>225</v>
      </c>
      <c r="D1150" s="730">
        <v>26</v>
      </c>
    </row>
    <row r="1151" spans="1:7" s="88" customFormat="1" ht="19.5" customHeight="1" x14ac:dyDescent="0.35">
      <c r="A1151" s="733" t="s">
        <v>220</v>
      </c>
      <c r="B1151" s="724">
        <v>15</v>
      </c>
      <c r="C1151" s="724">
        <v>18</v>
      </c>
      <c r="D1151" s="730">
        <v>4</v>
      </c>
      <c r="E1151" s="87"/>
      <c r="F1151" s="87"/>
      <c r="G1151" s="87"/>
    </row>
    <row r="1152" spans="1:7" s="88" customFormat="1" ht="61" customHeight="1" x14ac:dyDescent="0.35">
      <c r="A1152" s="733" t="s">
        <v>2232</v>
      </c>
      <c r="B1152" s="724">
        <v>45</v>
      </c>
      <c r="C1152" s="724">
        <v>48</v>
      </c>
      <c r="D1152" s="730">
        <v>11</v>
      </c>
      <c r="E1152" s="87"/>
      <c r="F1152" s="87"/>
      <c r="G1152" s="87"/>
    </row>
    <row r="1153" spans="1:7" s="88" customFormat="1" ht="22.4" customHeight="1" x14ac:dyDescent="0.35">
      <c r="A1153" s="734" t="s">
        <v>2233</v>
      </c>
      <c r="B1153" s="724">
        <v>39</v>
      </c>
      <c r="C1153" s="724">
        <v>37</v>
      </c>
      <c r="D1153" s="730">
        <v>6</v>
      </c>
      <c r="E1153" s="89"/>
      <c r="F1153" s="89"/>
      <c r="G1153" s="89"/>
    </row>
    <row r="1154" spans="1:7" s="88" customFormat="1" ht="15.5" x14ac:dyDescent="0.35">
      <c r="B1154" s="562"/>
    </row>
    <row r="1155" spans="1:7" s="88" customFormat="1" ht="15.5" x14ac:dyDescent="0.35">
      <c r="A1155" s="16"/>
      <c r="B1155" s="563"/>
      <c r="C1155" s="79"/>
      <c r="D1155" s="79"/>
    </row>
  </sheetData>
  <mergeCells count="3">
    <mergeCell ref="E10:F10"/>
    <mergeCell ref="G10:H10"/>
    <mergeCell ref="B10:C10"/>
  </mergeCells>
  <hyperlinks>
    <hyperlink ref="B11" r:id="rId1" xr:uid="{D83BA4DC-2CE7-4D5A-A27E-0F82A118B743}"/>
  </hyperlinks>
  <printOptions gridLines="1"/>
  <pageMargins left="0.75" right="0.75" top="1" bottom="1" header="0.5" footer="0.5"/>
  <pageSetup paperSize="9" scale="10" orientation="portrait" r:id="rId2"/>
  <headerFooter alignWithMargins="0">
    <oddHeader>&amp;F</oddHeader>
  </headerFooter>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D8A5-1973-4F5F-A326-D88DD45AD9C6}">
  <sheetPr codeName="Sheet6">
    <tabColor rgb="FF00B0F0"/>
    <pageSetUpPr fitToPage="1"/>
  </sheetPr>
  <dimension ref="A1:Q400"/>
  <sheetViews>
    <sheetView topLeftCell="A287" zoomScale="85" workbookViewId="0">
      <selection activeCell="D315" sqref="D315"/>
    </sheetView>
  </sheetViews>
  <sheetFormatPr defaultColWidth="8.54296875" defaultRowHeight="12.5" x14ac:dyDescent="0.25"/>
  <cols>
    <col min="1" max="2" width="15.453125" style="90" customWidth="1"/>
    <col min="3" max="3" width="13.81640625" style="90" customWidth="1"/>
    <col min="4" max="4" width="20.54296875" style="90" customWidth="1"/>
    <col min="5" max="5" width="14.453125" style="90" customWidth="1"/>
    <col min="6" max="7" width="8.54296875" style="90"/>
    <col min="8" max="8" width="9.54296875" style="90" customWidth="1"/>
    <col min="9" max="9" width="8.54296875" style="90"/>
    <col min="10" max="10" width="14" style="90" customWidth="1"/>
    <col min="11" max="16383" width="8.54296875" style="90"/>
    <col min="16384" max="16384" width="8.54296875" style="90" bestFit="1"/>
  </cols>
  <sheetData>
    <row r="1" spans="1:13" ht="23.15" customHeight="1" thickBot="1" x14ac:dyDescent="0.35">
      <c r="B1" s="434" t="s">
        <v>2015</v>
      </c>
      <c r="C1" s="419" t="s">
        <v>2016</v>
      </c>
      <c r="D1" s="419" t="s">
        <v>2017</v>
      </c>
      <c r="G1" s="564" t="s">
        <v>2015</v>
      </c>
      <c r="H1" s="565" t="s">
        <v>2016</v>
      </c>
      <c r="I1" s="565" t="s">
        <v>2017</v>
      </c>
    </row>
    <row r="2" spans="1:13" ht="23.15" customHeight="1" thickBot="1" x14ac:dyDescent="0.35">
      <c r="A2" s="443" t="s">
        <v>40</v>
      </c>
      <c r="B2" s="499" cm="1">
        <f t="array" ref="B2">INDEX(C$17:C$1048576,COUNTA(C$17:C$1048576))</f>
        <v>729</v>
      </c>
      <c r="C2" s="495" cm="1">
        <f t="array" ref="C2">INDEX(D$17:D$1048576,COUNTA(D$17:D$1048576)-1)</f>
        <v>1832</v>
      </c>
      <c r="D2" s="427" cm="1">
        <f t="array" ref="D2">INDEX(E$17:E$1048576,COUNTA(E$17:E$1048576)-1)</f>
        <v>2.5</v>
      </c>
      <c r="F2" s="566" t="s">
        <v>40</v>
      </c>
      <c r="G2" s="567">
        <f>B2</f>
        <v>729</v>
      </c>
      <c r="H2" s="568">
        <f>C2</f>
        <v>1832</v>
      </c>
      <c r="I2" s="569">
        <f>D2</f>
        <v>2.5</v>
      </c>
    </row>
    <row r="3" spans="1:13" ht="39.5" thickBot="1" x14ac:dyDescent="0.35">
      <c r="A3" s="443" t="s">
        <v>281</v>
      </c>
      <c r="B3" s="498" cm="1">
        <f t="array" ref="B3">INDEX(C$17:C$1048576,COUNTA(C$17:C$1048576))-INDEX(C$17:C$1048576,COUNTA(C$17:C$1048576)-3)</f>
        <v>-2</v>
      </c>
      <c r="C3" s="496" cm="1">
        <f t="array" ref="C3">INDEX(D$17:D$1048576,COUNTA(D$17:D$1048576)-1)-INDEX(D$17:D$1048576,COUNTA(D$17:D$1048576)-4)</f>
        <v>158</v>
      </c>
      <c r="D3" s="428" cm="1">
        <f t="array" ref="D3">INDEX(E$17:E$1048576,COUNTA(E$17:E$1048576)-1)-INDEX(E$17:E$1048576,COUNTA(E$17:E$1048576)-4)</f>
        <v>0.20000000000000018</v>
      </c>
      <c r="F3" s="566" t="s">
        <v>281</v>
      </c>
      <c r="G3" s="573" cm="1">
        <f t="array" ref="G3">B3/INDEX(C$17:C$1048576,COUNTA(C$17:C$1048576)-1)</f>
        <v>-2.7586206896551722E-3</v>
      </c>
      <c r="H3" s="571" cm="1">
        <f t="array" ref="H3">C3/INDEX(D$17:D$1048576,COUNTA(D$17:D$1048576)-2)</f>
        <v>8.8317495807713808E-2</v>
      </c>
      <c r="I3" s="572" cm="1">
        <f t="array" ref="I3">D3/INDEX(E$17:E$1048576,COUNTA(E$17:E$1048576)-2)</f>
        <v>8.0000000000000071E-2</v>
      </c>
      <c r="K3" s="305"/>
    </row>
    <row r="4" spans="1:13" ht="39.5" thickBot="1" x14ac:dyDescent="0.35">
      <c r="A4" s="419" t="s">
        <v>2018</v>
      </c>
      <c r="B4" s="500" cm="1">
        <f t="array" ref="B4">INDEX(C$17:C$1048576,COUNTA(C$17:C$1048576))-INDEX(C$17:C$1048576,COUNTA(C$17:C$1048576)-12)</f>
        <v>-78</v>
      </c>
      <c r="C4" s="428" cm="1">
        <f t="array" ref="C4">INDEX(D$17:D$1048576,COUNTA(D$17:D$1048576)-1)-INDEX(D$17:D$1048576,COUNTA(D$17:D$1048576)-13)</f>
        <v>327</v>
      </c>
      <c r="D4" s="428" cm="1">
        <f t="array" ref="D4">INDEX(E$17:E$1048576,COUNTA(E$17:E$1048576)-1)-INDEX(E$17:E$1048576,COUNTA(E$17:E$1048576)-13)</f>
        <v>0.7</v>
      </c>
      <c r="F4" s="565" t="s">
        <v>2018</v>
      </c>
      <c r="G4" s="574" cm="1">
        <f t="array" ref="G4">B4/INDEX(C$17:C$1048576,COUNTA(C$17:C$1048576)-12)</f>
        <v>-9.6654275092936809E-2</v>
      </c>
      <c r="H4" s="572" cm="1">
        <f t="array" ref="H4">C4/INDEX(D$17:D$1048576,COUNTA(D$17:D$1048576)-13)</f>
        <v>0.21727574750830564</v>
      </c>
      <c r="I4" s="572" cm="1">
        <f t="array" ref="I4">D4/INDEX(E$17:E$1048576,COUNTA(E$17:E$1048576)-13)</f>
        <v>0.38888888888888884</v>
      </c>
      <c r="J4" s="290"/>
    </row>
    <row r="5" spans="1:13" ht="65.5" thickBot="1" x14ac:dyDescent="0.35">
      <c r="A5" s="443" t="s">
        <v>2019</v>
      </c>
      <c r="B5" s="501" cm="1">
        <f t="array" ref="B5">INDEX(C$17:C$1048576,COUNTA(C$17:C$1048576))-C$242</f>
        <v>-66</v>
      </c>
      <c r="C5" s="496" cm="1">
        <f t="array" ref="C5">INDEX(D$17:D$1048576,COUNTA(D$17:D$1048576)-1)-D$242</f>
        <v>421</v>
      </c>
      <c r="D5" s="428" cm="1">
        <f t="array" ref="D5">INDEX(E$17:E$1048576,COUNTA(E$17:E$1048576)-1)-E$242</f>
        <v>0.7</v>
      </c>
      <c r="F5" s="566" t="s">
        <v>2019</v>
      </c>
      <c r="G5" s="570">
        <f>B5/C242</f>
        <v>-8.3018867924528297E-2</v>
      </c>
      <c r="H5" s="571">
        <f>C5/D242</f>
        <v>0.29836995038979447</v>
      </c>
      <c r="I5" s="571">
        <f>D5/E242</f>
        <v>0.38888888888888884</v>
      </c>
    </row>
    <row r="6" spans="1:13" ht="39" x14ac:dyDescent="0.3">
      <c r="A6" s="419" t="s">
        <v>2238</v>
      </c>
      <c r="B6" s="497" cm="1">
        <f t="array" ref="B6">INDEX(C$17:C$1048576,COUNTA(C$17:C$1048576))-C$293</f>
        <v>-141</v>
      </c>
      <c r="C6" s="428" cm="1">
        <f t="array" ref="C6">INDEX(D$17:D$1048576,COUNTA(D$17:D$1048576)-1)-D$293</f>
        <v>365</v>
      </c>
      <c r="D6" s="428" cm="1">
        <f t="array" ref="D6">INDEX(E$17:E$1048576,COUNTA(E$17:E$1048576)-1)-E$293</f>
        <v>0.8</v>
      </c>
      <c r="F6" s="565" t="s">
        <v>817</v>
      </c>
      <c r="G6" s="575">
        <f>B6/C123</f>
        <v>-0.30192719486081371</v>
      </c>
      <c r="H6" s="572">
        <f>C6/D123</f>
        <v>0.1454183266932271</v>
      </c>
      <c r="I6" s="572">
        <f>D6/E123</f>
        <v>0.14814814814814814</v>
      </c>
    </row>
    <row r="7" spans="1:13" ht="13.4" customHeight="1" x14ac:dyDescent="0.35">
      <c r="A7" s="430" t="s">
        <v>2020</v>
      </c>
      <c r="B7" s="429"/>
      <c r="C7" s="429"/>
      <c r="D7" s="429"/>
      <c r="F7" s="285"/>
      <c r="G7" s="117"/>
      <c r="H7" s="55"/>
    </row>
    <row r="8" spans="1:13" x14ac:dyDescent="0.25">
      <c r="A8" s="429" t="s">
        <v>2021</v>
      </c>
      <c r="B8" s="429"/>
      <c r="C8" s="429"/>
      <c r="D8" s="429"/>
    </row>
    <row r="9" spans="1:13" ht="17.5" x14ac:dyDescent="0.35">
      <c r="A9" s="11" t="s">
        <v>2022</v>
      </c>
      <c r="B9" s="11"/>
      <c r="C9" s="11"/>
      <c r="D9" s="11"/>
      <c r="E9" s="11"/>
      <c r="F9" s="11"/>
      <c r="G9" s="11"/>
      <c r="H9" s="12"/>
      <c r="I9" s="12"/>
    </row>
    <row r="10" spans="1:13" ht="15.5" x14ac:dyDescent="0.35">
      <c r="A10" s="13" t="s">
        <v>285</v>
      </c>
      <c r="B10" s="20"/>
      <c r="D10" s="816">
        <v>45307</v>
      </c>
      <c r="E10" s="817"/>
      <c r="F10" s="13" t="s">
        <v>286</v>
      </c>
      <c r="G10" s="20"/>
      <c r="H10" s="13"/>
      <c r="I10" s="816"/>
      <c r="J10" s="864"/>
      <c r="K10" s="864"/>
      <c r="M10"/>
    </row>
    <row r="11" spans="1:13" ht="15.5" x14ac:dyDescent="0.35">
      <c r="A11" s="15" t="s">
        <v>288</v>
      </c>
      <c r="C11" s="19" t="s">
        <v>289</v>
      </c>
      <c r="G11" s="16"/>
      <c r="H11" s="75" t="s">
        <v>290</v>
      </c>
      <c r="J11" s="16"/>
      <c r="K11" s="78"/>
      <c r="L11" s="16"/>
    </row>
    <row r="12" spans="1:13" ht="17.5" customHeight="1" x14ac:dyDescent="0.35">
      <c r="A12" s="11" t="s">
        <v>2023</v>
      </c>
      <c r="B12" s="91"/>
      <c r="C12" s="92"/>
      <c r="D12" s="93"/>
      <c r="E12" s="93"/>
      <c r="F12" s="93"/>
    </row>
    <row r="13" spans="1:13" ht="11.9" customHeight="1" thickBot="1" x14ac:dyDescent="0.4">
      <c r="A13" s="94"/>
      <c r="B13" s="95"/>
      <c r="C13" s="96"/>
      <c r="D13" s="97"/>
      <c r="E13" s="97"/>
      <c r="F13" s="98" t="s">
        <v>2024</v>
      </c>
    </row>
    <row r="14" spans="1:13" ht="18.75" customHeight="1" x14ac:dyDescent="0.25">
      <c r="A14" s="99"/>
      <c r="C14" s="100"/>
      <c r="D14" s="100"/>
      <c r="E14" s="100"/>
      <c r="F14" s="101"/>
    </row>
    <row r="15" spans="1:13" ht="42" customHeight="1" x14ac:dyDescent="0.35">
      <c r="A15" s="102"/>
      <c r="C15" s="103" t="s">
        <v>2025</v>
      </c>
      <c r="D15" s="104" t="s">
        <v>2026</v>
      </c>
      <c r="E15" s="104" t="s">
        <v>2017</v>
      </c>
      <c r="F15" s="105"/>
      <c r="G15"/>
      <c r="H15"/>
    </row>
    <row r="16" spans="1:13" ht="11.9" customHeight="1" x14ac:dyDescent="0.35">
      <c r="A16" s="106"/>
      <c r="C16" s="106" t="s">
        <v>2027</v>
      </c>
      <c r="D16" s="107" t="s">
        <v>2028</v>
      </c>
      <c r="E16" s="106" t="s">
        <v>2029</v>
      </c>
      <c r="F16" s="106"/>
      <c r="G16"/>
      <c r="H16"/>
    </row>
    <row r="17" spans="1:10" ht="13.4" customHeight="1" x14ac:dyDescent="0.35">
      <c r="A17" s="751" t="s">
        <v>401</v>
      </c>
      <c r="B17" s="751" t="s">
        <v>2030</v>
      </c>
      <c r="C17" s="736">
        <v>680</v>
      </c>
      <c r="D17" s="774">
        <v>1468</v>
      </c>
      <c r="E17" s="744">
        <v>2.2000000000000002</v>
      </c>
      <c r="F17" s="108"/>
      <c r="G17"/>
      <c r="H17" s="109"/>
      <c r="I17" s="109"/>
      <c r="J17" s="110">
        <f t="shared" ref="J17:J80" si="0">1/E17</f>
        <v>0.45454545454545453</v>
      </c>
    </row>
    <row r="18" spans="1:10" ht="13.4" customHeight="1" x14ac:dyDescent="0.35">
      <c r="A18" s="751" t="s">
        <v>402</v>
      </c>
      <c r="B18" s="751" t="s">
        <v>2030</v>
      </c>
      <c r="C18" s="736">
        <v>674</v>
      </c>
      <c r="D18" s="774">
        <v>1472</v>
      </c>
      <c r="E18" s="744">
        <v>2.2000000000000002</v>
      </c>
      <c r="F18"/>
      <c r="G18"/>
      <c r="H18"/>
      <c r="I18"/>
      <c r="J18" s="110">
        <f t="shared" si="0"/>
        <v>0.45454545454545453</v>
      </c>
    </row>
    <row r="19" spans="1:10" ht="13.4" customHeight="1" x14ac:dyDescent="0.35">
      <c r="A19" s="751" t="s">
        <v>403</v>
      </c>
      <c r="B19" s="751" t="s">
        <v>2030</v>
      </c>
      <c r="C19" s="736">
        <v>663</v>
      </c>
      <c r="D19" s="774">
        <v>1483</v>
      </c>
      <c r="E19" s="744">
        <v>2.2000000000000002</v>
      </c>
      <c r="F19"/>
      <c r="G19"/>
      <c r="H19"/>
      <c r="I19"/>
      <c r="J19" s="110">
        <f t="shared" si="0"/>
        <v>0.45454545454545453</v>
      </c>
    </row>
    <row r="20" spans="1:10" ht="13.4" customHeight="1" x14ac:dyDescent="0.35">
      <c r="A20" s="751" t="s">
        <v>404</v>
      </c>
      <c r="B20" s="751" t="s">
        <v>2030</v>
      </c>
      <c r="C20" s="736">
        <v>663</v>
      </c>
      <c r="D20" s="774">
        <v>1487</v>
      </c>
      <c r="E20" s="744">
        <v>2.2000000000000002</v>
      </c>
      <c r="F20"/>
      <c r="G20"/>
      <c r="H20"/>
      <c r="I20"/>
      <c r="J20" s="110">
        <f t="shared" si="0"/>
        <v>0.45454545454545453</v>
      </c>
    </row>
    <row r="21" spans="1:10" ht="13.4" customHeight="1" x14ac:dyDescent="0.35">
      <c r="A21" s="751" t="s">
        <v>405</v>
      </c>
      <c r="B21" s="751" t="s">
        <v>2030</v>
      </c>
      <c r="C21" s="736">
        <v>639</v>
      </c>
      <c r="D21" s="774">
        <v>1487</v>
      </c>
      <c r="E21" s="744">
        <v>2.2999999999999998</v>
      </c>
      <c r="F21"/>
      <c r="G21"/>
      <c r="H21"/>
      <c r="I21"/>
      <c r="J21" s="110">
        <f t="shared" si="0"/>
        <v>0.43478260869565222</v>
      </c>
    </row>
    <row r="22" spans="1:10" ht="13.4" customHeight="1" x14ac:dyDescent="0.35">
      <c r="A22" s="751" t="s">
        <v>406</v>
      </c>
      <c r="B22" s="751" t="s">
        <v>2030</v>
      </c>
      <c r="C22" s="736">
        <v>626</v>
      </c>
      <c r="D22" s="774">
        <v>1495</v>
      </c>
      <c r="E22" s="744">
        <v>2.4</v>
      </c>
      <c r="F22"/>
      <c r="G22"/>
      <c r="H22"/>
      <c r="I22"/>
      <c r="J22" s="110">
        <f t="shared" si="0"/>
        <v>0.41666666666666669</v>
      </c>
    </row>
    <row r="23" spans="1:10" ht="13.4" customHeight="1" x14ac:dyDescent="0.35">
      <c r="A23" s="751" t="s">
        <v>407</v>
      </c>
      <c r="B23" s="751" t="s">
        <v>2030</v>
      </c>
      <c r="C23" s="736">
        <v>601</v>
      </c>
      <c r="D23" s="774">
        <v>1520</v>
      </c>
      <c r="E23" s="744">
        <v>2.5</v>
      </c>
      <c r="F23"/>
      <c r="G23"/>
      <c r="H23"/>
      <c r="I23"/>
      <c r="J23" s="110">
        <f t="shared" si="0"/>
        <v>0.4</v>
      </c>
    </row>
    <row r="24" spans="1:10" ht="13.4" customHeight="1" x14ac:dyDescent="0.35">
      <c r="A24" s="751" t="s">
        <v>2031</v>
      </c>
      <c r="B24" s="751" t="s">
        <v>2030</v>
      </c>
      <c r="C24" s="736">
        <v>606</v>
      </c>
      <c r="D24" s="774">
        <v>1518</v>
      </c>
      <c r="E24" s="744">
        <v>2.5</v>
      </c>
      <c r="F24"/>
      <c r="G24"/>
      <c r="H24"/>
      <c r="I24"/>
      <c r="J24" s="110">
        <f t="shared" si="0"/>
        <v>0.4</v>
      </c>
    </row>
    <row r="25" spans="1:10" ht="13.4" customHeight="1" x14ac:dyDescent="0.35">
      <c r="A25" s="751" t="s">
        <v>409</v>
      </c>
      <c r="B25" s="751" t="s">
        <v>2030</v>
      </c>
      <c r="C25" s="736">
        <v>616</v>
      </c>
      <c r="D25" s="774">
        <v>1508</v>
      </c>
      <c r="E25" s="744">
        <v>2.4</v>
      </c>
      <c r="F25"/>
      <c r="G25"/>
      <c r="H25"/>
      <c r="I25"/>
      <c r="J25" s="110">
        <f t="shared" si="0"/>
        <v>0.41666666666666669</v>
      </c>
    </row>
    <row r="26" spans="1:10" ht="13.4" customHeight="1" x14ac:dyDescent="0.35">
      <c r="A26" s="751" t="s">
        <v>410</v>
      </c>
      <c r="B26" s="751" t="s">
        <v>2030</v>
      </c>
      <c r="C26" s="736">
        <v>619</v>
      </c>
      <c r="D26" s="774">
        <v>1515</v>
      </c>
      <c r="E26" s="744">
        <v>2.4</v>
      </c>
      <c r="F26"/>
      <c r="G26"/>
      <c r="H26"/>
      <c r="I26"/>
      <c r="J26" s="110">
        <f t="shared" si="0"/>
        <v>0.41666666666666669</v>
      </c>
    </row>
    <row r="27" spans="1:10" ht="13.4" customHeight="1" x14ac:dyDescent="0.35">
      <c r="A27" s="751" t="s">
        <v>411</v>
      </c>
      <c r="B27" s="751" t="s">
        <v>2030</v>
      </c>
      <c r="C27" s="736">
        <v>619</v>
      </c>
      <c r="D27" s="774">
        <v>1522</v>
      </c>
      <c r="E27" s="744">
        <v>2.5</v>
      </c>
      <c r="F27"/>
      <c r="G27"/>
      <c r="H27"/>
      <c r="I27"/>
      <c r="J27" s="110">
        <f t="shared" si="0"/>
        <v>0.4</v>
      </c>
    </row>
    <row r="28" spans="1:10" ht="13.4" customHeight="1" x14ac:dyDescent="0.35">
      <c r="A28" s="751" t="s">
        <v>412</v>
      </c>
      <c r="B28" s="751" t="s">
        <v>2030</v>
      </c>
      <c r="C28" s="736">
        <v>613</v>
      </c>
      <c r="D28" s="774">
        <v>1542</v>
      </c>
      <c r="E28" s="744">
        <v>2.5</v>
      </c>
      <c r="F28"/>
      <c r="G28"/>
      <c r="H28"/>
      <c r="I28"/>
      <c r="J28" s="110">
        <f t="shared" si="0"/>
        <v>0.4</v>
      </c>
    </row>
    <row r="29" spans="1:10" ht="13.4" customHeight="1" x14ac:dyDescent="0.35">
      <c r="A29" s="751" t="s">
        <v>413</v>
      </c>
      <c r="B29" s="751" t="s">
        <v>2030</v>
      </c>
      <c r="C29" s="736">
        <v>616</v>
      </c>
      <c r="D29" s="774">
        <v>1520</v>
      </c>
      <c r="E29" s="744">
        <v>2.5</v>
      </c>
      <c r="F29"/>
      <c r="G29"/>
      <c r="H29"/>
      <c r="I29"/>
      <c r="J29" s="110">
        <f t="shared" si="0"/>
        <v>0.4</v>
      </c>
    </row>
    <row r="30" spans="1:10" ht="13.4" customHeight="1" x14ac:dyDescent="0.35">
      <c r="A30" s="751" t="s">
        <v>414</v>
      </c>
      <c r="B30" s="751" t="s">
        <v>2030</v>
      </c>
      <c r="C30" s="736">
        <v>611</v>
      </c>
      <c r="D30" s="774">
        <v>1527</v>
      </c>
      <c r="E30" s="744">
        <v>2.5</v>
      </c>
      <c r="F30"/>
      <c r="G30"/>
      <c r="H30"/>
      <c r="I30"/>
      <c r="J30" s="110">
        <f t="shared" si="0"/>
        <v>0.4</v>
      </c>
    </row>
    <row r="31" spans="1:10" ht="13.4" customHeight="1" x14ac:dyDescent="0.35">
      <c r="A31" s="751" t="s">
        <v>415</v>
      </c>
      <c r="B31" s="751" t="s">
        <v>2030</v>
      </c>
      <c r="C31" s="736">
        <v>613</v>
      </c>
      <c r="D31" s="774">
        <v>1539</v>
      </c>
      <c r="E31" s="744">
        <v>2.5</v>
      </c>
      <c r="F31"/>
      <c r="G31"/>
      <c r="H31"/>
      <c r="I31"/>
      <c r="J31" s="110">
        <f t="shared" si="0"/>
        <v>0.4</v>
      </c>
    </row>
    <row r="32" spans="1:10" ht="13.4" customHeight="1" x14ac:dyDescent="0.35">
      <c r="A32" s="751" t="s">
        <v>416</v>
      </c>
      <c r="B32" s="751" t="s">
        <v>2030</v>
      </c>
      <c r="C32" s="736">
        <v>609</v>
      </c>
      <c r="D32" s="774">
        <v>1566</v>
      </c>
      <c r="E32" s="744">
        <v>2.6</v>
      </c>
      <c r="F32"/>
      <c r="G32"/>
      <c r="H32"/>
      <c r="I32"/>
      <c r="J32" s="110">
        <f t="shared" si="0"/>
        <v>0.38461538461538458</v>
      </c>
    </row>
    <row r="33" spans="1:10" ht="13.4" customHeight="1" x14ac:dyDescent="0.35">
      <c r="A33" s="751" t="s">
        <v>417</v>
      </c>
      <c r="B33" s="751" t="s">
        <v>2030</v>
      </c>
      <c r="C33" s="736">
        <v>609</v>
      </c>
      <c r="D33" s="774">
        <v>1546</v>
      </c>
      <c r="E33" s="744">
        <v>2.5</v>
      </c>
      <c r="F33"/>
      <c r="G33"/>
      <c r="H33"/>
      <c r="I33"/>
      <c r="J33" s="110">
        <f t="shared" si="0"/>
        <v>0.4</v>
      </c>
    </row>
    <row r="34" spans="1:10" ht="13.4" customHeight="1" x14ac:dyDescent="0.35">
      <c r="A34" s="751" t="s">
        <v>418</v>
      </c>
      <c r="B34" s="751" t="s">
        <v>2030</v>
      </c>
      <c r="C34" s="736">
        <v>608</v>
      </c>
      <c r="D34" s="774">
        <v>1532</v>
      </c>
      <c r="E34" s="744">
        <v>2.5</v>
      </c>
      <c r="F34"/>
      <c r="G34"/>
      <c r="H34"/>
      <c r="I34"/>
      <c r="J34" s="110">
        <f t="shared" si="0"/>
        <v>0.4</v>
      </c>
    </row>
    <row r="35" spans="1:10" ht="13.4" customHeight="1" x14ac:dyDescent="0.35">
      <c r="A35" s="751" t="s">
        <v>419</v>
      </c>
      <c r="B35" s="751" t="s">
        <v>2030</v>
      </c>
      <c r="C35" s="736">
        <v>603</v>
      </c>
      <c r="D35" s="774">
        <v>1516</v>
      </c>
      <c r="E35" s="744">
        <v>2.5</v>
      </c>
      <c r="F35"/>
      <c r="G35"/>
      <c r="H35"/>
      <c r="I35"/>
      <c r="J35" s="110">
        <f t="shared" si="0"/>
        <v>0.4</v>
      </c>
    </row>
    <row r="36" spans="1:10" ht="13.4" customHeight="1" x14ac:dyDescent="0.35">
      <c r="A36" s="751" t="s">
        <v>420</v>
      </c>
      <c r="B36" s="751" t="s">
        <v>2030</v>
      </c>
      <c r="C36" s="736">
        <v>602</v>
      </c>
      <c r="D36" s="774">
        <v>1480</v>
      </c>
      <c r="E36" s="744">
        <v>2.5</v>
      </c>
      <c r="F36"/>
      <c r="G36"/>
      <c r="H36"/>
      <c r="I36"/>
      <c r="J36" s="110">
        <f t="shared" si="0"/>
        <v>0.4</v>
      </c>
    </row>
    <row r="37" spans="1:10" ht="13.4" customHeight="1" x14ac:dyDescent="0.35">
      <c r="A37" s="751" t="s">
        <v>421</v>
      </c>
      <c r="B37" s="751" t="s">
        <v>2030</v>
      </c>
      <c r="C37" s="736">
        <v>596</v>
      </c>
      <c r="D37" s="774">
        <v>1517</v>
      </c>
      <c r="E37" s="744">
        <v>2.5</v>
      </c>
      <c r="F37"/>
      <c r="G37"/>
      <c r="H37"/>
      <c r="I37"/>
      <c r="J37" s="110">
        <f t="shared" si="0"/>
        <v>0.4</v>
      </c>
    </row>
    <row r="38" spans="1:10" ht="13.4" customHeight="1" x14ac:dyDescent="0.35">
      <c r="A38" s="751" t="s">
        <v>422</v>
      </c>
      <c r="B38" s="751" t="s">
        <v>2030</v>
      </c>
      <c r="C38" s="736">
        <v>593</v>
      </c>
      <c r="D38" s="774">
        <v>1531</v>
      </c>
      <c r="E38" s="744">
        <v>2.6</v>
      </c>
      <c r="F38"/>
      <c r="G38"/>
      <c r="H38"/>
      <c r="I38"/>
      <c r="J38" s="110">
        <f t="shared" si="0"/>
        <v>0.38461538461538458</v>
      </c>
    </row>
    <row r="39" spans="1:10" ht="13.4" customHeight="1" x14ac:dyDescent="0.35">
      <c r="A39" s="751" t="s">
        <v>423</v>
      </c>
      <c r="B39" s="751" t="s">
        <v>2030</v>
      </c>
      <c r="C39" s="736">
        <v>585</v>
      </c>
      <c r="D39" s="774">
        <v>1517</v>
      </c>
      <c r="E39" s="744">
        <v>2.6</v>
      </c>
      <c r="F39"/>
      <c r="G39"/>
      <c r="H39"/>
      <c r="I39"/>
      <c r="J39" s="110">
        <f t="shared" si="0"/>
        <v>0.38461538461538458</v>
      </c>
    </row>
    <row r="40" spans="1:10" ht="13.4" customHeight="1" x14ac:dyDescent="0.35">
      <c r="A40" s="751" t="s">
        <v>424</v>
      </c>
      <c r="B40" s="751" t="s">
        <v>2030</v>
      </c>
      <c r="C40" s="736">
        <v>589</v>
      </c>
      <c r="D40" s="774">
        <v>1486</v>
      </c>
      <c r="E40" s="744">
        <v>2.5</v>
      </c>
      <c r="F40"/>
      <c r="G40"/>
      <c r="H40"/>
      <c r="I40"/>
      <c r="J40" s="110">
        <f t="shared" si="0"/>
        <v>0.4</v>
      </c>
    </row>
    <row r="41" spans="1:10" ht="13.4" customHeight="1" x14ac:dyDescent="0.35">
      <c r="A41" s="751" t="s">
        <v>425</v>
      </c>
      <c r="B41" s="751" t="s">
        <v>2030</v>
      </c>
      <c r="C41" s="736">
        <v>579</v>
      </c>
      <c r="D41" s="774">
        <v>1467</v>
      </c>
      <c r="E41" s="744">
        <v>2.5</v>
      </c>
      <c r="F41"/>
      <c r="G41"/>
      <c r="H41"/>
      <c r="I41"/>
      <c r="J41" s="110">
        <f t="shared" si="0"/>
        <v>0.4</v>
      </c>
    </row>
    <row r="42" spans="1:10" ht="13.4" customHeight="1" x14ac:dyDescent="0.35">
      <c r="A42" s="751" t="s">
        <v>426</v>
      </c>
      <c r="B42" s="751" t="s">
        <v>2030</v>
      </c>
      <c r="C42" s="736">
        <v>574</v>
      </c>
      <c r="D42" s="774">
        <v>1506</v>
      </c>
      <c r="E42" s="744">
        <v>2.6</v>
      </c>
      <c r="F42"/>
      <c r="G42"/>
      <c r="H42"/>
      <c r="I42"/>
      <c r="J42" s="110">
        <f t="shared" si="0"/>
        <v>0.38461538461538458</v>
      </c>
    </row>
    <row r="43" spans="1:10" ht="13.4" customHeight="1" x14ac:dyDescent="0.35">
      <c r="A43" s="751" t="s">
        <v>427</v>
      </c>
      <c r="B43" s="751" t="s">
        <v>2030</v>
      </c>
      <c r="C43" s="736">
        <v>576</v>
      </c>
      <c r="D43" s="774">
        <v>1504</v>
      </c>
      <c r="E43" s="744">
        <v>2.6</v>
      </c>
      <c r="F43"/>
      <c r="G43"/>
      <c r="H43"/>
      <c r="I43"/>
      <c r="J43" s="110">
        <f t="shared" si="0"/>
        <v>0.38461538461538458</v>
      </c>
    </row>
    <row r="44" spans="1:10" s="112" customFormat="1" ht="13.4" customHeight="1" x14ac:dyDescent="0.3">
      <c r="A44" s="749" t="s">
        <v>428</v>
      </c>
      <c r="B44" s="749" t="s">
        <v>2030</v>
      </c>
      <c r="C44" s="749">
        <v>592</v>
      </c>
      <c r="D44" s="749">
        <v>1502</v>
      </c>
      <c r="E44" s="749">
        <v>2.5</v>
      </c>
      <c r="F44" s="110"/>
      <c r="G44" s="110"/>
      <c r="H44" s="111"/>
      <c r="I44" s="111"/>
      <c r="J44" s="110">
        <f t="shared" si="0"/>
        <v>0.4</v>
      </c>
    </row>
    <row r="45" spans="1:10" s="112" customFormat="1" ht="13.4" customHeight="1" x14ac:dyDescent="0.3">
      <c r="A45" s="749" t="s">
        <v>429</v>
      </c>
      <c r="B45" s="749" t="s">
        <v>2030</v>
      </c>
      <c r="C45" s="749">
        <v>604</v>
      </c>
      <c r="D45" s="749">
        <v>1473</v>
      </c>
      <c r="E45" s="749">
        <v>2.4</v>
      </c>
      <c r="F45" s="110"/>
      <c r="G45" s="110"/>
      <c r="H45" s="111"/>
      <c r="I45" s="111"/>
      <c r="J45" s="110">
        <f t="shared" si="0"/>
        <v>0.41666666666666669</v>
      </c>
    </row>
    <row r="46" spans="1:10" s="112" customFormat="1" ht="13.4" customHeight="1" x14ac:dyDescent="0.3">
      <c r="A46" s="749" t="s">
        <v>430</v>
      </c>
      <c r="B46" s="749" t="s">
        <v>2030</v>
      </c>
      <c r="C46" s="749">
        <v>610</v>
      </c>
      <c r="D46" s="749">
        <v>1461</v>
      </c>
      <c r="E46" s="749">
        <v>2.4</v>
      </c>
      <c r="F46" s="110"/>
      <c r="G46" s="110"/>
      <c r="H46" s="111"/>
      <c r="I46" s="111"/>
      <c r="J46" s="110">
        <f t="shared" si="0"/>
        <v>0.41666666666666669</v>
      </c>
    </row>
    <row r="47" spans="1:10" ht="13.4" customHeight="1" x14ac:dyDescent="0.35">
      <c r="A47" s="751" t="s">
        <v>431</v>
      </c>
      <c r="B47" s="751" t="s">
        <v>2030</v>
      </c>
      <c r="C47" s="736">
        <v>614</v>
      </c>
      <c r="D47" s="774">
        <v>1457</v>
      </c>
      <c r="E47" s="744">
        <v>2.4</v>
      </c>
      <c r="F47"/>
      <c r="G47"/>
      <c r="H47"/>
      <c r="I47"/>
      <c r="J47" s="110">
        <f t="shared" si="0"/>
        <v>0.41666666666666669</v>
      </c>
    </row>
    <row r="48" spans="1:10" s="112" customFormat="1" ht="13.4" customHeight="1" x14ac:dyDescent="0.3">
      <c r="A48" s="749" t="s">
        <v>432</v>
      </c>
      <c r="B48" s="749" t="s">
        <v>2030</v>
      </c>
      <c r="C48" s="749">
        <v>613</v>
      </c>
      <c r="D48" s="749">
        <v>1442</v>
      </c>
      <c r="E48" s="749">
        <v>2.4</v>
      </c>
      <c r="F48" s="110"/>
      <c r="G48" s="110"/>
      <c r="H48" s="111"/>
      <c r="I48" s="111"/>
      <c r="J48" s="110">
        <f t="shared" si="0"/>
        <v>0.41666666666666669</v>
      </c>
    </row>
    <row r="49" spans="1:10" s="112" customFormat="1" ht="13.4" customHeight="1" x14ac:dyDescent="0.3">
      <c r="A49" s="749" t="s">
        <v>433</v>
      </c>
      <c r="B49" s="749" t="s">
        <v>2030</v>
      </c>
      <c r="C49" s="749">
        <v>617</v>
      </c>
      <c r="D49" s="749">
        <v>1436</v>
      </c>
      <c r="E49" s="749">
        <v>2.2999999999999998</v>
      </c>
      <c r="F49" s="110"/>
      <c r="G49" s="110"/>
      <c r="H49" s="111"/>
      <c r="I49" s="111"/>
      <c r="J49" s="110">
        <f t="shared" si="0"/>
        <v>0.43478260869565222</v>
      </c>
    </row>
    <row r="50" spans="1:10" s="112" customFormat="1" ht="13.4" customHeight="1" x14ac:dyDescent="0.3">
      <c r="A50" s="749" t="s">
        <v>434</v>
      </c>
      <c r="B50" s="749" t="s">
        <v>2030</v>
      </c>
      <c r="C50" s="749">
        <v>624</v>
      </c>
      <c r="D50" s="749">
        <v>1434</v>
      </c>
      <c r="E50" s="749">
        <v>2.2999999999999998</v>
      </c>
      <c r="F50" s="110"/>
      <c r="G50" s="110"/>
      <c r="H50" s="111"/>
      <c r="I50" s="111"/>
      <c r="J50" s="110">
        <f t="shared" si="0"/>
        <v>0.43478260869565222</v>
      </c>
    </row>
    <row r="51" spans="1:10" s="112" customFormat="1" ht="13.4" customHeight="1" x14ac:dyDescent="0.3">
      <c r="A51" s="749" t="s">
        <v>435</v>
      </c>
      <c r="B51" s="749" t="s">
        <v>2030</v>
      </c>
      <c r="C51" s="749">
        <v>630</v>
      </c>
      <c r="D51" s="749">
        <v>1437</v>
      </c>
      <c r="E51" s="749">
        <v>2.2999999999999998</v>
      </c>
      <c r="F51" s="110"/>
      <c r="G51" s="110"/>
      <c r="H51" s="111"/>
      <c r="I51" s="111"/>
      <c r="J51" s="110">
        <f t="shared" si="0"/>
        <v>0.43478260869565222</v>
      </c>
    </row>
    <row r="52" spans="1:10" s="112" customFormat="1" ht="13.4" customHeight="1" x14ac:dyDescent="0.3">
      <c r="A52" s="749" t="s">
        <v>436</v>
      </c>
      <c r="B52" s="749" t="s">
        <v>2030</v>
      </c>
      <c r="C52" s="749">
        <v>637</v>
      </c>
      <c r="D52" s="749">
        <v>1435</v>
      </c>
      <c r="E52" s="749">
        <v>2.2999999999999998</v>
      </c>
      <c r="F52" s="110"/>
      <c r="G52" s="110"/>
      <c r="H52" s="111"/>
      <c r="I52" s="111"/>
      <c r="J52" s="110">
        <f t="shared" si="0"/>
        <v>0.43478260869565222</v>
      </c>
    </row>
    <row r="53" spans="1:10" s="112" customFormat="1" ht="13.4" customHeight="1" x14ac:dyDescent="0.35">
      <c r="A53" s="749" t="s">
        <v>437</v>
      </c>
      <c r="B53" s="749" t="s">
        <v>2030</v>
      </c>
      <c r="C53" s="749">
        <v>641</v>
      </c>
      <c r="D53" s="749">
        <v>1437</v>
      </c>
      <c r="E53" s="749">
        <v>2.2000000000000002</v>
      </c>
      <c r="F53" s="113"/>
      <c r="G53" s="113"/>
      <c r="H53" s="114"/>
      <c r="I53" s="111"/>
      <c r="J53" s="110">
        <f t="shared" si="0"/>
        <v>0.45454545454545453</v>
      </c>
    </row>
    <row r="54" spans="1:10" s="112" customFormat="1" ht="13.4" customHeight="1" x14ac:dyDescent="0.3">
      <c r="A54" s="749" t="s">
        <v>438</v>
      </c>
      <c r="B54" s="749" t="s">
        <v>2030</v>
      </c>
      <c r="C54" s="749">
        <v>652</v>
      </c>
      <c r="D54" s="749">
        <v>1423</v>
      </c>
      <c r="E54" s="749">
        <v>2.2000000000000002</v>
      </c>
      <c r="F54" s="110"/>
      <c r="G54" s="110"/>
      <c r="H54" s="111"/>
      <c r="I54" s="111"/>
      <c r="J54" s="110">
        <f t="shared" si="0"/>
        <v>0.45454545454545453</v>
      </c>
    </row>
    <row r="55" spans="1:10" s="112" customFormat="1" ht="13.4" customHeight="1" x14ac:dyDescent="0.3">
      <c r="A55" s="749" t="s">
        <v>439</v>
      </c>
      <c r="B55" s="749" t="s">
        <v>2030</v>
      </c>
      <c r="C55" s="749">
        <v>654</v>
      </c>
      <c r="D55" s="749">
        <v>1405</v>
      </c>
      <c r="E55" s="749">
        <v>2.1</v>
      </c>
      <c r="F55" s="110"/>
      <c r="G55" s="110"/>
      <c r="H55" s="111"/>
      <c r="I55" s="111"/>
      <c r="J55" s="110">
        <f t="shared" si="0"/>
        <v>0.47619047619047616</v>
      </c>
    </row>
    <row r="56" spans="1:10" s="112" customFormat="1" ht="13.4" customHeight="1" x14ac:dyDescent="0.3">
      <c r="A56" s="749" t="s">
        <v>440</v>
      </c>
      <c r="B56" s="749" t="s">
        <v>2030</v>
      </c>
      <c r="C56" s="749">
        <v>654</v>
      </c>
      <c r="D56" s="749">
        <v>1401</v>
      </c>
      <c r="E56" s="749">
        <v>2.1</v>
      </c>
      <c r="F56" s="110"/>
      <c r="G56" s="110"/>
      <c r="H56" s="111"/>
      <c r="I56" s="111"/>
      <c r="J56" s="110">
        <f t="shared" si="0"/>
        <v>0.47619047619047616</v>
      </c>
    </row>
    <row r="57" spans="1:10" s="112" customFormat="1" ht="13.4" customHeight="1" x14ac:dyDescent="0.3">
      <c r="A57" s="749" t="s">
        <v>441</v>
      </c>
      <c r="B57" s="749" t="s">
        <v>2030</v>
      </c>
      <c r="C57" s="749">
        <v>655</v>
      </c>
      <c r="D57" s="749">
        <v>1397</v>
      </c>
      <c r="E57" s="749">
        <v>2.1</v>
      </c>
      <c r="F57" s="110"/>
      <c r="G57" s="110"/>
      <c r="H57" s="111"/>
      <c r="I57" s="111"/>
      <c r="J57" s="110">
        <f t="shared" si="0"/>
        <v>0.47619047619047616</v>
      </c>
    </row>
    <row r="58" spans="1:10" s="112" customFormat="1" ht="13.4" customHeight="1" x14ac:dyDescent="0.3">
      <c r="A58" s="749" t="s">
        <v>442</v>
      </c>
      <c r="B58" s="749" t="s">
        <v>2030</v>
      </c>
      <c r="C58" s="749">
        <v>658</v>
      </c>
      <c r="D58" s="749">
        <v>1407</v>
      </c>
      <c r="E58" s="749">
        <v>2.1</v>
      </c>
      <c r="F58" s="110"/>
      <c r="G58" s="110"/>
      <c r="H58" s="111"/>
      <c r="I58" s="111"/>
      <c r="J58" s="110">
        <f t="shared" si="0"/>
        <v>0.47619047619047616</v>
      </c>
    </row>
    <row r="59" spans="1:10" s="112" customFormat="1" ht="13.4" customHeight="1" x14ac:dyDescent="0.3">
      <c r="A59" s="749" t="s">
        <v>443</v>
      </c>
      <c r="B59" s="749" t="s">
        <v>2030</v>
      </c>
      <c r="C59" s="749">
        <v>662</v>
      </c>
      <c r="D59" s="749">
        <v>1423</v>
      </c>
      <c r="E59" s="749">
        <v>2.2000000000000002</v>
      </c>
      <c r="F59" s="110"/>
      <c r="G59" s="110"/>
      <c r="H59" s="111"/>
      <c r="I59" s="111"/>
      <c r="J59" s="110">
        <f t="shared" si="0"/>
        <v>0.45454545454545453</v>
      </c>
    </row>
    <row r="60" spans="1:10" s="112" customFormat="1" ht="13.4" customHeight="1" x14ac:dyDescent="0.3">
      <c r="A60" s="749" t="s">
        <v>444</v>
      </c>
      <c r="B60" s="749" t="s">
        <v>2030</v>
      </c>
      <c r="C60" s="749">
        <v>661</v>
      </c>
      <c r="D60" s="749">
        <v>1425</v>
      </c>
      <c r="E60" s="749">
        <v>2.2000000000000002</v>
      </c>
      <c r="F60" s="110"/>
      <c r="G60" s="110"/>
      <c r="H60" s="111"/>
      <c r="I60" s="111"/>
      <c r="J60" s="110">
        <f t="shared" si="0"/>
        <v>0.45454545454545453</v>
      </c>
    </row>
    <row r="61" spans="1:10" s="112" customFormat="1" ht="13.4" customHeight="1" x14ac:dyDescent="0.3">
      <c r="A61" s="749" t="s">
        <v>445</v>
      </c>
      <c r="B61" s="749" t="s">
        <v>2030</v>
      </c>
      <c r="C61" s="749">
        <v>655</v>
      </c>
      <c r="D61" s="749">
        <v>1447</v>
      </c>
      <c r="E61" s="749">
        <v>2.2000000000000002</v>
      </c>
      <c r="F61" s="110"/>
      <c r="G61" s="110"/>
      <c r="H61" s="111"/>
      <c r="I61" s="111"/>
      <c r="J61" s="110">
        <f t="shared" si="0"/>
        <v>0.45454545454545453</v>
      </c>
    </row>
    <row r="62" spans="1:10" s="112" customFormat="1" ht="13.4" customHeight="1" x14ac:dyDescent="0.3">
      <c r="A62" s="749" t="s">
        <v>446</v>
      </c>
      <c r="B62" s="749" t="s">
        <v>2030</v>
      </c>
      <c r="C62" s="749">
        <v>644</v>
      </c>
      <c r="D62" s="749">
        <v>1416</v>
      </c>
      <c r="E62" s="749">
        <v>2.2000000000000002</v>
      </c>
      <c r="F62" s="110"/>
      <c r="G62" s="110"/>
      <c r="H62" s="111"/>
      <c r="I62" s="111"/>
      <c r="J62" s="110">
        <f t="shared" si="0"/>
        <v>0.45454545454545453</v>
      </c>
    </row>
    <row r="63" spans="1:10" s="112" customFormat="1" ht="13.4" customHeight="1" x14ac:dyDescent="0.3">
      <c r="A63" s="749" t="s">
        <v>447</v>
      </c>
      <c r="B63" s="749" t="s">
        <v>2030</v>
      </c>
      <c r="C63" s="749">
        <v>636</v>
      </c>
      <c r="D63" s="749">
        <v>1420</v>
      </c>
      <c r="E63" s="749">
        <v>2.2000000000000002</v>
      </c>
      <c r="F63" s="110"/>
      <c r="G63" s="110"/>
      <c r="H63" s="111"/>
      <c r="I63" s="111"/>
      <c r="J63" s="110">
        <f t="shared" si="0"/>
        <v>0.45454545454545453</v>
      </c>
    </row>
    <row r="64" spans="1:10" s="112" customFormat="1" ht="13.4" customHeight="1" x14ac:dyDescent="0.3">
      <c r="A64" s="749" t="s">
        <v>448</v>
      </c>
      <c r="B64" s="749" t="s">
        <v>2030</v>
      </c>
      <c r="C64" s="749">
        <v>642</v>
      </c>
      <c r="D64" s="749">
        <v>1436</v>
      </c>
      <c r="E64" s="749">
        <v>2.2000000000000002</v>
      </c>
      <c r="F64" s="110"/>
      <c r="G64" s="110"/>
      <c r="H64" s="111"/>
      <c r="I64" s="111"/>
      <c r="J64" s="110">
        <f t="shared" si="0"/>
        <v>0.45454545454545453</v>
      </c>
    </row>
    <row r="65" spans="1:10" s="112" customFormat="1" ht="13.4" customHeight="1" x14ac:dyDescent="0.3">
      <c r="A65" s="749" t="s">
        <v>449</v>
      </c>
      <c r="B65" s="749" t="s">
        <v>2030</v>
      </c>
      <c r="C65" s="749">
        <v>642</v>
      </c>
      <c r="D65" s="749">
        <v>1437</v>
      </c>
      <c r="E65" s="749">
        <v>2.2000000000000002</v>
      </c>
      <c r="F65" s="110"/>
      <c r="G65" s="110"/>
      <c r="H65" s="111"/>
      <c r="I65" s="111"/>
      <c r="J65" s="110">
        <f t="shared" si="0"/>
        <v>0.45454545454545453</v>
      </c>
    </row>
    <row r="66" spans="1:10" s="112" customFormat="1" ht="13.4" customHeight="1" x14ac:dyDescent="0.3">
      <c r="A66" s="749" t="s">
        <v>450</v>
      </c>
      <c r="B66" s="749" t="s">
        <v>2030</v>
      </c>
      <c r="C66" s="749">
        <v>633</v>
      </c>
      <c r="D66" s="749">
        <v>1424</v>
      </c>
      <c r="E66" s="749">
        <v>2.2000000000000002</v>
      </c>
      <c r="F66" s="110"/>
      <c r="G66" s="110"/>
      <c r="H66" s="111"/>
      <c r="I66" s="111"/>
      <c r="J66" s="110">
        <f t="shared" si="0"/>
        <v>0.45454545454545453</v>
      </c>
    </row>
    <row r="67" spans="1:10" s="112" customFormat="1" ht="13.4" customHeight="1" x14ac:dyDescent="0.3">
      <c r="A67" s="749" t="s">
        <v>451</v>
      </c>
      <c r="B67" s="749" t="s">
        <v>2030</v>
      </c>
      <c r="C67" s="749">
        <v>624</v>
      </c>
      <c r="D67" s="749">
        <v>1420</v>
      </c>
      <c r="E67" s="749">
        <v>2.2999999999999998</v>
      </c>
      <c r="F67" s="110"/>
      <c r="G67" s="110"/>
      <c r="H67" s="111"/>
      <c r="I67" s="111"/>
      <c r="J67" s="110">
        <f t="shared" si="0"/>
        <v>0.43478260869565222</v>
      </c>
    </row>
    <row r="68" spans="1:10" s="112" customFormat="1" ht="13.4" customHeight="1" x14ac:dyDescent="0.3">
      <c r="A68" s="749" t="s">
        <v>452</v>
      </c>
      <c r="B68" s="749" t="s">
        <v>2030</v>
      </c>
      <c r="C68" s="749">
        <v>622</v>
      </c>
      <c r="D68" s="749">
        <v>1437</v>
      </c>
      <c r="E68" s="749">
        <v>2.2999999999999998</v>
      </c>
      <c r="F68" s="110"/>
      <c r="G68" s="110"/>
      <c r="H68" s="111"/>
      <c r="I68" s="111"/>
      <c r="J68" s="110">
        <f t="shared" si="0"/>
        <v>0.43478260869565222</v>
      </c>
    </row>
    <row r="69" spans="1:10" s="112" customFormat="1" ht="13.4" customHeight="1" x14ac:dyDescent="0.3">
      <c r="A69" s="749" t="s">
        <v>453</v>
      </c>
      <c r="B69" s="749" t="s">
        <v>2030</v>
      </c>
      <c r="C69" s="749">
        <v>608</v>
      </c>
      <c r="D69" s="749">
        <v>1500</v>
      </c>
      <c r="E69" s="749">
        <v>2.5</v>
      </c>
      <c r="F69" s="110"/>
      <c r="G69" s="110"/>
      <c r="H69" s="111"/>
      <c r="I69" s="111"/>
      <c r="J69" s="110">
        <f t="shared" si="0"/>
        <v>0.4</v>
      </c>
    </row>
    <row r="70" spans="1:10" s="112" customFormat="1" ht="13.4" customHeight="1" x14ac:dyDescent="0.3">
      <c r="A70" s="749" t="s">
        <v>454</v>
      </c>
      <c r="B70" s="749" t="s">
        <v>2030</v>
      </c>
      <c r="C70" s="749">
        <v>606</v>
      </c>
      <c r="D70" s="749">
        <v>1538</v>
      </c>
      <c r="E70" s="749">
        <v>2.5</v>
      </c>
      <c r="F70" s="110"/>
      <c r="G70" s="110"/>
      <c r="H70" s="111"/>
      <c r="I70" s="111"/>
      <c r="J70" s="110">
        <f t="shared" si="0"/>
        <v>0.4</v>
      </c>
    </row>
    <row r="71" spans="1:10" s="112" customFormat="1" ht="13.4" customHeight="1" x14ac:dyDescent="0.3">
      <c r="A71" s="749" t="s">
        <v>455</v>
      </c>
      <c r="B71" s="749" t="s">
        <v>2030</v>
      </c>
      <c r="C71" s="749">
        <v>609</v>
      </c>
      <c r="D71" s="749">
        <v>1567</v>
      </c>
      <c r="E71" s="749">
        <v>2.6</v>
      </c>
      <c r="F71" s="110"/>
      <c r="G71" s="110"/>
      <c r="H71" s="111"/>
      <c r="I71" s="111"/>
      <c r="J71" s="110">
        <f t="shared" si="0"/>
        <v>0.38461538461538458</v>
      </c>
    </row>
    <row r="72" spans="1:10" s="112" customFormat="1" ht="13.4" customHeight="1" x14ac:dyDescent="0.3">
      <c r="A72" s="749" t="s">
        <v>456</v>
      </c>
      <c r="B72" s="749" t="s">
        <v>2030</v>
      </c>
      <c r="C72" s="749">
        <v>615</v>
      </c>
      <c r="D72" s="749">
        <v>1551</v>
      </c>
      <c r="E72" s="749">
        <v>2.5</v>
      </c>
      <c r="F72" s="110"/>
      <c r="G72" s="110"/>
      <c r="H72" s="111"/>
      <c r="I72" s="111"/>
      <c r="J72" s="110">
        <f t="shared" si="0"/>
        <v>0.4</v>
      </c>
    </row>
    <row r="73" spans="1:10" s="112" customFormat="1" ht="13.4" customHeight="1" x14ac:dyDescent="0.3">
      <c r="A73" s="749" t="s">
        <v>457</v>
      </c>
      <c r="B73" s="749" t="s">
        <v>2030</v>
      </c>
      <c r="C73" s="749">
        <v>612</v>
      </c>
      <c r="D73" s="749">
        <v>1584</v>
      </c>
      <c r="E73" s="749">
        <v>2.6</v>
      </c>
      <c r="F73" s="110"/>
      <c r="G73" s="110"/>
      <c r="H73" s="111"/>
      <c r="I73" s="111"/>
      <c r="J73" s="110">
        <f t="shared" si="0"/>
        <v>0.38461538461538458</v>
      </c>
    </row>
    <row r="74" spans="1:10" s="112" customFormat="1" ht="13.4" customHeight="1" x14ac:dyDescent="0.3">
      <c r="A74" s="749" t="s">
        <v>458</v>
      </c>
      <c r="B74" s="749" t="s">
        <v>2030</v>
      </c>
      <c r="C74" s="749">
        <v>600</v>
      </c>
      <c r="D74" s="749">
        <v>1604</v>
      </c>
      <c r="E74" s="749">
        <v>2.7</v>
      </c>
      <c r="F74" s="110"/>
      <c r="G74" s="110"/>
      <c r="H74" s="111"/>
      <c r="I74" s="111"/>
      <c r="J74" s="110">
        <f t="shared" si="0"/>
        <v>0.37037037037037035</v>
      </c>
    </row>
    <row r="75" spans="1:10" s="112" customFormat="1" ht="13.4" customHeight="1" x14ac:dyDescent="0.3">
      <c r="A75" s="749" t="s">
        <v>459</v>
      </c>
      <c r="B75" s="749" t="s">
        <v>2030</v>
      </c>
      <c r="C75" s="749">
        <v>597</v>
      </c>
      <c r="D75" s="749">
        <v>1633</v>
      </c>
      <c r="E75" s="749">
        <v>2.7</v>
      </c>
      <c r="F75" s="110"/>
      <c r="G75" s="110"/>
      <c r="H75" s="111"/>
      <c r="I75" s="111"/>
      <c r="J75" s="110">
        <f t="shared" si="0"/>
        <v>0.37037037037037035</v>
      </c>
    </row>
    <row r="76" spans="1:10" s="112" customFormat="1" ht="13.4" customHeight="1" x14ac:dyDescent="0.3">
      <c r="A76" s="749" t="s">
        <v>460</v>
      </c>
      <c r="B76" s="749" t="s">
        <v>2030</v>
      </c>
      <c r="C76" s="749">
        <v>597</v>
      </c>
      <c r="D76" s="749">
        <v>1664</v>
      </c>
      <c r="E76" s="749">
        <v>2.8</v>
      </c>
      <c r="F76" s="110"/>
      <c r="G76" s="110"/>
      <c r="H76" s="111"/>
      <c r="I76" s="111"/>
      <c r="J76" s="110">
        <f t="shared" si="0"/>
        <v>0.35714285714285715</v>
      </c>
    </row>
    <row r="77" spans="1:10" s="112" customFormat="1" ht="13.4" customHeight="1" x14ac:dyDescent="0.3">
      <c r="A77" s="749" t="s">
        <v>461</v>
      </c>
      <c r="B77" s="749" t="s">
        <v>2030</v>
      </c>
      <c r="C77" s="749">
        <v>604</v>
      </c>
      <c r="D77" s="749">
        <v>1685</v>
      </c>
      <c r="E77" s="749">
        <v>2.8</v>
      </c>
      <c r="F77" s="110"/>
      <c r="G77" s="110"/>
      <c r="H77" s="111"/>
      <c r="I77" s="111"/>
      <c r="J77" s="110">
        <f t="shared" si="0"/>
        <v>0.35714285714285715</v>
      </c>
    </row>
    <row r="78" spans="1:10" s="112" customFormat="1" ht="13.4" customHeight="1" x14ac:dyDescent="0.3">
      <c r="A78" s="749" t="s">
        <v>462</v>
      </c>
      <c r="B78" s="749" t="s">
        <v>2030</v>
      </c>
      <c r="C78" s="749">
        <v>607</v>
      </c>
      <c r="D78" s="749">
        <v>1698</v>
      </c>
      <c r="E78" s="749">
        <v>2.8</v>
      </c>
      <c r="F78" s="110"/>
      <c r="G78" s="110"/>
      <c r="H78" s="111"/>
      <c r="I78" s="111"/>
      <c r="J78" s="110">
        <f t="shared" si="0"/>
        <v>0.35714285714285715</v>
      </c>
    </row>
    <row r="79" spans="1:10" s="112" customFormat="1" ht="13.4" customHeight="1" x14ac:dyDescent="0.3">
      <c r="A79" s="749" t="s">
        <v>463</v>
      </c>
      <c r="B79" s="749" t="s">
        <v>2030</v>
      </c>
      <c r="C79" s="749">
        <v>610</v>
      </c>
      <c r="D79" s="749">
        <v>1690</v>
      </c>
      <c r="E79" s="749">
        <v>2.8</v>
      </c>
      <c r="F79" s="110"/>
      <c r="G79" s="110"/>
      <c r="H79" s="111"/>
      <c r="I79" s="111"/>
      <c r="J79" s="110">
        <f t="shared" si="0"/>
        <v>0.35714285714285715</v>
      </c>
    </row>
    <row r="80" spans="1:10" s="112" customFormat="1" ht="13.4" customHeight="1" x14ac:dyDescent="0.3">
      <c r="A80" s="749" t="s">
        <v>464</v>
      </c>
      <c r="B80" s="749" t="s">
        <v>2030</v>
      </c>
      <c r="C80" s="749">
        <v>611</v>
      </c>
      <c r="D80" s="749">
        <v>1693</v>
      </c>
      <c r="E80" s="749">
        <v>2.8</v>
      </c>
      <c r="F80" s="110"/>
      <c r="G80" s="110"/>
      <c r="H80" s="111"/>
      <c r="I80" s="111"/>
      <c r="J80" s="110">
        <f t="shared" si="0"/>
        <v>0.35714285714285715</v>
      </c>
    </row>
    <row r="81" spans="1:10" s="112" customFormat="1" ht="13.4" customHeight="1" x14ac:dyDescent="0.3">
      <c r="A81" s="749" t="s">
        <v>465</v>
      </c>
      <c r="B81" s="749" t="s">
        <v>2030</v>
      </c>
      <c r="C81" s="749">
        <v>618</v>
      </c>
      <c r="D81" s="749">
        <v>1691</v>
      </c>
      <c r="E81" s="749">
        <v>2.7</v>
      </c>
      <c r="F81" s="110"/>
      <c r="G81" s="110"/>
      <c r="H81" s="111"/>
      <c r="I81" s="111"/>
      <c r="J81" s="110">
        <f t="shared" ref="J81:J144" si="1">1/E81</f>
        <v>0.37037037037037035</v>
      </c>
    </row>
    <row r="82" spans="1:10" s="112" customFormat="1" ht="13.4" customHeight="1" x14ac:dyDescent="0.3">
      <c r="A82" s="749" t="s">
        <v>466</v>
      </c>
      <c r="B82" s="749" t="s">
        <v>2030</v>
      </c>
      <c r="C82" s="749">
        <v>620</v>
      </c>
      <c r="D82" s="749">
        <v>1674</v>
      </c>
      <c r="E82" s="749">
        <v>2.7</v>
      </c>
      <c r="F82" s="110"/>
      <c r="G82" s="110"/>
      <c r="H82" s="111"/>
      <c r="I82" s="111"/>
      <c r="J82" s="110">
        <f t="shared" si="1"/>
        <v>0.37037037037037035</v>
      </c>
    </row>
    <row r="83" spans="1:10" s="112" customFormat="1" ht="13.4" customHeight="1" x14ac:dyDescent="0.3">
      <c r="A83" s="749" t="s">
        <v>467</v>
      </c>
      <c r="B83" s="749" t="s">
        <v>2030</v>
      </c>
      <c r="C83" s="749">
        <v>620</v>
      </c>
      <c r="D83" s="749">
        <v>1701</v>
      </c>
      <c r="E83" s="749">
        <v>2.7</v>
      </c>
      <c r="F83" s="110"/>
      <c r="G83" s="110"/>
      <c r="H83" s="111"/>
      <c r="I83" s="111"/>
      <c r="J83" s="110">
        <f t="shared" si="1"/>
        <v>0.37037037037037035</v>
      </c>
    </row>
    <row r="84" spans="1:10" s="112" customFormat="1" ht="13.4" customHeight="1" x14ac:dyDescent="0.3">
      <c r="A84" s="749" t="s">
        <v>468</v>
      </c>
      <c r="B84" s="749" t="s">
        <v>2030</v>
      </c>
      <c r="C84" s="749">
        <v>619</v>
      </c>
      <c r="D84" s="749">
        <v>1703</v>
      </c>
      <c r="E84" s="749">
        <v>2.8</v>
      </c>
      <c r="F84" s="110"/>
      <c r="G84" s="110"/>
      <c r="H84" s="111"/>
      <c r="I84" s="111"/>
      <c r="J84" s="110">
        <f t="shared" si="1"/>
        <v>0.35714285714285715</v>
      </c>
    </row>
    <row r="85" spans="1:10" s="112" customFormat="1" ht="13.4" customHeight="1" x14ac:dyDescent="0.3">
      <c r="A85" s="749" t="s">
        <v>469</v>
      </c>
      <c r="B85" s="749" t="s">
        <v>2030</v>
      </c>
      <c r="C85" s="749">
        <v>629</v>
      </c>
      <c r="D85" s="749">
        <v>1708</v>
      </c>
      <c r="E85" s="749">
        <v>2.7</v>
      </c>
      <c r="F85" s="110"/>
      <c r="G85" s="110"/>
      <c r="H85" s="111"/>
      <c r="I85" s="111"/>
      <c r="J85" s="110">
        <f t="shared" si="1"/>
        <v>0.37037037037037035</v>
      </c>
    </row>
    <row r="86" spans="1:10" s="112" customFormat="1" ht="13.4" customHeight="1" x14ac:dyDescent="0.3">
      <c r="A86" s="749" t="s">
        <v>470</v>
      </c>
      <c r="B86" s="749" t="s">
        <v>2030</v>
      </c>
      <c r="C86" s="749">
        <v>642</v>
      </c>
      <c r="D86" s="749">
        <v>1704</v>
      </c>
      <c r="E86" s="749">
        <v>2.7</v>
      </c>
      <c r="F86" s="110"/>
      <c r="G86" s="110"/>
      <c r="H86" s="111"/>
      <c r="I86" s="111"/>
      <c r="J86" s="110">
        <f t="shared" si="1"/>
        <v>0.37037037037037035</v>
      </c>
    </row>
    <row r="87" spans="1:10" s="112" customFormat="1" ht="13.4" customHeight="1" x14ac:dyDescent="0.3">
      <c r="A87" s="749" t="s">
        <v>471</v>
      </c>
      <c r="B87" s="749" t="s">
        <v>2030</v>
      </c>
      <c r="C87" s="749">
        <v>647</v>
      </c>
      <c r="D87" s="749">
        <v>1692</v>
      </c>
      <c r="E87" s="749">
        <v>2.6</v>
      </c>
      <c r="F87" s="110"/>
      <c r="G87" s="110"/>
      <c r="H87" s="111"/>
      <c r="I87" s="111"/>
      <c r="J87" s="110">
        <f t="shared" si="1"/>
        <v>0.38461538461538458</v>
      </c>
    </row>
    <row r="88" spans="1:10" s="112" customFormat="1" ht="13.4" customHeight="1" x14ac:dyDescent="0.3">
      <c r="A88" s="749" t="s">
        <v>472</v>
      </c>
      <c r="B88" s="749" t="s">
        <v>2030</v>
      </c>
      <c r="C88" s="749">
        <v>651</v>
      </c>
      <c r="D88" s="749">
        <v>1670</v>
      </c>
      <c r="E88" s="749">
        <v>2.6</v>
      </c>
      <c r="F88" s="110"/>
      <c r="G88" s="110"/>
      <c r="H88" s="111"/>
      <c r="I88" s="111"/>
      <c r="J88" s="110">
        <f t="shared" si="1"/>
        <v>0.38461538461538458</v>
      </c>
    </row>
    <row r="89" spans="1:10" s="112" customFormat="1" ht="13.4" customHeight="1" x14ac:dyDescent="0.3">
      <c r="A89" s="749" t="s">
        <v>473</v>
      </c>
      <c r="B89" s="749" t="s">
        <v>2030</v>
      </c>
      <c r="C89" s="749">
        <v>659</v>
      </c>
      <c r="D89" s="749">
        <v>1658</v>
      </c>
      <c r="E89" s="749">
        <v>2.5</v>
      </c>
      <c r="F89" s="110"/>
      <c r="G89" s="110"/>
      <c r="H89" s="111"/>
      <c r="I89" s="111"/>
      <c r="J89" s="110">
        <f t="shared" si="1"/>
        <v>0.4</v>
      </c>
    </row>
    <row r="90" spans="1:10" s="112" customFormat="1" ht="13.4" customHeight="1" x14ac:dyDescent="0.3">
      <c r="A90" s="749" t="s">
        <v>474</v>
      </c>
      <c r="B90" s="749" t="s">
        <v>2030</v>
      </c>
      <c r="C90" s="749">
        <v>670</v>
      </c>
      <c r="D90" s="749">
        <v>1645</v>
      </c>
      <c r="E90" s="749">
        <v>2.5</v>
      </c>
      <c r="F90" s="110"/>
      <c r="G90" s="110"/>
      <c r="H90" s="111"/>
      <c r="I90" s="111"/>
      <c r="J90" s="110">
        <f t="shared" si="1"/>
        <v>0.4</v>
      </c>
    </row>
    <row r="91" spans="1:10" s="112" customFormat="1" ht="13.4" customHeight="1" x14ac:dyDescent="0.3">
      <c r="A91" s="749" t="s">
        <v>475</v>
      </c>
      <c r="B91" s="749" t="s">
        <v>2030</v>
      </c>
      <c r="C91" s="749">
        <v>681</v>
      </c>
      <c r="D91" s="749">
        <v>1645</v>
      </c>
      <c r="E91" s="749">
        <v>2.4</v>
      </c>
      <c r="F91" s="110"/>
      <c r="G91" s="110"/>
      <c r="H91" s="111"/>
      <c r="I91" s="111"/>
      <c r="J91" s="110">
        <f t="shared" si="1"/>
        <v>0.41666666666666669</v>
      </c>
    </row>
    <row r="92" spans="1:10" s="112" customFormat="1" ht="13.4" customHeight="1" x14ac:dyDescent="0.3">
      <c r="A92" s="749" t="s">
        <v>476</v>
      </c>
      <c r="B92" s="749" t="s">
        <v>2030</v>
      </c>
      <c r="C92" s="749">
        <v>684</v>
      </c>
      <c r="D92" s="749">
        <v>1650</v>
      </c>
      <c r="E92" s="749">
        <v>2.4</v>
      </c>
      <c r="F92" s="110"/>
      <c r="G92" s="110"/>
      <c r="H92" s="111"/>
      <c r="I92" s="111"/>
      <c r="J92" s="110">
        <f t="shared" si="1"/>
        <v>0.41666666666666669</v>
      </c>
    </row>
    <row r="93" spans="1:10" s="112" customFormat="1" ht="13.4" customHeight="1" x14ac:dyDescent="0.3">
      <c r="A93" s="749" t="s">
        <v>477</v>
      </c>
      <c r="B93" s="749" t="s">
        <v>2030</v>
      </c>
      <c r="C93" s="749">
        <v>686</v>
      </c>
      <c r="D93" s="749">
        <v>1629</v>
      </c>
      <c r="E93" s="749">
        <v>2.4</v>
      </c>
      <c r="F93" s="110"/>
      <c r="G93" s="110"/>
      <c r="H93" s="111"/>
      <c r="I93" s="111"/>
      <c r="J93" s="110">
        <f t="shared" si="1"/>
        <v>0.41666666666666669</v>
      </c>
    </row>
    <row r="94" spans="1:10" s="112" customFormat="1" ht="13.4" customHeight="1" x14ac:dyDescent="0.3">
      <c r="A94" s="749" t="s">
        <v>478</v>
      </c>
      <c r="B94" s="749" t="s">
        <v>2030</v>
      </c>
      <c r="C94" s="749">
        <v>691</v>
      </c>
      <c r="D94" s="749">
        <v>1633</v>
      </c>
      <c r="E94" s="749">
        <v>2.4</v>
      </c>
      <c r="F94" s="110"/>
      <c r="G94" s="110"/>
      <c r="H94" s="111"/>
      <c r="I94" s="111"/>
      <c r="J94" s="110">
        <f t="shared" si="1"/>
        <v>0.41666666666666669</v>
      </c>
    </row>
    <row r="95" spans="1:10" s="112" customFormat="1" ht="13.4" customHeight="1" x14ac:dyDescent="0.3">
      <c r="A95" s="749" t="s">
        <v>479</v>
      </c>
      <c r="B95" s="749" t="s">
        <v>2030</v>
      </c>
      <c r="C95" s="749">
        <v>687</v>
      </c>
      <c r="D95" s="749">
        <v>1608</v>
      </c>
      <c r="E95" s="749">
        <v>2.2999999999999998</v>
      </c>
      <c r="F95" s="110"/>
      <c r="G95" s="110"/>
      <c r="H95" s="111"/>
      <c r="I95" s="111"/>
      <c r="J95" s="110">
        <f t="shared" si="1"/>
        <v>0.43478260869565222</v>
      </c>
    </row>
    <row r="96" spans="1:10" s="112" customFormat="1" ht="13.4" customHeight="1" x14ac:dyDescent="0.3">
      <c r="A96" s="749" t="s">
        <v>480</v>
      </c>
      <c r="B96" s="749" t="s">
        <v>2030</v>
      </c>
      <c r="C96" s="749">
        <v>679</v>
      </c>
      <c r="D96" s="749">
        <v>1617</v>
      </c>
      <c r="E96" s="749">
        <v>2.4</v>
      </c>
      <c r="F96" s="110"/>
      <c r="G96" s="110"/>
      <c r="H96" s="111"/>
      <c r="I96" s="111"/>
      <c r="J96" s="110">
        <f t="shared" si="1"/>
        <v>0.41666666666666669</v>
      </c>
    </row>
    <row r="97" spans="1:10" s="112" customFormat="1" ht="13.4" customHeight="1" x14ac:dyDescent="0.3">
      <c r="A97" s="749" t="s">
        <v>481</v>
      </c>
      <c r="B97" s="749" t="s">
        <v>2030</v>
      </c>
      <c r="C97" s="749">
        <v>687</v>
      </c>
      <c r="D97" s="749">
        <v>1622</v>
      </c>
      <c r="E97" s="749">
        <v>2.4</v>
      </c>
      <c r="F97" s="110"/>
      <c r="G97" s="110"/>
      <c r="H97" s="111"/>
      <c r="I97" s="111"/>
      <c r="J97" s="110">
        <f t="shared" si="1"/>
        <v>0.41666666666666669</v>
      </c>
    </row>
    <row r="98" spans="1:10" s="112" customFormat="1" ht="13.4" customHeight="1" x14ac:dyDescent="0.3">
      <c r="A98" s="749" t="s">
        <v>482</v>
      </c>
      <c r="B98" s="749" t="s">
        <v>2030</v>
      </c>
      <c r="C98" s="749">
        <v>698</v>
      </c>
      <c r="D98" s="749">
        <v>1622</v>
      </c>
      <c r="E98" s="749">
        <v>2.2999999999999998</v>
      </c>
      <c r="F98" s="110"/>
      <c r="G98" s="110"/>
      <c r="H98" s="111"/>
      <c r="I98" s="111"/>
      <c r="J98" s="110">
        <f t="shared" si="1"/>
        <v>0.43478260869565222</v>
      </c>
    </row>
    <row r="99" spans="1:10" s="112" customFormat="1" ht="13.4" customHeight="1" x14ac:dyDescent="0.3">
      <c r="A99" s="749" t="s">
        <v>483</v>
      </c>
      <c r="B99" s="749" t="s">
        <v>2030</v>
      </c>
      <c r="C99" s="749">
        <v>694</v>
      </c>
      <c r="D99" s="749">
        <v>1667</v>
      </c>
      <c r="E99" s="749">
        <v>2.4</v>
      </c>
      <c r="F99" s="110"/>
      <c r="G99" s="110"/>
      <c r="H99" s="111"/>
      <c r="I99" s="111"/>
      <c r="J99" s="110">
        <f t="shared" si="1"/>
        <v>0.41666666666666669</v>
      </c>
    </row>
    <row r="100" spans="1:10" s="112" customFormat="1" ht="13.4" customHeight="1" x14ac:dyDescent="0.3">
      <c r="A100" s="749" t="s">
        <v>484</v>
      </c>
      <c r="B100" s="749" t="s">
        <v>2030</v>
      </c>
      <c r="C100" s="749">
        <v>679</v>
      </c>
      <c r="D100" s="749">
        <v>1625</v>
      </c>
      <c r="E100" s="749">
        <v>2.4</v>
      </c>
      <c r="F100" s="110"/>
      <c r="G100" s="110"/>
      <c r="H100" s="111"/>
      <c r="I100" s="111"/>
      <c r="J100" s="110">
        <f t="shared" si="1"/>
        <v>0.41666666666666669</v>
      </c>
    </row>
    <row r="101" spans="1:10" s="112" customFormat="1" ht="13.4" customHeight="1" x14ac:dyDescent="0.3">
      <c r="A101" s="749" t="s">
        <v>485</v>
      </c>
      <c r="B101" s="749" t="s">
        <v>2030</v>
      </c>
      <c r="C101" s="749">
        <v>657</v>
      </c>
      <c r="D101" s="749">
        <v>1680</v>
      </c>
      <c r="E101" s="749">
        <v>2.6</v>
      </c>
      <c r="F101" s="110"/>
      <c r="G101" s="110"/>
      <c r="H101" s="111"/>
      <c r="I101" s="111"/>
      <c r="J101" s="110">
        <f t="shared" si="1"/>
        <v>0.38461538461538458</v>
      </c>
    </row>
    <row r="102" spans="1:10" s="112" customFormat="1" ht="13.4" customHeight="1" x14ac:dyDescent="0.3">
      <c r="A102" s="749" t="s">
        <v>486</v>
      </c>
      <c r="B102" s="749" t="s">
        <v>2030</v>
      </c>
      <c r="C102" s="749">
        <v>643</v>
      </c>
      <c r="D102" s="749">
        <v>1724</v>
      </c>
      <c r="E102" s="749">
        <v>2.7</v>
      </c>
      <c r="F102" s="110"/>
      <c r="G102" s="110"/>
      <c r="H102" s="111"/>
      <c r="I102" s="111"/>
      <c r="J102" s="110">
        <f t="shared" si="1"/>
        <v>0.37037037037037035</v>
      </c>
    </row>
    <row r="103" spans="1:10" s="112" customFormat="1" ht="13.4" customHeight="1" x14ac:dyDescent="0.3">
      <c r="A103" s="749" t="s">
        <v>487</v>
      </c>
      <c r="B103" s="749" t="s">
        <v>2030</v>
      </c>
      <c r="C103" s="749">
        <v>624</v>
      </c>
      <c r="D103" s="749">
        <v>1793</v>
      </c>
      <c r="E103" s="749">
        <v>2.9</v>
      </c>
      <c r="F103" s="110"/>
      <c r="G103" s="110"/>
      <c r="H103" s="111"/>
      <c r="I103" s="111"/>
      <c r="J103" s="110">
        <f t="shared" si="1"/>
        <v>0.34482758620689657</v>
      </c>
    </row>
    <row r="104" spans="1:10" s="112" customFormat="1" ht="13.4" customHeight="1" x14ac:dyDescent="0.3">
      <c r="A104" s="749" t="s">
        <v>488</v>
      </c>
      <c r="B104" s="749" t="s">
        <v>2030</v>
      </c>
      <c r="C104" s="749">
        <v>615</v>
      </c>
      <c r="D104" s="749">
        <v>1840</v>
      </c>
      <c r="E104" s="749">
        <v>3</v>
      </c>
      <c r="F104" s="110"/>
      <c r="G104" s="110"/>
      <c r="H104" s="111"/>
      <c r="I104" s="111"/>
      <c r="J104" s="110">
        <f t="shared" si="1"/>
        <v>0.33333333333333331</v>
      </c>
    </row>
    <row r="105" spans="1:10" s="112" customFormat="1" ht="13.4" customHeight="1" x14ac:dyDescent="0.3">
      <c r="A105" s="749" t="s">
        <v>489</v>
      </c>
      <c r="B105" s="749" t="s">
        <v>2030</v>
      </c>
      <c r="C105" s="749">
        <v>596</v>
      </c>
      <c r="D105" s="749">
        <v>1875</v>
      </c>
      <c r="E105" s="749">
        <v>3.1</v>
      </c>
      <c r="F105" s="110"/>
      <c r="G105" s="110"/>
      <c r="H105" s="111"/>
      <c r="I105" s="111"/>
      <c r="J105" s="110">
        <f t="shared" si="1"/>
        <v>0.32258064516129031</v>
      </c>
    </row>
    <row r="106" spans="1:10" s="112" customFormat="1" ht="13.4" customHeight="1" x14ac:dyDescent="0.3">
      <c r="A106" s="749" t="s">
        <v>490</v>
      </c>
      <c r="B106" s="749" t="s">
        <v>2030</v>
      </c>
      <c r="C106" s="749">
        <v>562</v>
      </c>
      <c r="D106" s="749">
        <v>1941</v>
      </c>
      <c r="E106" s="749">
        <v>3.5</v>
      </c>
      <c r="F106" s="110"/>
      <c r="G106" s="110"/>
      <c r="H106" s="111"/>
      <c r="I106" s="111"/>
      <c r="J106" s="110">
        <f t="shared" si="1"/>
        <v>0.2857142857142857</v>
      </c>
    </row>
    <row r="107" spans="1:10" s="112" customFormat="1" ht="13.4" customHeight="1" x14ac:dyDescent="0.3">
      <c r="A107" s="749" t="s">
        <v>491</v>
      </c>
      <c r="B107" s="749" t="s">
        <v>2030</v>
      </c>
      <c r="C107" s="749">
        <v>527</v>
      </c>
      <c r="D107" s="749">
        <v>2003</v>
      </c>
      <c r="E107" s="749">
        <v>3.8</v>
      </c>
      <c r="F107" s="110"/>
      <c r="G107" s="110"/>
      <c r="H107" s="111"/>
      <c r="I107" s="111"/>
      <c r="J107" s="110">
        <f t="shared" si="1"/>
        <v>0.26315789473684209</v>
      </c>
    </row>
    <row r="108" spans="1:10" s="112" customFormat="1" ht="13.4" customHeight="1" x14ac:dyDescent="0.3">
      <c r="A108" s="749" t="s">
        <v>492</v>
      </c>
      <c r="B108" s="749" t="s">
        <v>2030</v>
      </c>
      <c r="C108" s="749">
        <v>498</v>
      </c>
      <c r="D108" s="749">
        <v>2057</v>
      </c>
      <c r="E108" s="749">
        <v>4.0999999999999996</v>
      </c>
      <c r="F108" s="110"/>
      <c r="G108" s="110"/>
      <c r="H108" s="111"/>
      <c r="I108" s="111"/>
      <c r="J108" s="110">
        <f t="shared" si="1"/>
        <v>0.24390243902439027</v>
      </c>
    </row>
    <row r="109" spans="1:10" s="112" customFormat="1" ht="13.4" customHeight="1" x14ac:dyDescent="0.3">
      <c r="A109" s="749" t="s">
        <v>493</v>
      </c>
      <c r="B109" s="749" t="s">
        <v>2030</v>
      </c>
      <c r="C109" s="749">
        <v>478</v>
      </c>
      <c r="D109" s="749">
        <v>2128</v>
      </c>
      <c r="E109" s="749">
        <v>4.5</v>
      </c>
      <c r="F109" s="110"/>
      <c r="G109" s="110"/>
      <c r="H109" s="111"/>
      <c r="I109" s="111"/>
      <c r="J109" s="110">
        <f t="shared" si="1"/>
        <v>0.22222222222222221</v>
      </c>
    </row>
    <row r="110" spans="1:10" s="112" customFormat="1" ht="13.4" customHeight="1" x14ac:dyDescent="0.3">
      <c r="A110" s="749" t="s">
        <v>494</v>
      </c>
      <c r="B110" s="749" t="s">
        <v>2030</v>
      </c>
      <c r="C110" s="749">
        <v>464</v>
      </c>
      <c r="D110" s="749">
        <v>2235</v>
      </c>
      <c r="E110" s="749">
        <v>4.8</v>
      </c>
      <c r="F110" s="110"/>
      <c r="G110" s="110"/>
      <c r="H110" s="111"/>
      <c r="I110" s="111"/>
      <c r="J110" s="110">
        <f t="shared" si="1"/>
        <v>0.20833333333333334</v>
      </c>
    </row>
    <row r="111" spans="1:10" s="112" customFormat="1" ht="13.4" customHeight="1" x14ac:dyDescent="0.3">
      <c r="A111" s="749" t="s">
        <v>495</v>
      </c>
      <c r="B111" s="749" t="s">
        <v>2030</v>
      </c>
      <c r="C111" s="749">
        <v>454</v>
      </c>
      <c r="D111" s="749">
        <v>2296</v>
      </c>
      <c r="E111" s="749">
        <v>5.0999999999999996</v>
      </c>
      <c r="F111" s="110"/>
      <c r="G111" s="110"/>
      <c r="H111" s="111"/>
      <c r="I111" s="111"/>
      <c r="J111" s="110">
        <f t="shared" si="1"/>
        <v>0.19607843137254904</v>
      </c>
    </row>
    <row r="112" spans="1:10" s="112" customFormat="1" ht="13.4" customHeight="1" x14ac:dyDescent="0.3">
      <c r="A112" s="749" t="s">
        <v>496</v>
      </c>
      <c r="B112" s="749" t="s">
        <v>2030</v>
      </c>
      <c r="C112" s="749">
        <v>444</v>
      </c>
      <c r="D112" s="749">
        <v>2395</v>
      </c>
      <c r="E112" s="749">
        <v>5.4</v>
      </c>
      <c r="F112" s="110"/>
      <c r="G112" s="110"/>
      <c r="H112" s="111"/>
      <c r="I112" s="111"/>
      <c r="J112" s="110">
        <f t="shared" si="1"/>
        <v>0.18518518518518517</v>
      </c>
    </row>
    <row r="113" spans="1:10" s="112" customFormat="1" ht="13.4" customHeight="1" x14ac:dyDescent="0.3">
      <c r="A113" s="749" t="s">
        <v>497</v>
      </c>
      <c r="B113" s="749" t="s">
        <v>2030</v>
      </c>
      <c r="C113" s="749">
        <v>431</v>
      </c>
      <c r="D113" s="749">
        <v>2448</v>
      </c>
      <c r="E113" s="749">
        <v>5.7</v>
      </c>
      <c r="F113" s="110"/>
      <c r="G113" s="110"/>
      <c r="H113" s="111"/>
      <c r="I113" s="111"/>
      <c r="J113" s="110">
        <f t="shared" si="1"/>
        <v>0.17543859649122806</v>
      </c>
    </row>
    <row r="114" spans="1:10" s="112" customFormat="1" ht="13.4" customHeight="1" x14ac:dyDescent="0.3">
      <c r="A114" s="749" t="s">
        <v>498</v>
      </c>
      <c r="B114" s="749" t="s">
        <v>2030</v>
      </c>
      <c r="C114" s="749">
        <v>429</v>
      </c>
      <c r="D114" s="749">
        <v>2478</v>
      </c>
      <c r="E114" s="749">
        <v>5.8</v>
      </c>
      <c r="F114" s="110"/>
      <c r="G114" s="110"/>
      <c r="H114" s="276"/>
      <c r="I114" s="111"/>
      <c r="J114" s="110">
        <f t="shared" si="1"/>
        <v>0.17241379310344829</v>
      </c>
    </row>
    <row r="115" spans="1:10" s="112" customFormat="1" ht="13.4" customHeight="1" x14ac:dyDescent="0.3">
      <c r="A115" s="749" t="s">
        <v>499</v>
      </c>
      <c r="B115" s="749" t="s">
        <v>2030</v>
      </c>
      <c r="C115" s="749">
        <v>438</v>
      </c>
      <c r="D115" s="749">
        <v>2484</v>
      </c>
      <c r="E115" s="749">
        <v>5.7</v>
      </c>
      <c r="F115" s="110"/>
      <c r="G115" s="110"/>
      <c r="H115" s="111"/>
      <c r="I115" s="111"/>
      <c r="J115" s="110">
        <f t="shared" si="1"/>
        <v>0.17543859649122806</v>
      </c>
    </row>
    <row r="116" spans="1:10" s="112" customFormat="1" ht="13.4" customHeight="1" x14ac:dyDescent="0.3">
      <c r="A116" s="749" t="s">
        <v>500</v>
      </c>
      <c r="B116" s="749" t="s">
        <v>2030</v>
      </c>
      <c r="C116" s="749">
        <v>436</v>
      </c>
      <c r="D116" s="749">
        <v>2475</v>
      </c>
      <c r="E116" s="749">
        <v>5.7</v>
      </c>
      <c r="F116" s="110"/>
      <c r="G116" s="110"/>
      <c r="H116" s="111"/>
      <c r="I116" s="111"/>
      <c r="J116" s="110">
        <f t="shared" si="1"/>
        <v>0.17543859649122806</v>
      </c>
    </row>
    <row r="117" spans="1:10" s="112" customFormat="1" ht="13.4" customHeight="1" x14ac:dyDescent="0.3">
      <c r="A117" s="749" t="s">
        <v>501</v>
      </c>
      <c r="B117" s="749" t="s">
        <v>2030</v>
      </c>
      <c r="C117" s="749">
        <v>432</v>
      </c>
      <c r="D117" s="749">
        <v>2484</v>
      </c>
      <c r="E117" s="749">
        <v>5.8</v>
      </c>
      <c r="F117" s="110"/>
      <c r="G117" s="110"/>
      <c r="H117" s="111"/>
      <c r="I117" s="111"/>
      <c r="J117" s="110">
        <f t="shared" si="1"/>
        <v>0.17241379310344829</v>
      </c>
    </row>
    <row r="118" spans="1:10" s="112" customFormat="1" ht="13.4" customHeight="1" x14ac:dyDescent="0.3">
      <c r="A118" s="749" t="s">
        <v>502</v>
      </c>
      <c r="B118" s="749" t="s">
        <v>2030</v>
      </c>
      <c r="C118" s="749">
        <v>437</v>
      </c>
      <c r="D118" s="749">
        <v>2455</v>
      </c>
      <c r="E118" s="749">
        <v>5.6</v>
      </c>
      <c r="F118" s="110"/>
      <c r="G118" s="110"/>
      <c r="H118" s="111"/>
      <c r="I118" s="111"/>
      <c r="J118" s="110">
        <f t="shared" si="1"/>
        <v>0.17857142857142858</v>
      </c>
    </row>
    <row r="119" spans="1:10" s="112" customFormat="1" ht="13.4" customHeight="1" x14ac:dyDescent="0.3">
      <c r="A119" s="749" t="s">
        <v>503</v>
      </c>
      <c r="B119" s="749" t="s">
        <v>2030</v>
      </c>
      <c r="C119" s="749">
        <v>454</v>
      </c>
      <c r="D119" s="749">
        <v>2453</v>
      </c>
      <c r="E119" s="749">
        <v>5.4</v>
      </c>
      <c r="F119" s="110"/>
      <c r="G119" s="110"/>
      <c r="H119" s="111"/>
      <c r="I119" s="111"/>
      <c r="J119" s="110">
        <f t="shared" si="1"/>
        <v>0.18518518518518517</v>
      </c>
    </row>
    <row r="120" spans="1:10" s="112" customFormat="1" ht="13.4" customHeight="1" x14ac:dyDescent="0.3">
      <c r="A120" s="749" t="s">
        <v>504</v>
      </c>
      <c r="B120" s="749" t="s">
        <v>2030</v>
      </c>
      <c r="C120" s="749">
        <v>464</v>
      </c>
      <c r="D120" s="749">
        <v>2434</v>
      </c>
      <c r="E120" s="749">
        <v>5.2</v>
      </c>
      <c r="F120" s="110"/>
      <c r="G120" s="110"/>
      <c r="H120" s="111"/>
      <c r="I120" s="111"/>
      <c r="J120" s="110">
        <f t="shared" si="1"/>
        <v>0.19230769230769229</v>
      </c>
    </row>
    <row r="121" spans="1:10" s="112" customFormat="1" ht="13.4" customHeight="1" x14ac:dyDescent="0.3">
      <c r="A121" s="749" t="s">
        <v>505</v>
      </c>
      <c r="B121" s="749" t="s">
        <v>2030</v>
      </c>
      <c r="C121" s="749">
        <v>467</v>
      </c>
      <c r="D121" s="749">
        <v>2496</v>
      </c>
      <c r="E121" s="749">
        <v>5.3</v>
      </c>
      <c r="F121" s="110"/>
      <c r="G121" s="110"/>
      <c r="H121" s="111"/>
      <c r="I121" s="111"/>
      <c r="J121" s="110">
        <f t="shared" si="1"/>
        <v>0.18867924528301888</v>
      </c>
    </row>
    <row r="122" spans="1:10" s="112" customFormat="1" ht="13.4" customHeight="1" x14ac:dyDescent="0.3">
      <c r="A122" s="749" t="s">
        <v>506</v>
      </c>
      <c r="B122" s="749" t="s">
        <v>2030</v>
      </c>
      <c r="C122" s="749">
        <v>465</v>
      </c>
      <c r="D122" s="749">
        <v>2526</v>
      </c>
      <c r="E122" s="749">
        <v>5.4</v>
      </c>
      <c r="F122" s="110"/>
      <c r="G122" s="110"/>
      <c r="H122" s="111"/>
      <c r="I122" s="111"/>
      <c r="J122" s="110">
        <f t="shared" si="1"/>
        <v>0.18518518518518517</v>
      </c>
    </row>
    <row r="123" spans="1:10" s="112" customFormat="1" ht="13.4" customHeight="1" x14ac:dyDescent="0.3">
      <c r="A123" s="749" t="s">
        <v>507</v>
      </c>
      <c r="B123" s="749" t="s">
        <v>2030</v>
      </c>
      <c r="C123" s="749">
        <v>467</v>
      </c>
      <c r="D123" s="749">
        <v>2510</v>
      </c>
      <c r="E123" s="749">
        <v>5.4</v>
      </c>
      <c r="F123" s="110"/>
      <c r="G123" s="110"/>
      <c r="H123" s="111"/>
      <c r="I123" s="111"/>
      <c r="J123" s="110">
        <f t="shared" si="1"/>
        <v>0.18518518518518517</v>
      </c>
    </row>
    <row r="124" spans="1:10" s="112" customFormat="1" ht="13.4" customHeight="1" x14ac:dyDescent="0.3">
      <c r="A124" s="749" t="s">
        <v>508</v>
      </c>
      <c r="B124" s="749" t="s">
        <v>2030</v>
      </c>
      <c r="C124" s="749">
        <v>479</v>
      </c>
      <c r="D124" s="749">
        <v>2508</v>
      </c>
      <c r="E124" s="749">
        <v>5.2</v>
      </c>
      <c r="F124" s="110"/>
      <c r="G124" s="110"/>
      <c r="H124" s="111"/>
      <c r="I124" s="111"/>
      <c r="J124" s="110">
        <f t="shared" si="1"/>
        <v>0.19230769230769229</v>
      </c>
    </row>
    <row r="125" spans="1:10" s="112" customFormat="1" ht="13.4" customHeight="1" x14ac:dyDescent="0.3">
      <c r="A125" s="749" t="s">
        <v>509</v>
      </c>
      <c r="B125" s="749" t="s">
        <v>2030</v>
      </c>
      <c r="C125" s="749">
        <v>484</v>
      </c>
      <c r="D125" s="749">
        <v>2488</v>
      </c>
      <c r="E125" s="749">
        <v>5.0999999999999996</v>
      </c>
      <c r="F125" s="110"/>
      <c r="G125" s="110"/>
      <c r="H125" s="111"/>
      <c r="I125" s="111"/>
      <c r="J125" s="110">
        <f t="shared" si="1"/>
        <v>0.19607843137254904</v>
      </c>
    </row>
    <row r="126" spans="1:10" s="112" customFormat="1" ht="13.4" customHeight="1" x14ac:dyDescent="0.3">
      <c r="A126" s="749" t="s">
        <v>510</v>
      </c>
      <c r="B126" s="749" t="s">
        <v>2030</v>
      </c>
      <c r="C126" s="749">
        <v>479</v>
      </c>
      <c r="D126" s="749">
        <v>2488</v>
      </c>
      <c r="E126" s="749">
        <v>5.2</v>
      </c>
      <c r="F126" s="110"/>
      <c r="G126" s="110"/>
      <c r="H126" s="111"/>
      <c r="I126" s="111"/>
      <c r="J126" s="110">
        <f t="shared" si="1"/>
        <v>0.19230769230769229</v>
      </c>
    </row>
    <row r="127" spans="1:10" s="112" customFormat="1" ht="13.4" customHeight="1" x14ac:dyDescent="0.3">
      <c r="A127" s="749" t="s">
        <v>511</v>
      </c>
      <c r="B127" s="749" t="s">
        <v>2030</v>
      </c>
      <c r="C127" s="749">
        <v>461</v>
      </c>
      <c r="D127" s="749">
        <v>2476</v>
      </c>
      <c r="E127" s="749">
        <v>5.4</v>
      </c>
      <c r="F127" s="110"/>
      <c r="G127" s="110"/>
      <c r="H127" s="111"/>
      <c r="I127" s="111"/>
      <c r="J127" s="110">
        <f t="shared" si="1"/>
        <v>0.18518518518518517</v>
      </c>
    </row>
    <row r="128" spans="1:10" s="112" customFormat="1" ht="13.4" customHeight="1" x14ac:dyDescent="0.3">
      <c r="A128" s="749" t="s">
        <v>512</v>
      </c>
      <c r="B128" s="749" t="s">
        <v>2030</v>
      </c>
      <c r="C128" s="749">
        <v>455</v>
      </c>
      <c r="D128" s="749">
        <v>2470</v>
      </c>
      <c r="E128" s="749">
        <v>5.4</v>
      </c>
      <c r="F128" s="110"/>
      <c r="G128" s="110"/>
      <c r="H128" s="111"/>
      <c r="I128" s="111"/>
      <c r="J128" s="110">
        <f t="shared" si="1"/>
        <v>0.18518518518518517</v>
      </c>
    </row>
    <row r="129" spans="1:10" s="112" customFormat="1" ht="13.4" customHeight="1" x14ac:dyDescent="0.3">
      <c r="A129" s="749" t="s">
        <v>513</v>
      </c>
      <c r="B129" s="749" t="s">
        <v>2030</v>
      </c>
      <c r="C129" s="749">
        <v>455</v>
      </c>
      <c r="D129" s="749">
        <v>2513</v>
      </c>
      <c r="E129" s="749">
        <v>5.5</v>
      </c>
      <c r="F129" s="110"/>
      <c r="G129" s="110"/>
      <c r="H129" s="111"/>
      <c r="I129" s="111"/>
      <c r="J129" s="110">
        <f t="shared" si="1"/>
        <v>0.18181818181818182</v>
      </c>
    </row>
    <row r="130" spans="1:10" s="112" customFormat="1" ht="13.4" customHeight="1" x14ac:dyDescent="0.3">
      <c r="A130" s="749" t="s">
        <v>514</v>
      </c>
      <c r="B130" s="749" t="s">
        <v>2030</v>
      </c>
      <c r="C130" s="749">
        <v>474</v>
      </c>
      <c r="D130" s="749">
        <v>2502</v>
      </c>
      <c r="E130" s="749">
        <v>5.3</v>
      </c>
      <c r="F130" s="110"/>
      <c r="G130" s="110"/>
      <c r="H130" s="111"/>
      <c r="I130" s="111"/>
      <c r="J130" s="110">
        <f t="shared" si="1"/>
        <v>0.18867924528301888</v>
      </c>
    </row>
    <row r="131" spans="1:10" s="112" customFormat="1" ht="13.4" customHeight="1" x14ac:dyDescent="0.3">
      <c r="A131" s="749" t="s">
        <v>515</v>
      </c>
      <c r="B131" s="749" t="s">
        <v>2030</v>
      </c>
      <c r="C131" s="749">
        <v>483</v>
      </c>
      <c r="D131" s="749">
        <v>2503</v>
      </c>
      <c r="E131" s="749">
        <v>5.2</v>
      </c>
      <c r="F131" s="110"/>
      <c r="G131" s="110"/>
      <c r="H131" s="111"/>
      <c r="I131" s="111"/>
      <c r="J131" s="110">
        <f t="shared" si="1"/>
        <v>0.19230769230769229</v>
      </c>
    </row>
    <row r="132" spans="1:10" s="112" customFormat="1" ht="13.4" customHeight="1" x14ac:dyDescent="0.3">
      <c r="A132" s="749" t="s">
        <v>516</v>
      </c>
      <c r="B132" s="749" t="s">
        <v>2030</v>
      </c>
      <c r="C132" s="749">
        <v>495</v>
      </c>
      <c r="D132" s="749">
        <v>2524</v>
      </c>
      <c r="E132" s="749">
        <v>5.0999999999999996</v>
      </c>
      <c r="F132" s="110"/>
      <c r="G132" s="110"/>
      <c r="H132" s="111"/>
      <c r="I132" s="111"/>
      <c r="J132" s="110">
        <f t="shared" si="1"/>
        <v>0.19607843137254904</v>
      </c>
    </row>
    <row r="133" spans="1:10" s="112" customFormat="1" ht="13.4" customHeight="1" x14ac:dyDescent="0.3">
      <c r="A133" s="749" t="s">
        <v>517</v>
      </c>
      <c r="B133" s="749" t="s">
        <v>2030</v>
      </c>
      <c r="C133" s="749">
        <v>490</v>
      </c>
      <c r="D133" s="749">
        <v>2492</v>
      </c>
      <c r="E133" s="749">
        <v>5.0999999999999996</v>
      </c>
      <c r="F133" s="110"/>
      <c r="G133" s="110"/>
      <c r="H133" s="111"/>
      <c r="I133" s="111"/>
      <c r="J133" s="110">
        <f t="shared" si="1"/>
        <v>0.19607843137254904</v>
      </c>
    </row>
    <row r="134" spans="1:10" s="112" customFormat="1" ht="13.4" customHeight="1" x14ac:dyDescent="0.3">
      <c r="A134" s="749" t="s">
        <v>518</v>
      </c>
      <c r="B134" s="749" t="s">
        <v>2030</v>
      </c>
      <c r="C134" s="749">
        <v>483</v>
      </c>
      <c r="D134" s="749">
        <v>2483</v>
      </c>
      <c r="E134" s="749">
        <v>5.0999999999999996</v>
      </c>
      <c r="F134" s="110"/>
      <c r="G134" s="110"/>
      <c r="H134" s="111"/>
      <c r="I134" s="111"/>
      <c r="J134" s="110">
        <f t="shared" si="1"/>
        <v>0.19607843137254904</v>
      </c>
    </row>
    <row r="135" spans="1:10" s="112" customFormat="1" ht="13.4" customHeight="1" x14ac:dyDescent="0.3">
      <c r="A135" s="749" t="s">
        <v>519</v>
      </c>
      <c r="B135" s="749" t="s">
        <v>2030</v>
      </c>
      <c r="C135" s="749">
        <v>472</v>
      </c>
      <c r="D135" s="749">
        <v>2462</v>
      </c>
      <c r="E135" s="749">
        <v>5.2</v>
      </c>
      <c r="F135" s="110"/>
      <c r="G135" s="110"/>
      <c r="H135" s="111"/>
      <c r="I135" s="111"/>
      <c r="J135" s="110">
        <f t="shared" si="1"/>
        <v>0.19230769230769229</v>
      </c>
    </row>
    <row r="136" spans="1:10" s="112" customFormat="1" ht="13.4" customHeight="1" x14ac:dyDescent="0.3">
      <c r="A136" s="749" t="s">
        <v>520</v>
      </c>
      <c r="B136" s="749" t="s">
        <v>2030</v>
      </c>
      <c r="C136" s="749">
        <v>461</v>
      </c>
      <c r="D136" s="749">
        <v>2500</v>
      </c>
      <c r="E136" s="749">
        <v>5.4</v>
      </c>
      <c r="F136" s="110"/>
      <c r="G136" s="110"/>
      <c r="H136" s="111"/>
      <c r="I136" s="111"/>
      <c r="J136" s="110">
        <f t="shared" si="1"/>
        <v>0.18518518518518517</v>
      </c>
    </row>
    <row r="137" spans="1:10" s="112" customFormat="1" ht="13.4" customHeight="1" x14ac:dyDescent="0.3">
      <c r="A137" s="749" t="s">
        <v>521</v>
      </c>
      <c r="B137" s="749" t="s">
        <v>2030</v>
      </c>
      <c r="C137" s="749">
        <v>460</v>
      </c>
      <c r="D137" s="749">
        <v>2540</v>
      </c>
      <c r="E137" s="749">
        <v>5.5</v>
      </c>
      <c r="F137" s="110"/>
      <c r="G137" s="110"/>
      <c r="H137" s="111"/>
      <c r="I137" s="111"/>
      <c r="J137" s="110">
        <f t="shared" si="1"/>
        <v>0.18181818181818182</v>
      </c>
    </row>
    <row r="138" spans="1:10" s="112" customFormat="1" ht="13.4" customHeight="1" x14ac:dyDescent="0.3">
      <c r="A138" s="749" t="s">
        <v>522</v>
      </c>
      <c r="B138" s="749" t="s">
        <v>2030</v>
      </c>
      <c r="C138" s="749">
        <v>457</v>
      </c>
      <c r="D138" s="749">
        <v>2556</v>
      </c>
      <c r="E138" s="749">
        <v>5.6</v>
      </c>
      <c r="F138" s="110"/>
      <c r="G138" s="110"/>
      <c r="H138" s="111"/>
      <c r="I138" s="111"/>
      <c r="J138" s="110">
        <f t="shared" si="1"/>
        <v>0.17857142857142858</v>
      </c>
    </row>
    <row r="139" spans="1:10" s="112" customFormat="1" ht="13.4" customHeight="1" x14ac:dyDescent="0.3">
      <c r="A139" s="749" t="s">
        <v>830</v>
      </c>
      <c r="B139" s="749" t="s">
        <v>2030</v>
      </c>
      <c r="C139" s="749">
        <v>462</v>
      </c>
      <c r="D139" s="749">
        <v>2611</v>
      </c>
      <c r="E139" s="749">
        <v>5.7</v>
      </c>
      <c r="F139" s="110"/>
      <c r="G139" s="110"/>
      <c r="H139" s="111"/>
      <c r="I139" s="111"/>
      <c r="J139" s="110">
        <f t="shared" si="1"/>
        <v>0.17543859649122806</v>
      </c>
    </row>
    <row r="140" spans="1:10" s="112" customFormat="1" ht="13.4" customHeight="1" x14ac:dyDescent="0.3">
      <c r="A140" s="749" t="s">
        <v>524</v>
      </c>
      <c r="B140" s="749" t="s">
        <v>2030</v>
      </c>
      <c r="C140" s="749">
        <v>464</v>
      </c>
      <c r="D140" s="749">
        <v>2662</v>
      </c>
      <c r="E140" s="749">
        <v>5.7</v>
      </c>
      <c r="F140" s="110"/>
      <c r="G140" s="110"/>
      <c r="H140" s="111"/>
      <c r="I140" s="111"/>
      <c r="J140" s="110">
        <f t="shared" si="1"/>
        <v>0.17543859649122806</v>
      </c>
    </row>
    <row r="141" spans="1:10" s="112" customFormat="1" ht="13.4" customHeight="1" x14ac:dyDescent="0.3">
      <c r="A141" s="749" t="s">
        <v>525</v>
      </c>
      <c r="B141" s="749" t="s">
        <v>2030</v>
      </c>
      <c r="C141" s="749">
        <v>467</v>
      </c>
      <c r="D141" s="749">
        <v>2677</v>
      </c>
      <c r="E141" s="749">
        <v>5.7</v>
      </c>
      <c r="F141" s="110"/>
      <c r="G141" s="110"/>
      <c r="H141" s="111"/>
      <c r="I141" s="111"/>
      <c r="J141" s="110">
        <f t="shared" si="1"/>
        <v>0.17543859649122806</v>
      </c>
    </row>
    <row r="142" spans="1:10" s="112" customFormat="1" ht="13.4" customHeight="1" x14ac:dyDescent="0.3">
      <c r="A142" s="749" t="s">
        <v>526</v>
      </c>
      <c r="B142" s="749" t="s">
        <v>2030</v>
      </c>
      <c r="C142" s="749">
        <v>462</v>
      </c>
      <c r="D142" s="749">
        <v>2713</v>
      </c>
      <c r="E142" s="749">
        <v>5.9</v>
      </c>
      <c r="F142" s="110"/>
      <c r="G142" s="110"/>
      <c r="H142" s="111"/>
      <c r="I142" s="111"/>
      <c r="J142" s="110">
        <f t="shared" si="1"/>
        <v>0.16949152542372881</v>
      </c>
    </row>
    <row r="143" spans="1:10" s="112" customFormat="1" ht="13.4" customHeight="1" x14ac:dyDescent="0.3">
      <c r="A143" s="749" t="s">
        <v>527</v>
      </c>
      <c r="B143" s="749" t="s">
        <v>2030</v>
      </c>
      <c r="C143" s="749">
        <v>465</v>
      </c>
      <c r="D143" s="749">
        <v>2689</v>
      </c>
      <c r="E143" s="749">
        <v>5.8</v>
      </c>
      <c r="F143" s="110"/>
      <c r="G143" s="110"/>
      <c r="H143" s="111"/>
      <c r="I143" s="111"/>
      <c r="J143" s="110">
        <f t="shared" si="1"/>
        <v>0.17241379310344829</v>
      </c>
    </row>
    <row r="144" spans="1:10" s="112" customFormat="1" ht="13.4" customHeight="1" x14ac:dyDescent="0.3">
      <c r="A144" s="749" t="s">
        <v>528</v>
      </c>
      <c r="B144" s="749" t="s">
        <v>2030</v>
      </c>
      <c r="C144" s="749">
        <v>476</v>
      </c>
      <c r="D144" s="749">
        <v>2674</v>
      </c>
      <c r="E144" s="749">
        <v>5.6</v>
      </c>
      <c r="F144" s="110"/>
      <c r="G144" s="110"/>
      <c r="H144" s="111"/>
      <c r="I144" s="111"/>
      <c r="J144" s="110">
        <f t="shared" si="1"/>
        <v>0.17857142857142858</v>
      </c>
    </row>
    <row r="145" spans="1:10" s="112" customFormat="1" ht="13.4" customHeight="1" x14ac:dyDescent="0.3">
      <c r="A145" s="749" t="s">
        <v>529</v>
      </c>
      <c r="B145" s="749" t="s">
        <v>2030</v>
      </c>
      <c r="C145" s="749">
        <v>473</v>
      </c>
      <c r="D145" s="749">
        <v>2655</v>
      </c>
      <c r="E145" s="749">
        <v>5.6</v>
      </c>
      <c r="F145" s="110"/>
      <c r="G145" s="110"/>
      <c r="H145" s="111"/>
      <c r="I145" s="111"/>
      <c r="J145" s="110">
        <f t="shared" ref="J145:J208" si="2">1/E145</f>
        <v>0.17857142857142858</v>
      </c>
    </row>
    <row r="146" spans="1:10" s="112" customFormat="1" ht="13.4" customHeight="1" x14ac:dyDescent="0.3">
      <c r="A146" s="749" t="s">
        <v>530</v>
      </c>
      <c r="B146" s="749" t="s">
        <v>2030</v>
      </c>
      <c r="C146" s="749">
        <v>467</v>
      </c>
      <c r="D146" s="749">
        <v>2635</v>
      </c>
      <c r="E146" s="749">
        <v>5.6</v>
      </c>
      <c r="F146" s="110"/>
      <c r="G146" s="110"/>
      <c r="H146" s="111"/>
      <c r="I146" s="111"/>
      <c r="J146" s="110">
        <f t="shared" si="2"/>
        <v>0.17857142857142858</v>
      </c>
    </row>
    <row r="147" spans="1:10" s="112" customFormat="1" ht="13.4" customHeight="1" x14ac:dyDescent="0.3">
      <c r="A147" s="749" t="s">
        <v>531</v>
      </c>
      <c r="B147" s="749" t="s">
        <v>2030</v>
      </c>
      <c r="C147" s="749">
        <v>465</v>
      </c>
      <c r="D147" s="749">
        <v>2625</v>
      </c>
      <c r="E147" s="749">
        <v>5.6</v>
      </c>
      <c r="F147" s="110"/>
      <c r="G147" s="110"/>
      <c r="H147" s="111"/>
      <c r="I147" s="111"/>
      <c r="J147" s="110">
        <f t="shared" si="2"/>
        <v>0.17857142857142858</v>
      </c>
    </row>
    <row r="148" spans="1:10" s="112" customFormat="1" ht="13.4" customHeight="1" x14ac:dyDescent="0.3">
      <c r="A148" s="749" t="s">
        <v>532</v>
      </c>
      <c r="B148" s="749" t="s">
        <v>2030</v>
      </c>
      <c r="C148" s="749">
        <v>470</v>
      </c>
      <c r="D148" s="749">
        <v>2599</v>
      </c>
      <c r="E148" s="749">
        <v>5.5</v>
      </c>
      <c r="F148" s="110"/>
      <c r="G148" s="110"/>
      <c r="H148" s="111"/>
      <c r="I148" s="111"/>
      <c r="J148" s="110">
        <f t="shared" si="2"/>
        <v>0.18181818181818182</v>
      </c>
    </row>
    <row r="149" spans="1:10" s="112" customFormat="1" ht="13.4" customHeight="1" x14ac:dyDescent="0.3">
      <c r="A149" s="749" t="s">
        <v>533</v>
      </c>
      <c r="B149" s="749" t="s">
        <v>2030</v>
      </c>
      <c r="C149" s="749">
        <v>474</v>
      </c>
      <c r="D149" s="749">
        <v>2577</v>
      </c>
      <c r="E149" s="749">
        <v>5.4</v>
      </c>
      <c r="F149" s="110"/>
      <c r="G149" s="110"/>
      <c r="H149" s="111"/>
      <c r="I149" s="111"/>
      <c r="J149" s="110">
        <f t="shared" si="2"/>
        <v>0.18518518518518517</v>
      </c>
    </row>
    <row r="150" spans="1:10" s="112" customFormat="1" ht="13.4" customHeight="1" x14ac:dyDescent="0.3">
      <c r="A150" s="749" t="s">
        <v>534</v>
      </c>
      <c r="B150" s="749" t="s">
        <v>2030</v>
      </c>
      <c r="C150" s="749">
        <v>479</v>
      </c>
      <c r="D150" s="749">
        <v>2600</v>
      </c>
      <c r="E150" s="749">
        <v>5.4</v>
      </c>
      <c r="F150" s="110"/>
      <c r="G150" s="110"/>
      <c r="H150" s="111"/>
      <c r="I150" s="111"/>
      <c r="J150" s="110">
        <f t="shared" si="2"/>
        <v>0.18518518518518517</v>
      </c>
    </row>
    <row r="151" spans="1:10" s="112" customFormat="1" ht="13.4" customHeight="1" x14ac:dyDescent="0.3">
      <c r="A151" s="749" t="s">
        <v>535</v>
      </c>
      <c r="B151" s="749" t="s">
        <v>2030</v>
      </c>
      <c r="C151" s="749">
        <v>483</v>
      </c>
      <c r="D151" s="749">
        <v>2551</v>
      </c>
      <c r="E151" s="749">
        <v>5.3</v>
      </c>
      <c r="F151" s="110"/>
      <c r="G151" s="110"/>
      <c r="H151" s="111"/>
      <c r="I151" s="111"/>
      <c r="J151" s="110">
        <f t="shared" si="2"/>
        <v>0.18867924528301888</v>
      </c>
    </row>
    <row r="152" spans="1:10" s="112" customFormat="1" ht="13.4" customHeight="1" x14ac:dyDescent="0.3">
      <c r="A152" s="749" t="s">
        <v>536</v>
      </c>
      <c r="B152" s="749" t="s">
        <v>2030</v>
      </c>
      <c r="C152" s="749">
        <v>487</v>
      </c>
      <c r="D152" s="749">
        <v>2539</v>
      </c>
      <c r="E152" s="749">
        <v>5.2</v>
      </c>
      <c r="F152" s="110"/>
      <c r="G152" s="110"/>
      <c r="H152" s="111"/>
      <c r="I152" s="111"/>
      <c r="J152" s="110">
        <f t="shared" si="2"/>
        <v>0.19230769230769229</v>
      </c>
    </row>
    <row r="153" spans="1:10" s="112" customFormat="1" ht="13.4" customHeight="1" x14ac:dyDescent="0.3">
      <c r="A153" s="749" t="s">
        <v>537</v>
      </c>
      <c r="B153" s="749" t="s">
        <v>2030</v>
      </c>
      <c r="C153" s="749">
        <v>490</v>
      </c>
      <c r="D153" s="749">
        <v>2534</v>
      </c>
      <c r="E153" s="749">
        <v>5.2</v>
      </c>
      <c r="F153" s="110"/>
      <c r="G153" s="110"/>
      <c r="H153" s="111"/>
      <c r="I153" s="111"/>
      <c r="J153" s="110">
        <f t="shared" si="2"/>
        <v>0.19230769230769229</v>
      </c>
    </row>
    <row r="154" spans="1:10" s="112" customFormat="1" ht="13.4" customHeight="1" x14ac:dyDescent="0.3">
      <c r="A154" s="749" t="s">
        <v>538</v>
      </c>
      <c r="B154" s="749" t="s">
        <v>2030</v>
      </c>
      <c r="C154" s="749">
        <v>493</v>
      </c>
      <c r="D154" s="749">
        <v>2532</v>
      </c>
      <c r="E154" s="749">
        <v>5.0999999999999996</v>
      </c>
      <c r="F154" s="110"/>
      <c r="G154" s="110"/>
      <c r="H154" s="111"/>
      <c r="I154" s="111"/>
      <c r="J154" s="110">
        <f t="shared" si="2"/>
        <v>0.19607843137254904</v>
      </c>
    </row>
    <row r="155" spans="1:10" s="112" customFormat="1" ht="13.4" customHeight="1" x14ac:dyDescent="0.3">
      <c r="A155" s="749" t="s">
        <v>539</v>
      </c>
      <c r="B155" s="749" t="s">
        <v>2030</v>
      </c>
      <c r="C155" s="749">
        <v>501</v>
      </c>
      <c r="D155" s="749">
        <v>2535</v>
      </c>
      <c r="E155" s="749">
        <v>5.0999999999999996</v>
      </c>
      <c r="F155" s="110"/>
      <c r="G155" s="110"/>
      <c r="H155" s="111"/>
      <c r="I155" s="111"/>
      <c r="J155" s="110">
        <f t="shared" si="2"/>
        <v>0.19607843137254904</v>
      </c>
    </row>
    <row r="156" spans="1:10" s="112" customFormat="1" ht="13.4" customHeight="1" x14ac:dyDescent="0.3">
      <c r="A156" s="749" t="s">
        <v>540</v>
      </c>
      <c r="B156" s="749" t="s">
        <v>2030</v>
      </c>
      <c r="C156" s="749">
        <v>503</v>
      </c>
      <c r="D156" s="749">
        <v>2537</v>
      </c>
      <c r="E156" s="749">
        <v>5</v>
      </c>
      <c r="F156" s="110"/>
      <c r="G156" s="110"/>
      <c r="H156" s="111"/>
      <c r="I156" s="111"/>
      <c r="J156" s="110">
        <f t="shared" si="2"/>
        <v>0.2</v>
      </c>
    </row>
    <row r="157" spans="1:10" s="112" customFormat="1" ht="13.4" customHeight="1" x14ac:dyDescent="0.3">
      <c r="A157" s="749" t="s">
        <v>541</v>
      </c>
      <c r="B157" s="749" t="s">
        <v>2030</v>
      </c>
      <c r="C157" s="749">
        <v>505</v>
      </c>
      <c r="D157" s="749">
        <v>2584</v>
      </c>
      <c r="E157" s="749">
        <v>5.0999999999999996</v>
      </c>
      <c r="F157" s="110"/>
      <c r="G157" s="110"/>
      <c r="H157" s="111"/>
      <c r="I157" s="111"/>
      <c r="J157" s="110">
        <f t="shared" si="2"/>
        <v>0.19607843137254904</v>
      </c>
    </row>
    <row r="158" spans="1:10" s="112" customFormat="1" ht="13.4" customHeight="1" x14ac:dyDescent="0.3">
      <c r="A158" s="749" t="s">
        <v>542</v>
      </c>
      <c r="B158" s="749" t="s">
        <v>2030</v>
      </c>
      <c r="C158" s="749">
        <v>506</v>
      </c>
      <c r="D158" s="749">
        <v>2540</v>
      </c>
      <c r="E158" s="749">
        <v>5</v>
      </c>
      <c r="F158" s="110"/>
      <c r="G158" s="110"/>
      <c r="H158" s="111"/>
      <c r="I158" s="111"/>
      <c r="J158" s="110">
        <f t="shared" si="2"/>
        <v>0.2</v>
      </c>
    </row>
    <row r="159" spans="1:10" s="112" customFormat="1" ht="13.4" customHeight="1" x14ac:dyDescent="0.3">
      <c r="A159" s="749" t="s">
        <v>543</v>
      </c>
      <c r="B159" s="749" t="s">
        <v>2030</v>
      </c>
      <c r="C159" s="749">
        <v>515</v>
      </c>
      <c r="D159" s="749">
        <v>2525</v>
      </c>
      <c r="E159" s="749">
        <v>4.9000000000000004</v>
      </c>
      <c r="F159" s="110"/>
      <c r="G159" s="110"/>
      <c r="H159" s="111"/>
      <c r="I159" s="111"/>
      <c r="J159" s="110">
        <f t="shared" si="2"/>
        <v>0.2040816326530612</v>
      </c>
    </row>
    <row r="160" spans="1:10" s="112" customFormat="1" ht="13.4" customHeight="1" x14ac:dyDescent="0.3">
      <c r="A160" s="749" t="s">
        <v>544</v>
      </c>
      <c r="B160" s="749" t="s">
        <v>2030</v>
      </c>
      <c r="C160" s="749">
        <v>522</v>
      </c>
      <c r="D160" s="749">
        <v>2511</v>
      </c>
      <c r="E160" s="749">
        <v>4.8</v>
      </c>
      <c r="F160" s="110"/>
      <c r="G160" s="110"/>
      <c r="H160" s="111"/>
      <c r="I160" s="111"/>
      <c r="J160" s="110">
        <f t="shared" si="2"/>
        <v>0.20833333333333334</v>
      </c>
    </row>
    <row r="161" spans="1:10" s="112" customFormat="1" ht="13.4" customHeight="1" x14ac:dyDescent="0.3">
      <c r="A161" s="749" t="s">
        <v>545</v>
      </c>
      <c r="B161" s="749" t="s">
        <v>2030</v>
      </c>
      <c r="C161" s="749">
        <v>533</v>
      </c>
      <c r="D161" s="749">
        <v>2515</v>
      </c>
      <c r="E161" s="749">
        <v>4.7</v>
      </c>
      <c r="F161" s="110"/>
      <c r="G161" s="110"/>
      <c r="H161" s="111"/>
      <c r="I161" s="111"/>
      <c r="J161" s="110">
        <f t="shared" si="2"/>
        <v>0.21276595744680851</v>
      </c>
    </row>
    <row r="162" spans="1:10" s="112" customFormat="1" ht="13.4" customHeight="1" x14ac:dyDescent="0.3">
      <c r="A162" s="749" t="s">
        <v>546</v>
      </c>
      <c r="B162" s="749" t="s">
        <v>2030</v>
      </c>
      <c r="C162" s="749">
        <v>539</v>
      </c>
      <c r="D162" s="749">
        <v>2492</v>
      </c>
      <c r="E162" s="749">
        <v>4.5999999999999996</v>
      </c>
      <c r="F162" s="110"/>
      <c r="G162" s="110"/>
      <c r="H162" s="111"/>
      <c r="I162" s="111"/>
      <c r="J162" s="110">
        <f t="shared" si="2"/>
        <v>0.21739130434782611</v>
      </c>
    </row>
    <row r="163" spans="1:10" s="112" customFormat="1" ht="13.4" customHeight="1" x14ac:dyDescent="0.3">
      <c r="A163" s="749" t="s">
        <v>547</v>
      </c>
      <c r="B163" s="749" t="s">
        <v>2030</v>
      </c>
      <c r="C163" s="749">
        <v>536</v>
      </c>
      <c r="D163" s="749">
        <v>2504</v>
      </c>
      <c r="E163" s="749">
        <v>4.7</v>
      </c>
      <c r="F163" s="110"/>
      <c r="G163" s="110"/>
      <c r="H163" s="111"/>
      <c r="I163" s="111"/>
      <c r="J163" s="110">
        <f t="shared" si="2"/>
        <v>0.21276595744680851</v>
      </c>
    </row>
    <row r="164" spans="1:10" s="112" customFormat="1" ht="13.4" customHeight="1" x14ac:dyDescent="0.3">
      <c r="A164" s="749" t="s">
        <v>548</v>
      </c>
      <c r="B164" s="749" t="s">
        <v>2030</v>
      </c>
      <c r="C164" s="749">
        <v>547</v>
      </c>
      <c r="D164" s="749">
        <v>2483</v>
      </c>
      <c r="E164" s="749">
        <v>4.5</v>
      </c>
      <c r="F164" s="110"/>
      <c r="G164" s="110"/>
      <c r="H164" s="111"/>
      <c r="I164" s="111"/>
      <c r="J164" s="110">
        <f t="shared" si="2"/>
        <v>0.22222222222222221</v>
      </c>
    </row>
    <row r="165" spans="1:10" s="112" customFormat="1" ht="13.4" customHeight="1" x14ac:dyDescent="0.3">
      <c r="A165" s="749" t="s">
        <v>549</v>
      </c>
      <c r="B165" s="749" t="s">
        <v>2030</v>
      </c>
      <c r="C165" s="749">
        <v>552</v>
      </c>
      <c r="D165" s="749">
        <v>2404</v>
      </c>
      <c r="E165" s="749">
        <v>4.4000000000000004</v>
      </c>
      <c r="F165" s="110"/>
      <c r="G165" s="110"/>
      <c r="H165" s="111"/>
      <c r="I165" s="111"/>
      <c r="J165" s="110">
        <f t="shared" si="2"/>
        <v>0.22727272727272727</v>
      </c>
    </row>
    <row r="166" spans="1:10" s="112" customFormat="1" ht="13.4" customHeight="1" x14ac:dyDescent="0.3">
      <c r="A166" s="749" t="s">
        <v>550</v>
      </c>
      <c r="B166" s="749" t="s">
        <v>2030</v>
      </c>
      <c r="C166" s="749">
        <v>567</v>
      </c>
      <c r="D166" s="749">
        <v>2340</v>
      </c>
      <c r="E166" s="749">
        <v>4.0999999999999996</v>
      </c>
      <c r="F166" s="110"/>
      <c r="G166" s="110"/>
      <c r="H166" s="111"/>
      <c r="I166" s="111"/>
      <c r="J166" s="110">
        <f t="shared" si="2"/>
        <v>0.24390243902439027</v>
      </c>
    </row>
    <row r="167" spans="1:10" s="112" customFormat="1" ht="13.4" customHeight="1" x14ac:dyDescent="0.3">
      <c r="A167" s="749" t="s">
        <v>551</v>
      </c>
      <c r="B167" s="749" t="s">
        <v>2030</v>
      </c>
      <c r="C167" s="749">
        <v>573</v>
      </c>
      <c r="D167" s="749">
        <v>2357</v>
      </c>
      <c r="E167" s="749">
        <v>4.0999999999999996</v>
      </c>
      <c r="F167" s="110"/>
      <c r="G167" s="110"/>
      <c r="H167" s="111"/>
      <c r="I167" s="111"/>
      <c r="J167" s="110">
        <f t="shared" si="2"/>
        <v>0.24390243902439027</v>
      </c>
    </row>
    <row r="168" spans="1:10" s="112" customFormat="1" ht="13.4" customHeight="1" x14ac:dyDescent="0.3">
      <c r="A168" s="749" t="s">
        <v>552</v>
      </c>
      <c r="B168" s="749" t="s">
        <v>2030</v>
      </c>
      <c r="C168" s="749">
        <v>584</v>
      </c>
      <c r="D168" s="749">
        <v>2340</v>
      </c>
      <c r="E168" s="749">
        <v>4</v>
      </c>
      <c r="F168" s="110"/>
      <c r="G168" s="110"/>
      <c r="H168" s="111"/>
      <c r="I168" s="111"/>
      <c r="J168" s="110">
        <f t="shared" si="2"/>
        <v>0.25</v>
      </c>
    </row>
    <row r="169" spans="1:10" s="112" customFormat="1" ht="13.4" customHeight="1" x14ac:dyDescent="0.3">
      <c r="A169" s="749" t="s">
        <v>553</v>
      </c>
      <c r="B169" s="749" t="s">
        <v>2030</v>
      </c>
      <c r="C169" s="749">
        <v>596</v>
      </c>
      <c r="D169" s="749">
        <v>2256</v>
      </c>
      <c r="E169" s="749">
        <v>3.8</v>
      </c>
      <c r="F169" s="110"/>
      <c r="G169" s="110"/>
      <c r="H169" s="111"/>
      <c r="I169" s="111"/>
      <c r="J169" s="110">
        <f t="shared" si="2"/>
        <v>0.26315789473684209</v>
      </c>
    </row>
    <row r="170" spans="1:10" s="112" customFormat="1" ht="13.4" customHeight="1" x14ac:dyDescent="0.3">
      <c r="A170" s="749" t="s">
        <v>554</v>
      </c>
      <c r="B170" s="749" t="s">
        <v>2030</v>
      </c>
      <c r="C170" s="749">
        <v>616</v>
      </c>
      <c r="D170" s="749">
        <v>2212</v>
      </c>
      <c r="E170" s="749">
        <v>3.6</v>
      </c>
      <c r="F170" s="110"/>
      <c r="G170" s="110"/>
      <c r="H170" s="111"/>
      <c r="I170" s="111"/>
      <c r="J170" s="110">
        <f t="shared" si="2"/>
        <v>0.27777777777777779</v>
      </c>
    </row>
    <row r="171" spans="1:10" s="112" customFormat="1" ht="13.4" customHeight="1" x14ac:dyDescent="0.3">
      <c r="A171" s="749" t="s">
        <v>555</v>
      </c>
      <c r="B171" s="749" t="s">
        <v>2030</v>
      </c>
      <c r="C171" s="749">
        <v>639</v>
      </c>
      <c r="D171" s="749">
        <v>2161</v>
      </c>
      <c r="E171" s="749">
        <v>3.4</v>
      </c>
      <c r="F171" s="110"/>
      <c r="G171" s="110"/>
      <c r="H171" s="111"/>
      <c r="I171" s="111"/>
      <c r="J171" s="110">
        <f t="shared" si="2"/>
        <v>0.29411764705882354</v>
      </c>
    </row>
    <row r="172" spans="1:10" s="112" customFormat="1" ht="13.4" customHeight="1" x14ac:dyDescent="0.3">
      <c r="A172" s="749" t="s">
        <v>556</v>
      </c>
      <c r="B172" s="749" t="s">
        <v>2030</v>
      </c>
      <c r="C172" s="749">
        <v>653</v>
      </c>
      <c r="D172" s="749">
        <v>2112</v>
      </c>
      <c r="E172" s="749">
        <v>3.2</v>
      </c>
      <c r="F172" s="110"/>
      <c r="G172" s="110"/>
      <c r="H172" s="111"/>
      <c r="I172" s="111"/>
      <c r="J172" s="110">
        <f t="shared" si="2"/>
        <v>0.3125</v>
      </c>
    </row>
    <row r="173" spans="1:10" s="112" customFormat="1" ht="13.4" customHeight="1" x14ac:dyDescent="0.3">
      <c r="A173" s="749" t="s">
        <v>557</v>
      </c>
      <c r="B173" s="749" t="s">
        <v>2030</v>
      </c>
      <c r="C173" s="749">
        <v>661</v>
      </c>
      <c r="D173" s="749">
        <v>2061</v>
      </c>
      <c r="E173" s="749">
        <v>3.1</v>
      </c>
      <c r="F173" s="110"/>
      <c r="G173" s="110"/>
      <c r="H173" s="111"/>
      <c r="I173" s="111"/>
      <c r="J173" s="110">
        <f t="shared" si="2"/>
        <v>0.32258064516129031</v>
      </c>
    </row>
    <row r="174" spans="1:10" s="112" customFormat="1" ht="13.4" customHeight="1" x14ac:dyDescent="0.3">
      <c r="A174" s="749" t="s">
        <v>558</v>
      </c>
      <c r="B174" s="749" t="s">
        <v>2030</v>
      </c>
      <c r="C174" s="749">
        <v>669</v>
      </c>
      <c r="D174" s="749">
        <v>2010</v>
      </c>
      <c r="E174" s="749">
        <v>3</v>
      </c>
      <c r="F174" s="110"/>
      <c r="G174" s="110"/>
      <c r="H174" s="111"/>
      <c r="I174" s="111"/>
      <c r="J174" s="110">
        <f t="shared" si="2"/>
        <v>0.33333333333333331</v>
      </c>
    </row>
    <row r="175" spans="1:10" s="112" customFormat="1" ht="13.4" customHeight="1" x14ac:dyDescent="0.3">
      <c r="A175" s="749" t="s">
        <v>559</v>
      </c>
      <c r="B175" s="749" t="s">
        <v>2030</v>
      </c>
      <c r="C175" s="749">
        <v>681</v>
      </c>
      <c r="D175" s="749">
        <v>1972</v>
      </c>
      <c r="E175" s="749">
        <v>2.9</v>
      </c>
      <c r="F175" s="110"/>
      <c r="G175" s="110"/>
      <c r="H175" s="111"/>
      <c r="I175" s="111"/>
      <c r="J175" s="110">
        <f t="shared" si="2"/>
        <v>0.34482758620689657</v>
      </c>
    </row>
    <row r="176" spans="1:10" s="112" customFormat="1" ht="13.4" customHeight="1" x14ac:dyDescent="0.3">
      <c r="A176" s="749" t="s">
        <v>560</v>
      </c>
      <c r="B176" s="749" t="s">
        <v>2030</v>
      </c>
      <c r="C176" s="749">
        <v>686</v>
      </c>
      <c r="D176" s="749">
        <v>1961</v>
      </c>
      <c r="E176" s="749">
        <v>2.9</v>
      </c>
      <c r="F176" s="110"/>
      <c r="G176" s="110"/>
      <c r="H176" s="111"/>
      <c r="I176" s="111"/>
      <c r="J176" s="110">
        <f t="shared" si="2"/>
        <v>0.34482758620689657</v>
      </c>
    </row>
    <row r="177" spans="1:10" s="112" customFormat="1" ht="13.4" customHeight="1" x14ac:dyDescent="0.3">
      <c r="A177" s="749" t="s">
        <v>561</v>
      </c>
      <c r="B177" s="749" t="s">
        <v>2030</v>
      </c>
      <c r="C177" s="749">
        <v>702</v>
      </c>
      <c r="D177" s="749">
        <v>1953</v>
      </c>
      <c r="E177" s="749">
        <v>2.8</v>
      </c>
      <c r="F177" s="110"/>
      <c r="G177" s="110"/>
      <c r="H177" s="111"/>
      <c r="I177" s="111"/>
      <c r="J177" s="110">
        <f t="shared" si="2"/>
        <v>0.35714285714285715</v>
      </c>
    </row>
    <row r="178" spans="1:10" s="112" customFormat="1" ht="13.4" customHeight="1" x14ac:dyDescent="0.3">
      <c r="A178" s="749" t="s">
        <v>562</v>
      </c>
      <c r="B178" s="749" t="s">
        <v>2030</v>
      </c>
      <c r="C178" s="749">
        <v>702</v>
      </c>
      <c r="D178" s="749">
        <v>1924</v>
      </c>
      <c r="E178" s="749">
        <v>2.7</v>
      </c>
      <c r="F178" s="110"/>
      <c r="G178" s="110"/>
      <c r="H178" s="111"/>
      <c r="I178" s="111"/>
      <c r="J178" s="110">
        <f t="shared" si="2"/>
        <v>0.37037037037037035</v>
      </c>
    </row>
    <row r="179" spans="1:10" s="112" customFormat="1" ht="13.4" customHeight="1" x14ac:dyDescent="0.3">
      <c r="A179" s="749" t="s">
        <v>563</v>
      </c>
      <c r="B179" s="749" t="s">
        <v>2030</v>
      </c>
      <c r="C179" s="749">
        <v>708</v>
      </c>
      <c r="D179" s="749">
        <v>1870</v>
      </c>
      <c r="E179" s="749">
        <v>2.6</v>
      </c>
      <c r="F179" s="110"/>
      <c r="G179" s="110"/>
      <c r="H179" s="111"/>
      <c r="I179" s="111"/>
      <c r="J179" s="110">
        <f t="shared" si="2"/>
        <v>0.38461538461538458</v>
      </c>
    </row>
    <row r="180" spans="1:10" s="112" customFormat="1" ht="13.4" customHeight="1" x14ac:dyDescent="0.3">
      <c r="A180" s="749" t="s">
        <v>564</v>
      </c>
      <c r="B180" s="749" t="s">
        <v>2030</v>
      </c>
      <c r="C180" s="749">
        <v>712</v>
      </c>
      <c r="D180" s="749">
        <v>1858</v>
      </c>
      <c r="E180" s="749">
        <v>2.6</v>
      </c>
      <c r="F180" s="110"/>
      <c r="G180" s="110"/>
      <c r="H180" s="111"/>
      <c r="I180" s="111"/>
      <c r="J180" s="110">
        <f t="shared" si="2"/>
        <v>0.38461538461538458</v>
      </c>
    </row>
    <row r="181" spans="1:10" s="112" customFormat="1" ht="13.4" customHeight="1" x14ac:dyDescent="0.3">
      <c r="A181" s="749" t="s">
        <v>565</v>
      </c>
      <c r="B181" s="749" t="s">
        <v>2030</v>
      </c>
      <c r="C181" s="749">
        <v>722</v>
      </c>
      <c r="D181" s="749">
        <v>1840</v>
      </c>
      <c r="E181" s="749">
        <v>2.5</v>
      </c>
      <c r="F181" s="110"/>
      <c r="G181" s="110"/>
      <c r="H181" s="111"/>
      <c r="I181" s="111"/>
      <c r="J181" s="110">
        <f t="shared" si="2"/>
        <v>0.4</v>
      </c>
    </row>
    <row r="182" spans="1:10" s="112" customFormat="1" ht="13.4" customHeight="1" x14ac:dyDescent="0.3">
      <c r="A182" s="749" t="s">
        <v>566</v>
      </c>
      <c r="B182" s="749" t="s">
        <v>2030</v>
      </c>
      <c r="C182" s="749">
        <v>730</v>
      </c>
      <c r="D182" s="749">
        <v>1826</v>
      </c>
      <c r="E182" s="749">
        <v>2.5</v>
      </c>
      <c r="F182" s="110"/>
      <c r="G182" s="110"/>
      <c r="H182" s="111"/>
      <c r="I182" s="111"/>
      <c r="J182" s="110">
        <f t="shared" si="2"/>
        <v>0.4</v>
      </c>
    </row>
    <row r="183" spans="1:10" s="112" customFormat="1" ht="13.4" customHeight="1" x14ac:dyDescent="0.3">
      <c r="A183" s="749" t="s">
        <v>567</v>
      </c>
      <c r="B183" s="749" t="s">
        <v>2030</v>
      </c>
      <c r="C183" s="749">
        <v>726</v>
      </c>
      <c r="D183" s="749">
        <v>1813</v>
      </c>
      <c r="E183" s="749">
        <v>2.5</v>
      </c>
      <c r="F183" s="110"/>
      <c r="G183" s="110"/>
      <c r="H183" s="111"/>
      <c r="I183" s="111"/>
      <c r="J183" s="110">
        <f t="shared" si="2"/>
        <v>0.4</v>
      </c>
    </row>
    <row r="184" spans="1:10" s="112" customFormat="1" ht="13.4" customHeight="1" x14ac:dyDescent="0.3">
      <c r="A184" s="749" t="s">
        <v>568</v>
      </c>
      <c r="B184" s="749" t="s">
        <v>2030</v>
      </c>
      <c r="C184" s="749">
        <v>727</v>
      </c>
      <c r="D184" s="749">
        <v>1848</v>
      </c>
      <c r="E184" s="749">
        <v>2.5</v>
      </c>
      <c r="F184" s="110"/>
      <c r="G184" s="110"/>
      <c r="H184" s="111"/>
      <c r="I184" s="111"/>
      <c r="J184" s="110">
        <f t="shared" si="2"/>
        <v>0.4</v>
      </c>
    </row>
    <row r="185" spans="1:10" s="112" customFormat="1" ht="13.4" customHeight="1" x14ac:dyDescent="0.3">
      <c r="A185" s="749" t="s">
        <v>569</v>
      </c>
      <c r="B185" s="749" t="s">
        <v>2030</v>
      </c>
      <c r="C185" s="749">
        <v>730</v>
      </c>
      <c r="D185" s="749">
        <v>1849</v>
      </c>
      <c r="E185" s="749">
        <v>2.5</v>
      </c>
      <c r="F185" s="110"/>
      <c r="G185" s="110"/>
      <c r="H185" s="111"/>
      <c r="I185" s="111"/>
      <c r="J185" s="110">
        <f t="shared" si="2"/>
        <v>0.4</v>
      </c>
    </row>
    <row r="186" spans="1:10" s="112" customFormat="1" ht="13.4" customHeight="1" x14ac:dyDescent="0.3">
      <c r="A186" s="749" t="s">
        <v>570</v>
      </c>
      <c r="B186" s="749" t="s">
        <v>2030</v>
      </c>
      <c r="C186" s="749">
        <v>741</v>
      </c>
      <c r="D186" s="749">
        <v>1822</v>
      </c>
      <c r="E186" s="749">
        <v>2.5</v>
      </c>
      <c r="F186" s="110"/>
      <c r="G186" s="110"/>
      <c r="H186" s="111"/>
      <c r="I186" s="111"/>
      <c r="J186" s="110">
        <f t="shared" si="2"/>
        <v>0.4</v>
      </c>
    </row>
    <row r="187" spans="1:10" s="112" customFormat="1" ht="13.4" customHeight="1" x14ac:dyDescent="0.3">
      <c r="A187" s="749" t="s">
        <v>571</v>
      </c>
      <c r="B187" s="749" t="s">
        <v>2030</v>
      </c>
      <c r="C187" s="749">
        <v>742</v>
      </c>
      <c r="D187" s="749">
        <v>1779</v>
      </c>
      <c r="E187" s="749">
        <v>2.4</v>
      </c>
      <c r="F187" s="110"/>
      <c r="G187" s="110"/>
      <c r="H187" s="111"/>
      <c r="I187" s="111"/>
      <c r="J187" s="110">
        <f t="shared" si="2"/>
        <v>0.41666666666666669</v>
      </c>
    </row>
    <row r="188" spans="1:10" s="112" customFormat="1" ht="13.4" customHeight="1" x14ac:dyDescent="0.3">
      <c r="A188" s="749" t="s">
        <v>572</v>
      </c>
      <c r="B188" s="749" t="s">
        <v>2030</v>
      </c>
      <c r="C188" s="749">
        <v>741</v>
      </c>
      <c r="D188" s="749">
        <v>1760</v>
      </c>
      <c r="E188" s="749">
        <v>2.4</v>
      </c>
      <c r="F188" s="110"/>
      <c r="G188" s="110"/>
      <c r="H188" s="111"/>
      <c r="I188" s="111"/>
      <c r="J188" s="110">
        <f t="shared" si="2"/>
        <v>0.41666666666666669</v>
      </c>
    </row>
    <row r="189" spans="1:10" s="112" customFormat="1" ht="13.4" customHeight="1" x14ac:dyDescent="0.3">
      <c r="A189" s="749" t="s">
        <v>573</v>
      </c>
      <c r="B189" s="749" t="s">
        <v>2030</v>
      </c>
      <c r="C189" s="749">
        <v>741</v>
      </c>
      <c r="D189" s="749">
        <v>1715</v>
      </c>
      <c r="E189" s="749">
        <v>2.2999999999999998</v>
      </c>
      <c r="F189" s="110"/>
      <c r="G189" s="110"/>
      <c r="H189" s="111"/>
      <c r="I189" s="111"/>
      <c r="J189" s="110">
        <f t="shared" si="2"/>
        <v>0.43478260869565222</v>
      </c>
    </row>
    <row r="190" spans="1:10" s="112" customFormat="1" ht="13.4" customHeight="1" x14ac:dyDescent="0.3">
      <c r="A190" s="749" t="s">
        <v>574</v>
      </c>
      <c r="B190" s="749" t="s">
        <v>2030</v>
      </c>
      <c r="C190" s="749">
        <v>741</v>
      </c>
      <c r="D190" s="749">
        <v>1687</v>
      </c>
      <c r="E190" s="749">
        <v>2.2999999999999998</v>
      </c>
      <c r="F190" s="110"/>
      <c r="G190" s="110"/>
      <c r="H190" s="111"/>
      <c r="I190" s="111"/>
      <c r="J190" s="110">
        <f t="shared" si="2"/>
        <v>0.43478260869565222</v>
      </c>
    </row>
    <row r="191" spans="1:10" s="112" customFormat="1" ht="13.4" customHeight="1" x14ac:dyDescent="0.3">
      <c r="A191" s="749" t="s">
        <v>575</v>
      </c>
      <c r="B191" s="749" t="s">
        <v>2030</v>
      </c>
      <c r="C191" s="749">
        <v>746</v>
      </c>
      <c r="D191" s="749">
        <v>1688</v>
      </c>
      <c r="E191" s="749">
        <v>2.2999999999999998</v>
      </c>
      <c r="F191" s="110"/>
      <c r="G191" s="110"/>
      <c r="H191" s="111"/>
      <c r="I191" s="111"/>
      <c r="J191" s="110">
        <f t="shared" si="2"/>
        <v>0.43478260869565222</v>
      </c>
    </row>
    <row r="192" spans="1:10" s="112" customFormat="1" ht="13.4" customHeight="1" x14ac:dyDescent="0.3">
      <c r="A192" s="749" t="s">
        <v>576</v>
      </c>
      <c r="B192" s="749" t="s">
        <v>2030</v>
      </c>
      <c r="C192" s="749">
        <v>750</v>
      </c>
      <c r="D192" s="749">
        <v>1684</v>
      </c>
      <c r="E192" s="749">
        <v>2.2000000000000002</v>
      </c>
      <c r="F192" s="110"/>
      <c r="G192" s="110"/>
      <c r="H192" s="111"/>
      <c r="I192" s="111"/>
      <c r="J192" s="110">
        <f t="shared" si="2"/>
        <v>0.45454545454545453</v>
      </c>
    </row>
    <row r="193" spans="1:10" s="112" customFormat="1" ht="13.4" customHeight="1" x14ac:dyDescent="0.3">
      <c r="A193" s="749" t="s">
        <v>577</v>
      </c>
      <c r="B193" s="749" t="s">
        <v>2030</v>
      </c>
      <c r="C193" s="749">
        <v>748</v>
      </c>
      <c r="D193" s="749">
        <v>1700</v>
      </c>
      <c r="E193" s="749">
        <v>2.2999999999999998</v>
      </c>
      <c r="F193" s="110"/>
      <c r="G193" s="110"/>
      <c r="H193" s="111"/>
      <c r="I193" s="111"/>
      <c r="J193" s="110">
        <f t="shared" si="2"/>
        <v>0.43478260869565222</v>
      </c>
    </row>
    <row r="194" spans="1:10" s="112" customFormat="1" ht="13.4" customHeight="1" x14ac:dyDescent="0.3">
      <c r="A194" s="749" t="s">
        <v>578</v>
      </c>
      <c r="B194" s="749" t="s">
        <v>2030</v>
      </c>
      <c r="C194" s="749">
        <v>748</v>
      </c>
      <c r="D194" s="749">
        <v>1687</v>
      </c>
      <c r="E194" s="749">
        <v>2.2999999999999998</v>
      </c>
      <c r="F194" s="110"/>
      <c r="G194" s="110"/>
      <c r="H194" s="111"/>
      <c r="I194" s="111"/>
      <c r="J194" s="110">
        <f t="shared" si="2"/>
        <v>0.43478260869565222</v>
      </c>
    </row>
    <row r="195" spans="1:10" s="112" customFormat="1" ht="13.4" customHeight="1" x14ac:dyDescent="0.3">
      <c r="A195" s="749" t="s">
        <v>579</v>
      </c>
      <c r="B195" s="749" t="s">
        <v>2030</v>
      </c>
      <c r="C195" s="749">
        <v>742</v>
      </c>
      <c r="D195" s="749">
        <v>1666</v>
      </c>
      <c r="E195" s="749">
        <v>2.2000000000000002</v>
      </c>
      <c r="F195" s="110"/>
      <c r="G195" s="110"/>
      <c r="H195" s="111"/>
      <c r="I195" s="111"/>
      <c r="J195" s="110">
        <f t="shared" si="2"/>
        <v>0.45454545454545453</v>
      </c>
    </row>
    <row r="196" spans="1:10" s="112" customFormat="1" ht="13.4" customHeight="1" x14ac:dyDescent="0.3">
      <c r="A196" s="749" t="s">
        <v>580</v>
      </c>
      <c r="B196" s="749" t="s">
        <v>2030</v>
      </c>
      <c r="C196" s="749">
        <v>745</v>
      </c>
      <c r="D196" s="749">
        <v>1648</v>
      </c>
      <c r="E196" s="749">
        <v>2.2000000000000002</v>
      </c>
      <c r="F196" s="110"/>
      <c r="G196" s="110"/>
      <c r="H196" s="111"/>
      <c r="I196" s="111"/>
      <c r="J196" s="110">
        <f t="shared" si="2"/>
        <v>0.45454545454545453</v>
      </c>
    </row>
    <row r="197" spans="1:10" s="112" customFormat="1" ht="13.4" customHeight="1" x14ac:dyDescent="0.3">
      <c r="A197" s="749" t="s">
        <v>581</v>
      </c>
      <c r="B197" s="749" t="s">
        <v>2030</v>
      </c>
      <c r="C197" s="749">
        <v>746</v>
      </c>
      <c r="D197" s="749">
        <v>1643</v>
      </c>
      <c r="E197" s="749">
        <v>2.2000000000000002</v>
      </c>
      <c r="F197" s="110"/>
      <c r="G197" s="110"/>
      <c r="H197" s="111"/>
      <c r="I197" s="111"/>
      <c r="J197" s="110">
        <f t="shared" si="2"/>
        <v>0.45454545454545453</v>
      </c>
    </row>
    <row r="198" spans="1:10" s="112" customFormat="1" ht="13.4" customHeight="1" x14ac:dyDescent="0.3">
      <c r="A198" s="749" t="s">
        <v>582</v>
      </c>
      <c r="B198" s="749" t="s">
        <v>2030</v>
      </c>
      <c r="C198" s="749">
        <v>747</v>
      </c>
      <c r="D198" s="749">
        <v>1635</v>
      </c>
      <c r="E198" s="749">
        <v>2.2000000000000002</v>
      </c>
      <c r="F198" s="110"/>
      <c r="G198" s="110"/>
      <c r="H198" s="111"/>
      <c r="I198" s="111"/>
      <c r="J198" s="110">
        <f t="shared" si="2"/>
        <v>0.45454545454545453</v>
      </c>
    </row>
    <row r="199" spans="1:10" s="112" customFormat="1" ht="13.4" customHeight="1" x14ac:dyDescent="0.3">
      <c r="A199" s="749" t="s">
        <v>583</v>
      </c>
      <c r="B199" s="749" t="s">
        <v>2030</v>
      </c>
      <c r="C199" s="749">
        <v>752</v>
      </c>
      <c r="D199" s="749">
        <v>1668</v>
      </c>
      <c r="E199" s="749">
        <v>2.2000000000000002</v>
      </c>
      <c r="F199" s="110"/>
      <c r="G199" s="110"/>
      <c r="H199" s="111"/>
      <c r="I199" s="111"/>
      <c r="J199" s="110">
        <f t="shared" si="2"/>
        <v>0.45454545454545453</v>
      </c>
    </row>
    <row r="200" spans="1:10" s="112" customFormat="1" ht="13.4" customHeight="1" x14ac:dyDescent="0.3">
      <c r="A200" s="749" t="s">
        <v>584</v>
      </c>
      <c r="B200" s="749" t="s">
        <v>2030</v>
      </c>
      <c r="C200" s="749">
        <v>753</v>
      </c>
      <c r="D200" s="749">
        <v>1618</v>
      </c>
      <c r="E200" s="749">
        <v>2.1</v>
      </c>
      <c r="F200" s="110"/>
      <c r="G200" s="110"/>
      <c r="H200" s="111"/>
      <c r="I200" s="111"/>
      <c r="J200" s="110">
        <f t="shared" si="2"/>
        <v>0.47619047619047616</v>
      </c>
    </row>
    <row r="201" spans="1:10" s="112" customFormat="1" ht="13.4" customHeight="1" x14ac:dyDescent="0.3">
      <c r="A201" s="749" t="s">
        <v>585</v>
      </c>
      <c r="B201" s="749" t="s">
        <v>2030</v>
      </c>
      <c r="C201" s="749">
        <v>765</v>
      </c>
      <c r="D201" s="749">
        <v>1613</v>
      </c>
      <c r="E201" s="749">
        <v>2.1</v>
      </c>
      <c r="F201" s="110"/>
      <c r="G201" s="110"/>
      <c r="H201" s="111"/>
      <c r="I201" s="111"/>
      <c r="J201" s="110">
        <f t="shared" si="2"/>
        <v>0.47619047619047616</v>
      </c>
    </row>
    <row r="202" spans="1:10" s="112" customFormat="1" ht="13.4" customHeight="1" x14ac:dyDescent="0.3">
      <c r="A202" s="749" t="s">
        <v>586</v>
      </c>
      <c r="B202" s="749" t="s">
        <v>2030</v>
      </c>
      <c r="C202" s="749">
        <v>758</v>
      </c>
      <c r="D202" s="749">
        <v>1602</v>
      </c>
      <c r="E202" s="749">
        <v>2.1</v>
      </c>
      <c r="F202" s="110"/>
      <c r="G202" s="110"/>
      <c r="H202" s="111"/>
      <c r="I202" s="111"/>
      <c r="J202" s="110">
        <f t="shared" si="2"/>
        <v>0.47619047619047616</v>
      </c>
    </row>
    <row r="203" spans="1:10" s="112" customFormat="1" ht="13.4" customHeight="1" x14ac:dyDescent="0.3">
      <c r="A203" s="749" t="s">
        <v>587</v>
      </c>
      <c r="B203" s="749" t="s">
        <v>2030</v>
      </c>
      <c r="C203" s="749">
        <v>755</v>
      </c>
      <c r="D203" s="749">
        <v>1585</v>
      </c>
      <c r="E203" s="749">
        <v>2.1</v>
      </c>
      <c r="F203" s="110"/>
      <c r="G203" s="110"/>
      <c r="H203" s="111"/>
      <c r="I203" s="111"/>
      <c r="J203" s="110">
        <f t="shared" si="2"/>
        <v>0.47619047619047616</v>
      </c>
    </row>
    <row r="204" spans="1:10" s="112" customFormat="1" ht="13.4" customHeight="1" x14ac:dyDescent="0.3">
      <c r="A204" s="749" t="s">
        <v>588</v>
      </c>
      <c r="B204" s="749" t="s">
        <v>2030</v>
      </c>
      <c r="C204" s="749">
        <v>748</v>
      </c>
      <c r="D204" s="749">
        <v>1573</v>
      </c>
      <c r="E204" s="749">
        <v>2.1</v>
      </c>
      <c r="F204" s="110"/>
      <c r="G204" s="110"/>
      <c r="H204" s="111"/>
      <c r="I204" s="111"/>
      <c r="J204" s="110">
        <f t="shared" si="2"/>
        <v>0.47619047619047616</v>
      </c>
    </row>
    <row r="205" spans="1:10" s="112" customFormat="1" ht="13.4" customHeight="1" x14ac:dyDescent="0.3">
      <c r="A205" s="749" t="s">
        <v>589</v>
      </c>
      <c r="B205" s="749" t="s">
        <v>2030</v>
      </c>
      <c r="C205" s="749">
        <v>764</v>
      </c>
      <c r="D205" s="749">
        <v>1550</v>
      </c>
      <c r="E205" s="749">
        <v>2</v>
      </c>
      <c r="F205" s="110"/>
      <c r="G205" s="110"/>
      <c r="H205" s="111"/>
      <c r="I205" s="111"/>
      <c r="J205" s="110">
        <f t="shared" si="2"/>
        <v>0.5</v>
      </c>
    </row>
    <row r="206" spans="1:10" s="112" customFormat="1" ht="13.4" customHeight="1" x14ac:dyDescent="0.3">
      <c r="A206" s="749" t="s">
        <v>590</v>
      </c>
      <c r="B206" s="749" t="s">
        <v>2030</v>
      </c>
      <c r="C206" s="749">
        <v>771</v>
      </c>
      <c r="D206" s="749">
        <v>1527</v>
      </c>
      <c r="E206" s="749">
        <v>2</v>
      </c>
      <c r="F206" s="110"/>
      <c r="G206" s="110"/>
      <c r="H206" s="111"/>
      <c r="I206" s="111"/>
      <c r="J206" s="110">
        <f t="shared" si="2"/>
        <v>0.5</v>
      </c>
    </row>
    <row r="207" spans="1:10" s="112" customFormat="1" ht="13.4" customHeight="1" x14ac:dyDescent="0.3">
      <c r="A207" s="749" t="s">
        <v>591</v>
      </c>
      <c r="B207" s="749" t="s">
        <v>2030</v>
      </c>
      <c r="C207" s="749">
        <v>791</v>
      </c>
      <c r="D207" s="749">
        <v>1520</v>
      </c>
      <c r="E207" s="749">
        <v>1.9</v>
      </c>
      <c r="F207" s="110"/>
      <c r="G207" s="110"/>
      <c r="H207" s="111"/>
      <c r="I207" s="111"/>
      <c r="J207" s="110">
        <f t="shared" si="2"/>
        <v>0.52631578947368418</v>
      </c>
    </row>
    <row r="208" spans="1:10" s="115" customFormat="1" ht="13.4" customHeight="1" x14ac:dyDescent="0.3">
      <c r="A208" s="775" t="s">
        <v>592</v>
      </c>
      <c r="B208" s="775" t="s">
        <v>2030</v>
      </c>
      <c r="C208" s="775">
        <v>786</v>
      </c>
      <c r="D208" s="775">
        <v>1489</v>
      </c>
      <c r="E208" s="775">
        <v>1.9</v>
      </c>
      <c r="F208" s="110"/>
      <c r="G208" s="110"/>
      <c r="H208" s="111"/>
      <c r="I208" s="111"/>
      <c r="J208" s="110">
        <f t="shared" si="2"/>
        <v>0.52631578947368418</v>
      </c>
    </row>
    <row r="209" spans="1:10" s="112" customFormat="1" ht="13.4" customHeight="1" x14ac:dyDescent="0.3">
      <c r="A209" s="749" t="s">
        <v>593</v>
      </c>
      <c r="B209" s="749" t="s">
        <v>2030</v>
      </c>
      <c r="C209" s="749">
        <v>786</v>
      </c>
      <c r="D209" s="749">
        <v>1485</v>
      </c>
      <c r="E209" s="749">
        <v>1.9</v>
      </c>
      <c r="F209" s="110"/>
      <c r="G209" s="110"/>
      <c r="H209" s="111"/>
      <c r="I209" s="111"/>
      <c r="J209" s="110">
        <f t="shared" ref="J209:J272" si="3">1/E209</f>
        <v>0.52631578947368418</v>
      </c>
    </row>
    <row r="210" spans="1:10" s="112" customFormat="1" ht="13.4" customHeight="1" x14ac:dyDescent="0.3">
      <c r="A210" s="749" t="s">
        <v>594</v>
      </c>
      <c r="B210" s="749" t="s">
        <v>2030</v>
      </c>
      <c r="C210" s="749">
        <v>784</v>
      </c>
      <c r="D210" s="749">
        <v>1457</v>
      </c>
      <c r="E210" s="749">
        <v>1.9</v>
      </c>
      <c r="F210" s="110"/>
      <c r="G210" s="110"/>
      <c r="H210" s="111"/>
      <c r="I210" s="111"/>
      <c r="J210" s="110">
        <f t="shared" si="3"/>
        <v>0.52631578947368418</v>
      </c>
    </row>
    <row r="211" spans="1:10" s="112" customFormat="1" ht="13.4" customHeight="1" x14ac:dyDescent="0.3">
      <c r="A211" s="749" t="s">
        <v>595</v>
      </c>
      <c r="B211" s="749" t="s">
        <v>2030</v>
      </c>
      <c r="C211" s="749">
        <v>793</v>
      </c>
      <c r="D211" s="749">
        <v>1452</v>
      </c>
      <c r="E211" s="749">
        <v>1.8</v>
      </c>
      <c r="F211" s="110"/>
      <c r="G211" s="110"/>
      <c r="H211" s="111"/>
      <c r="I211" s="111"/>
      <c r="J211" s="110">
        <f t="shared" si="3"/>
        <v>0.55555555555555558</v>
      </c>
    </row>
    <row r="212" spans="1:10" s="112" customFormat="1" ht="13.4" customHeight="1" x14ac:dyDescent="0.3">
      <c r="A212" s="749" t="s">
        <v>596</v>
      </c>
      <c r="B212" s="749" t="s">
        <v>2030</v>
      </c>
      <c r="C212" s="749">
        <v>800</v>
      </c>
      <c r="D212" s="749">
        <v>1429</v>
      </c>
      <c r="E212" s="749">
        <v>1.8</v>
      </c>
      <c r="F212" s="110"/>
      <c r="G212" s="110"/>
      <c r="H212" s="111"/>
      <c r="I212" s="111"/>
      <c r="J212" s="110">
        <f t="shared" si="3"/>
        <v>0.55555555555555558</v>
      </c>
    </row>
    <row r="213" spans="1:10" s="112" customFormat="1" ht="13.4" customHeight="1" x14ac:dyDescent="0.3">
      <c r="A213" s="749" t="s">
        <v>597</v>
      </c>
      <c r="B213" s="749" t="s">
        <v>2030</v>
      </c>
      <c r="C213" s="749">
        <v>812</v>
      </c>
      <c r="D213" s="749">
        <v>1422</v>
      </c>
      <c r="E213" s="749">
        <v>1.8</v>
      </c>
      <c r="F213" s="110"/>
      <c r="G213" s="110"/>
      <c r="H213" s="111"/>
      <c r="I213" s="111"/>
      <c r="J213" s="110">
        <f t="shared" si="3"/>
        <v>0.55555555555555558</v>
      </c>
    </row>
    <row r="214" spans="1:10" s="112" customFormat="1" ht="13.4" customHeight="1" x14ac:dyDescent="0.3">
      <c r="A214" s="749" t="s">
        <v>598</v>
      </c>
      <c r="B214" s="749" t="s">
        <v>2030</v>
      </c>
      <c r="C214" s="749">
        <v>819</v>
      </c>
      <c r="D214" s="749">
        <v>1437</v>
      </c>
      <c r="E214" s="749">
        <v>1.8</v>
      </c>
      <c r="F214" s="110"/>
      <c r="G214" s="110"/>
      <c r="H214" s="111"/>
      <c r="I214" s="111"/>
      <c r="J214" s="110">
        <f t="shared" si="3"/>
        <v>0.55555555555555558</v>
      </c>
    </row>
    <row r="215" spans="1:10" s="112" customFormat="1" ht="13.4" customHeight="1" x14ac:dyDescent="0.3">
      <c r="A215" s="749" t="s">
        <v>599</v>
      </c>
      <c r="B215" s="749" t="s">
        <v>2030</v>
      </c>
      <c r="C215" s="749">
        <v>820</v>
      </c>
      <c r="D215" s="749">
        <v>1463</v>
      </c>
      <c r="E215" s="749">
        <v>1.8</v>
      </c>
      <c r="F215" s="110"/>
      <c r="G215" s="110"/>
      <c r="H215" s="111"/>
      <c r="I215" s="111"/>
      <c r="J215" s="110">
        <f t="shared" si="3"/>
        <v>0.55555555555555558</v>
      </c>
    </row>
    <row r="216" spans="1:10" s="112" customFormat="1" ht="13.4" customHeight="1" x14ac:dyDescent="0.3">
      <c r="A216" s="749" t="s">
        <v>600</v>
      </c>
      <c r="B216" s="749" t="s">
        <v>2030</v>
      </c>
      <c r="C216" s="749">
        <v>817</v>
      </c>
      <c r="D216" s="749">
        <v>1451</v>
      </c>
      <c r="E216" s="749">
        <v>1.8</v>
      </c>
      <c r="F216" s="110"/>
      <c r="G216" s="110"/>
      <c r="H216" s="111"/>
      <c r="I216" s="111"/>
      <c r="J216" s="110">
        <f t="shared" si="3"/>
        <v>0.55555555555555558</v>
      </c>
    </row>
    <row r="217" spans="1:10" s="112" customFormat="1" ht="13.4" customHeight="1" x14ac:dyDescent="0.3">
      <c r="A217" s="749" t="s">
        <v>601</v>
      </c>
      <c r="B217" s="749" t="s">
        <v>2030</v>
      </c>
      <c r="C217" s="749">
        <v>814</v>
      </c>
      <c r="D217" s="749">
        <v>1419</v>
      </c>
      <c r="E217" s="749">
        <v>1.7</v>
      </c>
      <c r="F217" s="110"/>
      <c r="G217" s="110"/>
      <c r="H217" s="111"/>
      <c r="I217" s="111"/>
      <c r="J217" s="110">
        <f t="shared" si="3"/>
        <v>0.58823529411764708</v>
      </c>
    </row>
    <row r="218" spans="1:10" s="112" customFormat="1" ht="13.4" customHeight="1" x14ac:dyDescent="0.3">
      <c r="A218" s="749" t="s">
        <v>602</v>
      </c>
      <c r="B218" s="749" t="s">
        <v>2030</v>
      </c>
      <c r="C218" s="749">
        <v>815</v>
      </c>
      <c r="D218" s="749">
        <v>1417</v>
      </c>
      <c r="E218" s="749">
        <v>1.7</v>
      </c>
      <c r="F218" s="110"/>
      <c r="G218" s="110"/>
      <c r="H218" s="111"/>
      <c r="I218" s="111"/>
      <c r="J218" s="110">
        <f t="shared" si="3"/>
        <v>0.58823529411764708</v>
      </c>
    </row>
    <row r="219" spans="1:10" s="112" customFormat="1" ht="13.4" customHeight="1" x14ac:dyDescent="0.3">
      <c r="A219" s="749" t="s">
        <v>603</v>
      </c>
      <c r="B219" s="749" t="s">
        <v>2030</v>
      </c>
      <c r="C219" s="749">
        <v>811</v>
      </c>
      <c r="D219" s="749">
        <v>1416</v>
      </c>
      <c r="E219" s="749">
        <v>1.7</v>
      </c>
      <c r="F219" s="110"/>
      <c r="G219" s="110"/>
      <c r="H219" s="111"/>
      <c r="I219" s="111"/>
      <c r="J219" s="110">
        <f t="shared" si="3"/>
        <v>0.58823529411764708</v>
      </c>
    </row>
    <row r="220" spans="1:10" s="112" customFormat="1" ht="13.4" customHeight="1" x14ac:dyDescent="0.3">
      <c r="A220" s="749" t="s">
        <v>604</v>
      </c>
      <c r="B220" s="749" t="s">
        <v>2030</v>
      </c>
      <c r="C220" s="749">
        <v>821</v>
      </c>
      <c r="D220" s="749">
        <v>1408</v>
      </c>
      <c r="E220" s="749">
        <v>1.7</v>
      </c>
      <c r="F220" s="110"/>
      <c r="G220" s="110"/>
      <c r="H220" s="111"/>
      <c r="I220" s="111"/>
      <c r="J220" s="110">
        <f t="shared" si="3"/>
        <v>0.58823529411764708</v>
      </c>
    </row>
    <row r="221" spans="1:10" s="112" customFormat="1" ht="13.4" customHeight="1" x14ac:dyDescent="0.3">
      <c r="A221" s="749" t="s">
        <v>605</v>
      </c>
      <c r="B221" s="749" t="s">
        <v>2030</v>
      </c>
      <c r="C221" s="749">
        <v>832</v>
      </c>
      <c r="D221" s="749">
        <v>1362</v>
      </c>
      <c r="E221" s="749">
        <v>1.6</v>
      </c>
      <c r="F221" s="110"/>
      <c r="G221" s="110"/>
      <c r="H221" s="111"/>
      <c r="I221" s="111"/>
      <c r="J221" s="110">
        <f t="shared" si="3"/>
        <v>0.625</v>
      </c>
    </row>
    <row r="222" spans="1:10" s="112" customFormat="1" ht="13.4" customHeight="1" x14ac:dyDescent="0.3">
      <c r="A222" s="749" t="s">
        <v>606</v>
      </c>
      <c r="B222" s="749" t="s">
        <v>2030</v>
      </c>
      <c r="C222" s="749">
        <v>837</v>
      </c>
      <c r="D222" s="749">
        <v>1358</v>
      </c>
      <c r="E222" s="749">
        <v>1.6</v>
      </c>
      <c r="F222" s="110"/>
      <c r="G222" s="110"/>
      <c r="H222" s="111"/>
      <c r="I222" s="111"/>
      <c r="J222" s="110">
        <f t="shared" si="3"/>
        <v>0.625</v>
      </c>
    </row>
    <row r="223" spans="1:10" s="112" customFormat="1" ht="13.4" customHeight="1" x14ac:dyDescent="0.3">
      <c r="A223" s="749" t="s">
        <v>607</v>
      </c>
      <c r="B223" s="749" t="s">
        <v>2030</v>
      </c>
      <c r="C223" s="749">
        <v>842</v>
      </c>
      <c r="D223" s="749">
        <v>1363</v>
      </c>
      <c r="E223" s="749">
        <v>1.6</v>
      </c>
      <c r="F223" s="110"/>
      <c r="G223" s="110"/>
      <c r="H223" s="111"/>
      <c r="I223" s="111"/>
      <c r="J223" s="110">
        <f t="shared" si="3"/>
        <v>0.625</v>
      </c>
    </row>
    <row r="224" spans="1:10" s="112" customFormat="1" ht="13.4" customHeight="1" x14ac:dyDescent="0.3">
      <c r="A224" s="749" t="s">
        <v>608</v>
      </c>
      <c r="B224" s="749" t="s">
        <v>2030</v>
      </c>
      <c r="C224" s="749">
        <v>846</v>
      </c>
      <c r="D224" s="749">
        <v>1377</v>
      </c>
      <c r="E224" s="749">
        <v>1.6</v>
      </c>
      <c r="F224" s="110"/>
      <c r="G224" s="110"/>
      <c r="H224" s="111"/>
      <c r="I224" s="111"/>
      <c r="J224" s="110">
        <f t="shared" si="3"/>
        <v>0.625</v>
      </c>
    </row>
    <row r="225" spans="1:10" s="112" customFormat="1" ht="13.4" customHeight="1" x14ac:dyDescent="0.3">
      <c r="A225" s="749" t="s">
        <v>609</v>
      </c>
      <c r="B225" s="749" t="s">
        <v>2030</v>
      </c>
      <c r="C225" s="749">
        <v>864</v>
      </c>
      <c r="D225" s="749">
        <v>1373</v>
      </c>
      <c r="E225" s="749">
        <v>1.6</v>
      </c>
      <c r="F225" s="110"/>
      <c r="G225" s="110"/>
      <c r="H225" s="111"/>
      <c r="I225" s="111"/>
      <c r="J225" s="110">
        <f t="shared" si="3"/>
        <v>0.625</v>
      </c>
    </row>
    <row r="226" spans="1:10" s="112" customFormat="1" ht="13.4" customHeight="1" x14ac:dyDescent="0.3">
      <c r="A226" s="749" t="s">
        <v>610</v>
      </c>
      <c r="B226" s="749" t="s">
        <v>2030</v>
      </c>
      <c r="C226" s="749">
        <v>862</v>
      </c>
      <c r="D226" s="749">
        <v>1370</v>
      </c>
      <c r="E226" s="749">
        <v>1.6</v>
      </c>
      <c r="F226" s="110"/>
      <c r="G226" s="110"/>
      <c r="H226" s="111"/>
      <c r="I226" s="111"/>
      <c r="J226" s="110">
        <f t="shared" si="3"/>
        <v>0.625</v>
      </c>
    </row>
    <row r="227" spans="1:10" s="112" customFormat="1" ht="13.4" customHeight="1" x14ac:dyDescent="0.3">
      <c r="A227" s="749" t="s">
        <v>611</v>
      </c>
      <c r="B227" s="749" t="s">
        <v>2030</v>
      </c>
      <c r="C227" s="749">
        <v>856</v>
      </c>
      <c r="D227" s="749">
        <v>1363</v>
      </c>
      <c r="E227" s="749">
        <v>1.6</v>
      </c>
      <c r="F227" s="110"/>
      <c r="G227" s="110"/>
      <c r="H227" s="111"/>
      <c r="I227" s="111"/>
      <c r="J227" s="110">
        <f t="shared" si="3"/>
        <v>0.625</v>
      </c>
    </row>
    <row r="228" spans="1:10" s="112" customFormat="1" ht="13.4" customHeight="1" x14ac:dyDescent="0.3">
      <c r="A228" s="749" t="s">
        <v>612</v>
      </c>
      <c r="B228" s="749" t="s">
        <v>2030</v>
      </c>
      <c r="C228" s="749">
        <v>855</v>
      </c>
      <c r="D228" s="749">
        <v>1338</v>
      </c>
      <c r="E228" s="749">
        <v>1.6</v>
      </c>
      <c r="F228" s="110"/>
      <c r="G228" s="110"/>
      <c r="H228" s="111"/>
      <c r="I228" s="111"/>
      <c r="J228" s="110">
        <f t="shared" si="3"/>
        <v>0.625</v>
      </c>
    </row>
    <row r="229" spans="1:10" s="112" customFormat="1" ht="13.4" customHeight="1" x14ac:dyDescent="0.3">
      <c r="A229" s="749" t="s">
        <v>613</v>
      </c>
      <c r="B229" s="749" t="s">
        <v>2030</v>
      </c>
      <c r="C229" s="749">
        <v>847</v>
      </c>
      <c r="D229" s="749">
        <v>1343</v>
      </c>
      <c r="E229" s="749">
        <v>1.6</v>
      </c>
      <c r="F229" s="110"/>
      <c r="G229" s="110"/>
      <c r="H229" s="111"/>
      <c r="I229" s="111"/>
      <c r="J229" s="110">
        <f t="shared" si="3"/>
        <v>0.625</v>
      </c>
    </row>
    <row r="230" spans="1:10" s="112" customFormat="1" ht="13.4" customHeight="1" x14ac:dyDescent="0.3">
      <c r="A230" s="749" t="s">
        <v>614</v>
      </c>
      <c r="B230" s="749" t="s">
        <v>2030</v>
      </c>
      <c r="C230" s="749">
        <v>845</v>
      </c>
      <c r="D230" s="749">
        <v>1304</v>
      </c>
      <c r="E230" s="749">
        <v>1.5</v>
      </c>
      <c r="F230" s="110"/>
      <c r="G230" s="110"/>
      <c r="H230" s="111"/>
      <c r="I230" s="111"/>
      <c r="J230" s="110">
        <f t="shared" si="3"/>
        <v>0.66666666666666663</v>
      </c>
    </row>
    <row r="231" spans="1:10" s="112" customFormat="1" ht="13.4" customHeight="1" x14ac:dyDescent="0.3">
      <c r="A231" s="749" t="s">
        <v>615</v>
      </c>
      <c r="B231" s="749" t="s">
        <v>2030</v>
      </c>
      <c r="C231" s="749">
        <v>840</v>
      </c>
      <c r="D231" s="749">
        <v>1312</v>
      </c>
      <c r="E231" s="749">
        <v>1.6</v>
      </c>
      <c r="F231" s="110"/>
      <c r="G231" s="110"/>
      <c r="H231" s="111"/>
      <c r="I231" s="111"/>
      <c r="J231" s="110">
        <f t="shared" si="3"/>
        <v>0.625</v>
      </c>
    </row>
    <row r="232" spans="1:10" s="112" customFormat="1" ht="13.4" customHeight="1" x14ac:dyDescent="0.3">
      <c r="A232" s="749" t="s">
        <v>616</v>
      </c>
      <c r="B232" s="749" t="s">
        <v>2030</v>
      </c>
      <c r="C232" s="749">
        <v>835</v>
      </c>
      <c r="D232" s="749">
        <v>1300</v>
      </c>
      <c r="E232" s="749">
        <v>1.6</v>
      </c>
      <c r="F232" s="110"/>
      <c r="G232" s="110"/>
      <c r="H232" s="111"/>
      <c r="I232" s="111"/>
      <c r="J232" s="110">
        <f t="shared" si="3"/>
        <v>0.625</v>
      </c>
    </row>
    <row r="233" spans="1:10" s="112" customFormat="1" ht="13.4" customHeight="1" x14ac:dyDescent="0.3">
      <c r="A233" s="749" t="s">
        <v>617</v>
      </c>
      <c r="B233" s="749" t="s">
        <v>2030</v>
      </c>
      <c r="C233" s="749">
        <v>822</v>
      </c>
      <c r="D233" s="749">
        <v>1332</v>
      </c>
      <c r="E233" s="749">
        <v>1.6</v>
      </c>
      <c r="F233" s="110"/>
      <c r="G233" s="110"/>
      <c r="H233" s="111"/>
      <c r="I233" s="111"/>
      <c r="J233" s="110">
        <f t="shared" si="3"/>
        <v>0.625</v>
      </c>
    </row>
    <row r="234" spans="1:10" s="112" customFormat="1" ht="13.4" customHeight="1" x14ac:dyDescent="0.3">
      <c r="A234" s="749" t="s">
        <v>618</v>
      </c>
      <c r="B234" s="749" t="s">
        <v>2030</v>
      </c>
      <c r="C234" s="749">
        <v>821</v>
      </c>
      <c r="D234" s="749">
        <v>1321</v>
      </c>
      <c r="E234" s="749">
        <v>1.6</v>
      </c>
      <c r="F234" s="110"/>
      <c r="G234" s="110"/>
      <c r="H234" s="111"/>
      <c r="I234" s="111"/>
      <c r="J234" s="110">
        <f t="shared" si="3"/>
        <v>0.625</v>
      </c>
    </row>
    <row r="235" spans="1:10" s="112" customFormat="1" ht="13.4" customHeight="1" x14ac:dyDescent="0.3">
      <c r="A235" s="749" t="s">
        <v>619</v>
      </c>
      <c r="B235" s="749" t="s">
        <v>2030</v>
      </c>
      <c r="C235" s="749">
        <v>815</v>
      </c>
      <c r="D235" s="749">
        <v>1328</v>
      </c>
      <c r="E235" s="749">
        <v>1.6</v>
      </c>
      <c r="F235" s="110"/>
      <c r="G235" s="110"/>
      <c r="H235" s="111"/>
      <c r="I235" s="111"/>
      <c r="J235" s="110">
        <f t="shared" si="3"/>
        <v>0.625</v>
      </c>
    </row>
    <row r="236" spans="1:10" s="112" customFormat="1" ht="13.4" customHeight="1" x14ac:dyDescent="0.3">
      <c r="A236" s="749" t="s">
        <v>620</v>
      </c>
      <c r="B236" s="749" t="s">
        <v>2030</v>
      </c>
      <c r="C236" s="749">
        <v>818</v>
      </c>
      <c r="D236" s="749">
        <v>1325</v>
      </c>
      <c r="E236" s="749">
        <v>1.6</v>
      </c>
      <c r="F236" s="110"/>
      <c r="G236" s="110"/>
      <c r="H236" s="111"/>
      <c r="I236" s="111"/>
      <c r="J236" s="110">
        <f t="shared" si="3"/>
        <v>0.625</v>
      </c>
    </row>
    <row r="237" spans="1:10" s="112" customFormat="1" ht="13.4" customHeight="1" x14ac:dyDescent="0.3">
      <c r="A237" s="749" t="s">
        <v>621</v>
      </c>
      <c r="B237" s="749" t="s">
        <v>2030</v>
      </c>
      <c r="C237" s="749">
        <v>813</v>
      </c>
      <c r="D237" s="749">
        <v>1300</v>
      </c>
      <c r="E237" s="749">
        <v>1.6</v>
      </c>
      <c r="F237" s="110"/>
      <c r="G237" s="110"/>
      <c r="H237" s="111"/>
      <c r="I237" s="111"/>
      <c r="J237" s="110">
        <f t="shared" si="3"/>
        <v>0.625</v>
      </c>
    </row>
    <row r="238" spans="1:10" s="112" customFormat="1" ht="13.4" customHeight="1" x14ac:dyDescent="0.3">
      <c r="A238" s="749" t="s">
        <v>622</v>
      </c>
      <c r="B238" s="749" t="s">
        <v>2030</v>
      </c>
      <c r="C238" s="749">
        <v>809</v>
      </c>
      <c r="D238" s="749">
        <v>1313</v>
      </c>
      <c r="E238" s="749">
        <v>1.6</v>
      </c>
      <c r="F238" s="110"/>
      <c r="G238" s="110"/>
      <c r="H238" s="111"/>
      <c r="I238" s="111"/>
      <c r="J238" s="110">
        <f t="shared" si="3"/>
        <v>0.625</v>
      </c>
    </row>
    <row r="239" spans="1:10" s="112" customFormat="1" ht="13.4" customHeight="1" x14ac:dyDescent="0.3">
      <c r="A239" s="749" t="s">
        <v>623</v>
      </c>
      <c r="B239" s="749" t="s">
        <v>2030</v>
      </c>
      <c r="C239" s="749">
        <v>811</v>
      </c>
      <c r="D239" s="749">
        <v>1283</v>
      </c>
      <c r="E239" s="749">
        <v>1.6</v>
      </c>
      <c r="F239" s="110"/>
      <c r="G239" s="110"/>
      <c r="H239" s="111"/>
      <c r="I239" s="111"/>
      <c r="J239" s="110">
        <f t="shared" si="3"/>
        <v>0.625</v>
      </c>
    </row>
    <row r="240" spans="1:10" s="112" customFormat="1" ht="13.4" customHeight="1" x14ac:dyDescent="0.3">
      <c r="A240" s="749" t="s">
        <v>624</v>
      </c>
      <c r="B240" s="749" t="s">
        <v>2030</v>
      </c>
      <c r="C240" s="749">
        <v>812</v>
      </c>
      <c r="D240" s="749">
        <v>1341</v>
      </c>
      <c r="E240" s="749">
        <v>1.7</v>
      </c>
      <c r="F240" s="110"/>
      <c r="G240" s="110"/>
      <c r="H240" s="111"/>
      <c r="I240" s="111"/>
      <c r="J240" s="110">
        <f t="shared" si="3"/>
        <v>0.58823529411764708</v>
      </c>
    </row>
    <row r="241" spans="1:10" ht="13.4" customHeight="1" x14ac:dyDescent="0.3">
      <c r="A241" s="751" t="s">
        <v>625</v>
      </c>
      <c r="B241" s="751" t="s">
        <v>2030</v>
      </c>
      <c r="C241" s="736">
        <v>819</v>
      </c>
      <c r="D241" s="774">
        <v>1364</v>
      </c>
      <c r="E241" s="744">
        <v>1.7</v>
      </c>
      <c r="F241" s="110"/>
      <c r="G241" s="110"/>
      <c r="H241" s="111"/>
      <c r="I241" s="111"/>
      <c r="J241" s="110">
        <f t="shared" si="3"/>
        <v>0.58823529411764708</v>
      </c>
    </row>
    <row r="242" spans="1:10" ht="13.4" customHeight="1" x14ac:dyDescent="0.3">
      <c r="A242" s="751" t="s">
        <v>626</v>
      </c>
      <c r="B242" s="751" t="s">
        <v>2030</v>
      </c>
      <c r="C242" s="736">
        <v>795</v>
      </c>
      <c r="D242" s="774">
        <v>1411</v>
      </c>
      <c r="E242" s="744">
        <v>1.8</v>
      </c>
      <c r="F242" s="110"/>
      <c r="G242" s="110"/>
      <c r="H242" s="111"/>
      <c r="I242" s="111"/>
      <c r="J242" s="110">
        <f t="shared" si="3"/>
        <v>0.55555555555555558</v>
      </c>
    </row>
    <row r="243" spans="1:10" ht="13.4" customHeight="1" x14ac:dyDescent="0.3">
      <c r="A243" s="751" t="s">
        <v>627</v>
      </c>
      <c r="B243" s="751" t="s">
        <v>2030</v>
      </c>
      <c r="C243" s="736">
        <v>637</v>
      </c>
      <c r="D243" s="774">
        <v>1400</v>
      </c>
      <c r="E243" s="744">
        <v>2.2000000000000002</v>
      </c>
      <c r="F243" s="110"/>
      <c r="G243" s="110"/>
      <c r="H243" s="111"/>
      <c r="I243" s="111"/>
      <c r="J243" s="110">
        <f t="shared" si="3"/>
        <v>0.45454545454545453</v>
      </c>
    </row>
    <row r="244" spans="1:10" ht="13.4" customHeight="1" x14ac:dyDescent="0.3">
      <c r="A244" s="751" t="s">
        <v>628</v>
      </c>
      <c r="B244" s="751" t="s">
        <v>2030</v>
      </c>
      <c r="C244" s="736">
        <v>471</v>
      </c>
      <c r="D244" s="774">
        <v>1408</v>
      </c>
      <c r="E244" s="744">
        <v>3</v>
      </c>
      <c r="F244" s="110"/>
      <c r="G244" s="110"/>
      <c r="H244" s="111"/>
      <c r="I244" s="111"/>
      <c r="J244" s="110">
        <f t="shared" si="3"/>
        <v>0.33333333333333331</v>
      </c>
    </row>
    <row r="245" spans="1:10" ht="13.4" customHeight="1" x14ac:dyDescent="0.3">
      <c r="A245" s="751" t="s">
        <v>629</v>
      </c>
      <c r="B245" s="751" t="s">
        <v>2030</v>
      </c>
      <c r="C245" s="736">
        <v>328</v>
      </c>
      <c r="D245" s="774">
        <v>1390</v>
      </c>
      <c r="E245" s="744">
        <v>4.2</v>
      </c>
      <c r="F245" s="110"/>
      <c r="G245" s="110"/>
      <c r="H245" s="111"/>
      <c r="I245" s="111"/>
      <c r="J245" s="110">
        <f t="shared" si="3"/>
        <v>0.23809523809523808</v>
      </c>
    </row>
    <row r="246" spans="1:10" ht="13.4" customHeight="1" x14ac:dyDescent="0.3">
      <c r="A246" s="751" t="s">
        <v>630</v>
      </c>
      <c r="B246" s="751" t="s">
        <v>2030</v>
      </c>
      <c r="C246" s="736">
        <v>369</v>
      </c>
      <c r="D246" s="774">
        <v>1488</v>
      </c>
      <c r="E246" s="744">
        <v>4</v>
      </c>
      <c r="F246" s="110"/>
      <c r="G246" s="110"/>
      <c r="H246" s="111"/>
      <c r="I246" s="111"/>
      <c r="J246" s="110">
        <f t="shared" si="3"/>
        <v>0.25</v>
      </c>
    </row>
    <row r="247" spans="1:10" ht="13.4" customHeight="1" x14ac:dyDescent="0.3">
      <c r="A247" s="751" t="s">
        <v>631</v>
      </c>
      <c r="B247" s="751" t="s">
        <v>2030</v>
      </c>
      <c r="C247" s="736">
        <v>428</v>
      </c>
      <c r="D247" s="774">
        <v>1579</v>
      </c>
      <c r="E247" s="744">
        <v>3.7</v>
      </c>
      <c r="F247" s="110"/>
      <c r="G247" s="110"/>
      <c r="H247" s="111"/>
      <c r="I247" s="111"/>
      <c r="J247" s="110">
        <f t="shared" si="3"/>
        <v>0.27027027027027023</v>
      </c>
    </row>
    <row r="248" spans="1:10" ht="13.4" customHeight="1" x14ac:dyDescent="0.3">
      <c r="A248" s="751" t="s">
        <v>632</v>
      </c>
      <c r="B248" s="751" t="s">
        <v>2030</v>
      </c>
      <c r="C248" s="736">
        <v>490</v>
      </c>
      <c r="D248" s="774">
        <v>1688</v>
      </c>
      <c r="E248" s="744">
        <v>3.4</v>
      </c>
      <c r="F248" s="110"/>
      <c r="G248" s="110"/>
      <c r="H248" s="111"/>
      <c r="I248" s="111"/>
      <c r="J248" s="110">
        <f t="shared" si="3"/>
        <v>0.29411764705882354</v>
      </c>
    </row>
    <row r="249" spans="1:10" ht="13.4" customHeight="1" x14ac:dyDescent="0.3">
      <c r="A249" s="751" t="s">
        <v>633</v>
      </c>
      <c r="B249" s="751" t="s">
        <v>2030</v>
      </c>
      <c r="C249" s="736">
        <v>535</v>
      </c>
      <c r="D249" s="774">
        <v>1758</v>
      </c>
      <c r="E249" s="744">
        <v>3.3</v>
      </c>
      <c r="F249" s="110"/>
      <c r="G249" s="110"/>
      <c r="H249" s="111"/>
      <c r="I249" s="111"/>
      <c r="J249" s="110">
        <f t="shared" si="3"/>
        <v>0.30303030303030304</v>
      </c>
    </row>
    <row r="250" spans="1:10" ht="13.4" customHeight="1" x14ac:dyDescent="0.3">
      <c r="A250" s="751" t="s">
        <v>634</v>
      </c>
      <c r="B250" s="751" t="s">
        <v>2030</v>
      </c>
      <c r="C250" s="736">
        <v>560</v>
      </c>
      <c r="D250" s="774">
        <v>1782</v>
      </c>
      <c r="E250" s="744">
        <v>3.2</v>
      </c>
      <c r="F250" s="110"/>
      <c r="G250" s="110"/>
      <c r="H250" s="111"/>
      <c r="I250" s="111"/>
      <c r="J250" s="110">
        <f t="shared" si="3"/>
        <v>0.3125</v>
      </c>
    </row>
    <row r="251" spans="1:10" ht="13.4" customHeight="1" x14ac:dyDescent="0.3">
      <c r="A251" s="751" t="s">
        <v>635</v>
      </c>
      <c r="B251" s="751" t="s">
        <v>2030</v>
      </c>
      <c r="C251" s="736">
        <v>602</v>
      </c>
      <c r="D251" s="774">
        <v>1791</v>
      </c>
      <c r="E251" s="744">
        <v>3</v>
      </c>
      <c r="F251" s="110"/>
      <c r="G251" s="110"/>
      <c r="H251" s="111"/>
      <c r="I251" s="111"/>
      <c r="J251" s="110">
        <f t="shared" si="3"/>
        <v>0.33333333333333331</v>
      </c>
    </row>
    <row r="252" spans="1:10" ht="13.4" customHeight="1" x14ac:dyDescent="0.3">
      <c r="A252" s="751" t="s">
        <v>636</v>
      </c>
      <c r="B252" s="751" t="s">
        <v>2030</v>
      </c>
      <c r="C252" s="736">
        <v>617</v>
      </c>
      <c r="D252" s="774">
        <v>1761</v>
      </c>
      <c r="E252" s="744">
        <v>2.9</v>
      </c>
      <c r="F252" s="110"/>
      <c r="G252" s="110"/>
      <c r="H252" s="111"/>
      <c r="I252" s="111"/>
      <c r="J252" s="110">
        <f t="shared" si="3"/>
        <v>0.34482758620689657</v>
      </c>
    </row>
    <row r="253" spans="1:10" ht="13.4" customHeight="1" x14ac:dyDescent="0.3">
      <c r="A253" s="751" t="s">
        <v>637</v>
      </c>
      <c r="B253" s="751" t="s">
        <v>2030</v>
      </c>
      <c r="C253" s="736">
        <v>621</v>
      </c>
      <c r="D253" s="774">
        <v>1718</v>
      </c>
      <c r="E253" s="744">
        <v>2.8</v>
      </c>
      <c r="F253" s="110"/>
      <c r="G253" s="110"/>
      <c r="H253" s="111"/>
      <c r="I253" s="111"/>
      <c r="J253" s="110">
        <f t="shared" si="3"/>
        <v>0.35714285714285715</v>
      </c>
    </row>
    <row r="254" spans="1:10" s="230" customFormat="1" ht="15" customHeight="1" x14ac:dyDescent="0.3">
      <c r="A254" s="751" t="s">
        <v>638</v>
      </c>
      <c r="B254" s="751" t="s">
        <v>2030</v>
      </c>
      <c r="C254" s="736">
        <v>626</v>
      </c>
      <c r="D254" s="774">
        <v>1667</v>
      </c>
      <c r="E254" s="744">
        <v>2.7</v>
      </c>
      <c r="F254" s="228"/>
      <c r="G254" s="228"/>
      <c r="H254" s="229"/>
      <c r="I254" s="229"/>
      <c r="J254" s="110">
        <f t="shared" si="3"/>
        <v>0.37037037037037035</v>
      </c>
    </row>
    <row r="255" spans="1:10" s="230" customFormat="1" ht="15" customHeight="1" x14ac:dyDescent="0.3">
      <c r="A255" s="751" t="s">
        <v>639</v>
      </c>
      <c r="B255" s="751" t="s">
        <v>2030</v>
      </c>
      <c r="C255" s="736">
        <v>659</v>
      </c>
      <c r="D255" s="774">
        <v>1640</v>
      </c>
      <c r="E255" s="744">
        <v>2.5</v>
      </c>
      <c r="F255" s="228"/>
      <c r="G255" s="228"/>
      <c r="H255" s="229"/>
      <c r="I255" s="229"/>
      <c r="J255" s="110">
        <f t="shared" si="3"/>
        <v>0.4</v>
      </c>
    </row>
    <row r="256" spans="1:10" s="230" customFormat="1" ht="15" customHeight="1" x14ac:dyDescent="0.3">
      <c r="A256" s="751" t="s">
        <v>640</v>
      </c>
      <c r="B256" s="751" t="s">
        <v>2030</v>
      </c>
      <c r="C256" s="736">
        <v>764</v>
      </c>
      <c r="D256" s="774">
        <v>1628</v>
      </c>
      <c r="E256" s="744">
        <v>2.1</v>
      </c>
      <c r="F256" s="228"/>
      <c r="G256" s="228"/>
      <c r="H256" s="229"/>
      <c r="I256" s="229"/>
      <c r="J256" s="110">
        <f t="shared" si="3"/>
        <v>0.47619047619047616</v>
      </c>
    </row>
    <row r="257" spans="1:17" s="230" customFormat="1" ht="15" customHeight="1" x14ac:dyDescent="0.3">
      <c r="A257" s="751" t="s">
        <v>641</v>
      </c>
      <c r="B257" s="751" t="s">
        <v>2030</v>
      </c>
      <c r="C257" s="736">
        <v>867</v>
      </c>
      <c r="D257" s="774">
        <v>1589</v>
      </c>
      <c r="E257" s="744">
        <v>1.8</v>
      </c>
      <c r="F257" s="228"/>
      <c r="G257" s="228"/>
      <c r="H257" s="224"/>
      <c r="I257" s="231"/>
      <c r="J257" s="110">
        <f t="shared" si="3"/>
        <v>0.55555555555555558</v>
      </c>
    </row>
    <row r="258" spans="1:17" s="230" customFormat="1" ht="15" customHeight="1" x14ac:dyDescent="0.3">
      <c r="A258" s="751" t="s">
        <v>642</v>
      </c>
      <c r="B258" s="751" t="s">
        <v>2030</v>
      </c>
      <c r="C258" s="736">
        <v>968</v>
      </c>
      <c r="D258" s="774">
        <v>1564</v>
      </c>
      <c r="E258" s="744">
        <v>1.6</v>
      </c>
      <c r="F258" s="228"/>
      <c r="G258" s="228"/>
      <c r="H258" s="232"/>
      <c r="I258" s="233"/>
      <c r="J258" s="110">
        <f t="shared" si="3"/>
        <v>0.625</v>
      </c>
    </row>
    <row r="259" spans="1:17" s="230" customFormat="1" ht="15" customHeight="1" x14ac:dyDescent="0.3">
      <c r="A259" s="751" t="s">
        <v>643</v>
      </c>
      <c r="B259" s="751" t="s">
        <v>2030</v>
      </c>
      <c r="C259" s="736">
        <v>1052</v>
      </c>
      <c r="D259" s="774">
        <v>1545</v>
      </c>
      <c r="E259" s="744">
        <v>1.5</v>
      </c>
      <c r="F259" s="228"/>
      <c r="G259" s="228"/>
      <c r="H259" s="232"/>
      <c r="I259" s="232"/>
      <c r="J259" s="110">
        <f t="shared" si="3"/>
        <v>0.66666666666666663</v>
      </c>
    </row>
    <row r="260" spans="1:17" s="230" customFormat="1" ht="15" customHeight="1" x14ac:dyDescent="0.3">
      <c r="A260" s="751" t="s">
        <v>644</v>
      </c>
      <c r="B260" s="751" t="s">
        <v>2030</v>
      </c>
      <c r="C260" s="736">
        <v>1125</v>
      </c>
      <c r="D260" s="774">
        <v>1497</v>
      </c>
      <c r="E260" s="744">
        <v>1.3</v>
      </c>
      <c r="F260" s="228"/>
      <c r="G260" s="228"/>
      <c r="H260" s="234"/>
      <c r="I260" s="234"/>
      <c r="J260" s="110">
        <f t="shared" si="3"/>
        <v>0.76923076923076916</v>
      </c>
    </row>
    <row r="261" spans="1:17" s="230" customFormat="1" ht="15" customHeight="1" x14ac:dyDescent="0.3">
      <c r="A261" s="751" t="s">
        <v>645</v>
      </c>
      <c r="B261" s="751" t="s">
        <v>2030</v>
      </c>
      <c r="C261" s="736">
        <v>1198</v>
      </c>
      <c r="D261" s="774">
        <v>1473</v>
      </c>
      <c r="E261" s="744">
        <v>1.2</v>
      </c>
      <c r="F261" s="228"/>
      <c r="G261" s="228"/>
      <c r="H261" s="224"/>
      <c r="I261" s="224"/>
      <c r="J261" s="110">
        <f t="shared" si="3"/>
        <v>0.83333333333333337</v>
      </c>
    </row>
    <row r="262" spans="1:17" s="230" customFormat="1" ht="15" customHeight="1" x14ac:dyDescent="0.3">
      <c r="A262" s="751" t="s">
        <v>646</v>
      </c>
      <c r="B262" s="751" t="s">
        <v>2030</v>
      </c>
      <c r="C262" s="736">
        <v>1223</v>
      </c>
      <c r="D262" s="774">
        <v>1435</v>
      </c>
      <c r="E262" s="744">
        <v>1.2</v>
      </c>
      <c r="F262" s="228"/>
      <c r="G262" s="228"/>
      <c r="H262" s="224"/>
      <c r="J262" s="110">
        <f t="shared" si="3"/>
        <v>0.83333333333333337</v>
      </c>
    </row>
    <row r="263" spans="1:17" s="230" customFormat="1" ht="15" customHeight="1" x14ac:dyDescent="0.3">
      <c r="A263" s="751" t="s">
        <v>647</v>
      </c>
      <c r="B263" s="751" t="s">
        <v>2030</v>
      </c>
      <c r="C263" s="736">
        <v>1243</v>
      </c>
      <c r="D263" s="774">
        <v>1426</v>
      </c>
      <c r="E263" s="744">
        <v>1.1000000000000001</v>
      </c>
      <c r="F263" s="228"/>
      <c r="G263" s="228"/>
      <c r="H263" s="235"/>
      <c r="I263" s="235"/>
      <c r="J263" s="110">
        <f t="shared" si="3"/>
        <v>0.90909090909090906</v>
      </c>
      <c r="K263" s="235"/>
      <c r="L263" s="236"/>
      <c r="M263" s="236"/>
      <c r="N263" s="236"/>
      <c r="O263" s="236"/>
      <c r="P263" s="236"/>
      <c r="Q263" s="236"/>
    </row>
    <row r="264" spans="1:17" s="230" customFormat="1" ht="15" customHeight="1" x14ac:dyDescent="0.3">
      <c r="A264" s="751" t="s">
        <v>648</v>
      </c>
      <c r="B264" s="751" t="s">
        <v>2030</v>
      </c>
      <c r="C264" s="736">
        <v>1250</v>
      </c>
      <c r="D264" s="774">
        <v>1402</v>
      </c>
      <c r="E264" s="744">
        <v>1.1000000000000001</v>
      </c>
      <c r="F264" s="228"/>
      <c r="G264" s="228"/>
      <c r="H264" s="236"/>
      <c r="I264" s="236"/>
      <c r="J264" s="110">
        <f t="shared" si="3"/>
        <v>0.90909090909090906</v>
      </c>
      <c r="K264" s="236"/>
      <c r="L264" s="236"/>
      <c r="M264" s="236"/>
      <c r="N264" s="236"/>
      <c r="O264" s="236"/>
      <c r="P264" s="236"/>
      <c r="Q264" s="236"/>
    </row>
    <row r="265" spans="1:17" s="230" customFormat="1" ht="15" customHeight="1" x14ac:dyDescent="0.3">
      <c r="A265" s="751" t="s">
        <v>649</v>
      </c>
      <c r="B265" s="751" t="s">
        <v>2030</v>
      </c>
      <c r="C265" s="736">
        <v>1267</v>
      </c>
      <c r="D265" s="774">
        <v>1335</v>
      </c>
      <c r="E265" s="744">
        <v>1.1000000000000001</v>
      </c>
      <c r="F265" s="228"/>
      <c r="G265" s="228"/>
      <c r="H265" s="236"/>
      <c r="I265" s="236"/>
      <c r="J265" s="110">
        <f t="shared" si="3"/>
        <v>0.90909090909090906</v>
      </c>
      <c r="K265" s="236"/>
      <c r="L265" s="236"/>
      <c r="M265" s="236"/>
      <c r="N265" s="236"/>
      <c r="O265" s="236"/>
      <c r="P265" s="236"/>
      <c r="Q265" s="236"/>
    </row>
    <row r="266" spans="1:17" s="230" customFormat="1" ht="15" customHeight="1" x14ac:dyDescent="0.3">
      <c r="A266" s="751" t="s">
        <v>650</v>
      </c>
      <c r="B266" s="751" t="s">
        <v>2030</v>
      </c>
      <c r="C266" s="736">
        <v>1276</v>
      </c>
      <c r="D266" s="774">
        <v>1292</v>
      </c>
      <c r="E266" s="744">
        <v>1</v>
      </c>
      <c r="F266" s="228"/>
      <c r="G266" s="228"/>
      <c r="H266" s="236"/>
      <c r="I266" s="236"/>
      <c r="J266" s="110">
        <f t="shared" si="3"/>
        <v>1</v>
      </c>
      <c r="K266" s="236"/>
      <c r="L266" s="236"/>
      <c r="M266" s="236"/>
      <c r="N266" s="236"/>
      <c r="O266" s="236"/>
      <c r="P266" s="236"/>
      <c r="Q266" s="236"/>
    </row>
    <row r="267" spans="1:17" s="230" customFormat="1" ht="15" customHeight="1" x14ac:dyDescent="0.3">
      <c r="A267" s="751" t="s">
        <v>651</v>
      </c>
      <c r="B267" s="751" t="s">
        <v>2030</v>
      </c>
      <c r="C267" s="736">
        <v>1291</v>
      </c>
      <c r="D267" s="774">
        <v>1307</v>
      </c>
      <c r="E267" s="744">
        <v>1</v>
      </c>
      <c r="F267" s="228"/>
      <c r="G267" s="228"/>
      <c r="H267" s="236"/>
      <c r="I267" s="236"/>
      <c r="J267" s="110">
        <f t="shared" si="3"/>
        <v>1</v>
      </c>
      <c r="K267" s="236"/>
      <c r="L267" s="236"/>
      <c r="M267" s="236"/>
      <c r="N267" s="236"/>
      <c r="O267" s="236"/>
      <c r="P267" s="236"/>
      <c r="Q267" s="236"/>
    </row>
    <row r="268" spans="1:17" s="230" customFormat="1" ht="15" customHeight="1" x14ac:dyDescent="0.3">
      <c r="A268" s="751" t="s">
        <v>652</v>
      </c>
      <c r="B268" s="751" t="s">
        <v>2030</v>
      </c>
      <c r="C268" s="736">
        <v>1300</v>
      </c>
      <c r="D268" s="774">
        <v>1281</v>
      </c>
      <c r="E268" s="744">
        <v>1</v>
      </c>
      <c r="F268" s="228"/>
      <c r="G268" s="228"/>
      <c r="H268" s="236"/>
      <c r="I268" s="236"/>
      <c r="J268" s="110">
        <f t="shared" si="3"/>
        <v>1</v>
      </c>
      <c r="K268" s="236"/>
      <c r="L268" s="236"/>
      <c r="M268" s="236"/>
      <c r="N268" s="236"/>
      <c r="O268" s="236"/>
      <c r="P268" s="236"/>
      <c r="Q268" s="236"/>
    </row>
    <row r="269" spans="1:17" s="230" customFormat="1" ht="15" customHeight="1" x14ac:dyDescent="0.3">
      <c r="A269" s="751" t="s">
        <v>653</v>
      </c>
      <c r="B269" s="751" t="s">
        <v>2030</v>
      </c>
      <c r="C269" s="736">
        <v>1290</v>
      </c>
      <c r="D269" s="774">
        <v>1298</v>
      </c>
      <c r="E269" s="744">
        <v>1</v>
      </c>
      <c r="F269" s="237"/>
      <c r="G269" s="237"/>
      <c r="H269" s="224"/>
      <c r="J269" s="110">
        <f t="shared" si="3"/>
        <v>1</v>
      </c>
    </row>
    <row r="270" spans="1:17" s="230" customFormat="1" ht="15" customHeight="1" x14ac:dyDescent="0.3">
      <c r="A270" s="751" t="s">
        <v>654</v>
      </c>
      <c r="B270" s="751" t="s">
        <v>2030</v>
      </c>
      <c r="C270" s="736">
        <v>1263</v>
      </c>
      <c r="D270" s="774">
        <v>1242</v>
      </c>
      <c r="E270" s="744">
        <v>1</v>
      </c>
      <c r="F270" s="237"/>
      <c r="G270" s="237"/>
      <c r="H270" s="224"/>
      <c r="J270" s="110">
        <f t="shared" si="3"/>
        <v>1</v>
      </c>
    </row>
    <row r="271" spans="1:17" s="230" customFormat="1" ht="15" customHeight="1" x14ac:dyDescent="0.3">
      <c r="A271" s="751" t="s">
        <v>655</v>
      </c>
      <c r="B271" s="751" t="s">
        <v>2030</v>
      </c>
      <c r="C271" s="736">
        <v>1244</v>
      </c>
      <c r="D271" s="774">
        <v>1231</v>
      </c>
      <c r="E271" s="744">
        <v>1</v>
      </c>
      <c r="F271" s="237"/>
      <c r="G271" s="237"/>
      <c r="H271" s="224"/>
      <c r="J271" s="110">
        <f t="shared" si="3"/>
        <v>1</v>
      </c>
    </row>
    <row r="272" spans="1:17" s="230" customFormat="1" ht="15" customHeight="1" x14ac:dyDescent="0.3">
      <c r="A272" s="751" t="s">
        <v>656</v>
      </c>
      <c r="B272" s="751" t="s">
        <v>2030</v>
      </c>
      <c r="C272" s="736">
        <v>1222</v>
      </c>
      <c r="D272" s="774">
        <v>1275</v>
      </c>
      <c r="E272" s="744">
        <v>1</v>
      </c>
      <c r="F272" s="237"/>
      <c r="G272" s="237"/>
      <c r="H272" s="224"/>
      <c r="J272" s="110">
        <f t="shared" si="3"/>
        <v>1</v>
      </c>
    </row>
    <row r="273" spans="1:10" s="230" customFormat="1" ht="15" customHeight="1" x14ac:dyDescent="0.3">
      <c r="A273" s="751" t="s">
        <v>657</v>
      </c>
      <c r="B273" s="751" t="s">
        <v>2030</v>
      </c>
      <c r="C273" s="736">
        <v>1208</v>
      </c>
      <c r="D273" s="774">
        <v>1316</v>
      </c>
      <c r="E273" s="744">
        <v>1.1000000000000001</v>
      </c>
      <c r="F273" s="237"/>
      <c r="G273" s="237"/>
      <c r="H273" s="224"/>
      <c r="J273" s="110">
        <f t="shared" ref="J273:J307" si="4">1/E273</f>
        <v>0.90909090909090906</v>
      </c>
    </row>
    <row r="274" spans="1:10" s="230" customFormat="1" ht="15" customHeight="1" x14ac:dyDescent="0.3">
      <c r="A274" s="751" t="s">
        <v>658</v>
      </c>
      <c r="B274" s="751" t="s">
        <v>2030</v>
      </c>
      <c r="C274" s="736">
        <v>1167</v>
      </c>
      <c r="D274" s="774">
        <v>1330</v>
      </c>
      <c r="E274" s="744">
        <v>1.1000000000000001</v>
      </c>
      <c r="F274" s="237"/>
      <c r="G274" s="237"/>
      <c r="H274" s="224"/>
      <c r="J274" s="110">
        <f t="shared" si="4"/>
        <v>0.90909090909090906</v>
      </c>
    </row>
    <row r="275" spans="1:10" s="230" customFormat="1" ht="15" customHeight="1" x14ac:dyDescent="0.3">
      <c r="A275" s="751" t="s">
        <v>659</v>
      </c>
      <c r="B275" s="751" t="s">
        <v>2030</v>
      </c>
      <c r="C275" s="736">
        <v>1138</v>
      </c>
      <c r="D275" s="774">
        <v>1350</v>
      </c>
      <c r="E275" s="744">
        <v>1.2</v>
      </c>
      <c r="F275" s="237"/>
      <c r="G275" s="237"/>
      <c r="H275" s="224"/>
      <c r="J275" s="110">
        <f t="shared" si="4"/>
        <v>0.83333333333333337</v>
      </c>
    </row>
    <row r="276" spans="1:10" s="230" customFormat="1" ht="15" customHeight="1" x14ac:dyDescent="0.3">
      <c r="A276" s="751" t="s">
        <v>660</v>
      </c>
      <c r="B276" s="751" t="s">
        <v>2030</v>
      </c>
      <c r="C276" s="736">
        <v>1114</v>
      </c>
      <c r="D276" s="774">
        <v>1335</v>
      </c>
      <c r="E276" s="744">
        <v>1.2</v>
      </c>
      <c r="F276" s="237"/>
      <c r="G276" s="237"/>
      <c r="H276" s="224"/>
      <c r="J276" s="110">
        <f t="shared" si="4"/>
        <v>0.83333333333333337</v>
      </c>
    </row>
    <row r="277" spans="1:10" s="230" customFormat="1" ht="15" customHeight="1" x14ac:dyDescent="0.3">
      <c r="A277" s="751" t="s">
        <v>661</v>
      </c>
      <c r="B277" s="751" t="s">
        <v>2030</v>
      </c>
      <c r="C277" s="736">
        <v>1112</v>
      </c>
      <c r="D277" s="774">
        <v>1376</v>
      </c>
      <c r="E277" s="744">
        <v>1.2</v>
      </c>
      <c r="F277" s="237"/>
      <c r="G277" s="237"/>
      <c r="H277" s="224"/>
      <c r="J277" s="110">
        <f t="shared" si="4"/>
        <v>0.83333333333333337</v>
      </c>
    </row>
    <row r="278" spans="1:10" s="230" customFormat="1" ht="15" customHeight="1" x14ac:dyDescent="0.3">
      <c r="A278" s="751" t="s">
        <v>662</v>
      </c>
      <c r="B278" s="751" t="s">
        <v>2030</v>
      </c>
      <c r="C278" s="736">
        <v>1104</v>
      </c>
      <c r="D278" s="774">
        <v>1389</v>
      </c>
      <c r="E278" s="744">
        <v>1.3</v>
      </c>
      <c r="F278" s="237"/>
      <c r="G278" s="237"/>
      <c r="H278" s="224"/>
      <c r="J278" s="110">
        <f t="shared" si="4"/>
        <v>0.76923076923076916</v>
      </c>
    </row>
    <row r="279" spans="1:10" s="230" customFormat="1" ht="15" customHeight="1" x14ac:dyDescent="0.3">
      <c r="A279" s="751" t="s">
        <v>663</v>
      </c>
      <c r="B279" s="751" t="s">
        <v>2030</v>
      </c>
      <c r="C279" s="736">
        <v>1075</v>
      </c>
      <c r="D279" s="774">
        <v>1350</v>
      </c>
      <c r="E279" s="744">
        <v>1.3</v>
      </c>
      <c r="F279" s="237"/>
      <c r="G279" s="237"/>
      <c r="H279" s="224"/>
      <c r="J279" s="110">
        <f t="shared" si="4"/>
        <v>0.76923076923076916</v>
      </c>
    </row>
    <row r="280" spans="1:10" s="230" customFormat="1" ht="15" customHeight="1" x14ac:dyDescent="0.3">
      <c r="A280" s="751" t="s">
        <v>664</v>
      </c>
      <c r="B280" s="751" t="s">
        <v>2030</v>
      </c>
      <c r="C280" s="736">
        <v>1043</v>
      </c>
      <c r="D280" s="774">
        <v>1396</v>
      </c>
      <c r="E280" s="744">
        <v>1.3</v>
      </c>
      <c r="F280" s="237"/>
      <c r="G280" s="237"/>
      <c r="H280" s="224"/>
      <c r="J280" s="110">
        <f t="shared" si="4"/>
        <v>0.76923076923076916</v>
      </c>
    </row>
    <row r="281" spans="1:10" s="230" customFormat="1" ht="15" customHeight="1" x14ac:dyDescent="0.3">
      <c r="A281" s="751" t="s">
        <v>665</v>
      </c>
      <c r="B281" s="751" t="s">
        <v>2030</v>
      </c>
      <c r="C281" s="736">
        <v>1025</v>
      </c>
      <c r="D281" s="774">
        <v>1472</v>
      </c>
      <c r="E281" s="744">
        <v>1.4</v>
      </c>
      <c r="F281" s="237"/>
      <c r="G281" s="237"/>
      <c r="H281" s="224"/>
      <c r="J281" s="110">
        <f t="shared" si="4"/>
        <v>0.7142857142857143</v>
      </c>
    </row>
    <row r="282" spans="1:10" s="230" customFormat="1" ht="15" customHeight="1" x14ac:dyDescent="0.3">
      <c r="A282" s="751" t="s">
        <v>666</v>
      </c>
      <c r="B282" s="751" t="s">
        <v>2030</v>
      </c>
      <c r="C282" s="736">
        <v>1010</v>
      </c>
      <c r="D282" s="774">
        <v>1511</v>
      </c>
      <c r="E282" s="744">
        <v>1.5</v>
      </c>
      <c r="F282" s="237"/>
      <c r="G282" s="237"/>
      <c r="H282" s="224"/>
      <c r="J282" s="110">
        <f t="shared" si="4"/>
        <v>0.66666666666666663</v>
      </c>
    </row>
    <row r="283" spans="1:10" s="230" customFormat="1" ht="15" customHeight="1" x14ac:dyDescent="0.3">
      <c r="A283" s="751" t="s">
        <v>667</v>
      </c>
      <c r="B283" s="751" t="s">
        <v>2030</v>
      </c>
      <c r="C283" s="736">
        <v>988</v>
      </c>
      <c r="D283" s="774">
        <v>1487</v>
      </c>
      <c r="E283" s="744">
        <v>1.5</v>
      </c>
      <c r="F283" s="237"/>
      <c r="G283" s="237"/>
      <c r="H283" s="224"/>
      <c r="J283" s="110">
        <f t="shared" si="4"/>
        <v>0.66666666666666663</v>
      </c>
    </row>
    <row r="284" spans="1:10" s="230" customFormat="1" ht="15" customHeight="1" x14ac:dyDescent="0.3">
      <c r="A284" s="751" t="s">
        <v>668</v>
      </c>
      <c r="B284" s="751" t="s">
        <v>2030</v>
      </c>
      <c r="C284" s="736">
        <v>973</v>
      </c>
      <c r="D284" s="774">
        <v>1428</v>
      </c>
      <c r="E284" s="744">
        <v>1.5</v>
      </c>
      <c r="F284" s="237"/>
      <c r="G284" s="237"/>
      <c r="H284" s="224"/>
      <c r="J284" s="110">
        <f t="shared" si="4"/>
        <v>0.66666666666666663</v>
      </c>
    </row>
    <row r="285" spans="1:10" s="230" customFormat="1" ht="15" customHeight="1" x14ac:dyDescent="0.3">
      <c r="A285" s="751" t="s">
        <v>669</v>
      </c>
      <c r="B285" s="751" t="s">
        <v>2030</v>
      </c>
      <c r="C285" s="736">
        <v>952</v>
      </c>
      <c r="D285" s="774">
        <v>1397</v>
      </c>
      <c r="E285" s="744">
        <v>1.5</v>
      </c>
      <c r="F285" s="237"/>
      <c r="G285" s="237"/>
      <c r="H285" s="224"/>
      <c r="J285" s="110">
        <f t="shared" si="4"/>
        <v>0.66666666666666663</v>
      </c>
    </row>
    <row r="286" spans="1:10" s="230" customFormat="1" ht="15" customHeight="1" x14ac:dyDescent="0.3">
      <c r="A286" s="751" t="s">
        <v>670</v>
      </c>
      <c r="B286" s="751" t="s">
        <v>2030</v>
      </c>
      <c r="C286" s="736">
        <v>948</v>
      </c>
      <c r="D286" s="774">
        <v>1373</v>
      </c>
      <c r="E286" s="744">
        <v>1.4</v>
      </c>
      <c r="F286" s="237"/>
      <c r="G286" s="237"/>
      <c r="H286" s="224"/>
      <c r="J286" s="110">
        <f t="shared" si="4"/>
        <v>0.7142857142857143</v>
      </c>
    </row>
    <row r="287" spans="1:10" s="230" customFormat="1" ht="15" customHeight="1" x14ac:dyDescent="0.3">
      <c r="A287" s="751" t="s">
        <v>671</v>
      </c>
      <c r="B287" s="751" t="s">
        <v>2030</v>
      </c>
      <c r="C287" s="736">
        <v>924</v>
      </c>
      <c r="D287" s="774">
        <v>1339</v>
      </c>
      <c r="E287" s="744">
        <v>1.4</v>
      </c>
      <c r="F287" s="237"/>
      <c r="G287" s="237"/>
      <c r="H287" s="224"/>
      <c r="J287" s="110">
        <f t="shared" si="4"/>
        <v>0.7142857142857143</v>
      </c>
    </row>
    <row r="288" spans="1:10" s="230" customFormat="1" ht="15" customHeight="1" x14ac:dyDescent="0.3">
      <c r="A288" s="751" t="s">
        <v>672</v>
      </c>
      <c r="B288" s="751" t="s">
        <v>2030</v>
      </c>
      <c r="C288" s="736">
        <v>916</v>
      </c>
      <c r="D288" s="774">
        <v>1414</v>
      </c>
      <c r="E288" s="744">
        <v>1.5</v>
      </c>
      <c r="F288" s="237"/>
      <c r="G288" s="237"/>
      <c r="H288" s="224"/>
      <c r="J288" s="110">
        <f t="shared" si="4"/>
        <v>0.66666666666666663</v>
      </c>
    </row>
    <row r="289" spans="1:10" s="230" customFormat="1" ht="15" customHeight="1" x14ac:dyDescent="0.3">
      <c r="A289" s="751" t="s">
        <v>673</v>
      </c>
      <c r="B289" s="751" t="s">
        <v>2030</v>
      </c>
      <c r="C289" s="736">
        <v>904</v>
      </c>
      <c r="D289" s="774">
        <v>1460</v>
      </c>
      <c r="E289" s="744">
        <v>1.6</v>
      </c>
      <c r="F289" s="237"/>
      <c r="G289" s="237"/>
      <c r="H289" s="224"/>
      <c r="J289" s="110">
        <f t="shared" si="4"/>
        <v>0.625</v>
      </c>
    </row>
    <row r="290" spans="1:10" s="230" customFormat="1" ht="15" customHeight="1" thickBot="1" x14ac:dyDescent="0.35">
      <c r="A290" s="751" t="s">
        <v>674</v>
      </c>
      <c r="B290" s="751" t="s">
        <v>2030</v>
      </c>
      <c r="C290" s="736">
        <v>905</v>
      </c>
      <c r="D290" s="774">
        <v>1513</v>
      </c>
      <c r="E290" s="744">
        <v>1.7</v>
      </c>
      <c r="F290" s="237"/>
      <c r="G290" s="237"/>
      <c r="H290" s="224"/>
      <c r="J290" s="110">
        <f t="shared" si="4"/>
        <v>0.58823529411764708</v>
      </c>
    </row>
    <row r="291" spans="1:10" s="230" customFormat="1" ht="15" customHeight="1" thickBot="1" x14ac:dyDescent="0.35">
      <c r="A291" s="751" t="s">
        <v>675</v>
      </c>
      <c r="B291" s="751" t="s">
        <v>2030</v>
      </c>
      <c r="C291" s="736">
        <v>892</v>
      </c>
      <c r="D291" s="774">
        <v>1524</v>
      </c>
      <c r="E291" s="744">
        <v>1.7</v>
      </c>
      <c r="F291" s="587">
        <f t="shared" ref="F291:F306" si="5">(C291/C290)-1</f>
        <v>-1.436464088397793E-2</v>
      </c>
      <c r="G291" s="237"/>
      <c r="H291" s="224"/>
      <c r="J291" s="110">
        <f t="shared" si="4"/>
        <v>0.58823529411764708</v>
      </c>
    </row>
    <row r="292" spans="1:10" s="230" customFormat="1" ht="15" customHeight="1" thickBot="1" x14ac:dyDescent="0.35">
      <c r="A292" s="751" t="s">
        <v>676</v>
      </c>
      <c r="B292" s="751" t="s">
        <v>2030</v>
      </c>
      <c r="C292" s="736">
        <v>886</v>
      </c>
      <c r="D292" s="774">
        <v>1549</v>
      </c>
      <c r="E292" s="744">
        <v>1.7</v>
      </c>
      <c r="F292" s="587">
        <f t="shared" si="5"/>
        <v>-6.7264573991031584E-3</v>
      </c>
      <c r="G292" s="237"/>
      <c r="H292" s="224"/>
      <c r="J292" s="110">
        <f t="shared" si="4"/>
        <v>0.58823529411764708</v>
      </c>
    </row>
    <row r="293" spans="1:10" s="230" customFormat="1" ht="15" customHeight="1" thickBot="1" x14ac:dyDescent="0.35">
      <c r="A293" s="751" t="s">
        <v>677</v>
      </c>
      <c r="B293" s="751" t="s">
        <v>2030</v>
      </c>
      <c r="C293" s="736">
        <v>870</v>
      </c>
      <c r="D293" s="774">
        <v>1467</v>
      </c>
      <c r="E293" s="744">
        <v>1.7</v>
      </c>
      <c r="F293" s="587">
        <f t="shared" si="5"/>
        <v>-1.8058690744920947E-2</v>
      </c>
      <c r="G293" s="237"/>
      <c r="H293" s="224"/>
      <c r="J293" s="110">
        <f t="shared" si="4"/>
        <v>0.58823529411764708</v>
      </c>
    </row>
    <row r="294" spans="1:10" s="230" customFormat="1" ht="15" customHeight="1" thickBot="1" x14ac:dyDescent="0.35">
      <c r="A294" s="751" t="s">
        <v>678</v>
      </c>
      <c r="B294" s="751" t="s">
        <v>2030</v>
      </c>
      <c r="C294" s="736">
        <v>863</v>
      </c>
      <c r="D294" s="774">
        <v>1480</v>
      </c>
      <c r="E294" s="744">
        <v>1.7</v>
      </c>
      <c r="F294" s="587">
        <f t="shared" si="5"/>
        <v>-8.0459770114942319E-3</v>
      </c>
      <c r="G294" s="237"/>
      <c r="H294" s="224"/>
      <c r="J294" s="110">
        <f t="shared" si="4"/>
        <v>0.58823529411764708</v>
      </c>
    </row>
    <row r="295" spans="1:10" s="230" customFormat="1" ht="15" customHeight="1" thickBot="1" x14ac:dyDescent="0.35">
      <c r="A295" s="751" t="s">
        <v>679</v>
      </c>
      <c r="B295" s="751" t="s">
        <v>2030</v>
      </c>
      <c r="C295" s="736">
        <v>847</v>
      </c>
      <c r="D295" s="774">
        <v>1440</v>
      </c>
      <c r="E295" s="744">
        <v>1.7</v>
      </c>
      <c r="F295" s="587">
        <f t="shared" si="5"/>
        <v>-1.8539976825028948E-2</v>
      </c>
      <c r="G295" s="237"/>
      <c r="H295" s="224"/>
      <c r="J295" s="110">
        <f t="shared" si="4"/>
        <v>0.58823529411764708</v>
      </c>
    </row>
    <row r="296" spans="1:10" s="230" customFormat="1" ht="15" customHeight="1" thickBot="1" x14ac:dyDescent="0.35">
      <c r="A296" s="751" t="s">
        <v>680</v>
      </c>
      <c r="B296" s="751" t="s">
        <v>2030</v>
      </c>
      <c r="C296" s="736">
        <v>832</v>
      </c>
      <c r="D296" s="774">
        <v>1507</v>
      </c>
      <c r="E296" s="744">
        <v>1.8</v>
      </c>
      <c r="F296" s="587">
        <f t="shared" si="5"/>
        <v>-1.7709563164108655E-2</v>
      </c>
      <c r="G296" s="237"/>
      <c r="H296" s="224"/>
      <c r="J296" s="110">
        <f t="shared" si="4"/>
        <v>0.55555555555555558</v>
      </c>
    </row>
    <row r="297" spans="1:10" s="230" customFormat="1" ht="15" customHeight="1" thickBot="1" x14ac:dyDescent="0.35">
      <c r="A297" s="751" t="s">
        <v>681</v>
      </c>
      <c r="B297" s="751" t="s">
        <v>2030</v>
      </c>
      <c r="C297" s="736">
        <v>822</v>
      </c>
      <c r="D297" s="774">
        <v>1505</v>
      </c>
      <c r="E297" s="744">
        <v>1.8</v>
      </c>
      <c r="F297" s="587">
        <f t="shared" si="5"/>
        <v>-1.2019230769230727E-2</v>
      </c>
      <c r="G297" s="237"/>
      <c r="H297" s="224"/>
      <c r="J297" s="110">
        <f t="shared" si="4"/>
        <v>0.55555555555555558</v>
      </c>
    </row>
    <row r="298" spans="1:10" s="230" customFormat="1" ht="15" customHeight="1" thickBot="1" x14ac:dyDescent="0.35">
      <c r="A298" s="751" t="s">
        <v>682</v>
      </c>
      <c r="B298" s="751" t="s">
        <v>2032</v>
      </c>
      <c r="C298" s="736">
        <v>807</v>
      </c>
      <c r="D298" s="774">
        <v>1560</v>
      </c>
      <c r="E298" s="744">
        <v>1.9</v>
      </c>
      <c r="F298" s="587">
        <f t="shared" si="5"/>
        <v>-1.8248175182481785E-2</v>
      </c>
      <c r="G298" s="237"/>
      <c r="H298" s="224"/>
      <c r="J298" s="110">
        <f t="shared" si="4"/>
        <v>0.52631578947368418</v>
      </c>
    </row>
    <row r="299" spans="1:10" s="230" customFormat="1" ht="15" customHeight="1" thickBot="1" x14ac:dyDescent="0.35">
      <c r="A299" s="771" t="s">
        <v>683</v>
      </c>
      <c r="B299" s="771" t="s">
        <v>2030</v>
      </c>
      <c r="C299" s="771">
        <v>806</v>
      </c>
      <c r="D299" s="771">
        <v>1552</v>
      </c>
      <c r="E299" s="771">
        <v>1.9</v>
      </c>
      <c r="F299" s="587">
        <f t="shared" si="5"/>
        <v>-1.2391573729864103E-3</v>
      </c>
      <c r="G299" s="237"/>
      <c r="H299" s="224"/>
      <c r="J299" s="110">
        <f t="shared" si="4"/>
        <v>0.52631578947368418</v>
      </c>
    </row>
    <row r="300" spans="1:10" s="230" customFormat="1" ht="15" customHeight="1" thickBot="1" x14ac:dyDescent="0.35">
      <c r="A300" s="735" t="s">
        <v>684</v>
      </c>
      <c r="B300" s="735" t="s">
        <v>2030</v>
      </c>
      <c r="C300" s="735">
        <v>804</v>
      </c>
      <c r="D300" s="735">
        <v>1545</v>
      </c>
      <c r="E300" s="735">
        <v>1.9</v>
      </c>
      <c r="F300" s="587">
        <f t="shared" si="5"/>
        <v>-2.4813895781637951E-3</v>
      </c>
      <c r="G300" s="237"/>
      <c r="H300" s="224"/>
      <c r="J300" s="110">
        <f t="shared" si="4"/>
        <v>0.52631578947368418</v>
      </c>
    </row>
    <row r="301" spans="1:10" s="230" customFormat="1" ht="15" customHeight="1" thickBot="1" x14ac:dyDescent="0.35">
      <c r="A301" s="735" t="s">
        <v>685</v>
      </c>
      <c r="B301" s="735" t="s">
        <v>2030</v>
      </c>
      <c r="C301" s="735">
        <v>799</v>
      </c>
      <c r="D301" s="735">
        <v>1574</v>
      </c>
      <c r="E301" s="735">
        <v>2</v>
      </c>
      <c r="F301" s="587">
        <f t="shared" si="5"/>
        <v>-6.2189054726368154E-3</v>
      </c>
      <c r="G301" s="237"/>
      <c r="H301" s="224"/>
      <c r="J301" s="110">
        <f t="shared" si="4"/>
        <v>0.5</v>
      </c>
    </row>
    <row r="302" spans="1:10" s="230" customFormat="1" ht="15" customHeight="1" thickBot="1" x14ac:dyDescent="0.35">
      <c r="A302" s="735" t="s">
        <v>686</v>
      </c>
      <c r="B302" s="735" t="s">
        <v>2030</v>
      </c>
      <c r="C302" s="735">
        <v>783</v>
      </c>
      <c r="D302" s="735">
        <v>1614</v>
      </c>
      <c r="E302" s="735">
        <v>2.1</v>
      </c>
      <c r="F302" s="587">
        <f t="shared" si="5"/>
        <v>-2.0025031289111372E-2</v>
      </c>
      <c r="G302" s="237"/>
      <c r="H302" s="224"/>
      <c r="J302" s="110">
        <f t="shared" si="4"/>
        <v>0.47619047619047616</v>
      </c>
    </row>
    <row r="303" spans="1:10" s="230" customFormat="1" ht="15" customHeight="1" thickBot="1" x14ac:dyDescent="0.35">
      <c r="A303" s="735" t="s">
        <v>687</v>
      </c>
      <c r="B303" s="735" t="s">
        <v>2030</v>
      </c>
      <c r="C303" s="735">
        <v>762</v>
      </c>
      <c r="D303" s="735">
        <v>1640</v>
      </c>
      <c r="E303" s="735">
        <v>2.2000000000000002</v>
      </c>
      <c r="F303" s="587">
        <f t="shared" si="5"/>
        <v>-2.6819923371647514E-2</v>
      </c>
      <c r="G303" s="237"/>
      <c r="H303" s="224"/>
      <c r="J303" s="110">
        <f t="shared" si="4"/>
        <v>0.45454545454545453</v>
      </c>
    </row>
    <row r="304" spans="1:10" s="230" customFormat="1" ht="15" customHeight="1" thickBot="1" x14ac:dyDescent="0.35">
      <c r="A304" s="735" t="s">
        <v>688</v>
      </c>
      <c r="B304" s="735" t="s">
        <v>2030</v>
      </c>
      <c r="C304" s="735">
        <v>739</v>
      </c>
      <c r="D304" s="735">
        <v>1673</v>
      </c>
      <c r="E304" s="735">
        <v>2.2999999999999998</v>
      </c>
      <c r="F304" s="587">
        <f t="shared" si="5"/>
        <v>-3.0183727034120755E-2</v>
      </c>
      <c r="G304" s="237"/>
      <c r="H304" s="224"/>
      <c r="J304" s="110">
        <f t="shared" si="4"/>
        <v>0.43478260869565222</v>
      </c>
    </row>
    <row r="305" spans="1:14" s="230" customFormat="1" ht="15" customHeight="1" thickBot="1" x14ac:dyDescent="0.35">
      <c r="A305" s="735" t="s">
        <v>689</v>
      </c>
      <c r="B305" s="735" t="s">
        <v>2030</v>
      </c>
      <c r="C305" s="735">
        <v>726</v>
      </c>
      <c r="D305" s="735">
        <v>1672</v>
      </c>
      <c r="E305" s="735">
        <v>2.2999999999999998</v>
      </c>
      <c r="F305" s="587">
        <f t="shared" si="5"/>
        <v>-1.7591339648173165E-2</v>
      </c>
      <c r="G305" s="237"/>
      <c r="H305" s="224"/>
      <c r="J305" s="110">
        <f t="shared" si="4"/>
        <v>0.43478260869565222</v>
      </c>
    </row>
    <row r="306" spans="1:14" ht="13.4" customHeight="1" thickBot="1" x14ac:dyDescent="0.4">
      <c r="A306" s="735" t="s">
        <v>690</v>
      </c>
      <c r="B306" s="735" t="s">
        <v>2030</v>
      </c>
      <c r="C306" s="735">
        <v>722</v>
      </c>
      <c r="D306" s="735">
        <v>1674</v>
      </c>
      <c r="E306" s="735">
        <v>2.2999999999999998</v>
      </c>
      <c r="F306" s="587">
        <f t="shared" si="5"/>
        <v>-5.5096418732781816E-3</v>
      </c>
      <c r="G306" s="117"/>
      <c r="H306"/>
      <c r="J306" s="110">
        <f t="shared" si="4"/>
        <v>0.43478260869565222</v>
      </c>
    </row>
    <row r="307" spans="1:14" ht="13.4" customHeight="1" thickBot="1" x14ac:dyDescent="0.4">
      <c r="A307" s="735" t="s">
        <v>691</v>
      </c>
      <c r="B307" s="735" t="s">
        <v>2032</v>
      </c>
      <c r="C307" s="735">
        <v>731</v>
      </c>
      <c r="D307" s="735">
        <v>1737</v>
      </c>
      <c r="E307" s="735">
        <v>2.4</v>
      </c>
      <c r="F307" s="587">
        <f>(C307/C306)-1</f>
        <v>1.2465373961218829E-2</v>
      </c>
      <c r="G307" s="117"/>
      <c r="H307"/>
      <c r="J307" s="110">
        <f t="shared" si="4"/>
        <v>0.41666666666666669</v>
      </c>
    </row>
    <row r="308" spans="1:14" s="110" customFormat="1" ht="11.15" customHeight="1" thickBot="1" x14ac:dyDescent="0.4">
      <c r="A308" s="771" t="s">
        <v>2033</v>
      </c>
      <c r="B308" s="771" t="s">
        <v>2032</v>
      </c>
      <c r="C308" s="771">
        <v>725</v>
      </c>
      <c r="D308" s="771">
        <v>1789</v>
      </c>
      <c r="E308" s="771">
        <v>2.5</v>
      </c>
      <c r="F308" s="587">
        <f>(C308/C307)-1</f>
        <v>-8.2079343365253354E-3</v>
      </c>
      <c r="G308" s="118"/>
      <c r="H308"/>
      <c r="I308" s="119"/>
      <c r="J308" s="110">
        <f>1/E308</f>
        <v>0.4</v>
      </c>
    </row>
    <row r="309" spans="1:14" s="110" customFormat="1" ht="12.65" customHeight="1" thickBot="1" x14ac:dyDescent="0.35">
      <c r="A309" s="735" t="s">
        <v>2230</v>
      </c>
      <c r="B309" s="735" t="s">
        <v>2032</v>
      </c>
      <c r="C309" s="735">
        <v>725</v>
      </c>
      <c r="D309" s="735">
        <v>1832</v>
      </c>
      <c r="E309" s="735">
        <v>2.5</v>
      </c>
      <c r="F309" s="765">
        <f>(C309/C308)-1</f>
        <v>0</v>
      </c>
      <c r="G309" s="778">
        <f>C309-C306</f>
        <v>3</v>
      </c>
      <c r="H309" s="576">
        <f>MAX(C17:C308)</f>
        <v>1300</v>
      </c>
      <c r="I309" s="121"/>
    </row>
    <row r="310" spans="1:14" s="110" customFormat="1" ht="9.75" customHeight="1" x14ac:dyDescent="0.3">
      <c r="A310" s="742" t="s">
        <v>2457</v>
      </c>
      <c r="B310" s="742" t="s">
        <v>2034</v>
      </c>
      <c r="C310" s="746">
        <v>729</v>
      </c>
      <c r="D310" s="743" t="s">
        <v>829</v>
      </c>
      <c r="E310" s="772" t="s">
        <v>829</v>
      </c>
      <c r="F310" s="765">
        <f>(C310/C309)-1</f>
        <v>5.5172413793103114E-3</v>
      </c>
      <c r="G310" s="120"/>
      <c r="H310" s="120"/>
      <c r="I310" s="120"/>
    </row>
    <row r="311" spans="1:14" s="110" customFormat="1" ht="24" customHeight="1" x14ac:dyDescent="0.3">
      <c r="C311" s="239"/>
      <c r="F311" s="122"/>
      <c r="G311" s="375"/>
      <c r="H311" s="122"/>
      <c r="I311" s="122"/>
    </row>
    <row r="312" spans="1:14" customFormat="1" ht="14.5" x14ac:dyDescent="0.35">
      <c r="A312" s="90"/>
      <c r="B312" s="90"/>
      <c r="C312" s="290"/>
      <c r="D312" s="90"/>
      <c r="E312" s="90"/>
    </row>
    <row r="313" spans="1:14" ht="14.5" x14ac:dyDescent="0.35">
      <c r="A313"/>
      <c r="B313" s="120"/>
      <c r="C313" s="219"/>
      <c r="D313" s="219"/>
      <c r="E313" s="219"/>
      <c r="F313"/>
      <c r="G313"/>
      <c r="H313"/>
      <c r="J313" s="622"/>
      <c r="K313" s="622"/>
      <c r="L313" s="623"/>
      <c r="M313" s="624"/>
      <c r="N313" s="625"/>
    </row>
    <row r="314" spans="1:14" ht="14.5" x14ac:dyDescent="0.35">
      <c r="B314" s="120"/>
      <c r="C314" s="120"/>
      <c r="D314" s="120"/>
      <c r="E314" s="287"/>
      <c r="F314"/>
      <c r="G314"/>
      <c r="H314"/>
    </row>
    <row r="315" spans="1:14" ht="14.5" x14ac:dyDescent="0.35">
      <c r="B315" s="122"/>
      <c r="C315" s="122"/>
      <c r="D315" s="122"/>
      <c r="E315" s="122"/>
      <c r="F315"/>
      <c r="G315"/>
      <c r="H315"/>
    </row>
    <row r="316" spans="1:14" ht="14.5" x14ac:dyDescent="0.35">
      <c r="B316"/>
      <c r="C316"/>
      <c r="D316"/>
      <c r="E316"/>
      <c r="F316"/>
      <c r="G316"/>
      <c r="H316"/>
    </row>
    <row r="317" spans="1:14" ht="14.5" x14ac:dyDescent="0.35">
      <c r="A317"/>
      <c r="B317"/>
      <c r="C317"/>
      <c r="D317"/>
      <c r="E317"/>
      <c r="F317"/>
      <c r="G317"/>
      <c r="H317"/>
    </row>
    <row r="318" spans="1:14" ht="14.5" x14ac:dyDescent="0.35">
      <c r="A318"/>
      <c r="B318"/>
      <c r="C318"/>
      <c r="D318"/>
      <c r="E318"/>
      <c r="F318"/>
      <c r="G318"/>
      <c r="H318"/>
    </row>
    <row r="319" spans="1:14" ht="14.5" x14ac:dyDescent="0.35">
      <c r="A319"/>
      <c r="B319"/>
      <c r="C319"/>
      <c r="D319"/>
      <c r="E319"/>
      <c r="F319"/>
      <c r="G319"/>
      <c r="H319"/>
    </row>
    <row r="320" spans="1:14" ht="14.5" x14ac:dyDescent="0.35">
      <c r="A320"/>
      <c r="B320"/>
      <c r="C320"/>
      <c r="D320"/>
      <c r="E320"/>
      <c r="F320"/>
      <c r="G320"/>
      <c r="H320"/>
    </row>
    <row r="321" spans="1:8" ht="14.5" x14ac:dyDescent="0.35">
      <c r="A321"/>
      <c r="B321"/>
      <c r="C321"/>
      <c r="D321"/>
      <c r="E321"/>
      <c r="F321"/>
      <c r="G321"/>
      <c r="H321"/>
    </row>
    <row r="322" spans="1:8" ht="14.5" x14ac:dyDescent="0.35">
      <c r="A322"/>
      <c r="B322"/>
      <c r="C322"/>
      <c r="D322"/>
      <c r="E322"/>
      <c r="F322"/>
      <c r="G322"/>
    </row>
    <row r="323" spans="1:8" ht="14.5" x14ac:dyDescent="0.35">
      <c r="A323"/>
      <c r="B323"/>
      <c r="C323"/>
      <c r="D323"/>
      <c r="E323"/>
      <c r="F323"/>
      <c r="G323"/>
    </row>
    <row r="324" spans="1:8" ht="14.5" x14ac:dyDescent="0.35">
      <c r="A324"/>
      <c r="B324"/>
      <c r="C324"/>
      <c r="D324"/>
      <c r="E324"/>
      <c r="F324"/>
      <c r="G324"/>
    </row>
    <row r="325" spans="1:8" ht="14.5" x14ac:dyDescent="0.35">
      <c r="A325"/>
      <c r="B325"/>
      <c r="C325"/>
      <c r="D325"/>
      <c r="E325"/>
      <c r="F325"/>
      <c r="G325"/>
    </row>
    <row r="326" spans="1:8" ht="14.5" x14ac:dyDescent="0.35">
      <c r="A326"/>
      <c r="B326"/>
      <c r="C326"/>
      <c r="D326"/>
      <c r="E326"/>
      <c r="F326"/>
      <c r="G326"/>
    </row>
    <row r="327" spans="1:8" ht="14.5" x14ac:dyDescent="0.35">
      <c r="A327"/>
      <c r="B327"/>
      <c r="C327"/>
      <c r="D327"/>
      <c r="E327"/>
      <c r="F327"/>
      <c r="G327"/>
    </row>
    <row r="328" spans="1:8" ht="14.5" x14ac:dyDescent="0.35">
      <c r="A328"/>
      <c r="B328"/>
      <c r="C328"/>
      <c r="D328"/>
      <c r="E328"/>
      <c r="F328"/>
      <c r="G328"/>
    </row>
    <row r="329" spans="1:8" ht="14.5" x14ac:dyDescent="0.35">
      <c r="A329"/>
      <c r="B329"/>
      <c r="C329"/>
      <c r="D329"/>
      <c r="E329"/>
      <c r="F329"/>
      <c r="G329"/>
    </row>
    <row r="330" spans="1:8" ht="14.5" x14ac:dyDescent="0.35">
      <c r="A330"/>
      <c r="B330"/>
      <c r="C330"/>
      <c r="D330"/>
      <c r="E330"/>
      <c r="F330"/>
      <c r="G330"/>
    </row>
    <row r="331" spans="1:8" ht="14.5" x14ac:dyDescent="0.35">
      <c r="A331"/>
      <c r="B331"/>
      <c r="C331"/>
      <c r="D331"/>
      <c r="E331"/>
      <c r="F331"/>
      <c r="G331"/>
    </row>
    <row r="332" spans="1:8" ht="14.5" x14ac:dyDescent="0.35">
      <c r="A332"/>
      <c r="B332"/>
      <c r="C332"/>
      <c r="D332"/>
      <c r="E332"/>
      <c r="F332"/>
      <c r="G332"/>
    </row>
    <row r="333" spans="1:8" ht="14.5" x14ac:dyDescent="0.35">
      <c r="A333"/>
      <c r="B333"/>
      <c r="C333"/>
      <c r="D333"/>
      <c r="E333"/>
      <c r="F333"/>
      <c r="G333"/>
    </row>
    <row r="334" spans="1:8" ht="14.5" x14ac:dyDescent="0.35">
      <c r="A334"/>
      <c r="B334"/>
      <c r="C334"/>
      <c r="D334"/>
      <c r="E334"/>
      <c r="F334"/>
      <c r="G334"/>
    </row>
    <row r="335" spans="1:8" ht="14.5" x14ac:dyDescent="0.35">
      <c r="A335"/>
      <c r="B335"/>
      <c r="C335"/>
      <c r="D335"/>
      <c r="E335"/>
      <c r="F335"/>
      <c r="G335"/>
    </row>
    <row r="336" spans="1:8" ht="14.5" x14ac:dyDescent="0.35">
      <c r="A336"/>
      <c r="B336"/>
      <c r="C336"/>
      <c r="D336"/>
      <c r="E336"/>
      <c r="F336"/>
      <c r="G336"/>
    </row>
    <row r="337" spans="1:7" ht="14.5" x14ac:dyDescent="0.35">
      <c r="A337"/>
      <c r="B337"/>
      <c r="C337"/>
      <c r="D337"/>
      <c r="E337"/>
      <c r="F337"/>
      <c r="G337"/>
    </row>
    <row r="338" spans="1:7" ht="14.5" x14ac:dyDescent="0.35">
      <c r="A338"/>
      <c r="B338"/>
      <c r="C338"/>
      <c r="D338"/>
      <c r="E338"/>
      <c r="F338"/>
      <c r="G338"/>
    </row>
    <row r="339" spans="1:7" ht="14.5" x14ac:dyDescent="0.35">
      <c r="A339"/>
      <c r="B339"/>
      <c r="C339"/>
      <c r="D339"/>
      <c r="E339"/>
      <c r="F339"/>
      <c r="G339"/>
    </row>
    <row r="340" spans="1:7" ht="14.5" x14ac:dyDescent="0.35">
      <c r="A340"/>
      <c r="B340"/>
      <c r="C340"/>
      <c r="D340"/>
      <c r="E340"/>
      <c r="F340"/>
      <c r="G340"/>
    </row>
    <row r="341" spans="1:7" ht="14.5" x14ac:dyDescent="0.35">
      <c r="A341"/>
      <c r="B341"/>
      <c r="C341"/>
      <c r="D341"/>
      <c r="E341"/>
      <c r="F341"/>
      <c r="G341"/>
    </row>
    <row r="342" spans="1:7" ht="14.5" x14ac:dyDescent="0.35">
      <c r="A342"/>
      <c r="B342"/>
      <c r="C342"/>
      <c r="D342"/>
      <c r="E342"/>
      <c r="F342"/>
      <c r="G342"/>
    </row>
    <row r="343" spans="1:7" ht="14.5" x14ac:dyDescent="0.35">
      <c r="A343"/>
      <c r="B343"/>
      <c r="C343"/>
      <c r="D343"/>
      <c r="E343"/>
      <c r="F343"/>
      <c r="G343"/>
    </row>
    <row r="344" spans="1:7" ht="14.5" x14ac:dyDescent="0.35">
      <c r="A344"/>
      <c r="B344"/>
      <c r="C344"/>
      <c r="D344"/>
      <c r="E344"/>
      <c r="F344"/>
      <c r="G344"/>
    </row>
    <row r="345" spans="1:7" ht="14.5" x14ac:dyDescent="0.35">
      <c r="A345"/>
      <c r="B345"/>
      <c r="C345"/>
      <c r="D345"/>
      <c r="E345"/>
      <c r="F345"/>
      <c r="G345"/>
    </row>
    <row r="346" spans="1:7" ht="14.5" x14ac:dyDescent="0.35">
      <c r="A346"/>
      <c r="B346"/>
      <c r="C346"/>
      <c r="D346"/>
      <c r="E346"/>
      <c r="F346"/>
      <c r="G346"/>
    </row>
    <row r="347" spans="1:7" ht="14.5" x14ac:dyDescent="0.35">
      <c r="A347"/>
      <c r="B347"/>
      <c r="C347"/>
      <c r="D347"/>
      <c r="E347"/>
      <c r="F347"/>
      <c r="G347"/>
    </row>
    <row r="348" spans="1:7" ht="14.5" x14ac:dyDescent="0.35">
      <c r="A348"/>
      <c r="B348"/>
      <c r="C348"/>
      <c r="D348"/>
      <c r="E348"/>
      <c r="F348"/>
      <c r="G348"/>
    </row>
    <row r="349" spans="1:7" ht="14.5" x14ac:dyDescent="0.35">
      <c r="A349"/>
      <c r="B349"/>
      <c r="C349"/>
      <c r="D349"/>
      <c r="E349"/>
      <c r="F349"/>
      <c r="G349"/>
    </row>
    <row r="350" spans="1:7" ht="14.5" x14ac:dyDescent="0.35">
      <c r="A350"/>
      <c r="B350"/>
      <c r="C350"/>
      <c r="D350"/>
      <c r="E350"/>
      <c r="F350"/>
      <c r="G350"/>
    </row>
    <row r="351" spans="1:7" ht="14.5" x14ac:dyDescent="0.35">
      <c r="A351"/>
      <c r="B351"/>
      <c r="C351"/>
      <c r="D351"/>
      <c r="E351"/>
      <c r="F351"/>
      <c r="G351"/>
    </row>
    <row r="352" spans="1:7" ht="14.5" x14ac:dyDescent="0.35">
      <c r="A352"/>
      <c r="B352"/>
      <c r="C352"/>
      <c r="D352"/>
      <c r="E352"/>
      <c r="F352"/>
      <c r="G352"/>
    </row>
    <row r="353" spans="1:7" ht="14.5" x14ac:dyDescent="0.35">
      <c r="A353"/>
      <c r="B353"/>
      <c r="C353"/>
      <c r="D353"/>
      <c r="E353"/>
      <c r="F353"/>
      <c r="G353"/>
    </row>
    <row r="354" spans="1:7" ht="14.5" x14ac:dyDescent="0.35">
      <c r="A354"/>
      <c r="B354"/>
      <c r="C354"/>
      <c r="D354"/>
      <c r="E354"/>
      <c r="F354"/>
      <c r="G354"/>
    </row>
    <row r="355" spans="1:7" ht="14.5" x14ac:dyDescent="0.35">
      <c r="A355"/>
      <c r="B355"/>
      <c r="C355"/>
      <c r="D355"/>
      <c r="E355"/>
      <c r="F355"/>
      <c r="G355"/>
    </row>
    <row r="356" spans="1:7" ht="14.5" x14ac:dyDescent="0.35">
      <c r="A356"/>
      <c r="B356"/>
      <c r="C356"/>
      <c r="D356"/>
      <c r="E356"/>
      <c r="F356"/>
      <c r="G356"/>
    </row>
    <row r="357" spans="1:7" ht="14.5" x14ac:dyDescent="0.35">
      <c r="A357"/>
      <c r="B357"/>
      <c r="C357"/>
      <c r="D357"/>
      <c r="E357"/>
      <c r="F357"/>
      <c r="G357"/>
    </row>
    <row r="358" spans="1:7" ht="14.5" x14ac:dyDescent="0.35">
      <c r="A358"/>
      <c r="B358"/>
      <c r="C358"/>
      <c r="D358"/>
      <c r="E358"/>
      <c r="F358"/>
      <c r="G358"/>
    </row>
    <row r="359" spans="1:7" ht="14.5" x14ac:dyDescent="0.35">
      <c r="A359"/>
      <c r="B359"/>
      <c r="C359"/>
      <c r="D359"/>
      <c r="E359"/>
      <c r="F359"/>
      <c r="G359"/>
    </row>
    <row r="360" spans="1:7" ht="14.5" x14ac:dyDescent="0.35">
      <c r="A360"/>
      <c r="B360"/>
      <c r="C360"/>
      <c r="D360"/>
      <c r="E360"/>
      <c r="F360"/>
      <c r="G360"/>
    </row>
    <row r="361" spans="1:7" ht="14.5" x14ac:dyDescent="0.35">
      <c r="A361"/>
      <c r="B361"/>
      <c r="C361"/>
      <c r="D361"/>
      <c r="E361"/>
      <c r="F361"/>
      <c r="G361"/>
    </row>
    <row r="362" spans="1:7" ht="14.5" x14ac:dyDescent="0.35">
      <c r="A362"/>
      <c r="B362"/>
      <c r="C362"/>
      <c r="D362"/>
      <c r="E362"/>
      <c r="F362"/>
      <c r="G362"/>
    </row>
    <row r="363" spans="1:7" ht="14.5" x14ac:dyDescent="0.35">
      <c r="A363"/>
      <c r="B363"/>
      <c r="C363"/>
      <c r="D363"/>
      <c r="E363"/>
      <c r="F363"/>
      <c r="G363"/>
    </row>
    <row r="364" spans="1:7" ht="14.5" x14ac:dyDescent="0.35">
      <c r="A364"/>
      <c r="B364"/>
      <c r="C364"/>
      <c r="D364"/>
      <c r="E364"/>
      <c r="F364"/>
      <c r="G364"/>
    </row>
    <row r="365" spans="1:7" ht="14.5" x14ac:dyDescent="0.35">
      <c r="A365"/>
      <c r="B365"/>
      <c r="C365"/>
      <c r="D365"/>
      <c r="E365"/>
      <c r="F365"/>
      <c r="G365"/>
    </row>
    <row r="366" spans="1:7" ht="14.5" x14ac:dyDescent="0.35">
      <c r="A366"/>
      <c r="B366"/>
      <c r="C366"/>
      <c r="D366"/>
      <c r="E366"/>
      <c r="F366"/>
      <c r="G366"/>
    </row>
    <row r="367" spans="1:7" ht="14.5" x14ac:dyDescent="0.35">
      <c r="A367"/>
      <c r="B367"/>
      <c r="C367"/>
      <c r="D367"/>
      <c r="E367"/>
      <c r="F367"/>
      <c r="G367"/>
    </row>
    <row r="368" spans="1:7" ht="14.5" x14ac:dyDescent="0.35">
      <c r="A368"/>
      <c r="B368"/>
      <c r="C368"/>
      <c r="D368"/>
      <c r="E368"/>
      <c r="F368"/>
      <c r="G368"/>
    </row>
    <row r="369" spans="1:7" ht="14.5" x14ac:dyDescent="0.35">
      <c r="A369"/>
      <c r="B369"/>
      <c r="C369"/>
      <c r="D369"/>
      <c r="E369"/>
      <c r="F369"/>
      <c r="G369"/>
    </row>
    <row r="370" spans="1:7" ht="14.5" x14ac:dyDescent="0.35">
      <c r="A370"/>
      <c r="B370"/>
      <c r="C370"/>
      <c r="D370"/>
      <c r="E370"/>
      <c r="F370"/>
      <c r="G370"/>
    </row>
    <row r="371" spans="1:7" ht="14.5" x14ac:dyDescent="0.35">
      <c r="A371"/>
      <c r="B371"/>
      <c r="C371"/>
      <c r="D371"/>
      <c r="E371"/>
      <c r="F371"/>
      <c r="G371"/>
    </row>
    <row r="372" spans="1:7" ht="14.5" x14ac:dyDescent="0.35">
      <c r="A372"/>
      <c r="B372"/>
      <c r="C372"/>
      <c r="D372"/>
      <c r="E372"/>
      <c r="F372"/>
      <c r="G372"/>
    </row>
    <row r="373" spans="1:7" ht="14.5" x14ac:dyDescent="0.35">
      <c r="A373"/>
      <c r="B373"/>
      <c r="C373"/>
      <c r="D373"/>
      <c r="E373"/>
      <c r="F373"/>
      <c r="G373"/>
    </row>
    <row r="374" spans="1:7" ht="14.5" x14ac:dyDescent="0.35">
      <c r="A374"/>
      <c r="B374"/>
      <c r="C374"/>
      <c r="D374"/>
      <c r="E374"/>
      <c r="F374"/>
      <c r="G374"/>
    </row>
    <row r="375" spans="1:7" ht="14.5" x14ac:dyDescent="0.35">
      <c r="A375"/>
      <c r="B375"/>
      <c r="C375"/>
      <c r="D375"/>
      <c r="E375"/>
      <c r="F375"/>
      <c r="G375"/>
    </row>
    <row r="376" spans="1:7" ht="14.5" x14ac:dyDescent="0.35">
      <c r="A376"/>
      <c r="B376"/>
      <c r="C376"/>
      <c r="D376"/>
      <c r="E376"/>
      <c r="F376"/>
      <c r="G376"/>
    </row>
    <row r="377" spans="1:7" ht="14.5" x14ac:dyDescent="0.35">
      <c r="A377"/>
      <c r="B377"/>
      <c r="C377"/>
      <c r="D377"/>
      <c r="E377"/>
      <c r="F377"/>
      <c r="G377"/>
    </row>
    <row r="378" spans="1:7" ht="14.5" x14ac:dyDescent="0.35">
      <c r="A378"/>
      <c r="B378"/>
      <c r="C378"/>
      <c r="D378"/>
      <c r="E378"/>
      <c r="F378"/>
      <c r="G378"/>
    </row>
    <row r="379" spans="1:7" ht="14.5" x14ac:dyDescent="0.35">
      <c r="A379"/>
      <c r="B379"/>
      <c r="C379"/>
      <c r="D379"/>
      <c r="E379"/>
      <c r="F379"/>
      <c r="G379"/>
    </row>
    <row r="380" spans="1:7" ht="14.5" x14ac:dyDescent="0.35">
      <c r="A380"/>
      <c r="B380"/>
      <c r="C380"/>
      <c r="D380"/>
      <c r="E380"/>
      <c r="F380"/>
      <c r="G380"/>
    </row>
    <row r="381" spans="1:7" ht="14.5" x14ac:dyDescent="0.35">
      <c r="A381"/>
      <c r="B381"/>
      <c r="C381"/>
      <c r="D381"/>
      <c r="E381"/>
      <c r="F381"/>
      <c r="G381"/>
    </row>
    <row r="382" spans="1:7" ht="14.5" x14ac:dyDescent="0.35">
      <c r="A382"/>
      <c r="B382"/>
      <c r="C382"/>
      <c r="D382"/>
      <c r="E382"/>
      <c r="F382"/>
      <c r="G382"/>
    </row>
    <row r="383" spans="1:7" ht="14.5" x14ac:dyDescent="0.35">
      <c r="A383"/>
      <c r="B383"/>
      <c r="C383"/>
      <c r="D383"/>
      <c r="E383"/>
      <c r="F383"/>
      <c r="G383"/>
    </row>
    <row r="384" spans="1:7" ht="14.5" x14ac:dyDescent="0.35">
      <c r="A384"/>
      <c r="B384"/>
      <c r="C384"/>
      <c r="D384"/>
      <c r="E384"/>
      <c r="F384"/>
      <c r="G384"/>
    </row>
    <row r="385" spans="1:7" ht="14.5" x14ac:dyDescent="0.35">
      <c r="A385"/>
      <c r="B385"/>
      <c r="C385"/>
      <c r="D385"/>
      <c r="E385"/>
      <c r="F385"/>
      <c r="G385"/>
    </row>
    <row r="386" spans="1:7" ht="14.5" x14ac:dyDescent="0.35">
      <c r="A386"/>
      <c r="B386"/>
      <c r="C386"/>
      <c r="D386"/>
      <c r="E386"/>
      <c r="F386"/>
      <c r="G386"/>
    </row>
    <row r="387" spans="1:7" ht="14.5" x14ac:dyDescent="0.35">
      <c r="A387"/>
      <c r="B387"/>
      <c r="C387"/>
      <c r="D387"/>
      <c r="E387"/>
      <c r="F387"/>
      <c r="G387"/>
    </row>
    <row r="388" spans="1:7" ht="14.5" x14ac:dyDescent="0.35">
      <c r="A388"/>
      <c r="B388"/>
      <c r="C388"/>
      <c r="D388"/>
      <c r="E388"/>
      <c r="F388"/>
      <c r="G388"/>
    </row>
    <row r="389" spans="1:7" ht="14.5" x14ac:dyDescent="0.35">
      <c r="A389"/>
      <c r="B389"/>
      <c r="C389"/>
      <c r="D389"/>
      <c r="E389"/>
      <c r="F389"/>
      <c r="G389"/>
    </row>
    <row r="390" spans="1:7" ht="14.5" x14ac:dyDescent="0.35">
      <c r="A390"/>
      <c r="B390"/>
      <c r="C390"/>
      <c r="D390"/>
      <c r="E390"/>
      <c r="F390"/>
      <c r="G390"/>
    </row>
    <row r="391" spans="1:7" ht="14.5" x14ac:dyDescent="0.35">
      <c r="A391"/>
      <c r="B391"/>
      <c r="C391"/>
      <c r="D391"/>
      <c r="E391"/>
      <c r="F391"/>
      <c r="G391"/>
    </row>
    <row r="392" spans="1:7" ht="14.5" x14ac:dyDescent="0.35">
      <c r="A392"/>
      <c r="B392"/>
      <c r="C392"/>
      <c r="D392"/>
      <c r="E392"/>
      <c r="F392"/>
      <c r="G392"/>
    </row>
    <row r="393" spans="1:7" ht="14.5" x14ac:dyDescent="0.35">
      <c r="A393"/>
      <c r="B393"/>
      <c r="C393"/>
      <c r="D393"/>
      <c r="E393"/>
      <c r="F393"/>
      <c r="G393"/>
    </row>
    <row r="394" spans="1:7" ht="14.5" x14ac:dyDescent="0.35">
      <c r="A394"/>
      <c r="B394"/>
      <c r="C394"/>
      <c r="D394"/>
      <c r="E394"/>
      <c r="F394"/>
      <c r="G394"/>
    </row>
    <row r="395" spans="1:7" ht="14.5" x14ac:dyDescent="0.35">
      <c r="A395"/>
      <c r="B395"/>
      <c r="C395"/>
      <c r="D395"/>
      <c r="E395"/>
      <c r="F395"/>
      <c r="G395"/>
    </row>
    <row r="396" spans="1:7" ht="14.5" x14ac:dyDescent="0.35">
      <c r="A396"/>
      <c r="B396"/>
      <c r="C396"/>
      <c r="D396"/>
      <c r="E396"/>
      <c r="F396"/>
      <c r="G396"/>
    </row>
    <row r="397" spans="1:7" ht="14.5" x14ac:dyDescent="0.35">
      <c r="A397"/>
      <c r="B397"/>
      <c r="C397"/>
      <c r="D397"/>
      <c r="E397"/>
    </row>
    <row r="398" spans="1:7" ht="14.5" x14ac:dyDescent="0.35">
      <c r="A398"/>
      <c r="B398"/>
      <c r="C398"/>
      <c r="D398"/>
      <c r="E398"/>
    </row>
    <row r="399" spans="1:7" ht="14.5" x14ac:dyDescent="0.35">
      <c r="A399"/>
      <c r="B399"/>
      <c r="C399"/>
      <c r="D399"/>
      <c r="E399"/>
    </row>
    <row r="400" spans="1:7" ht="14.5" x14ac:dyDescent="0.35">
      <c r="A400"/>
      <c r="B400"/>
      <c r="C400"/>
      <c r="D400"/>
      <c r="E400"/>
    </row>
  </sheetData>
  <mergeCells count="2">
    <mergeCell ref="D10:E10"/>
    <mergeCell ref="I10:K10"/>
  </mergeCells>
  <phoneticPr fontId="21" type="noConversion"/>
  <hyperlinks>
    <hyperlink ref="C11" r:id="rId1" xr:uid="{0FB6E107-ED38-4D2D-81D0-E0F86D773726}"/>
  </hyperlinks>
  <pageMargins left="0.39370078740157483" right="0.39370078740157483" top="0.59055118110236227" bottom="0.59055118110236227" header="0.51181102362204722" footer="0.51181102362204722"/>
  <pageSetup paperSize="9" scale="29"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C13D-6311-41A4-A4EE-6A73AA0D5880}">
  <sheetPr>
    <tabColor rgb="FF00B0F0"/>
    <pageSetUpPr fitToPage="1"/>
  </sheetPr>
  <dimension ref="A1:AB385"/>
  <sheetViews>
    <sheetView workbookViewId="0"/>
  </sheetViews>
  <sheetFormatPr defaultColWidth="8.54296875" defaultRowHeight="12.5" x14ac:dyDescent="0.25"/>
  <cols>
    <col min="1" max="1" width="17.1796875" style="230" customWidth="1"/>
    <col min="2" max="2" width="15.7265625" style="230" customWidth="1"/>
    <col min="3" max="3" width="12.453125" style="230" customWidth="1"/>
    <col min="4" max="4" width="10.54296875" style="230" customWidth="1"/>
    <col min="5" max="5" width="7.54296875" style="230" customWidth="1"/>
    <col min="6" max="7" width="10.453125" style="230" customWidth="1"/>
    <col min="8" max="8" width="9" style="230" customWidth="1"/>
    <col min="9" max="9" width="9.54296875" style="230" customWidth="1"/>
    <col min="10" max="10" width="9.453125" style="230" customWidth="1"/>
    <col min="11" max="11" width="12.54296875" style="230" customWidth="1"/>
    <col min="12" max="12" width="10.54296875" style="230" customWidth="1"/>
    <col min="13" max="14" width="8.54296875" style="230"/>
    <col min="15" max="15" width="10.54296875" style="230" customWidth="1"/>
    <col min="16" max="18" width="10.453125" style="230" customWidth="1"/>
    <col min="19" max="19" width="8.54296875" style="230"/>
    <col min="20" max="20" width="11.54296875" style="230" customWidth="1"/>
    <col min="21" max="23" width="8.54296875" style="230"/>
    <col min="24" max="24" width="9.54296875" style="230" customWidth="1"/>
    <col min="25" max="256" width="8.54296875" style="230"/>
    <col min="257" max="257" width="13.453125" style="230" customWidth="1"/>
    <col min="258" max="258" width="9.453125" style="230" customWidth="1"/>
    <col min="259" max="259" width="12.453125" style="230" customWidth="1"/>
    <col min="260" max="260" width="10.54296875" style="230" customWidth="1"/>
    <col min="261" max="261" width="7.54296875" style="230" customWidth="1"/>
    <col min="262" max="263" width="10.453125" style="230" customWidth="1"/>
    <col min="264" max="264" width="9" style="230" customWidth="1"/>
    <col min="265" max="265" width="9.54296875" style="230" customWidth="1"/>
    <col min="266" max="266" width="9.453125" style="230" customWidth="1"/>
    <col min="267" max="267" width="12.54296875" style="230" customWidth="1"/>
    <col min="268" max="268" width="10.54296875" style="230" customWidth="1"/>
    <col min="269" max="270" width="8.54296875" style="230"/>
    <col min="271" max="271" width="10.54296875" style="230" customWidth="1"/>
    <col min="272" max="274" width="10.453125" style="230" customWidth="1"/>
    <col min="275" max="275" width="8.54296875" style="230"/>
    <col min="276" max="276" width="11.54296875" style="230" customWidth="1"/>
    <col min="277" max="279" width="8.54296875" style="230"/>
    <col min="280" max="280" width="9.54296875" style="230" customWidth="1"/>
    <col min="281" max="512" width="8.54296875" style="230"/>
    <col min="513" max="513" width="13.453125" style="230" customWidth="1"/>
    <col min="514" max="514" width="9.453125" style="230" customWidth="1"/>
    <col min="515" max="515" width="12.453125" style="230" customWidth="1"/>
    <col min="516" max="516" width="10.54296875" style="230" customWidth="1"/>
    <col min="517" max="517" width="7.54296875" style="230" customWidth="1"/>
    <col min="518" max="519" width="10.453125" style="230" customWidth="1"/>
    <col min="520" max="520" width="9" style="230" customWidth="1"/>
    <col min="521" max="521" width="9.54296875" style="230" customWidth="1"/>
    <col min="522" max="522" width="9.453125" style="230" customWidth="1"/>
    <col min="523" max="523" width="12.54296875" style="230" customWidth="1"/>
    <col min="524" max="524" width="10.54296875" style="230" customWidth="1"/>
    <col min="525" max="526" width="8.54296875" style="230"/>
    <col min="527" max="527" width="10.54296875" style="230" customWidth="1"/>
    <col min="528" max="530" width="10.453125" style="230" customWidth="1"/>
    <col min="531" max="531" width="8.54296875" style="230"/>
    <col min="532" max="532" width="11.54296875" style="230" customWidth="1"/>
    <col min="533" max="535" width="8.54296875" style="230"/>
    <col min="536" max="536" width="9.54296875" style="230" customWidth="1"/>
    <col min="537" max="768" width="8.54296875" style="230"/>
    <col min="769" max="769" width="13.453125" style="230" customWidth="1"/>
    <col min="770" max="770" width="9.453125" style="230" customWidth="1"/>
    <col min="771" max="771" width="12.453125" style="230" customWidth="1"/>
    <col min="772" max="772" width="10.54296875" style="230" customWidth="1"/>
    <col min="773" max="773" width="7.54296875" style="230" customWidth="1"/>
    <col min="774" max="775" width="10.453125" style="230" customWidth="1"/>
    <col min="776" max="776" width="9" style="230" customWidth="1"/>
    <col min="777" max="777" width="9.54296875" style="230" customWidth="1"/>
    <col min="778" max="778" width="9.453125" style="230" customWidth="1"/>
    <col min="779" max="779" width="12.54296875" style="230" customWidth="1"/>
    <col min="780" max="780" width="10.54296875" style="230" customWidth="1"/>
    <col min="781" max="782" width="8.54296875" style="230"/>
    <col min="783" max="783" width="10.54296875" style="230" customWidth="1"/>
    <col min="784" max="786" width="10.453125" style="230" customWidth="1"/>
    <col min="787" max="787" width="8.54296875" style="230"/>
    <col min="788" max="788" width="11.54296875" style="230" customWidth="1"/>
    <col min="789" max="791" width="8.54296875" style="230"/>
    <col min="792" max="792" width="9.54296875" style="230" customWidth="1"/>
    <col min="793" max="1024" width="8.54296875" style="230"/>
    <col min="1025" max="1025" width="13.453125" style="230" customWidth="1"/>
    <col min="1026" max="1026" width="9.453125" style="230" customWidth="1"/>
    <col min="1027" max="1027" width="12.453125" style="230" customWidth="1"/>
    <col min="1028" max="1028" width="10.54296875" style="230" customWidth="1"/>
    <col min="1029" max="1029" width="7.54296875" style="230" customWidth="1"/>
    <col min="1030" max="1031" width="10.453125" style="230" customWidth="1"/>
    <col min="1032" max="1032" width="9" style="230" customWidth="1"/>
    <col min="1033" max="1033" width="9.54296875" style="230" customWidth="1"/>
    <col min="1034" max="1034" width="9.453125" style="230" customWidth="1"/>
    <col min="1035" max="1035" width="12.54296875" style="230" customWidth="1"/>
    <col min="1036" max="1036" width="10.54296875" style="230" customWidth="1"/>
    <col min="1037" max="1038" width="8.54296875" style="230"/>
    <col min="1039" max="1039" width="10.54296875" style="230" customWidth="1"/>
    <col min="1040" max="1042" width="10.453125" style="230" customWidth="1"/>
    <col min="1043" max="1043" width="8.54296875" style="230"/>
    <col min="1044" max="1044" width="11.54296875" style="230" customWidth="1"/>
    <col min="1045" max="1047" width="8.54296875" style="230"/>
    <col min="1048" max="1048" width="9.54296875" style="230" customWidth="1"/>
    <col min="1049" max="1280" width="8.54296875" style="230"/>
    <col min="1281" max="1281" width="13.453125" style="230" customWidth="1"/>
    <col min="1282" max="1282" width="9.453125" style="230" customWidth="1"/>
    <col min="1283" max="1283" width="12.453125" style="230" customWidth="1"/>
    <col min="1284" max="1284" width="10.54296875" style="230" customWidth="1"/>
    <col min="1285" max="1285" width="7.54296875" style="230" customWidth="1"/>
    <col min="1286" max="1287" width="10.453125" style="230" customWidth="1"/>
    <col min="1288" max="1288" width="9" style="230" customWidth="1"/>
    <col min="1289" max="1289" width="9.54296875" style="230" customWidth="1"/>
    <col min="1290" max="1290" width="9.453125" style="230" customWidth="1"/>
    <col min="1291" max="1291" width="12.54296875" style="230" customWidth="1"/>
    <col min="1292" max="1292" width="10.54296875" style="230" customWidth="1"/>
    <col min="1293" max="1294" width="8.54296875" style="230"/>
    <col min="1295" max="1295" width="10.54296875" style="230" customWidth="1"/>
    <col min="1296" max="1298" width="10.453125" style="230" customWidth="1"/>
    <col min="1299" max="1299" width="8.54296875" style="230"/>
    <col min="1300" max="1300" width="11.54296875" style="230" customWidth="1"/>
    <col min="1301" max="1303" width="8.54296875" style="230"/>
    <col min="1304" max="1304" width="9.54296875" style="230" customWidth="1"/>
    <col min="1305" max="1536" width="8.54296875" style="230"/>
    <col min="1537" max="1537" width="13.453125" style="230" customWidth="1"/>
    <col min="1538" max="1538" width="9.453125" style="230" customWidth="1"/>
    <col min="1539" max="1539" width="12.453125" style="230" customWidth="1"/>
    <col min="1540" max="1540" width="10.54296875" style="230" customWidth="1"/>
    <col min="1541" max="1541" width="7.54296875" style="230" customWidth="1"/>
    <col min="1542" max="1543" width="10.453125" style="230" customWidth="1"/>
    <col min="1544" max="1544" width="9" style="230" customWidth="1"/>
    <col min="1545" max="1545" width="9.54296875" style="230" customWidth="1"/>
    <col min="1546" max="1546" width="9.453125" style="230" customWidth="1"/>
    <col min="1547" max="1547" width="12.54296875" style="230" customWidth="1"/>
    <col min="1548" max="1548" width="10.54296875" style="230" customWidth="1"/>
    <col min="1549" max="1550" width="8.54296875" style="230"/>
    <col min="1551" max="1551" width="10.54296875" style="230" customWidth="1"/>
    <col min="1552" max="1554" width="10.453125" style="230" customWidth="1"/>
    <col min="1555" max="1555" width="8.54296875" style="230"/>
    <col min="1556" max="1556" width="11.54296875" style="230" customWidth="1"/>
    <col min="1557" max="1559" width="8.54296875" style="230"/>
    <col min="1560" max="1560" width="9.54296875" style="230" customWidth="1"/>
    <col min="1561" max="1792" width="8.54296875" style="230"/>
    <col min="1793" max="1793" width="13.453125" style="230" customWidth="1"/>
    <col min="1794" max="1794" width="9.453125" style="230" customWidth="1"/>
    <col min="1795" max="1795" width="12.453125" style="230" customWidth="1"/>
    <col min="1796" max="1796" width="10.54296875" style="230" customWidth="1"/>
    <col min="1797" max="1797" width="7.54296875" style="230" customWidth="1"/>
    <col min="1798" max="1799" width="10.453125" style="230" customWidth="1"/>
    <col min="1800" max="1800" width="9" style="230" customWidth="1"/>
    <col min="1801" max="1801" width="9.54296875" style="230" customWidth="1"/>
    <col min="1802" max="1802" width="9.453125" style="230" customWidth="1"/>
    <col min="1803" max="1803" width="12.54296875" style="230" customWidth="1"/>
    <col min="1804" max="1804" width="10.54296875" style="230" customWidth="1"/>
    <col min="1805" max="1806" width="8.54296875" style="230"/>
    <col min="1807" max="1807" width="10.54296875" style="230" customWidth="1"/>
    <col min="1808" max="1810" width="10.453125" style="230" customWidth="1"/>
    <col min="1811" max="1811" width="8.54296875" style="230"/>
    <col min="1812" max="1812" width="11.54296875" style="230" customWidth="1"/>
    <col min="1813" max="1815" width="8.54296875" style="230"/>
    <col min="1816" max="1816" width="9.54296875" style="230" customWidth="1"/>
    <col min="1817" max="2048" width="8.54296875" style="230"/>
    <col min="2049" max="2049" width="13.453125" style="230" customWidth="1"/>
    <col min="2050" max="2050" width="9.453125" style="230" customWidth="1"/>
    <col min="2051" max="2051" width="12.453125" style="230" customWidth="1"/>
    <col min="2052" max="2052" width="10.54296875" style="230" customWidth="1"/>
    <col min="2053" max="2053" width="7.54296875" style="230" customWidth="1"/>
    <col min="2054" max="2055" width="10.453125" style="230" customWidth="1"/>
    <col min="2056" max="2056" width="9" style="230" customWidth="1"/>
    <col min="2057" max="2057" width="9.54296875" style="230" customWidth="1"/>
    <col min="2058" max="2058" width="9.453125" style="230" customWidth="1"/>
    <col min="2059" max="2059" width="12.54296875" style="230" customWidth="1"/>
    <col min="2060" max="2060" width="10.54296875" style="230" customWidth="1"/>
    <col min="2061" max="2062" width="8.54296875" style="230"/>
    <col min="2063" max="2063" width="10.54296875" style="230" customWidth="1"/>
    <col min="2064" max="2066" width="10.453125" style="230" customWidth="1"/>
    <col min="2067" max="2067" width="8.54296875" style="230"/>
    <col min="2068" max="2068" width="11.54296875" style="230" customWidth="1"/>
    <col min="2069" max="2071" width="8.54296875" style="230"/>
    <col min="2072" max="2072" width="9.54296875" style="230" customWidth="1"/>
    <col min="2073" max="2304" width="8.54296875" style="230"/>
    <col min="2305" max="2305" width="13.453125" style="230" customWidth="1"/>
    <col min="2306" max="2306" width="9.453125" style="230" customWidth="1"/>
    <col min="2307" max="2307" width="12.453125" style="230" customWidth="1"/>
    <col min="2308" max="2308" width="10.54296875" style="230" customWidth="1"/>
    <col min="2309" max="2309" width="7.54296875" style="230" customWidth="1"/>
    <col min="2310" max="2311" width="10.453125" style="230" customWidth="1"/>
    <col min="2312" max="2312" width="9" style="230" customWidth="1"/>
    <col min="2313" max="2313" width="9.54296875" style="230" customWidth="1"/>
    <col min="2314" max="2314" width="9.453125" style="230" customWidth="1"/>
    <col min="2315" max="2315" width="12.54296875" style="230" customWidth="1"/>
    <col min="2316" max="2316" width="10.54296875" style="230" customWidth="1"/>
    <col min="2317" max="2318" width="8.54296875" style="230"/>
    <col min="2319" max="2319" width="10.54296875" style="230" customWidth="1"/>
    <col min="2320" max="2322" width="10.453125" style="230" customWidth="1"/>
    <col min="2323" max="2323" width="8.54296875" style="230"/>
    <col min="2324" max="2324" width="11.54296875" style="230" customWidth="1"/>
    <col min="2325" max="2327" width="8.54296875" style="230"/>
    <col min="2328" max="2328" width="9.54296875" style="230" customWidth="1"/>
    <col min="2329" max="2560" width="8.54296875" style="230"/>
    <col min="2561" max="2561" width="13.453125" style="230" customWidth="1"/>
    <col min="2562" max="2562" width="9.453125" style="230" customWidth="1"/>
    <col min="2563" max="2563" width="12.453125" style="230" customWidth="1"/>
    <col min="2564" max="2564" width="10.54296875" style="230" customWidth="1"/>
    <col min="2565" max="2565" width="7.54296875" style="230" customWidth="1"/>
    <col min="2566" max="2567" width="10.453125" style="230" customWidth="1"/>
    <col min="2568" max="2568" width="9" style="230" customWidth="1"/>
    <col min="2569" max="2569" width="9.54296875" style="230" customWidth="1"/>
    <col min="2570" max="2570" width="9.453125" style="230" customWidth="1"/>
    <col min="2571" max="2571" width="12.54296875" style="230" customWidth="1"/>
    <col min="2572" max="2572" width="10.54296875" style="230" customWidth="1"/>
    <col min="2573" max="2574" width="8.54296875" style="230"/>
    <col min="2575" max="2575" width="10.54296875" style="230" customWidth="1"/>
    <col min="2576" max="2578" width="10.453125" style="230" customWidth="1"/>
    <col min="2579" max="2579" width="8.54296875" style="230"/>
    <col min="2580" max="2580" width="11.54296875" style="230" customWidth="1"/>
    <col min="2581" max="2583" width="8.54296875" style="230"/>
    <col min="2584" max="2584" width="9.54296875" style="230" customWidth="1"/>
    <col min="2585" max="2816" width="8.54296875" style="230"/>
    <col min="2817" max="2817" width="13.453125" style="230" customWidth="1"/>
    <col min="2818" max="2818" width="9.453125" style="230" customWidth="1"/>
    <col min="2819" max="2819" width="12.453125" style="230" customWidth="1"/>
    <col min="2820" max="2820" width="10.54296875" style="230" customWidth="1"/>
    <col min="2821" max="2821" width="7.54296875" style="230" customWidth="1"/>
    <col min="2822" max="2823" width="10.453125" style="230" customWidth="1"/>
    <col min="2824" max="2824" width="9" style="230" customWidth="1"/>
    <col min="2825" max="2825" width="9.54296875" style="230" customWidth="1"/>
    <col min="2826" max="2826" width="9.453125" style="230" customWidth="1"/>
    <col min="2827" max="2827" width="12.54296875" style="230" customWidth="1"/>
    <col min="2828" max="2828" width="10.54296875" style="230" customWidth="1"/>
    <col min="2829" max="2830" width="8.54296875" style="230"/>
    <col min="2831" max="2831" width="10.54296875" style="230" customWidth="1"/>
    <col min="2832" max="2834" width="10.453125" style="230" customWidth="1"/>
    <col min="2835" max="2835" width="8.54296875" style="230"/>
    <col min="2836" max="2836" width="11.54296875" style="230" customWidth="1"/>
    <col min="2837" max="2839" width="8.54296875" style="230"/>
    <col min="2840" max="2840" width="9.54296875" style="230" customWidth="1"/>
    <col min="2841" max="3072" width="8.54296875" style="230"/>
    <col min="3073" max="3073" width="13.453125" style="230" customWidth="1"/>
    <col min="3074" max="3074" width="9.453125" style="230" customWidth="1"/>
    <col min="3075" max="3075" width="12.453125" style="230" customWidth="1"/>
    <col min="3076" max="3076" width="10.54296875" style="230" customWidth="1"/>
    <col min="3077" max="3077" width="7.54296875" style="230" customWidth="1"/>
    <col min="3078" max="3079" width="10.453125" style="230" customWidth="1"/>
    <col min="3080" max="3080" width="9" style="230" customWidth="1"/>
    <col min="3081" max="3081" width="9.54296875" style="230" customWidth="1"/>
    <col min="3082" max="3082" width="9.453125" style="230" customWidth="1"/>
    <col min="3083" max="3083" width="12.54296875" style="230" customWidth="1"/>
    <col min="3084" max="3084" width="10.54296875" style="230" customWidth="1"/>
    <col min="3085" max="3086" width="8.54296875" style="230"/>
    <col min="3087" max="3087" width="10.54296875" style="230" customWidth="1"/>
    <col min="3088" max="3090" width="10.453125" style="230" customWidth="1"/>
    <col min="3091" max="3091" width="8.54296875" style="230"/>
    <col min="3092" max="3092" width="11.54296875" style="230" customWidth="1"/>
    <col min="3093" max="3095" width="8.54296875" style="230"/>
    <col min="3096" max="3096" width="9.54296875" style="230" customWidth="1"/>
    <col min="3097" max="3328" width="8.54296875" style="230"/>
    <col min="3329" max="3329" width="13.453125" style="230" customWidth="1"/>
    <col min="3330" max="3330" width="9.453125" style="230" customWidth="1"/>
    <col min="3331" max="3331" width="12.453125" style="230" customWidth="1"/>
    <col min="3332" max="3332" width="10.54296875" style="230" customWidth="1"/>
    <col min="3333" max="3333" width="7.54296875" style="230" customWidth="1"/>
    <col min="3334" max="3335" width="10.453125" style="230" customWidth="1"/>
    <col min="3336" max="3336" width="9" style="230" customWidth="1"/>
    <col min="3337" max="3337" width="9.54296875" style="230" customWidth="1"/>
    <col min="3338" max="3338" width="9.453125" style="230" customWidth="1"/>
    <col min="3339" max="3339" width="12.54296875" style="230" customWidth="1"/>
    <col min="3340" max="3340" width="10.54296875" style="230" customWidth="1"/>
    <col min="3341" max="3342" width="8.54296875" style="230"/>
    <col min="3343" max="3343" width="10.54296875" style="230" customWidth="1"/>
    <col min="3344" max="3346" width="10.453125" style="230" customWidth="1"/>
    <col min="3347" max="3347" width="8.54296875" style="230"/>
    <col min="3348" max="3348" width="11.54296875" style="230" customWidth="1"/>
    <col min="3349" max="3351" width="8.54296875" style="230"/>
    <col min="3352" max="3352" width="9.54296875" style="230" customWidth="1"/>
    <col min="3353" max="3584" width="8.54296875" style="230"/>
    <col min="3585" max="3585" width="13.453125" style="230" customWidth="1"/>
    <col min="3586" max="3586" width="9.453125" style="230" customWidth="1"/>
    <col min="3587" max="3587" width="12.453125" style="230" customWidth="1"/>
    <col min="3588" max="3588" width="10.54296875" style="230" customWidth="1"/>
    <col min="3589" max="3589" width="7.54296875" style="230" customWidth="1"/>
    <col min="3590" max="3591" width="10.453125" style="230" customWidth="1"/>
    <col min="3592" max="3592" width="9" style="230" customWidth="1"/>
    <col min="3593" max="3593" width="9.54296875" style="230" customWidth="1"/>
    <col min="3594" max="3594" width="9.453125" style="230" customWidth="1"/>
    <col min="3595" max="3595" width="12.54296875" style="230" customWidth="1"/>
    <col min="3596" max="3596" width="10.54296875" style="230" customWidth="1"/>
    <col min="3597" max="3598" width="8.54296875" style="230"/>
    <col min="3599" max="3599" width="10.54296875" style="230" customWidth="1"/>
    <col min="3600" max="3602" width="10.453125" style="230" customWidth="1"/>
    <col min="3603" max="3603" width="8.54296875" style="230"/>
    <col min="3604" max="3604" width="11.54296875" style="230" customWidth="1"/>
    <col min="3605" max="3607" width="8.54296875" style="230"/>
    <col min="3608" max="3608" width="9.54296875" style="230" customWidth="1"/>
    <col min="3609" max="3840" width="8.54296875" style="230"/>
    <col min="3841" max="3841" width="13.453125" style="230" customWidth="1"/>
    <col min="3842" max="3842" width="9.453125" style="230" customWidth="1"/>
    <col min="3843" max="3843" width="12.453125" style="230" customWidth="1"/>
    <col min="3844" max="3844" width="10.54296875" style="230" customWidth="1"/>
    <col min="3845" max="3845" width="7.54296875" style="230" customWidth="1"/>
    <col min="3846" max="3847" width="10.453125" style="230" customWidth="1"/>
    <col min="3848" max="3848" width="9" style="230" customWidth="1"/>
    <col min="3849" max="3849" width="9.54296875" style="230" customWidth="1"/>
    <col min="3850" max="3850" width="9.453125" style="230" customWidth="1"/>
    <col min="3851" max="3851" width="12.54296875" style="230" customWidth="1"/>
    <col min="3852" max="3852" width="10.54296875" style="230" customWidth="1"/>
    <col min="3853" max="3854" width="8.54296875" style="230"/>
    <col min="3855" max="3855" width="10.54296875" style="230" customWidth="1"/>
    <col min="3856" max="3858" width="10.453125" style="230" customWidth="1"/>
    <col min="3859" max="3859" width="8.54296875" style="230"/>
    <col min="3860" max="3860" width="11.54296875" style="230" customWidth="1"/>
    <col min="3861" max="3863" width="8.54296875" style="230"/>
    <col min="3864" max="3864" width="9.54296875" style="230" customWidth="1"/>
    <col min="3865" max="4096" width="8.54296875" style="230"/>
    <col min="4097" max="4097" width="13.453125" style="230" customWidth="1"/>
    <col min="4098" max="4098" width="9.453125" style="230" customWidth="1"/>
    <col min="4099" max="4099" width="12.453125" style="230" customWidth="1"/>
    <col min="4100" max="4100" width="10.54296875" style="230" customWidth="1"/>
    <col min="4101" max="4101" width="7.54296875" style="230" customWidth="1"/>
    <col min="4102" max="4103" width="10.453125" style="230" customWidth="1"/>
    <col min="4104" max="4104" width="9" style="230" customWidth="1"/>
    <col min="4105" max="4105" width="9.54296875" style="230" customWidth="1"/>
    <col min="4106" max="4106" width="9.453125" style="230" customWidth="1"/>
    <col min="4107" max="4107" width="12.54296875" style="230" customWidth="1"/>
    <col min="4108" max="4108" width="10.54296875" style="230" customWidth="1"/>
    <col min="4109" max="4110" width="8.54296875" style="230"/>
    <col min="4111" max="4111" width="10.54296875" style="230" customWidth="1"/>
    <col min="4112" max="4114" width="10.453125" style="230" customWidth="1"/>
    <col min="4115" max="4115" width="8.54296875" style="230"/>
    <col min="4116" max="4116" width="11.54296875" style="230" customWidth="1"/>
    <col min="4117" max="4119" width="8.54296875" style="230"/>
    <col min="4120" max="4120" width="9.54296875" style="230" customWidth="1"/>
    <col min="4121" max="4352" width="8.54296875" style="230"/>
    <col min="4353" max="4353" width="13.453125" style="230" customWidth="1"/>
    <col min="4354" max="4354" width="9.453125" style="230" customWidth="1"/>
    <col min="4355" max="4355" width="12.453125" style="230" customWidth="1"/>
    <col min="4356" max="4356" width="10.54296875" style="230" customWidth="1"/>
    <col min="4357" max="4357" width="7.54296875" style="230" customWidth="1"/>
    <col min="4358" max="4359" width="10.453125" style="230" customWidth="1"/>
    <col min="4360" max="4360" width="9" style="230" customWidth="1"/>
    <col min="4361" max="4361" width="9.54296875" style="230" customWidth="1"/>
    <col min="4362" max="4362" width="9.453125" style="230" customWidth="1"/>
    <col min="4363" max="4363" width="12.54296875" style="230" customWidth="1"/>
    <col min="4364" max="4364" width="10.54296875" style="230" customWidth="1"/>
    <col min="4365" max="4366" width="8.54296875" style="230"/>
    <col min="4367" max="4367" width="10.54296875" style="230" customWidth="1"/>
    <col min="4368" max="4370" width="10.453125" style="230" customWidth="1"/>
    <col min="4371" max="4371" width="8.54296875" style="230"/>
    <col min="4372" max="4372" width="11.54296875" style="230" customWidth="1"/>
    <col min="4373" max="4375" width="8.54296875" style="230"/>
    <col min="4376" max="4376" width="9.54296875" style="230" customWidth="1"/>
    <col min="4377" max="4608" width="8.54296875" style="230"/>
    <col min="4609" max="4609" width="13.453125" style="230" customWidth="1"/>
    <col min="4610" max="4610" width="9.453125" style="230" customWidth="1"/>
    <col min="4611" max="4611" width="12.453125" style="230" customWidth="1"/>
    <col min="4612" max="4612" width="10.54296875" style="230" customWidth="1"/>
    <col min="4613" max="4613" width="7.54296875" style="230" customWidth="1"/>
    <col min="4614" max="4615" width="10.453125" style="230" customWidth="1"/>
    <col min="4616" max="4616" width="9" style="230" customWidth="1"/>
    <col min="4617" max="4617" width="9.54296875" style="230" customWidth="1"/>
    <col min="4618" max="4618" width="9.453125" style="230" customWidth="1"/>
    <col min="4619" max="4619" width="12.54296875" style="230" customWidth="1"/>
    <col min="4620" max="4620" width="10.54296875" style="230" customWidth="1"/>
    <col min="4621" max="4622" width="8.54296875" style="230"/>
    <col min="4623" max="4623" width="10.54296875" style="230" customWidth="1"/>
    <col min="4624" max="4626" width="10.453125" style="230" customWidth="1"/>
    <col min="4627" max="4627" width="8.54296875" style="230"/>
    <col min="4628" max="4628" width="11.54296875" style="230" customWidth="1"/>
    <col min="4629" max="4631" width="8.54296875" style="230"/>
    <col min="4632" max="4632" width="9.54296875" style="230" customWidth="1"/>
    <col min="4633" max="4864" width="8.54296875" style="230"/>
    <col min="4865" max="4865" width="13.453125" style="230" customWidth="1"/>
    <col min="4866" max="4866" width="9.453125" style="230" customWidth="1"/>
    <col min="4867" max="4867" width="12.453125" style="230" customWidth="1"/>
    <col min="4868" max="4868" width="10.54296875" style="230" customWidth="1"/>
    <col min="4869" max="4869" width="7.54296875" style="230" customWidth="1"/>
    <col min="4870" max="4871" width="10.453125" style="230" customWidth="1"/>
    <col min="4872" max="4872" width="9" style="230" customWidth="1"/>
    <col min="4873" max="4873" width="9.54296875" style="230" customWidth="1"/>
    <col min="4874" max="4874" width="9.453125" style="230" customWidth="1"/>
    <col min="4875" max="4875" width="12.54296875" style="230" customWidth="1"/>
    <col min="4876" max="4876" width="10.54296875" style="230" customWidth="1"/>
    <col min="4877" max="4878" width="8.54296875" style="230"/>
    <col min="4879" max="4879" width="10.54296875" style="230" customWidth="1"/>
    <col min="4880" max="4882" width="10.453125" style="230" customWidth="1"/>
    <col min="4883" max="4883" width="8.54296875" style="230"/>
    <col min="4884" max="4884" width="11.54296875" style="230" customWidth="1"/>
    <col min="4885" max="4887" width="8.54296875" style="230"/>
    <col min="4888" max="4888" width="9.54296875" style="230" customWidth="1"/>
    <col min="4889" max="5120" width="8.54296875" style="230"/>
    <col min="5121" max="5121" width="13.453125" style="230" customWidth="1"/>
    <col min="5122" max="5122" width="9.453125" style="230" customWidth="1"/>
    <col min="5123" max="5123" width="12.453125" style="230" customWidth="1"/>
    <col min="5124" max="5124" width="10.54296875" style="230" customWidth="1"/>
    <col min="5125" max="5125" width="7.54296875" style="230" customWidth="1"/>
    <col min="5126" max="5127" width="10.453125" style="230" customWidth="1"/>
    <col min="5128" max="5128" width="9" style="230" customWidth="1"/>
    <col min="5129" max="5129" width="9.54296875" style="230" customWidth="1"/>
    <col min="5130" max="5130" width="9.453125" style="230" customWidth="1"/>
    <col min="5131" max="5131" width="12.54296875" style="230" customWidth="1"/>
    <col min="5132" max="5132" width="10.54296875" style="230" customWidth="1"/>
    <col min="5133" max="5134" width="8.54296875" style="230"/>
    <col min="5135" max="5135" width="10.54296875" style="230" customWidth="1"/>
    <col min="5136" max="5138" width="10.453125" style="230" customWidth="1"/>
    <col min="5139" max="5139" width="8.54296875" style="230"/>
    <col min="5140" max="5140" width="11.54296875" style="230" customWidth="1"/>
    <col min="5141" max="5143" width="8.54296875" style="230"/>
    <col min="5144" max="5144" width="9.54296875" style="230" customWidth="1"/>
    <col min="5145" max="5376" width="8.54296875" style="230"/>
    <col min="5377" max="5377" width="13.453125" style="230" customWidth="1"/>
    <col min="5378" max="5378" width="9.453125" style="230" customWidth="1"/>
    <col min="5379" max="5379" width="12.453125" style="230" customWidth="1"/>
    <col min="5380" max="5380" width="10.54296875" style="230" customWidth="1"/>
    <col min="5381" max="5381" width="7.54296875" style="230" customWidth="1"/>
    <col min="5382" max="5383" width="10.453125" style="230" customWidth="1"/>
    <col min="5384" max="5384" width="9" style="230" customWidth="1"/>
    <col min="5385" max="5385" width="9.54296875" style="230" customWidth="1"/>
    <col min="5386" max="5386" width="9.453125" style="230" customWidth="1"/>
    <col min="5387" max="5387" width="12.54296875" style="230" customWidth="1"/>
    <col min="5388" max="5388" width="10.54296875" style="230" customWidth="1"/>
    <col min="5389" max="5390" width="8.54296875" style="230"/>
    <col min="5391" max="5391" width="10.54296875" style="230" customWidth="1"/>
    <col min="5392" max="5394" width="10.453125" style="230" customWidth="1"/>
    <col min="5395" max="5395" width="8.54296875" style="230"/>
    <col min="5396" max="5396" width="11.54296875" style="230" customWidth="1"/>
    <col min="5397" max="5399" width="8.54296875" style="230"/>
    <col min="5400" max="5400" width="9.54296875" style="230" customWidth="1"/>
    <col min="5401" max="5632" width="8.54296875" style="230"/>
    <col min="5633" max="5633" width="13.453125" style="230" customWidth="1"/>
    <col min="5634" max="5634" width="9.453125" style="230" customWidth="1"/>
    <col min="5635" max="5635" width="12.453125" style="230" customWidth="1"/>
    <col min="5636" max="5636" width="10.54296875" style="230" customWidth="1"/>
    <col min="5637" max="5637" width="7.54296875" style="230" customWidth="1"/>
    <col min="5638" max="5639" width="10.453125" style="230" customWidth="1"/>
    <col min="5640" max="5640" width="9" style="230" customWidth="1"/>
    <col min="5641" max="5641" width="9.54296875" style="230" customWidth="1"/>
    <col min="5642" max="5642" width="9.453125" style="230" customWidth="1"/>
    <col min="5643" max="5643" width="12.54296875" style="230" customWidth="1"/>
    <col min="5644" max="5644" width="10.54296875" style="230" customWidth="1"/>
    <col min="5645" max="5646" width="8.54296875" style="230"/>
    <col min="5647" max="5647" width="10.54296875" style="230" customWidth="1"/>
    <col min="5648" max="5650" width="10.453125" style="230" customWidth="1"/>
    <col min="5651" max="5651" width="8.54296875" style="230"/>
    <col min="5652" max="5652" width="11.54296875" style="230" customWidth="1"/>
    <col min="5653" max="5655" width="8.54296875" style="230"/>
    <col min="5656" max="5656" width="9.54296875" style="230" customWidth="1"/>
    <col min="5657" max="5888" width="8.54296875" style="230"/>
    <col min="5889" max="5889" width="13.453125" style="230" customWidth="1"/>
    <col min="5890" max="5890" width="9.453125" style="230" customWidth="1"/>
    <col min="5891" max="5891" width="12.453125" style="230" customWidth="1"/>
    <col min="5892" max="5892" width="10.54296875" style="230" customWidth="1"/>
    <col min="5893" max="5893" width="7.54296875" style="230" customWidth="1"/>
    <col min="5894" max="5895" width="10.453125" style="230" customWidth="1"/>
    <col min="5896" max="5896" width="9" style="230" customWidth="1"/>
    <col min="5897" max="5897" width="9.54296875" style="230" customWidth="1"/>
    <col min="5898" max="5898" width="9.453125" style="230" customWidth="1"/>
    <col min="5899" max="5899" width="12.54296875" style="230" customWidth="1"/>
    <col min="5900" max="5900" width="10.54296875" style="230" customWidth="1"/>
    <col min="5901" max="5902" width="8.54296875" style="230"/>
    <col min="5903" max="5903" width="10.54296875" style="230" customWidth="1"/>
    <col min="5904" max="5906" width="10.453125" style="230" customWidth="1"/>
    <col min="5907" max="5907" width="8.54296875" style="230"/>
    <col min="5908" max="5908" width="11.54296875" style="230" customWidth="1"/>
    <col min="5909" max="5911" width="8.54296875" style="230"/>
    <col min="5912" max="5912" width="9.54296875" style="230" customWidth="1"/>
    <col min="5913" max="6144" width="8.54296875" style="230"/>
    <col min="6145" max="6145" width="13.453125" style="230" customWidth="1"/>
    <col min="6146" max="6146" width="9.453125" style="230" customWidth="1"/>
    <col min="6147" max="6147" width="12.453125" style="230" customWidth="1"/>
    <col min="6148" max="6148" width="10.54296875" style="230" customWidth="1"/>
    <col min="6149" max="6149" width="7.54296875" style="230" customWidth="1"/>
    <col min="6150" max="6151" width="10.453125" style="230" customWidth="1"/>
    <col min="6152" max="6152" width="9" style="230" customWidth="1"/>
    <col min="6153" max="6153" width="9.54296875" style="230" customWidth="1"/>
    <col min="6154" max="6154" width="9.453125" style="230" customWidth="1"/>
    <col min="6155" max="6155" width="12.54296875" style="230" customWidth="1"/>
    <col min="6156" max="6156" width="10.54296875" style="230" customWidth="1"/>
    <col min="6157" max="6158" width="8.54296875" style="230"/>
    <col min="6159" max="6159" width="10.54296875" style="230" customWidth="1"/>
    <col min="6160" max="6162" width="10.453125" style="230" customWidth="1"/>
    <col min="6163" max="6163" width="8.54296875" style="230"/>
    <col min="6164" max="6164" width="11.54296875" style="230" customWidth="1"/>
    <col min="6165" max="6167" width="8.54296875" style="230"/>
    <col min="6168" max="6168" width="9.54296875" style="230" customWidth="1"/>
    <col min="6169" max="6400" width="8.54296875" style="230"/>
    <col min="6401" max="6401" width="13.453125" style="230" customWidth="1"/>
    <col min="6402" max="6402" width="9.453125" style="230" customWidth="1"/>
    <col min="6403" max="6403" width="12.453125" style="230" customWidth="1"/>
    <col min="6404" max="6404" width="10.54296875" style="230" customWidth="1"/>
    <col min="6405" max="6405" width="7.54296875" style="230" customWidth="1"/>
    <col min="6406" max="6407" width="10.453125" style="230" customWidth="1"/>
    <col min="6408" max="6408" width="9" style="230" customWidth="1"/>
    <col min="6409" max="6409" width="9.54296875" style="230" customWidth="1"/>
    <col min="6410" max="6410" width="9.453125" style="230" customWidth="1"/>
    <col min="6411" max="6411" width="12.54296875" style="230" customWidth="1"/>
    <col min="6412" max="6412" width="10.54296875" style="230" customWidth="1"/>
    <col min="6413" max="6414" width="8.54296875" style="230"/>
    <col min="6415" max="6415" width="10.54296875" style="230" customWidth="1"/>
    <col min="6416" max="6418" width="10.453125" style="230" customWidth="1"/>
    <col min="6419" max="6419" width="8.54296875" style="230"/>
    <col min="6420" max="6420" width="11.54296875" style="230" customWidth="1"/>
    <col min="6421" max="6423" width="8.54296875" style="230"/>
    <col min="6424" max="6424" width="9.54296875" style="230" customWidth="1"/>
    <col min="6425" max="6656" width="8.54296875" style="230"/>
    <col min="6657" max="6657" width="13.453125" style="230" customWidth="1"/>
    <col min="6658" max="6658" width="9.453125" style="230" customWidth="1"/>
    <col min="6659" max="6659" width="12.453125" style="230" customWidth="1"/>
    <col min="6660" max="6660" width="10.54296875" style="230" customWidth="1"/>
    <col min="6661" max="6661" width="7.54296875" style="230" customWidth="1"/>
    <col min="6662" max="6663" width="10.453125" style="230" customWidth="1"/>
    <col min="6664" max="6664" width="9" style="230" customWidth="1"/>
    <col min="6665" max="6665" width="9.54296875" style="230" customWidth="1"/>
    <col min="6666" max="6666" width="9.453125" style="230" customWidth="1"/>
    <col min="6667" max="6667" width="12.54296875" style="230" customWidth="1"/>
    <col min="6668" max="6668" width="10.54296875" style="230" customWidth="1"/>
    <col min="6669" max="6670" width="8.54296875" style="230"/>
    <col min="6671" max="6671" width="10.54296875" style="230" customWidth="1"/>
    <col min="6672" max="6674" width="10.453125" style="230" customWidth="1"/>
    <col min="6675" max="6675" width="8.54296875" style="230"/>
    <col min="6676" max="6676" width="11.54296875" style="230" customWidth="1"/>
    <col min="6677" max="6679" width="8.54296875" style="230"/>
    <col min="6680" max="6680" width="9.54296875" style="230" customWidth="1"/>
    <col min="6681" max="6912" width="8.54296875" style="230"/>
    <col min="6913" max="6913" width="13.453125" style="230" customWidth="1"/>
    <col min="6914" max="6914" width="9.453125" style="230" customWidth="1"/>
    <col min="6915" max="6915" width="12.453125" style="230" customWidth="1"/>
    <col min="6916" max="6916" width="10.54296875" style="230" customWidth="1"/>
    <col min="6917" max="6917" width="7.54296875" style="230" customWidth="1"/>
    <col min="6918" max="6919" width="10.453125" style="230" customWidth="1"/>
    <col min="6920" max="6920" width="9" style="230" customWidth="1"/>
    <col min="6921" max="6921" width="9.54296875" style="230" customWidth="1"/>
    <col min="6922" max="6922" width="9.453125" style="230" customWidth="1"/>
    <col min="6923" max="6923" width="12.54296875" style="230" customWidth="1"/>
    <col min="6924" max="6924" width="10.54296875" style="230" customWidth="1"/>
    <col min="6925" max="6926" width="8.54296875" style="230"/>
    <col min="6927" max="6927" width="10.54296875" style="230" customWidth="1"/>
    <col min="6928" max="6930" width="10.453125" style="230" customWidth="1"/>
    <col min="6931" max="6931" width="8.54296875" style="230"/>
    <col min="6932" max="6932" width="11.54296875" style="230" customWidth="1"/>
    <col min="6933" max="6935" width="8.54296875" style="230"/>
    <col min="6936" max="6936" width="9.54296875" style="230" customWidth="1"/>
    <col min="6937" max="7168" width="8.54296875" style="230"/>
    <col min="7169" max="7169" width="13.453125" style="230" customWidth="1"/>
    <col min="7170" max="7170" width="9.453125" style="230" customWidth="1"/>
    <col min="7171" max="7171" width="12.453125" style="230" customWidth="1"/>
    <col min="7172" max="7172" width="10.54296875" style="230" customWidth="1"/>
    <col min="7173" max="7173" width="7.54296875" style="230" customWidth="1"/>
    <col min="7174" max="7175" width="10.453125" style="230" customWidth="1"/>
    <col min="7176" max="7176" width="9" style="230" customWidth="1"/>
    <col min="7177" max="7177" width="9.54296875" style="230" customWidth="1"/>
    <col min="7178" max="7178" width="9.453125" style="230" customWidth="1"/>
    <col min="7179" max="7179" width="12.54296875" style="230" customWidth="1"/>
    <col min="7180" max="7180" width="10.54296875" style="230" customWidth="1"/>
    <col min="7181" max="7182" width="8.54296875" style="230"/>
    <col min="7183" max="7183" width="10.54296875" style="230" customWidth="1"/>
    <col min="7184" max="7186" width="10.453125" style="230" customWidth="1"/>
    <col min="7187" max="7187" width="8.54296875" style="230"/>
    <col min="7188" max="7188" width="11.54296875" style="230" customWidth="1"/>
    <col min="7189" max="7191" width="8.54296875" style="230"/>
    <col min="7192" max="7192" width="9.54296875" style="230" customWidth="1"/>
    <col min="7193" max="7424" width="8.54296875" style="230"/>
    <col min="7425" max="7425" width="13.453125" style="230" customWidth="1"/>
    <col min="7426" max="7426" width="9.453125" style="230" customWidth="1"/>
    <col min="7427" max="7427" width="12.453125" style="230" customWidth="1"/>
    <col min="7428" max="7428" width="10.54296875" style="230" customWidth="1"/>
    <col min="7429" max="7429" width="7.54296875" style="230" customWidth="1"/>
    <col min="7430" max="7431" width="10.453125" style="230" customWidth="1"/>
    <col min="7432" max="7432" width="9" style="230" customWidth="1"/>
    <col min="7433" max="7433" width="9.54296875" style="230" customWidth="1"/>
    <col min="7434" max="7434" width="9.453125" style="230" customWidth="1"/>
    <col min="7435" max="7435" width="12.54296875" style="230" customWidth="1"/>
    <col min="7436" max="7436" width="10.54296875" style="230" customWidth="1"/>
    <col min="7437" max="7438" width="8.54296875" style="230"/>
    <col min="7439" max="7439" width="10.54296875" style="230" customWidth="1"/>
    <col min="7440" max="7442" width="10.453125" style="230" customWidth="1"/>
    <col min="7443" max="7443" width="8.54296875" style="230"/>
    <col min="7444" max="7444" width="11.54296875" style="230" customWidth="1"/>
    <col min="7445" max="7447" width="8.54296875" style="230"/>
    <col min="7448" max="7448" width="9.54296875" style="230" customWidth="1"/>
    <col min="7449" max="7680" width="8.54296875" style="230"/>
    <col min="7681" max="7681" width="13.453125" style="230" customWidth="1"/>
    <col min="7682" max="7682" width="9.453125" style="230" customWidth="1"/>
    <col min="7683" max="7683" width="12.453125" style="230" customWidth="1"/>
    <col min="7684" max="7684" width="10.54296875" style="230" customWidth="1"/>
    <col min="7685" max="7685" width="7.54296875" style="230" customWidth="1"/>
    <col min="7686" max="7687" width="10.453125" style="230" customWidth="1"/>
    <col min="7688" max="7688" width="9" style="230" customWidth="1"/>
    <col min="7689" max="7689" width="9.54296875" style="230" customWidth="1"/>
    <col min="7690" max="7690" width="9.453125" style="230" customWidth="1"/>
    <col min="7691" max="7691" width="12.54296875" style="230" customWidth="1"/>
    <col min="7692" max="7692" width="10.54296875" style="230" customWidth="1"/>
    <col min="7693" max="7694" width="8.54296875" style="230"/>
    <col min="7695" max="7695" width="10.54296875" style="230" customWidth="1"/>
    <col min="7696" max="7698" width="10.453125" style="230" customWidth="1"/>
    <col min="7699" max="7699" width="8.54296875" style="230"/>
    <col min="7700" max="7700" width="11.54296875" style="230" customWidth="1"/>
    <col min="7701" max="7703" width="8.54296875" style="230"/>
    <col min="7704" max="7704" width="9.54296875" style="230" customWidth="1"/>
    <col min="7705" max="7936" width="8.54296875" style="230"/>
    <col min="7937" max="7937" width="13.453125" style="230" customWidth="1"/>
    <col min="7938" max="7938" width="9.453125" style="230" customWidth="1"/>
    <col min="7939" max="7939" width="12.453125" style="230" customWidth="1"/>
    <col min="7940" max="7940" width="10.54296875" style="230" customWidth="1"/>
    <col min="7941" max="7941" width="7.54296875" style="230" customWidth="1"/>
    <col min="7942" max="7943" width="10.453125" style="230" customWidth="1"/>
    <col min="7944" max="7944" width="9" style="230" customWidth="1"/>
    <col min="7945" max="7945" width="9.54296875" style="230" customWidth="1"/>
    <col min="7946" max="7946" width="9.453125" style="230" customWidth="1"/>
    <col min="7947" max="7947" width="12.54296875" style="230" customWidth="1"/>
    <col min="7948" max="7948" width="10.54296875" style="230" customWidth="1"/>
    <col min="7949" max="7950" width="8.54296875" style="230"/>
    <col min="7951" max="7951" width="10.54296875" style="230" customWidth="1"/>
    <col min="7952" max="7954" width="10.453125" style="230" customWidth="1"/>
    <col min="7955" max="7955" width="8.54296875" style="230"/>
    <col min="7956" max="7956" width="11.54296875" style="230" customWidth="1"/>
    <col min="7957" max="7959" width="8.54296875" style="230"/>
    <col min="7960" max="7960" width="9.54296875" style="230" customWidth="1"/>
    <col min="7961" max="8192" width="8.54296875" style="230"/>
    <col min="8193" max="8193" width="13.453125" style="230" customWidth="1"/>
    <col min="8194" max="8194" width="9.453125" style="230" customWidth="1"/>
    <col min="8195" max="8195" width="12.453125" style="230" customWidth="1"/>
    <col min="8196" max="8196" width="10.54296875" style="230" customWidth="1"/>
    <col min="8197" max="8197" width="7.54296875" style="230" customWidth="1"/>
    <col min="8198" max="8199" width="10.453125" style="230" customWidth="1"/>
    <col min="8200" max="8200" width="9" style="230" customWidth="1"/>
    <col min="8201" max="8201" width="9.54296875" style="230" customWidth="1"/>
    <col min="8202" max="8202" width="9.453125" style="230" customWidth="1"/>
    <col min="8203" max="8203" width="12.54296875" style="230" customWidth="1"/>
    <col min="8204" max="8204" width="10.54296875" style="230" customWidth="1"/>
    <col min="8205" max="8206" width="8.54296875" style="230"/>
    <col min="8207" max="8207" width="10.54296875" style="230" customWidth="1"/>
    <col min="8208" max="8210" width="10.453125" style="230" customWidth="1"/>
    <col min="8211" max="8211" width="8.54296875" style="230"/>
    <col min="8212" max="8212" width="11.54296875" style="230" customWidth="1"/>
    <col min="8213" max="8215" width="8.54296875" style="230"/>
    <col min="8216" max="8216" width="9.54296875" style="230" customWidth="1"/>
    <col min="8217" max="8448" width="8.54296875" style="230"/>
    <col min="8449" max="8449" width="13.453125" style="230" customWidth="1"/>
    <col min="8450" max="8450" width="9.453125" style="230" customWidth="1"/>
    <col min="8451" max="8451" width="12.453125" style="230" customWidth="1"/>
    <col min="8452" max="8452" width="10.54296875" style="230" customWidth="1"/>
    <col min="8453" max="8453" width="7.54296875" style="230" customWidth="1"/>
    <col min="8454" max="8455" width="10.453125" style="230" customWidth="1"/>
    <col min="8456" max="8456" width="9" style="230" customWidth="1"/>
    <col min="8457" max="8457" width="9.54296875" style="230" customWidth="1"/>
    <col min="8458" max="8458" width="9.453125" style="230" customWidth="1"/>
    <col min="8459" max="8459" width="12.54296875" style="230" customWidth="1"/>
    <col min="8460" max="8460" width="10.54296875" style="230" customWidth="1"/>
    <col min="8461" max="8462" width="8.54296875" style="230"/>
    <col min="8463" max="8463" width="10.54296875" style="230" customWidth="1"/>
    <col min="8464" max="8466" width="10.453125" style="230" customWidth="1"/>
    <col min="8467" max="8467" width="8.54296875" style="230"/>
    <col min="8468" max="8468" width="11.54296875" style="230" customWidth="1"/>
    <col min="8469" max="8471" width="8.54296875" style="230"/>
    <col min="8472" max="8472" width="9.54296875" style="230" customWidth="1"/>
    <col min="8473" max="8704" width="8.54296875" style="230"/>
    <col min="8705" max="8705" width="13.453125" style="230" customWidth="1"/>
    <col min="8706" max="8706" width="9.453125" style="230" customWidth="1"/>
    <col min="8707" max="8707" width="12.453125" style="230" customWidth="1"/>
    <col min="8708" max="8708" width="10.54296875" style="230" customWidth="1"/>
    <col min="8709" max="8709" width="7.54296875" style="230" customWidth="1"/>
    <col min="8710" max="8711" width="10.453125" style="230" customWidth="1"/>
    <col min="8712" max="8712" width="9" style="230" customWidth="1"/>
    <col min="8713" max="8713" width="9.54296875" style="230" customWidth="1"/>
    <col min="8714" max="8714" width="9.453125" style="230" customWidth="1"/>
    <col min="8715" max="8715" width="12.54296875" style="230" customWidth="1"/>
    <col min="8716" max="8716" width="10.54296875" style="230" customWidth="1"/>
    <col min="8717" max="8718" width="8.54296875" style="230"/>
    <col min="8719" max="8719" width="10.54296875" style="230" customWidth="1"/>
    <col min="8720" max="8722" width="10.453125" style="230" customWidth="1"/>
    <col min="8723" max="8723" width="8.54296875" style="230"/>
    <col min="8724" max="8724" width="11.54296875" style="230" customWidth="1"/>
    <col min="8725" max="8727" width="8.54296875" style="230"/>
    <col min="8728" max="8728" width="9.54296875" style="230" customWidth="1"/>
    <col min="8729" max="8960" width="8.54296875" style="230"/>
    <col min="8961" max="8961" width="13.453125" style="230" customWidth="1"/>
    <col min="8962" max="8962" width="9.453125" style="230" customWidth="1"/>
    <col min="8963" max="8963" width="12.453125" style="230" customWidth="1"/>
    <col min="8964" max="8964" width="10.54296875" style="230" customWidth="1"/>
    <col min="8965" max="8965" width="7.54296875" style="230" customWidth="1"/>
    <col min="8966" max="8967" width="10.453125" style="230" customWidth="1"/>
    <col min="8968" max="8968" width="9" style="230" customWidth="1"/>
    <col min="8969" max="8969" width="9.54296875" style="230" customWidth="1"/>
    <col min="8970" max="8970" width="9.453125" style="230" customWidth="1"/>
    <col min="8971" max="8971" width="12.54296875" style="230" customWidth="1"/>
    <col min="8972" max="8972" width="10.54296875" style="230" customWidth="1"/>
    <col min="8973" max="8974" width="8.54296875" style="230"/>
    <col min="8975" max="8975" width="10.54296875" style="230" customWidth="1"/>
    <col min="8976" max="8978" width="10.453125" style="230" customWidth="1"/>
    <col min="8979" max="8979" width="8.54296875" style="230"/>
    <col min="8980" max="8980" width="11.54296875" style="230" customWidth="1"/>
    <col min="8981" max="8983" width="8.54296875" style="230"/>
    <col min="8984" max="8984" width="9.54296875" style="230" customWidth="1"/>
    <col min="8985" max="9216" width="8.54296875" style="230"/>
    <col min="9217" max="9217" width="13.453125" style="230" customWidth="1"/>
    <col min="9218" max="9218" width="9.453125" style="230" customWidth="1"/>
    <col min="9219" max="9219" width="12.453125" style="230" customWidth="1"/>
    <col min="9220" max="9220" width="10.54296875" style="230" customWidth="1"/>
    <col min="9221" max="9221" width="7.54296875" style="230" customWidth="1"/>
    <col min="9222" max="9223" width="10.453125" style="230" customWidth="1"/>
    <col min="9224" max="9224" width="9" style="230" customWidth="1"/>
    <col min="9225" max="9225" width="9.54296875" style="230" customWidth="1"/>
    <col min="9226" max="9226" width="9.453125" style="230" customWidth="1"/>
    <col min="9227" max="9227" width="12.54296875" style="230" customWidth="1"/>
    <col min="9228" max="9228" width="10.54296875" style="230" customWidth="1"/>
    <col min="9229" max="9230" width="8.54296875" style="230"/>
    <col min="9231" max="9231" width="10.54296875" style="230" customWidth="1"/>
    <col min="9232" max="9234" width="10.453125" style="230" customWidth="1"/>
    <col min="9235" max="9235" width="8.54296875" style="230"/>
    <col min="9236" max="9236" width="11.54296875" style="230" customWidth="1"/>
    <col min="9237" max="9239" width="8.54296875" style="230"/>
    <col min="9240" max="9240" width="9.54296875" style="230" customWidth="1"/>
    <col min="9241" max="9472" width="8.54296875" style="230"/>
    <col min="9473" max="9473" width="13.453125" style="230" customWidth="1"/>
    <col min="9474" max="9474" width="9.453125" style="230" customWidth="1"/>
    <col min="9475" max="9475" width="12.453125" style="230" customWidth="1"/>
    <col min="9476" max="9476" width="10.54296875" style="230" customWidth="1"/>
    <col min="9477" max="9477" width="7.54296875" style="230" customWidth="1"/>
    <col min="9478" max="9479" width="10.453125" style="230" customWidth="1"/>
    <col min="9480" max="9480" width="9" style="230" customWidth="1"/>
    <col min="9481" max="9481" width="9.54296875" style="230" customWidth="1"/>
    <col min="9482" max="9482" width="9.453125" style="230" customWidth="1"/>
    <col min="9483" max="9483" width="12.54296875" style="230" customWidth="1"/>
    <col min="9484" max="9484" width="10.54296875" style="230" customWidth="1"/>
    <col min="9485" max="9486" width="8.54296875" style="230"/>
    <col min="9487" max="9487" width="10.54296875" style="230" customWidth="1"/>
    <col min="9488" max="9490" width="10.453125" style="230" customWidth="1"/>
    <col min="9491" max="9491" width="8.54296875" style="230"/>
    <col min="9492" max="9492" width="11.54296875" style="230" customWidth="1"/>
    <col min="9493" max="9495" width="8.54296875" style="230"/>
    <col min="9496" max="9496" width="9.54296875" style="230" customWidth="1"/>
    <col min="9497" max="9728" width="8.54296875" style="230"/>
    <col min="9729" max="9729" width="13.453125" style="230" customWidth="1"/>
    <col min="9730" max="9730" width="9.453125" style="230" customWidth="1"/>
    <col min="9731" max="9731" width="12.453125" style="230" customWidth="1"/>
    <col min="9732" max="9732" width="10.54296875" style="230" customWidth="1"/>
    <col min="9733" max="9733" width="7.54296875" style="230" customWidth="1"/>
    <col min="9734" max="9735" width="10.453125" style="230" customWidth="1"/>
    <col min="9736" max="9736" width="9" style="230" customWidth="1"/>
    <col min="9737" max="9737" width="9.54296875" style="230" customWidth="1"/>
    <col min="9738" max="9738" width="9.453125" style="230" customWidth="1"/>
    <col min="9739" max="9739" width="12.54296875" style="230" customWidth="1"/>
    <col min="9740" max="9740" width="10.54296875" style="230" customWidth="1"/>
    <col min="9741" max="9742" width="8.54296875" style="230"/>
    <col min="9743" max="9743" width="10.54296875" style="230" customWidth="1"/>
    <col min="9744" max="9746" width="10.453125" style="230" customWidth="1"/>
    <col min="9747" max="9747" width="8.54296875" style="230"/>
    <col min="9748" max="9748" width="11.54296875" style="230" customWidth="1"/>
    <col min="9749" max="9751" width="8.54296875" style="230"/>
    <col min="9752" max="9752" width="9.54296875" style="230" customWidth="1"/>
    <col min="9753" max="9984" width="8.54296875" style="230"/>
    <col min="9985" max="9985" width="13.453125" style="230" customWidth="1"/>
    <col min="9986" max="9986" width="9.453125" style="230" customWidth="1"/>
    <col min="9987" max="9987" width="12.453125" style="230" customWidth="1"/>
    <col min="9988" max="9988" width="10.54296875" style="230" customWidth="1"/>
    <col min="9989" max="9989" width="7.54296875" style="230" customWidth="1"/>
    <col min="9990" max="9991" width="10.453125" style="230" customWidth="1"/>
    <col min="9992" max="9992" width="9" style="230" customWidth="1"/>
    <col min="9993" max="9993" width="9.54296875" style="230" customWidth="1"/>
    <col min="9994" max="9994" width="9.453125" style="230" customWidth="1"/>
    <col min="9995" max="9995" width="12.54296875" style="230" customWidth="1"/>
    <col min="9996" max="9996" width="10.54296875" style="230" customWidth="1"/>
    <col min="9997" max="9998" width="8.54296875" style="230"/>
    <col min="9999" max="9999" width="10.54296875" style="230" customWidth="1"/>
    <col min="10000" max="10002" width="10.453125" style="230" customWidth="1"/>
    <col min="10003" max="10003" width="8.54296875" style="230"/>
    <col min="10004" max="10004" width="11.54296875" style="230" customWidth="1"/>
    <col min="10005" max="10007" width="8.54296875" style="230"/>
    <col min="10008" max="10008" width="9.54296875" style="230" customWidth="1"/>
    <col min="10009" max="10240" width="8.54296875" style="230"/>
    <col min="10241" max="10241" width="13.453125" style="230" customWidth="1"/>
    <col min="10242" max="10242" width="9.453125" style="230" customWidth="1"/>
    <col min="10243" max="10243" width="12.453125" style="230" customWidth="1"/>
    <col min="10244" max="10244" width="10.54296875" style="230" customWidth="1"/>
    <col min="10245" max="10245" width="7.54296875" style="230" customWidth="1"/>
    <col min="10246" max="10247" width="10.453125" style="230" customWidth="1"/>
    <col min="10248" max="10248" width="9" style="230" customWidth="1"/>
    <col min="10249" max="10249" width="9.54296875" style="230" customWidth="1"/>
    <col min="10250" max="10250" width="9.453125" style="230" customWidth="1"/>
    <col min="10251" max="10251" width="12.54296875" style="230" customWidth="1"/>
    <col min="10252" max="10252" width="10.54296875" style="230" customWidth="1"/>
    <col min="10253" max="10254" width="8.54296875" style="230"/>
    <col min="10255" max="10255" width="10.54296875" style="230" customWidth="1"/>
    <col min="10256" max="10258" width="10.453125" style="230" customWidth="1"/>
    <col min="10259" max="10259" width="8.54296875" style="230"/>
    <col min="10260" max="10260" width="11.54296875" style="230" customWidth="1"/>
    <col min="10261" max="10263" width="8.54296875" style="230"/>
    <col min="10264" max="10264" width="9.54296875" style="230" customWidth="1"/>
    <col min="10265" max="10496" width="8.54296875" style="230"/>
    <col min="10497" max="10497" width="13.453125" style="230" customWidth="1"/>
    <col min="10498" max="10498" width="9.453125" style="230" customWidth="1"/>
    <col min="10499" max="10499" width="12.453125" style="230" customWidth="1"/>
    <col min="10500" max="10500" width="10.54296875" style="230" customWidth="1"/>
    <col min="10501" max="10501" width="7.54296875" style="230" customWidth="1"/>
    <col min="10502" max="10503" width="10.453125" style="230" customWidth="1"/>
    <col min="10504" max="10504" width="9" style="230" customWidth="1"/>
    <col min="10505" max="10505" width="9.54296875" style="230" customWidth="1"/>
    <col min="10506" max="10506" width="9.453125" style="230" customWidth="1"/>
    <col min="10507" max="10507" width="12.54296875" style="230" customWidth="1"/>
    <col min="10508" max="10508" width="10.54296875" style="230" customWidth="1"/>
    <col min="10509" max="10510" width="8.54296875" style="230"/>
    <col min="10511" max="10511" width="10.54296875" style="230" customWidth="1"/>
    <col min="10512" max="10514" width="10.453125" style="230" customWidth="1"/>
    <col min="10515" max="10515" width="8.54296875" style="230"/>
    <col min="10516" max="10516" width="11.54296875" style="230" customWidth="1"/>
    <col min="10517" max="10519" width="8.54296875" style="230"/>
    <col min="10520" max="10520" width="9.54296875" style="230" customWidth="1"/>
    <col min="10521" max="10752" width="8.54296875" style="230"/>
    <col min="10753" max="10753" width="13.453125" style="230" customWidth="1"/>
    <col min="10754" max="10754" width="9.453125" style="230" customWidth="1"/>
    <col min="10755" max="10755" width="12.453125" style="230" customWidth="1"/>
    <col min="10756" max="10756" width="10.54296875" style="230" customWidth="1"/>
    <col min="10757" max="10757" width="7.54296875" style="230" customWidth="1"/>
    <col min="10758" max="10759" width="10.453125" style="230" customWidth="1"/>
    <col min="10760" max="10760" width="9" style="230" customWidth="1"/>
    <col min="10761" max="10761" width="9.54296875" style="230" customWidth="1"/>
    <col min="10762" max="10762" width="9.453125" style="230" customWidth="1"/>
    <col min="10763" max="10763" width="12.54296875" style="230" customWidth="1"/>
    <col min="10764" max="10764" width="10.54296875" style="230" customWidth="1"/>
    <col min="10765" max="10766" width="8.54296875" style="230"/>
    <col min="10767" max="10767" width="10.54296875" style="230" customWidth="1"/>
    <col min="10768" max="10770" width="10.453125" style="230" customWidth="1"/>
    <col min="10771" max="10771" width="8.54296875" style="230"/>
    <col min="10772" max="10772" width="11.54296875" style="230" customWidth="1"/>
    <col min="10773" max="10775" width="8.54296875" style="230"/>
    <col min="10776" max="10776" width="9.54296875" style="230" customWidth="1"/>
    <col min="10777" max="11008" width="8.54296875" style="230"/>
    <col min="11009" max="11009" width="13.453125" style="230" customWidth="1"/>
    <col min="11010" max="11010" width="9.453125" style="230" customWidth="1"/>
    <col min="11011" max="11011" width="12.453125" style="230" customWidth="1"/>
    <col min="11012" max="11012" width="10.54296875" style="230" customWidth="1"/>
    <col min="11013" max="11013" width="7.54296875" style="230" customWidth="1"/>
    <col min="11014" max="11015" width="10.453125" style="230" customWidth="1"/>
    <col min="11016" max="11016" width="9" style="230" customWidth="1"/>
    <col min="11017" max="11017" width="9.54296875" style="230" customWidth="1"/>
    <col min="11018" max="11018" width="9.453125" style="230" customWidth="1"/>
    <col min="11019" max="11019" width="12.54296875" style="230" customWidth="1"/>
    <col min="11020" max="11020" width="10.54296875" style="230" customWidth="1"/>
    <col min="11021" max="11022" width="8.54296875" style="230"/>
    <col min="11023" max="11023" width="10.54296875" style="230" customWidth="1"/>
    <col min="11024" max="11026" width="10.453125" style="230" customWidth="1"/>
    <col min="11027" max="11027" width="8.54296875" style="230"/>
    <col min="11028" max="11028" width="11.54296875" style="230" customWidth="1"/>
    <col min="11029" max="11031" width="8.54296875" style="230"/>
    <col min="11032" max="11032" width="9.54296875" style="230" customWidth="1"/>
    <col min="11033" max="11264" width="8.54296875" style="230"/>
    <col min="11265" max="11265" width="13.453125" style="230" customWidth="1"/>
    <col min="11266" max="11266" width="9.453125" style="230" customWidth="1"/>
    <col min="11267" max="11267" width="12.453125" style="230" customWidth="1"/>
    <col min="11268" max="11268" width="10.54296875" style="230" customWidth="1"/>
    <col min="11269" max="11269" width="7.54296875" style="230" customWidth="1"/>
    <col min="11270" max="11271" width="10.453125" style="230" customWidth="1"/>
    <col min="11272" max="11272" width="9" style="230" customWidth="1"/>
    <col min="11273" max="11273" width="9.54296875" style="230" customWidth="1"/>
    <col min="11274" max="11274" width="9.453125" style="230" customWidth="1"/>
    <col min="11275" max="11275" width="12.54296875" style="230" customWidth="1"/>
    <col min="11276" max="11276" width="10.54296875" style="230" customWidth="1"/>
    <col min="11277" max="11278" width="8.54296875" style="230"/>
    <col min="11279" max="11279" width="10.54296875" style="230" customWidth="1"/>
    <col min="11280" max="11282" width="10.453125" style="230" customWidth="1"/>
    <col min="11283" max="11283" width="8.54296875" style="230"/>
    <col min="11284" max="11284" width="11.54296875" style="230" customWidth="1"/>
    <col min="11285" max="11287" width="8.54296875" style="230"/>
    <col min="11288" max="11288" width="9.54296875" style="230" customWidth="1"/>
    <col min="11289" max="11520" width="8.54296875" style="230"/>
    <col min="11521" max="11521" width="13.453125" style="230" customWidth="1"/>
    <col min="11522" max="11522" width="9.453125" style="230" customWidth="1"/>
    <col min="11523" max="11523" width="12.453125" style="230" customWidth="1"/>
    <col min="11524" max="11524" width="10.54296875" style="230" customWidth="1"/>
    <col min="11525" max="11525" width="7.54296875" style="230" customWidth="1"/>
    <col min="11526" max="11527" width="10.453125" style="230" customWidth="1"/>
    <col min="11528" max="11528" width="9" style="230" customWidth="1"/>
    <col min="11529" max="11529" width="9.54296875" style="230" customWidth="1"/>
    <col min="11530" max="11530" width="9.453125" style="230" customWidth="1"/>
    <col min="11531" max="11531" width="12.54296875" style="230" customWidth="1"/>
    <col min="11532" max="11532" width="10.54296875" style="230" customWidth="1"/>
    <col min="11533" max="11534" width="8.54296875" style="230"/>
    <col min="11535" max="11535" width="10.54296875" style="230" customWidth="1"/>
    <col min="11536" max="11538" width="10.453125" style="230" customWidth="1"/>
    <col min="11539" max="11539" width="8.54296875" style="230"/>
    <col min="11540" max="11540" width="11.54296875" style="230" customWidth="1"/>
    <col min="11541" max="11543" width="8.54296875" style="230"/>
    <col min="11544" max="11544" width="9.54296875" style="230" customWidth="1"/>
    <col min="11545" max="11776" width="8.54296875" style="230"/>
    <col min="11777" max="11777" width="13.453125" style="230" customWidth="1"/>
    <col min="11778" max="11778" width="9.453125" style="230" customWidth="1"/>
    <col min="11779" max="11779" width="12.453125" style="230" customWidth="1"/>
    <col min="11780" max="11780" width="10.54296875" style="230" customWidth="1"/>
    <col min="11781" max="11781" width="7.54296875" style="230" customWidth="1"/>
    <col min="11782" max="11783" width="10.453125" style="230" customWidth="1"/>
    <col min="11784" max="11784" width="9" style="230" customWidth="1"/>
    <col min="11785" max="11785" width="9.54296875" style="230" customWidth="1"/>
    <col min="11786" max="11786" width="9.453125" style="230" customWidth="1"/>
    <col min="11787" max="11787" width="12.54296875" style="230" customWidth="1"/>
    <col min="11788" max="11788" width="10.54296875" style="230" customWidth="1"/>
    <col min="11789" max="11790" width="8.54296875" style="230"/>
    <col min="11791" max="11791" width="10.54296875" style="230" customWidth="1"/>
    <col min="11792" max="11794" width="10.453125" style="230" customWidth="1"/>
    <col min="11795" max="11795" width="8.54296875" style="230"/>
    <col min="11796" max="11796" width="11.54296875" style="230" customWidth="1"/>
    <col min="11797" max="11799" width="8.54296875" style="230"/>
    <col min="11800" max="11800" width="9.54296875" style="230" customWidth="1"/>
    <col min="11801" max="12032" width="8.54296875" style="230"/>
    <col min="12033" max="12033" width="13.453125" style="230" customWidth="1"/>
    <col min="12034" max="12034" width="9.453125" style="230" customWidth="1"/>
    <col min="12035" max="12035" width="12.453125" style="230" customWidth="1"/>
    <col min="12036" max="12036" width="10.54296875" style="230" customWidth="1"/>
    <col min="12037" max="12037" width="7.54296875" style="230" customWidth="1"/>
    <col min="12038" max="12039" width="10.453125" style="230" customWidth="1"/>
    <col min="12040" max="12040" width="9" style="230" customWidth="1"/>
    <col min="12041" max="12041" width="9.54296875" style="230" customWidth="1"/>
    <col min="12042" max="12042" width="9.453125" style="230" customWidth="1"/>
    <col min="12043" max="12043" width="12.54296875" style="230" customWidth="1"/>
    <col min="12044" max="12044" width="10.54296875" style="230" customWidth="1"/>
    <col min="12045" max="12046" width="8.54296875" style="230"/>
    <col min="12047" max="12047" width="10.54296875" style="230" customWidth="1"/>
    <col min="12048" max="12050" width="10.453125" style="230" customWidth="1"/>
    <col min="12051" max="12051" width="8.54296875" style="230"/>
    <col min="12052" max="12052" width="11.54296875" style="230" customWidth="1"/>
    <col min="12053" max="12055" width="8.54296875" style="230"/>
    <col min="12056" max="12056" width="9.54296875" style="230" customWidth="1"/>
    <col min="12057" max="12288" width="8.54296875" style="230"/>
    <col min="12289" max="12289" width="13.453125" style="230" customWidth="1"/>
    <col min="12290" max="12290" width="9.453125" style="230" customWidth="1"/>
    <col min="12291" max="12291" width="12.453125" style="230" customWidth="1"/>
    <col min="12292" max="12292" width="10.54296875" style="230" customWidth="1"/>
    <col min="12293" max="12293" width="7.54296875" style="230" customWidth="1"/>
    <col min="12294" max="12295" width="10.453125" style="230" customWidth="1"/>
    <col min="12296" max="12296" width="9" style="230" customWidth="1"/>
    <col min="12297" max="12297" width="9.54296875" style="230" customWidth="1"/>
    <col min="12298" max="12298" width="9.453125" style="230" customWidth="1"/>
    <col min="12299" max="12299" width="12.54296875" style="230" customWidth="1"/>
    <col min="12300" max="12300" width="10.54296875" style="230" customWidth="1"/>
    <col min="12301" max="12302" width="8.54296875" style="230"/>
    <col min="12303" max="12303" width="10.54296875" style="230" customWidth="1"/>
    <col min="12304" max="12306" width="10.453125" style="230" customWidth="1"/>
    <col min="12307" max="12307" width="8.54296875" style="230"/>
    <col min="12308" max="12308" width="11.54296875" style="230" customWidth="1"/>
    <col min="12309" max="12311" width="8.54296875" style="230"/>
    <col min="12312" max="12312" width="9.54296875" style="230" customWidth="1"/>
    <col min="12313" max="12544" width="8.54296875" style="230"/>
    <col min="12545" max="12545" width="13.453125" style="230" customWidth="1"/>
    <col min="12546" max="12546" width="9.453125" style="230" customWidth="1"/>
    <col min="12547" max="12547" width="12.453125" style="230" customWidth="1"/>
    <col min="12548" max="12548" width="10.54296875" style="230" customWidth="1"/>
    <col min="12549" max="12549" width="7.54296875" style="230" customWidth="1"/>
    <col min="12550" max="12551" width="10.453125" style="230" customWidth="1"/>
    <col min="12552" max="12552" width="9" style="230" customWidth="1"/>
    <col min="12553" max="12553" width="9.54296875" style="230" customWidth="1"/>
    <col min="12554" max="12554" width="9.453125" style="230" customWidth="1"/>
    <col min="12555" max="12555" width="12.54296875" style="230" customWidth="1"/>
    <col min="12556" max="12556" width="10.54296875" style="230" customWidth="1"/>
    <col min="12557" max="12558" width="8.54296875" style="230"/>
    <col min="12559" max="12559" width="10.54296875" style="230" customWidth="1"/>
    <col min="12560" max="12562" width="10.453125" style="230" customWidth="1"/>
    <col min="12563" max="12563" width="8.54296875" style="230"/>
    <col min="12564" max="12564" width="11.54296875" style="230" customWidth="1"/>
    <col min="12565" max="12567" width="8.54296875" style="230"/>
    <col min="12568" max="12568" width="9.54296875" style="230" customWidth="1"/>
    <col min="12569" max="12800" width="8.54296875" style="230"/>
    <col min="12801" max="12801" width="13.453125" style="230" customWidth="1"/>
    <col min="12802" max="12802" width="9.453125" style="230" customWidth="1"/>
    <col min="12803" max="12803" width="12.453125" style="230" customWidth="1"/>
    <col min="12804" max="12804" width="10.54296875" style="230" customWidth="1"/>
    <col min="12805" max="12805" width="7.54296875" style="230" customWidth="1"/>
    <col min="12806" max="12807" width="10.453125" style="230" customWidth="1"/>
    <col min="12808" max="12808" width="9" style="230" customWidth="1"/>
    <col min="12809" max="12809" width="9.54296875" style="230" customWidth="1"/>
    <col min="12810" max="12810" width="9.453125" style="230" customWidth="1"/>
    <col min="12811" max="12811" width="12.54296875" style="230" customWidth="1"/>
    <col min="12812" max="12812" width="10.54296875" style="230" customWidth="1"/>
    <col min="12813" max="12814" width="8.54296875" style="230"/>
    <col min="12815" max="12815" width="10.54296875" style="230" customWidth="1"/>
    <col min="12816" max="12818" width="10.453125" style="230" customWidth="1"/>
    <col min="12819" max="12819" width="8.54296875" style="230"/>
    <col min="12820" max="12820" width="11.54296875" style="230" customWidth="1"/>
    <col min="12821" max="12823" width="8.54296875" style="230"/>
    <col min="12824" max="12824" width="9.54296875" style="230" customWidth="1"/>
    <col min="12825" max="13056" width="8.54296875" style="230"/>
    <col min="13057" max="13057" width="13.453125" style="230" customWidth="1"/>
    <col min="13058" max="13058" width="9.453125" style="230" customWidth="1"/>
    <col min="13059" max="13059" width="12.453125" style="230" customWidth="1"/>
    <col min="13060" max="13060" width="10.54296875" style="230" customWidth="1"/>
    <col min="13061" max="13061" width="7.54296875" style="230" customWidth="1"/>
    <col min="13062" max="13063" width="10.453125" style="230" customWidth="1"/>
    <col min="13064" max="13064" width="9" style="230" customWidth="1"/>
    <col min="13065" max="13065" width="9.54296875" style="230" customWidth="1"/>
    <col min="13066" max="13066" width="9.453125" style="230" customWidth="1"/>
    <col min="13067" max="13067" width="12.54296875" style="230" customWidth="1"/>
    <col min="13068" max="13068" width="10.54296875" style="230" customWidth="1"/>
    <col min="13069" max="13070" width="8.54296875" style="230"/>
    <col min="13071" max="13071" width="10.54296875" style="230" customWidth="1"/>
    <col min="13072" max="13074" width="10.453125" style="230" customWidth="1"/>
    <col min="13075" max="13075" width="8.54296875" style="230"/>
    <col min="13076" max="13076" width="11.54296875" style="230" customWidth="1"/>
    <col min="13077" max="13079" width="8.54296875" style="230"/>
    <col min="13080" max="13080" width="9.54296875" style="230" customWidth="1"/>
    <col min="13081" max="13312" width="8.54296875" style="230"/>
    <col min="13313" max="13313" width="13.453125" style="230" customWidth="1"/>
    <col min="13314" max="13314" width="9.453125" style="230" customWidth="1"/>
    <col min="13315" max="13315" width="12.453125" style="230" customWidth="1"/>
    <col min="13316" max="13316" width="10.54296875" style="230" customWidth="1"/>
    <col min="13317" max="13317" width="7.54296875" style="230" customWidth="1"/>
    <col min="13318" max="13319" width="10.453125" style="230" customWidth="1"/>
    <col min="13320" max="13320" width="9" style="230" customWidth="1"/>
    <col min="13321" max="13321" width="9.54296875" style="230" customWidth="1"/>
    <col min="13322" max="13322" width="9.453125" style="230" customWidth="1"/>
    <col min="13323" max="13323" width="12.54296875" style="230" customWidth="1"/>
    <col min="13324" max="13324" width="10.54296875" style="230" customWidth="1"/>
    <col min="13325" max="13326" width="8.54296875" style="230"/>
    <col min="13327" max="13327" width="10.54296875" style="230" customWidth="1"/>
    <col min="13328" max="13330" width="10.453125" style="230" customWidth="1"/>
    <col min="13331" max="13331" width="8.54296875" style="230"/>
    <col min="13332" max="13332" width="11.54296875" style="230" customWidth="1"/>
    <col min="13333" max="13335" width="8.54296875" style="230"/>
    <col min="13336" max="13336" width="9.54296875" style="230" customWidth="1"/>
    <col min="13337" max="13568" width="8.54296875" style="230"/>
    <col min="13569" max="13569" width="13.453125" style="230" customWidth="1"/>
    <col min="13570" max="13570" width="9.453125" style="230" customWidth="1"/>
    <col min="13571" max="13571" width="12.453125" style="230" customWidth="1"/>
    <col min="13572" max="13572" width="10.54296875" style="230" customWidth="1"/>
    <col min="13573" max="13573" width="7.54296875" style="230" customWidth="1"/>
    <col min="13574" max="13575" width="10.453125" style="230" customWidth="1"/>
    <col min="13576" max="13576" width="9" style="230" customWidth="1"/>
    <col min="13577" max="13577" width="9.54296875" style="230" customWidth="1"/>
    <col min="13578" max="13578" width="9.453125" style="230" customWidth="1"/>
    <col min="13579" max="13579" width="12.54296875" style="230" customWidth="1"/>
    <col min="13580" max="13580" width="10.54296875" style="230" customWidth="1"/>
    <col min="13581" max="13582" width="8.54296875" style="230"/>
    <col min="13583" max="13583" width="10.54296875" style="230" customWidth="1"/>
    <col min="13584" max="13586" width="10.453125" style="230" customWidth="1"/>
    <col min="13587" max="13587" width="8.54296875" style="230"/>
    <col min="13588" max="13588" width="11.54296875" style="230" customWidth="1"/>
    <col min="13589" max="13591" width="8.54296875" style="230"/>
    <col min="13592" max="13592" width="9.54296875" style="230" customWidth="1"/>
    <col min="13593" max="13824" width="8.54296875" style="230"/>
    <col min="13825" max="13825" width="13.453125" style="230" customWidth="1"/>
    <col min="13826" max="13826" width="9.453125" style="230" customWidth="1"/>
    <col min="13827" max="13827" width="12.453125" style="230" customWidth="1"/>
    <col min="13828" max="13828" width="10.54296875" style="230" customWidth="1"/>
    <col min="13829" max="13829" width="7.54296875" style="230" customWidth="1"/>
    <col min="13830" max="13831" width="10.453125" style="230" customWidth="1"/>
    <col min="13832" max="13832" width="9" style="230" customWidth="1"/>
    <col min="13833" max="13833" width="9.54296875" style="230" customWidth="1"/>
    <col min="13834" max="13834" width="9.453125" style="230" customWidth="1"/>
    <col min="13835" max="13835" width="12.54296875" style="230" customWidth="1"/>
    <col min="13836" max="13836" width="10.54296875" style="230" customWidth="1"/>
    <col min="13837" max="13838" width="8.54296875" style="230"/>
    <col min="13839" max="13839" width="10.54296875" style="230" customWidth="1"/>
    <col min="13840" max="13842" width="10.453125" style="230" customWidth="1"/>
    <col min="13843" max="13843" width="8.54296875" style="230"/>
    <col min="13844" max="13844" width="11.54296875" style="230" customWidth="1"/>
    <col min="13845" max="13847" width="8.54296875" style="230"/>
    <col min="13848" max="13848" width="9.54296875" style="230" customWidth="1"/>
    <col min="13849" max="14080" width="8.54296875" style="230"/>
    <col min="14081" max="14081" width="13.453125" style="230" customWidth="1"/>
    <col min="14082" max="14082" width="9.453125" style="230" customWidth="1"/>
    <col min="14083" max="14083" width="12.453125" style="230" customWidth="1"/>
    <col min="14084" max="14084" width="10.54296875" style="230" customWidth="1"/>
    <col min="14085" max="14085" width="7.54296875" style="230" customWidth="1"/>
    <col min="14086" max="14087" width="10.453125" style="230" customWidth="1"/>
    <col min="14088" max="14088" width="9" style="230" customWidth="1"/>
    <col min="14089" max="14089" width="9.54296875" style="230" customWidth="1"/>
    <col min="14090" max="14090" width="9.453125" style="230" customWidth="1"/>
    <col min="14091" max="14091" width="12.54296875" style="230" customWidth="1"/>
    <col min="14092" max="14092" width="10.54296875" style="230" customWidth="1"/>
    <col min="14093" max="14094" width="8.54296875" style="230"/>
    <col min="14095" max="14095" width="10.54296875" style="230" customWidth="1"/>
    <col min="14096" max="14098" width="10.453125" style="230" customWidth="1"/>
    <col min="14099" max="14099" width="8.54296875" style="230"/>
    <col min="14100" max="14100" width="11.54296875" style="230" customWidth="1"/>
    <col min="14101" max="14103" width="8.54296875" style="230"/>
    <col min="14104" max="14104" width="9.54296875" style="230" customWidth="1"/>
    <col min="14105" max="14336" width="8.54296875" style="230"/>
    <col min="14337" max="14337" width="13.453125" style="230" customWidth="1"/>
    <col min="14338" max="14338" width="9.453125" style="230" customWidth="1"/>
    <col min="14339" max="14339" width="12.453125" style="230" customWidth="1"/>
    <col min="14340" max="14340" width="10.54296875" style="230" customWidth="1"/>
    <col min="14341" max="14341" width="7.54296875" style="230" customWidth="1"/>
    <col min="14342" max="14343" width="10.453125" style="230" customWidth="1"/>
    <col min="14344" max="14344" width="9" style="230" customWidth="1"/>
    <col min="14345" max="14345" width="9.54296875" style="230" customWidth="1"/>
    <col min="14346" max="14346" width="9.453125" style="230" customWidth="1"/>
    <col min="14347" max="14347" width="12.54296875" style="230" customWidth="1"/>
    <col min="14348" max="14348" width="10.54296875" style="230" customWidth="1"/>
    <col min="14349" max="14350" width="8.54296875" style="230"/>
    <col min="14351" max="14351" width="10.54296875" style="230" customWidth="1"/>
    <col min="14352" max="14354" width="10.453125" style="230" customWidth="1"/>
    <col min="14355" max="14355" width="8.54296875" style="230"/>
    <col min="14356" max="14356" width="11.54296875" style="230" customWidth="1"/>
    <col min="14357" max="14359" width="8.54296875" style="230"/>
    <col min="14360" max="14360" width="9.54296875" style="230" customWidth="1"/>
    <col min="14361" max="14592" width="8.54296875" style="230"/>
    <col min="14593" max="14593" width="13.453125" style="230" customWidth="1"/>
    <col min="14594" max="14594" width="9.453125" style="230" customWidth="1"/>
    <col min="14595" max="14595" width="12.453125" style="230" customWidth="1"/>
    <col min="14596" max="14596" width="10.54296875" style="230" customWidth="1"/>
    <col min="14597" max="14597" width="7.54296875" style="230" customWidth="1"/>
    <col min="14598" max="14599" width="10.453125" style="230" customWidth="1"/>
    <col min="14600" max="14600" width="9" style="230" customWidth="1"/>
    <col min="14601" max="14601" width="9.54296875" style="230" customWidth="1"/>
    <col min="14602" max="14602" width="9.453125" style="230" customWidth="1"/>
    <col min="14603" max="14603" width="12.54296875" style="230" customWidth="1"/>
    <col min="14604" max="14604" width="10.54296875" style="230" customWidth="1"/>
    <col min="14605" max="14606" width="8.54296875" style="230"/>
    <col min="14607" max="14607" width="10.54296875" style="230" customWidth="1"/>
    <col min="14608" max="14610" width="10.453125" style="230" customWidth="1"/>
    <col min="14611" max="14611" width="8.54296875" style="230"/>
    <col min="14612" max="14612" width="11.54296875" style="230" customWidth="1"/>
    <col min="14613" max="14615" width="8.54296875" style="230"/>
    <col min="14616" max="14616" width="9.54296875" style="230" customWidth="1"/>
    <col min="14617" max="14848" width="8.54296875" style="230"/>
    <col min="14849" max="14849" width="13.453125" style="230" customWidth="1"/>
    <col min="14850" max="14850" width="9.453125" style="230" customWidth="1"/>
    <col min="14851" max="14851" width="12.453125" style="230" customWidth="1"/>
    <col min="14852" max="14852" width="10.54296875" style="230" customWidth="1"/>
    <col min="14853" max="14853" width="7.54296875" style="230" customWidth="1"/>
    <col min="14854" max="14855" width="10.453125" style="230" customWidth="1"/>
    <col min="14856" max="14856" width="9" style="230" customWidth="1"/>
    <col min="14857" max="14857" width="9.54296875" style="230" customWidth="1"/>
    <col min="14858" max="14858" width="9.453125" style="230" customWidth="1"/>
    <col min="14859" max="14859" width="12.54296875" style="230" customWidth="1"/>
    <col min="14860" max="14860" width="10.54296875" style="230" customWidth="1"/>
    <col min="14861" max="14862" width="8.54296875" style="230"/>
    <col min="14863" max="14863" width="10.54296875" style="230" customWidth="1"/>
    <col min="14864" max="14866" width="10.453125" style="230" customWidth="1"/>
    <col min="14867" max="14867" width="8.54296875" style="230"/>
    <col min="14868" max="14868" width="11.54296875" style="230" customWidth="1"/>
    <col min="14869" max="14871" width="8.54296875" style="230"/>
    <col min="14872" max="14872" width="9.54296875" style="230" customWidth="1"/>
    <col min="14873" max="15104" width="8.54296875" style="230"/>
    <col min="15105" max="15105" width="13.453125" style="230" customWidth="1"/>
    <col min="15106" max="15106" width="9.453125" style="230" customWidth="1"/>
    <col min="15107" max="15107" width="12.453125" style="230" customWidth="1"/>
    <col min="15108" max="15108" width="10.54296875" style="230" customWidth="1"/>
    <col min="15109" max="15109" width="7.54296875" style="230" customWidth="1"/>
    <col min="15110" max="15111" width="10.453125" style="230" customWidth="1"/>
    <col min="15112" max="15112" width="9" style="230" customWidth="1"/>
    <col min="15113" max="15113" width="9.54296875" style="230" customWidth="1"/>
    <col min="15114" max="15114" width="9.453125" style="230" customWidth="1"/>
    <col min="15115" max="15115" width="12.54296875" style="230" customWidth="1"/>
    <col min="15116" max="15116" width="10.54296875" style="230" customWidth="1"/>
    <col min="15117" max="15118" width="8.54296875" style="230"/>
    <col min="15119" max="15119" width="10.54296875" style="230" customWidth="1"/>
    <col min="15120" max="15122" width="10.453125" style="230" customWidth="1"/>
    <col min="15123" max="15123" width="8.54296875" style="230"/>
    <col min="15124" max="15124" width="11.54296875" style="230" customWidth="1"/>
    <col min="15125" max="15127" width="8.54296875" style="230"/>
    <col min="15128" max="15128" width="9.54296875" style="230" customWidth="1"/>
    <col min="15129" max="15360" width="8.54296875" style="230"/>
    <col min="15361" max="15361" width="13.453125" style="230" customWidth="1"/>
    <col min="15362" max="15362" width="9.453125" style="230" customWidth="1"/>
    <col min="15363" max="15363" width="12.453125" style="230" customWidth="1"/>
    <col min="15364" max="15364" width="10.54296875" style="230" customWidth="1"/>
    <col min="15365" max="15365" width="7.54296875" style="230" customWidth="1"/>
    <col min="15366" max="15367" width="10.453125" style="230" customWidth="1"/>
    <col min="15368" max="15368" width="9" style="230" customWidth="1"/>
    <col min="15369" max="15369" width="9.54296875" style="230" customWidth="1"/>
    <col min="15370" max="15370" width="9.453125" style="230" customWidth="1"/>
    <col min="15371" max="15371" width="12.54296875" style="230" customWidth="1"/>
    <col min="15372" max="15372" width="10.54296875" style="230" customWidth="1"/>
    <col min="15373" max="15374" width="8.54296875" style="230"/>
    <col min="15375" max="15375" width="10.54296875" style="230" customWidth="1"/>
    <col min="15376" max="15378" width="10.453125" style="230" customWidth="1"/>
    <col min="15379" max="15379" width="8.54296875" style="230"/>
    <col min="15380" max="15380" width="11.54296875" style="230" customWidth="1"/>
    <col min="15381" max="15383" width="8.54296875" style="230"/>
    <col min="15384" max="15384" width="9.54296875" style="230" customWidth="1"/>
    <col min="15385" max="15616" width="8.54296875" style="230"/>
    <col min="15617" max="15617" width="13.453125" style="230" customWidth="1"/>
    <col min="15618" max="15618" width="9.453125" style="230" customWidth="1"/>
    <col min="15619" max="15619" width="12.453125" style="230" customWidth="1"/>
    <col min="15620" max="15620" width="10.54296875" style="230" customWidth="1"/>
    <col min="15621" max="15621" width="7.54296875" style="230" customWidth="1"/>
    <col min="15622" max="15623" width="10.453125" style="230" customWidth="1"/>
    <col min="15624" max="15624" width="9" style="230" customWidth="1"/>
    <col min="15625" max="15625" width="9.54296875" style="230" customWidth="1"/>
    <col min="15626" max="15626" width="9.453125" style="230" customWidth="1"/>
    <col min="15627" max="15627" width="12.54296875" style="230" customWidth="1"/>
    <col min="15628" max="15628" width="10.54296875" style="230" customWidth="1"/>
    <col min="15629" max="15630" width="8.54296875" style="230"/>
    <col min="15631" max="15631" width="10.54296875" style="230" customWidth="1"/>
    <col min="15632" max="15634" width="10.453125" style="230" customWidth="1"/>
    <col min="15635" max="15635" width="8.54296875" style="230"/>
    <col min="15636" max="15636" width="11.54296875" style="230" customWidth="1"/>
    <col min="15637" max="15639" width="8.54296875" style="230"/>
    <col min="15640" max="15640" width="9.54296875" style="230" customWidth="1"/>
    <col min="15641" max="15872" width="8.54296875" style="230"/>
    <col min="15873" max="15873" width="13.453125" style="230" customWidth="1"/>
    <col min="15874" max="15874" width="9.453125" style="230" customWidth="1"/>
    <col min="15875" max="15875" width="12.453125" style="230" customWidth="1"/>
    <col min="15876" max="15876" width="10.54296875" style="230" customWidth="1"/>
    <col min="15877" max="15877" width="7.54296875" style="230" customWidth="1"/>
    <col min="15878" max="15879" width="10.453125" style="230" customWidth="1"/>
    <col min="15880" max="15880" width="9" style="230" customWidth="1"/>
    <col min="15881" max="15881" width="9.54296875" style="230" customWidth="1"/>
    <col min="15882" max="15882" width="9.453125" style="230" customWidth="1"/>
    <col min="15883" max="15883" width="12.54296875" style="230" customWidth="1"/>
    <col min="15884" max="15884" width="10.54296875" style="230" customWidth="1"/>
    <col min="15885" max="15886" width="8.54296875" style="230"/>
    <col min="15887" max="15887" width="10.54296875" style="230" customWidth="1"/>
    <col min="15888" max="15890" width="10.453125" style="230" customWidth="1"/>
    <col min="15891" max="15891" width="8.54296875" style="230"/>
    <col min="15892" max="15892" width="11.54296875" style="230" customWidth="1"/>
    <col min="15893" max="15895" width="8.54296875" style="230"/>
    <col min="15896" max="15896" width="9.54296875" style="230" customWidth="1"/>
    <col min="15897" max="16128" width="8.54296875" style="230"/>
    <col min="16129" max="16129" width="13.453125" style="230" customWidth="1"/>
    <col min="16130" max="16130" width="9.453125" style="230" customWidth="1"/>
    <col min="16131" max="16131" width="12.453125" style="230" customWidth="1"/>
    <col min="16132" max="16132" width="10.54296875" style="230" customWidth="1"/>
    <col min="16133" max="16133" width="7.54296875" style="230" customWidth="1"/>
    <col min="16134" max="16135" width="10.453125" style="230" customWidth="1"/>
    <col min="16136" max="16136" width="9" style="230" customWidth="1"/>
    <col min="16137" max="16137" width="9.54296875" style="230" customWidth="1"/>
    <col min="16138" max="16138" width="9.453125" style="230" customWidth="1"/>
    <col min="16139" max="16139" width="12.54296875" style="230" customWidth="1"/>
    <col min="16140" max="16140" width="10.54296875" style="230" customWidth="1"/>
    <col min="16141" max="16142" width="8.54296875" style="230"/>
    <col min="16143" max="16143" width="10.54296875" style="230" customWidth="1"/>
    <col min="16144" max="16146" width="10.453125" style="230" customWidth="1"/>
    <col min="16147" max="16147" width="8.54296875" style="230"/>
    <col min="16148" max="16148" width="11.54296875" style="230" customWidth="1"/>
    <col min="16149" max="16151" width="8.54296875" style="230"/>
    <col min="16152" max="16152" width="9.54296875" style="230" customWidth="1"/>
    <col min="16153" max="16384" width="8.54296875" style="230"/>
  </cols>
  <sheetData>
    <row r="1" spans="1:25" ht="13" x14ac:dyDescent="0.3">
      <c r="C1" s="431" t="s">
        <v>2035</v>
      </c>
      <c r="D1" s="431" t="s">
        <v>2036</v>
      </c>
      <c r="E1" s="431" t="s">
        <v>2037</v>
      </c>
      <c r="F1" s="431" t="s">
        <v>2038</v>
      </c>
      <c r="G1" s="431" t="s">
        <v>2039</v>
      </c>
      <c r="H1" s="431" t="s">
        <v>2040</v>
      </c>
      <c r="I1" s="431" t="s">
        <v>2041</v>
      </c>
      <c r="J1" s="431" t="s">
        <v>2042</v>
      </c>
      <c r="K1" s="431" t="s">
        <v>2043</v>
      </c>
      <c r="L1" s="431" t="s">
        <v>2044</v>
      </c>
      <c r="M1" s="431" t="s">
        <v>2045</v>
      </c>
      <c r="N1" s="431" t="s">
        <v>2046</v>
      </c>
      <c r="O1" s="431" t="s">
        <v>2047</v>
      </c>
      <c r="P1" s="431" t="s">
        <v>2048</v>
      </c>
      <c r="Q1" s="431" t="s">
        <v>2049</v>
      </c>
      <c r="R1" s="431" t="s">
        <v>238</v>
      </c>
      <c r="S1" s="431" t="s">
        <v>2050</v>
      </c>
      <c r="T1" s="431" t="s">
        <v>2051</v>
      </c>
      <c r="U1" s="431" t="s">
        <v>241</v>
      </c>
      <c r="V1" s="431" t="s">
        <v>2052</v>
      </c>
      <c r="W1" s="431" t="s">
        <v>2053</v>
      </c>
      <c r="X1" s="431" t="s">
        <v>2054</v>
      </c>
      <c r="Y1" s="431" t="s">
        <v>2055</v>
      </c>
    </row>
    <row r="2" spans="1:25" ht="13" x14ac:dyDescent="0.3">
      <c r="B2" s="419" t="s">
        <v>40</v>
      </c>
      <c r="C2" s="461" cm="1">
        <f t="array" ref="C2">INDEX(C$19:C$1048576,COUNTA(C$19:C$1048576))</f>
        <v>729</v>
      </c>
      <c r="D2" s="461" cm="1">
        <f t="array" ref="D2">INDEX(D$19:D$1048576,COUNTA(D$19:D$1048576))</f>
        <v>1</v>
      </c>
      <c r="E2" s="461" cm="1">
        <f t="array" ref="E2">INDEX(E$19:E$1048576,COUNTA(E$19:E$1048576))</f>
        <v>50</v>
      </c>
      <c r="F2" s="461" cm="1">
        <f t="array" ref="F2">INDEX(F$19:F$1048576,COUNTA(F$19:F$1048576))</f>
        <v>3</v>
      </c>
      <c r="G2" s="461" cm="1">
        <f t="array" ref="G2">INDEX(G$19:G$1048576,COUNTA(G$19:G$1048576))</f>
        <v>7</v>
      </c>
      <c r="H2" s="461" cm="1">
        <f t="array" ref="H2">INDEX(H$19:H$1048576,COUNTA(H$19:H$1048576))</f>
        <v>28</v>
      </c>
      <c r="I2" s="461" cm="1">
        <f t="array" ref="I2">INDEX(I$19:I$1048576,COUNTA(I$19:I$1048576))</f>
        <v>96</v>
      </c>
      <c r="J2" s="461" cm="1">
        <f t="array" ref="J2">INDEX(J$19:J$1048576,COUNTA(J$19:J$1048576))</f>
        <v>32</v>
      </c>
      <c r="K2" s="461" cm="1">
        <f t="array" ref="K2">INDEX(K$19:K$1048576,COUNTA(K$19:K$1048576))</f>
        <v>77</v>
      </c>
      <c r="L2" s="461" cm="1">
        <f t="array" ref="L2">INDEX(L$19:L$1048576,COUNTA(L$19:L$1048576))</f>
        <v>35</v>
      </c>
      <c r="M2" s="461" cm="1">
        <f t="array" ref="M2">INDEX(M$19:M$1048576,COUNTA(M$19:M$1048576))</f>
        <v>34</v>
      </c>
      <c r="N2" s="461" cm="1">
        <f t="array" ref="N2">INDEX(N$19:N$1048576,COUNTA(N$19:N$1048576))</f>
        <v>11</v>
      </c>
      <c r="O2" s="461" cm="1">
        <f t="array" ref="O2">INDEX(O$19:O$1048576,COUNTA(O$19:O$1048576))</f>
        <v>78</v>
      </c>
      <c r="P2" s="461" cm="1">
        <f t="array" ref="P2">INDEX(P$19:P$1048576,COUNTA(P$19:P$1048576))</f>
        <v>47</v>
      </c>
      <c r="Q2" s="461" cm="1">
        <f t="array" ref="Q2">INDEX(Q$19:Q$1048576,COUNTA(Q$19:Q$1048576))</f>
        <v>30</v>
      </c>
      <c r="R2" s="461" cm="1">
        <f t="array" ref="R2">INDEX(R$19:R$1048576,COUNTA(R$19:R$1048576))</f>
        <v>50</v>
      </c>
      <c r="S2" s="461" cm="1">
        <f t="array" ref="S2">INDEX(S$19:S$1048576,COUNTA(S$19:S$1048576))</f>
        <v>121</v>
      </c>
      <c r="T2" s="461" cm="1">
        <f t="array" ref="T2">INDEX(T$19:T$1048576,COUNTA(T$19:T$1048576))</f>
        <v>16</v>
      </c>
      <c r="U2" s="461" cm="1">
        <f t="array" ref="U2">INDEX(U$19:U$1048576,COUNTA(U$19:U$1048576))</f>
        <v>14</v>
      </c>
      <c r="V2" s="461" cm="1">
        <f t="array" ref="V2">INDEX(V$19:V$1048576,COUNTA(V$19:V$1048576))</f>
        <v>639</v>
      </c>
      <c r="W2" s="461" cm="1">
        <f t="array" ref="W2">INDEX(W$19:W$1048576,COUNTA(W$19:W$1048576))</f>
        <v>17</v>
      </c>
      <c r="X2" s="461" cm="1">
        <f t="array" ref="X2">INDEX(X$19:X$1048576,COUNTA(X$19:X$1048576))</f>
        <v>25</v>
      </c>
      <c r="Y2" s="461" cm="1">
        <f t="array" ref="Y2">INDEX(Y$19:Y$1048576,COUNTA(Y$19:Y$1048576))</f>
        <v>53</v>
      </c>
    </row>
    <row r="3" spans="1:25" ht="26" x14ac:dyDescent="0.3">
      <c r="B3" s="419" t="s">
        <v>281</v>
      </c>
      <c r="C3" s="462" cm="1">
        <f t="array" ref="C3">INDEX(C$19:C$1048576,COUNTA(C$19:C$1048576))-INDEX(C$19:C$1048576,COUNTA(C$19:C$1048576)-3)</f>
        <v>-2</v>
      </c>
      <c r="D3" s="432" cm="1">
        <f t="array" ref="D3">INDEX(D$19:D$1048576,COUNTA(D$19:D$1048576))/INDEX(D$19:D$1048576,COUNTA(D$19:D$1048576)-3)-1</f>
        <v>0</v>
      </c>
      <c r="E3" s="432" cm="1">
        <f t="array" ref="E3">INDEX(E$19:E$1048576,COUNTA(E$19:E$1048576))/INDEX(E$19:E$1048576,COUNTA(E$19:E$1048576)-3)-1</f>
        <v>2.0408163265306145E-2</v>
      </c>
      <c r="F3" s="432" cm="1">
        <f t="array" ref="F3">INDEX(F$19:F$1048576,COUNTA(F$19:F$1048576))/INDEX(F$19:F$1048576,COUNTA(F$19:F$1048576)-3)-1</f>
        <v>-0.25</v>
      </c>
      <c r="G3" s="432" cm="1">
        <f t="array" ref="G3">INDEX(G$19:G$1048576,COUNTA(G$19:G$1048576))/INDEX(G$19:G$1048576,COUNTA(G$19:G$1048576)-3)-1</f>
        <v>-0.125</v>
      </c>
      <c r="H3" s="432" cm="1">
        <f t="array" ref="H3">INDEX(H$19:H$1048576,COUNTA(H$19:H$1048576))/INDEX(H$19:H$1048576,COUNTA(H$19:H$1048576)-3)-1</f>
        <v>-9.6774193548387122E-2</v>
      </c>
      <c r="I3" s="432" cm="1">
        <f t="array" ref="I3">INDEX(I$19:I$1048576,COUNTA(I$19:I$1048576))/INDEX(I$19:I$1048576,COUNTA(I$19:I$1048576)-3)-1</f>
        <v>2.1276595744680771E-2</v>
      </c>
      <c r="J3" s="432" cm="1">
        <f t="array" ref="J3">INDEX(J$19:J$1048576,COUNTA(J$19:J$1048576))/INDEX(J$19:J$1048576,COUNTA(J$19:J$1048576)-3)-1</f>
        <v>0.10344827586206895</v>
      </c>
      <c r="K3" s="432" cm="1">
        <f t="array" ref="K3">INDEX(K$19:K$1048576,COUNTA(K$19:K$1048576))/INDEX(K$19:K$1048576,COUNTA(K$19:K$1048576)-3)-1</f>
        <v>-1.2820512820512775E-2</v>
      </c>
      <c r="L3" s="432" cm="1">
        <f t="array" ref="L3">INDEX(L$19:L$1048576,COUNTA(L$19:L$1048576))/INDEX(L$19:L$1048576,COUNTA(L$19:L$1048576)-3)-1</f>
        <v>-2.777777777777779E-2</v>
      </c>
      <c r="M3" s="432" cm="1">
        <f t="array" ref="M3">INDEX(M$19:M$1048576,COUNTA(M$19:M$1048576))/INDEX(M$19:M$1048576,COUNTA(M$19:M$1048576)-3)-1</f>
        <v>3.0303030303030276E-2</v>
      </c>
      <c r="N3" s="432" cm="1">
        <f t="array" ref="N3">INDEX(N$19:N$1048576,COUNTA(N$19:N$1048576))/INDEX(N$19:N$1048576,COUNTA(N$19:N$1048576)-3)-1</f>
        <v>-8.333333333333337E-2</v>
      </c>
      <c r="O3" s="432" cm="1">
        <f t="array" ref="O3">INDEX(O$19:O$1048576,COUNTA(O$19:O$1048576))/INDEX(O$19:O$1048576,COUNTA(O$19:O$1048576)-3)-1</f>
        <v>1.298701298701288E-2</v>
      </c>
      <c r="P3" s="432" cm="1">
        <f t="array" ref="P3">INDEX(P$19:P$1048576,COUNTA(P$19:P$1048576))/INDEX(P$19:P$1048576,COUNTA(P$19:P$1048576)-3)-1</f>
        <v>-6.0000000000000053E-2</v>
      </c>
      <c r="Q3" s="432" cm="1">
        <f t="array" ref="Q3">INDEX(Q$19:Q$1048576,COUNTA(Q$19:Q$1048576))/INDEX(Q$19:Q$1048576,COUNTA(Q$19:Q$1048576)-3)-1</f>
        <v>3.4482758620689724E-2</v>
      </c>
      <c r="R3" s="432" cm="1">
        <f t="array" ref="R3">INDEX(R$19:R$1048576,COUNTA(R$19:R$1048576))/INDEX(R$19:R$1048576,COUNTA(R$19:R$1048576)-3)-1</f>
        <v>6.3829787234042534E-2</v>
      </c>
      <c r="S3" s="432" cm="1">
        <f t="array" ref="S3">INDEX(S$19:S$1048576,COUNTA(S$19:S$1048576))/INDEX(S$19:S$1048576,COUNTA(S$19:S$1048576)-3)-1</f>
        <v>-6.2015503875968991E-2</v>
      </c>
      <c r="T3" s="432" cm="1">
        <f t="array" ref="T3">INDEX(T$19:T$1048576,COUNTA(T$19:T$1048576))/INDEX(T$19:T$1048576,COUNTA(T$19:T$1048576)-3)-1</f>
        <v>0.14285714285714279</v>
      </c>
      <c r="U3" s="432" cm="1">
        <f t="array" ref="U3">INDEX(U$19:U$1048576,COUNTA(U$19:U$1048576))/INDEX(U$19:U$1048576,COUNTA(U$19:U$1048576)-3)-1</f>
        <v>7.6923076923076872E-2</v>
      </c>
      <c r="V3" s="432" cm="1">
        <f t="array" ref="V3">INDEX(V$19:V$1048576,COUNTA(V$19:V$1048576))/INDEX(V$19:V$1048576,COUNTA(V$19:V$1048576)-3)-1</f>
        <v>0</v>
      </c>
      <c r="W3" s="432" cm="1">
        <f t="array" ref="W3">INDEX(W$19:W$1048576,COUNTA(W$19:W$1048576))/INDEX(W$19:W$1048576,COUNTA(W$19:W$1048576)-3)-1</f>
        <v>0</v>
      </c>
      <c r="X3" s="432" cm="1">
        <f t="array" ref="X3">INDEX(X$19:X$1048576,COUNTA(X$19:X$1048576))/INDEX(X$19:X$1048576,COUNTA(X$19:X$1048576)-3)-1</f>
        <v>-0.1071428571428571</v>
      </c>
      <c r="Y3" s="432" cm="1">
        <f t="array" ref="Y3">INDEX(Y$19:Y$1048576,COUNTA(Y$19:Y$1048576))/INDEX(Y$19:Y$1048576,COUNTA(Y$19:Y$1048576)-3)-1</f>
        <v>8.163265306122458E-2</v>
      </c>
    </row>
    <row r="4" spans="1:25" ht="25.5" customHeight="1" x14ac:dyDescent="0.3">
      <c r="B4" s="419" t="s">
        <v>815</v>
      </c>
      <c r="C4" s="462" cm="1">
        <f t="array" ref="C4">INDEX(C$19:C$1048576,COUNTA(C$19:C$1048576))-INDEX(C$19:C$1048576,COUNTA(C$19:C$1048576)-12)</f>
        <v>-78</v>
      </c>
      <c r="D4" s="432" cm="1">
        <f t="array" ref="D4">INDEX(D$19:D$1048576,COUNTA(D$19:D$1048576))/INDEX(D$19:D$1048576,COUNTA(D$19:D$1048576)-12)-1</f>
        <v>-0.5</v>
      </c>
      <c r="E4" s="432" cm="1">
        <f t="array" ref="E4">INDEX(E$19:E$1048576,COUNTA(E$19:E$1048576))/INDEX(E$19:E$1048576,COUNTA(E$19:E$1048576)-12)-1</f>
        <v>-0.1071428571428571</v>
      </c>
      <c r="F4" s="432" cm="1">
        <f t="array" ref="F4">INDEX(F$19:F$1048576,COUNTA(F$19:F$1048576))/INDEX(F$19:F$1048576,COUNTA(F$19:F$1048576)-12)-1</f>
        <v>-0.25</v>
      </c>
      <c r="G4" s="432" cm="1">
        <f t="array" ref="G4">INDEX(G$19:G$1048576,COUNTA(G$19:G$1048576))/INDEX(G$19:G$1048576,COUNTA(G$19:G$1048576)-12)-1</f>
        <v>0</v>
      </c>
      <c r="H4" s="432" cm="1">
        <f t="array" ref="H4">INDEX(H$19:H$1048576,COUNTA(H$19:H$1048576))/INDEX(H$19:H$1048576,COUNTA(H$19:H$1048576)-12)-1</f>
        <v>-0.15151515151515149</v>
      </c>
      <c r="I4" s="432" cm="1">
        <f t="array" ref="I4">INDEX(I$19:I$1048576,COUNTA(I$19:I$1048576))/INDEX(I$19:I$1048576,COUNTA(I$19:I$1048576)-12)-1</f>
        <v>-2.0408163265306145E-2</v>
      </c>
      <c r="J4" s="432" cm="1">
        <f t="array" ref="J4">INDEX(J$19:J$1048576,COUNTA(J$19:J$1048576))/INDEX(J$19:J$1048576,COUNTA(J$19:J$1048576)-12)-1</f>
        <v>-8.5714285714285743E-2</v>
      </c>
      <c r="K4" s="432" cm="1">
        <f t="array" ref="K4">INDEX(K$19:K$1048576,COUNTA(K$19:K$1048576))/INDEX(K$19:K$1048576,COUNTA(K$19:K$1048576)-12)-1</f>
        <v>-0.1348314606741573</v>
      </c>
      <c r="L4" s="432" cm="1">
        <f t="array" ref="L4">INDEX(L$19:L$1048576,COUNTA(L$19:L$1048576))/INDEX(L$19:L$1048576,COUNTA(L$19:L$1048576)-12)-1</f>
        <v>-7.8947368421052655E-2</v>
      </c>
      <c r="M4" s="432" cm="1">
        <f t="array" ref="M4">INDEX(M$19:M$1048576,COUNTA(M$19:M$1048576))/INDEX(M$19:M$1048576,COUNTA(M$19:M$1048576)-12)-1</f>
        <v>0</v>
      </c>
      <c r="N4" s="432" cm="1">
        <f t="array" ref="N4">INDEX(N$19:N$1048576,COUNTA(N$19:N$1048576))/INDEX(N$19:N$1048576,COUNTA(N$19:N$1048576)-12)-1</f>
        <v>-0.2142857142857143</v>
      </c>
      <c r="O4" s="432" cm="1">
        <f t="array" ref="O4">INDEX(O$19:O$1048576,COUNTA(O$19:O$1048576))/INDEX(O$19:O$1048576,COUNTA(O$19:O$1048576)-12)-1</f>
        <v>-3.703703703703709E-2</v>
      </c>
      <c r="P4" s="432" cm="1">
        <f t="array" ref="P4">INDEX(P$19:P$1048576,COUNTA(P$19:P$1048576))/INDEX(P$19:P$1048576,COUNTA(P$19:P$1048576)-12)-1</f>
        <v>-0.17543859649122806</v>
      </c>
      <c r="Q4" s="432" cm="1">
        <f t="array" ref="Q4">INDEX(Q$19:Q$1048576,COUNTA(Q$19:Q$1048576))/INDEX(Q$19:Q$1048576,COUNTA(Q$19:Q$1048576)-12)-1</f>
        <v>3.4482758620689724E-2</v>
      </c>
      <c r="R4" s="432" cm="1">
        <f t="array" ref="R4">INDEX(R$19:R$1048576,COUNTA(R$19:R$1048576))/INDEX(R$19:R$1048576,COUNTA(R$19:R$1048576)-12)-1</f>
        <v>-5.6603773584905648E-2</v>
      </c>
      <c r="S4" s="432" cm="1">
        <f t="array" ref="S4">INDEX(S$19:S$1048576,COUNTA(S$19:S$1048576))/INDEX(S$19:S$1048576,COUNTA(S$19:S$1048576)-12)-1</f>
        <v>-0.15384615384615385</v>
      </c>
      <c r="T4" s="432" cm="1">
        <f t="array" ref="T4">INDEX(T$19:T$1048576,COUNTA(T$19:T$1048576))/INDEX(T$19:T$1048576,COUNTA(T$19:T$1048576)-12)-1</f>
        <v>-5.8823529411764719E-2</v>
      </c>
      <c r="U4" s="432" cm="1">
        <f t="array" ref="U4">INDEX(U$19:U$1048576,COUNTA(U$19:U$1048576))/INDEX(U$19:U$1048576,COUNTA(U$19:U$1048576)-12)-1</f>
        <v>-6.6666666666666652E-2</v>
      </c>
      <c r="V4" s="432" cm="1">
        <f t="array" ref="V4">INDEX(V$19:V$1048576,COUNTA(V$19:V$1048576))/INDEX(V$19:V$1048576,COUNTA(V$19:V$1048576)-12)-1</f>
        <v>-9.2329545454545414E-2</v>
      </c>
      <c r="W4" s="432" cm="1">
        <f t="array" ref="W4">INDEX(W$19:W$1048576,COUNTA(W$19:W$1048576))/INDEX(W$19:W$1048576,COUNTA(W$19:W$1048576)-12)-1</f>
        <v>0.1333333333333333</v>
      </c>
      <c r="X4" s="432" cm="1">
        <f t="array" ref="X4">INDEX(X$19:X$1048576,COUNTA(X$19:X$1048576))/INDEX(X$19:X$1048576,COUNTA(X$19:X$1048576)-12)-1</f>
        <v>-3.8461538461538436E-2</v>
      </c>
      <c r="Y4" s="432" cm="1">
        <f t="array" ref="Y4">INDEX(Y$19:Y$1048576,COUNTA(Y$19:Y$1048576))/INDEX(Y$19:Y$1048576,COUNTA(Y$19:Y$1048576)-12)-1</f>
        <v>-8.6206896551724088E-2</v>
      </c>
    </row>
    <row r="5" spans="1:25" ht="29.15" customHeight="1" x14ac:dyDescent="0.3">
      <c r="B5" s="419" t="s">
        <v>2056</v>
      </c>
      <c r="C5" s="462" cm="1">
        <f t="array" ref="C5">INDEX(C$19:C$1048576,COUNTA(C$19:C$1048576))-C$243</f>
        <v>-90</v>
      </c>
      <c r="D5" s="432" cm="1">
        <f t="array" ref="D5">INDEX(D$19:D$1048576,COUNTA(D$19:D$1048576))/D$243-1</f>
        <v>-0.5</v>
      </c>
      <c r="E5" s="432" cm="1">
        <f t="array" ref="E5">INDEX(E$19:E$1048576,COUNTA(E$19:E$1048576))/E$243-1</f>
        <v>-0.1071428571428571</v>
      </c>
      <c r="F5" s="432" cm="1">
        <f t="array" ref="F5">INDEX(F$19:F$1048576,COUNTA(F$19:F$1048576))/F$243-1</f>
        <v>0</v>
      </c>
      <c r="G5" s="432" cm="1">
        <f t="array" ref="G5">INDEX(G$19:G$1048576,COUNTA(G$19:G$1048576))/G$243-1</f>
        <v>1.3333333333333335</v>
      </c>
      <c r="H5" s="432" cm="1">
        <f t="array" ref="H5">INDEX(H$19:H$1048576,COUNTA(H$19:H$1048576))/H$243-1</f>
        <v>0</v>
      </c>
      <c r="I5" s="432" cm="1">
        <f t="array" ref="I5">INDEX(I$19:I$1048576,COUNTA(I$19:I$1048576))/I$243-1</f>
        <v>-0.27819548872180455</v>
      </c>
      <c r="J5" s="432" cm="1">
        <f t="array" ref="J5">INDEX(J$19:J$1048576,COUNTA(J$19:J$1048576))/J$243-1</f>
        <v>-0.11111111111111116</v>
      </c>
      <c r="K5" s="432" cm="1">
        <f t="array" ref="K5">INDEX(K$19:K$1048576,COUNTA(K$19:K$1048576))/K$243-1</f>
        <v>-0.16304347826086951</v>
      </c>
      <c r="L5" s="432" cm="1">
        <f t="array" ref="L5">INDEX(L$19:L$1048576,COUNTA(L$19:L$1048576))/L$243-1</f>
        <v>-0.18604651162790697</v>
      </c>
      <c r="M5" s="432" cm="1">
        <f t="array" ref="M5">INDEX(M$19:M$1048576,COUNTA(M$19:M$1048576))/M$243-1</f>
        <v>0.1333333333333333</v>
      </c>
      <c r="N5" s="432" cm="1">
        <f t="array" ref="N5">INDEX(N$19:N$1048576,COUNTA(N$19:N$1048576))/N$243-1</f>
        <v>-0.15384615384615385</v>
      </c>
      <c r="O5" s="432" cm="1">
        <f t="array" ref="O5">INDEX(O$19:O$1048576,COUNTA(O$19:O$1048576))/O$243-1</f>
        <v>2.6315789473684292E-2</v>
      </c>
      <c r="P5" s="432" cm="1">
        <f t="array" ref="P5">INDEX(P$19:P$1048576,COUNTA(P$19:P$1048576))/P$243-1</f>
        <v>-0.1454545454545455</v>
      </c>
      <c r="Q5" s="432" cm="1">
        <f t="array" ref="Q5">INDEX(Q$19:Q$1048576,COUNTA(Q$19:Q$1048576))/Q$243-1</f>
        <v>0.36363636363636354</v>
      </c>
      <c r="R5" s="432" cm="1">
        <f t="array" ref="R5">INDEX(R$19:R$1048576,COUNTA(R$19:R$1048576))/R$243-1</f>
        <v>-1.9607843137254943E-2</v>
      </c>
      <c r="S5" s="432" cm="1">
        <f t="array" ref="S5">INDEX(S$19:S$1048576,COUNTA(S$19:S$1048576))/S$243-1</f>
        <v>-0.11029411764705888</v>
      </c>
      <c r="T5" s="432" cm="1">
        <f t="array" ref="T5">INDEX(T$19:T$1048576,COUNTA(T$19:T$1048576))/T$243-1</f>
        <v>-0.30434782608695654</v>
      </c>
      <c r="U5" s="432" cm="1">
        <f t="array" ref="U5">INDEX(U$19:U$1048576,COUNTA(U$19:U$1048576))/U$243-1</f>
        <v>-0.22222222222222221</v>
      </c>
      <c r="V5" s="432" cm="1">
        <f t="array" ref="V5">INDEX(V$19:V$1048576,COUNTA(V$19:V$1048576))/V$243-1</f>
        <v>-0.12104539202200826</v>
      </c>
      <c r="W5" s="432" cm="1">
        <f t="array" ref="W5">INDEX(W$19:W$1048576,COUNTA(W$19:W$1048576))/W$243-1</f>
        <v>0.30769230769230771</v>
      </c>
      <c r="X5" s="432" cm="1">
        <f t="array" ref="X5">INDEX(X$19:X$1048576,COUNTA(X$19:X$1048576))/X$243-1</f>
        <v>-0.19354838709677424</v>
      </c>
      <c r="Y5" s="432" cm="1">
        <f t="array" ref="Y5">INDEX(Y$19:Y$1048576,COUNTA(Y$19:Y$1048576))/Y$243-1</f>
        <v>-0.4044943820224719</v>
      </c>
    </row>
    <row r="6" spans="1:25" ht="24" customHeight="1" x14ac:dyDescent="0.3">
      <c r="B6" s="419" t="s">
        <v>817</v>
      </c>
      <c r="C6" s="462" cm="1">
        <f t="array" ref="C6">INDEX(C$19:C$1048576,COUNTA(C$19:C$1048576))-C$125</f>
        <v>262</v>
      </c>
      <c r="D6" s="432" cm="1">
        <f t="array" ref="D6">INDEX(D$19:D$1048576,COUNTA(D$19:D$1048576))/D$125-1</f>
        <v>0</v>
      </c>
      <c r="E6" s="432" cm="1">
        <f t="array" ref="E6">INDEX(E$19:E$1048576,COUNTA(E$19:E$1048576))/E$125-1</f>
        <v>0.92307692307692313</v>
      </c>
      <c r="F6" s="432" cm="1">
        <f t="array" ref="F6">INDEX(F$19:F$1048576,COUNTA(F$19:F$1048576))/F$125-1</f>
        <v>0</v>
      </c>
      <c r="G6" s="432" cm="1">
        <f t="array" ref="G6">INDEX(G$19:G$1048576,COUNTA(G$19:G$1048576))/G$125-1</f>
        <v>6</v>
      </c>
      <c r="H6" s="432" cm="1">
        <f t="array" ref="H6">INDEX(H$19:H$1048576,COUNTA(H$19:H$1048576))/H$125-1</f>
        <v>2.1111111111111112</v>
      </c>
      <c r="I6" s="432" cm="1">
        <f t="array" ref="I6">INDEX(I$19:I$1048576,COUNTA(I$19:I$1048576))/I$125-1</f>
        <v>7.8651685393258397E-2</v>
      </c>
      <c r="J6" s="432" cm="1">
        <f t="array" ref="J6">INDEX(J$19:J$1048576,COUNTA(J$19:J$1048576))/J$125-1</f>
        <v>0.77777777777777768</v>
      </c>
      <c r="K6" s="432" cm="1">
        <f t="array" ref="K6">INDEX(K$19:K$1048576,COUNTA(K$19:K$1048576))/K$125-1</f>
        <v>0.67391304347826098</v>
      </c>
      <c r="L6" s="432" cm="1">
        <f t="array" ref="L6">INDEX(L$19:L$1048576,COUNTA(L$19:L$1048576))/L$125-1</f>
        <v>0.39999999999999991</v>
      </c>
      <c r="M6" s="432" cm="1">
        <f t="array" ref="M6">INDEX(M$19:M$1048576,COUNTA(M$19:M$1048576))/M$125-1</f>
        <v>0.17241379310344818</v>
      </c>
      <c r="N6" s="432" cm="1">
        <f t="array" ref="N6">INDEX(N$19:N$1048576,COUNTA(N$19:N$1048576))/N$125-1</f>
        <v>0.83333333333333326</v>
      </c>
      <c r="O6" s="432" cm="1">
        <f t="array" ref="O6">INDEX(O$19:O$1048576,COUNTA(O$19:O$1048576))/O$125-1</f>
        <v>1.2285714285714286</v>
      </c>
      <c r="P6" s="432" cm="1">
        <f t="array" ref="P6">INDEX(P$19:P$1048576,COUNTA(P$19:P$1048576))/P$125-1</f>
        <v>0.6785714285714286</v>
      </c>
      <c r="Q6" s="432" cm="1">
        <f t="array" ref="Q6">INDEX(Q$19:Q$1048576,COUNTA(Q$19:Q$1048576))/Q$125-1</f>
        <v>2</v>
      </c>
      <c r="R6" s="432" cm="1">
        <f t="array" ref="R6">INDEX(R$19:R$1048576,COUNTA(R$19:R$1048576))/R$125-1</f>
        <v>-7.407407407407407E-2</v>
      </c>
      <c r="S6" s="432" cm="1">
        <f t="array" ref="S6">INDEX(S$19:S$1048576,COUNTA(S$19:S$1048576))/S$125-1</f>
        <v>0.890625</v>
      </c>
      <c r="T6" s="432" cm="1">
        <f t="array" ref="T6">INDEX(T$19:T$1048576,COUNTA(T$19:T$1048576))/T$125-1</f>
        <v>0.60000000000000009</v>
      </c>
      <c r="U6" s="432" cm="1">
        <f t="array" ref="U6">INDEX(U$19:U$1048576,COUNTA(U$19:U$1048576))/U$125-1</f>
        <v>0.16666666666666674</v>
      </c>
      <c r="V6" s="432" cm="1">
        <f t="array" ref="V6">INDEX(V$19:V$1048576,COUNTA(V$19:V$1048576))/V$125-1</f>
        <v>0.49648711943793922</v>
      </c>
      <c r="W6" s="432" cm="1">
        <f t="array" ref="W6">INDEX(W$19:W$1048576,COUNTA(W$19:W$1048576))/W$125-1</f>
        <v>1.8333333333333335</v>
      </c>
      <c r="X6" s="432" cm="1">
        <f t="array" ref="X6">INDEX(X$19:X$1048576,COUNTA(X$19:X$1048576))/X$125-1</f>
        <v>0.66666666666666674</v>
      </c>
      <c r="Y6" s="432" cm="1">
        <f t="array" ref="Y6">INDEX(Y$19:Y$1048576,COUNTA(Y$19:Y$1048576))/Y$125-1</f>
        <v>-0.22058823529411764</v>
      </c>
    </row>
    <row r="7" spans="1:25" ht="13" x14ac:dyDescent="0.3">
      <c r="A7" s="867"/>
      <c r="B7" s="867"/>
      <c r="C7" s="867"/>
      <c r="D7" s="867"/>
      <c r="E7" s="867"/>
      <c r="F7" s="867"/>
      <c r="G7" s="867"/>
      <c r="H7" s="867"/>
      <c r="I7" s="867"/>
      <c r="J7" s="867"/>
      <c r="K7" s="867"/>
      <c r="L7" s="867"/>
      <c r="M7" s="867"/>
      <c r="N7" s="867"/>
      <c r="O7" s="228"/>
      <c r="P7" s="228"/>
      <c r="Q7" s="228"/>
      <c r="R7" s="228"/>
      <c r="S7" s="228"/>
      <c r="T7" s="868"/>
      <c r="U7" s="868"/>
      <c r="V7" s="868"/>
      <c r="W7" s="868"/>
      <c r="X7" s="868"/>
      <c r="Y7" s="868"/>
    </row>
    <row r="8" spans="1:25" s="335" customFormat="1" ht="17.899999999999999" customHeight="1" x14ac:dyDescent="0.35">
      <c r="A8" s="251" t="s">
        <v>2057</v>
      </c>
      <c r="B8" s="251"/>
      <c r="C8" s="251"/>
      <c r="D8" s="251"/>
      <c r="E8" s="251"/>
      <c r="F8" s="251"/>
      <c r="G8" s="251"/>
      <c r="H8" s="251"/>
      <c r="I8" s="251"/>
      <c r="J8" s="251"/>
      <c r="O8" s="359"/>
      <c r="P8" s="359"/>
      <c r="Q8" s="359"/>
      <c r="R8" s="359"/>
      <c r="S8" s="359"/>
      <c r="T8" s="359"/>
      <c r="U8" s="359"/>
    </row>
    <row r="9" spans="1:25" s="335" customFormat="1" ht="15.75" customHeight="1" x14ac:dyDescent="0.35">
      <c r="A9" s="279" t="s">
        <v>285</v>
      </c>
      <c r="B9" s="333"/>
      <c r="C9" s="852">
        <v>45881</v>
      </c>
      <c r="D9" s="852"/>
      <c r="E9" s="331"/>
      <c r="F9" s="279"/>
      <c r="G9" s="333"/>
      <c r="H9" s="279"/>
      <c r="I9" s="280" t="s">
        <v>286</v>
      </c>
      <c r="J9" s="852">
        <v>45916</v>
      </c>
      <c r="K9" s="852"/>
      <c r="L9" s="331"/>
      <c r="M9" s="334"/>
      <c r="N9" s="334"/>
    </row>
    <row r="10" spans="1:25" s="335" customFormat="1" ht="15.65" customHeight="1" x14ac:dyDescent="0.35">
      <c r="A10" s="376" t="s">
        <v>288</v>
      </c>
      <c r="C10" s="282" t="s">
        <v>2058</v>
      </c>
      <c r="G10" s="281"/>
      <c r="H10" s="281"/>
      <c r="I10" s="332" t="s">
        <v>704</v>
      </c>
      <c r="J10" s="865" t="s">
        <v>705</v>
      </c>
      <c r="K10" s="865"/>
      <c r="L10" s="331"/>
      <c r="M10" s="331"/>
      <c r="N10" s="334"/>
      <c r="Y10" s="360"/>
    </row>
    <row r="11" spans="1:25" s="335" customFormat="1" ht="21" customHeight="1" thickBot="1" x14ac:dyDescent="0.4">
      <c r="A11" s="355"/>
      <c r="B11" s="356"/>
      <c r="C11" s="356"/>
      <c r="D11" s="356"/>
      <c r="E11" s="356"/>
      <c r="F11" s="357"/>
      <c r="G11" s="357"/>
      <c r="H11" s="357"/>
      <c r="I11" s="358"/>
      <c r="J11" s="357"/>
      <c r="Y11" s="360" t="s">
        <v>2059</v>
      </c>
    </row>
    <row r="12" spans="1:25" ht="11.25" customHeight="1" x14ac:dyDescent="0.55000000000000004">
      <c r="A12" s="346"/>
      <c r="B12" s="347"/>
      <c r="C12" s="348"/>
      <c r="D12" s="348"/>
      <c r="E12" s="348"/>
      <c r="F12" s="349"/>
      <c r="G12" s="349"/>
      <c r="H12" s="349"/>
      <c r="I12" s="350"/>
      <c r="J12" s="349"/>
      <c r="K12" s="351"/>
      <c r="L12" s="351"/>
      <c r="M12" s="351"/>
      <c r="N12" s="351"/>
      <c r="O12" s="351"/>
      <c r="P12" s="351"/>
      <c r="Q12" s="351"/>
      <c r="R12" s="351"/>
      <c r="S12" s="351"/>
      <c r="T12" s="351"/>
      <c r="U12" s="351"/>
      <c r="V12" s="351"/>
      <c r="W12" s="351"/>
      <c r="X12" s="351"/>
      <c r="Y12" s="351"/>
    </row>
    <row r="13" spans="1:25" ht="11.25" customHeight="1" x14ac:dyDescent="0.3">
      <c r="A13" s="866" t="s">
        <v>2024</v>
      </c>
      <c r="B13" s="866"/>
      <c r="C13" s="866"/>
      <c r="D13" s="866"/>
      <c r="E13" s="866"/>
      <c r="F13" s="866"/>
      <c r="G13" s="866"/>
      <c r="H13" s="866"/>
      <c r="I13" s="866"/>
      <c r="J13" s="866"/>
      <c r="K13" s="866"/>
      <c r="L13" s="866"/>
      <c r="M13" s="866"/>
      <c r="N13" s="866"/>
      <c r="O13" s="866"/>
      <c r="P13" s="866"/>
      <c r="Q13" s="866"/>
      <c r="R13" s="866"/>
      <c r="S13" s="866"/>
      <c r="T13" s="866"/>
      <c r="U13" s="866"/>
      <c r="V13" s="866"/>
      <c r="W13" s="866"/>
      <c r="X13" s="866"/>
      <c r="Y13" s="866"/>
    </row>
    <row r="14" spans="1:25" ht="77.150000000000006" customHeight="1" x14ac:dyDescent="0.25">
      <c r="A14" s="377" t="s">
        <v>2060</v>
      </c>
      <c r="B14" s="378"/>
      <c r="C14" s="379" t="s">
        <v>2061</v>
      </c>
      <c r="D14" s="379" t="s">
        <v>2036</v>
      </c>
      <c r="E14" s="379" t="s">
        <v>2037</v>
      </c>
      <c r="F14" s="379" t="s">
        <v>2062</v>
      </c>
      <c r="G14" s="379" t="s">
        <v>2039</v>
      </c>
      <c r="H14" s="379" t="s">
        <v>2040</v>
      </c>
      <c r="I14" s="379" t="s">
        <v>2041</v>
      </c>
      <c r="J14" s="379" t="s">
        <v>2042</v>
      </c>
      <c r="K14" s="379" t="s">
        <v>2043</v>
      </c>
      <c r="L14" s="379" t="s">
        <v>2044</v>
      </c>
      <c r="M14" s="380" t="s">
        <v>2045</v>
      </c>
      <c r="N14" s="380" t="s">
        <v>2063</v>
      </c>
      <c r="O14" s="380" t="s">
        <v>2047</v>
      </c>
      <c r="P14" s="380" t="s">
        <v>2048</v>
      </c>
      <c r="Q14" s="380" t="s">
        <v>2049</v>
      </c>
      <c r="R14" s="380" t="s">
        <v>238</v>
      </c>
      <c r="S14" s="380" t="s">
        <v>2050</v>
      </c>
      <c r="T14" s="380" t="s">
        <v>2051</v>
      </c>
      <c r="U14" s="380" t="s">
        <v>241</v>
      </c>
      <c r="V14" s="380" t="s">
        <v>2052</v>
      </c>
      <c r="W14" s="380" t="s">
        <v>2053</v>
      </c>
      <c r="X14" s="380" t="s">
        <v>2054</v>
      </c>
      <c r="Y14" s="380" t="s">
        <v>2055</v>
      </c>
    </row>
    <row r="15" spans="1:25" ht="19.5" customHeight="1" x14ac:dyDescent="0.25">
      <c r="A15" s="381"/>
      <c r="B15" s="382"/>
      <c r="C15" s="379" t="s">
        <v>2064</v>
      </c>
      <c r="D15" s="379" t="s">
        <v>248</v>
      </c>
      <c r="E15" s="379" t="s">
        <v>249</v>
      </c>
      <c r="F15" s="379" t="s">
        <v>250</v>
      </c>
      <c r="G15" s="379" t="s">
        <v>251</v>
      </c>
      <c r="H15" s="379" t="s">
        <v>252</v>
      </c>
      <c r="I15" s="379" t="s">
        <v>253</v>
      </c>
      <c r="J15" s="379" t="s">
        <v>254</v>
      </c>
      <c r="K15" s="379" t="s">
        <v>255</v>
      </c>
      <c r="L15" s="379" t="s">
        <v>256</v>
      </c>
      <c r="M15" s="379" t="s">
        <v>257</v>
      </c>
      <c r="N15" s="379" t="s">
        <v>258</v>
      </c>
      <c r="O15" s="379" t="s">
        <v>259</v>
      </c>
      <c r="P15" s="379" t="s">
        <v>260</v>
      </c>
      <c r="Q15" s="379" t="s">
        <v>261</v>
      </c>
      <c r="R15" s="379" t="s">
        <v>262</v>
      </c>
      <c r="S15" s="379" t="s">
        <v>263</v>
      </c>
      <c r="T15" s="379" t="s">
        <v>264</v>
      </c>
      <c r="U15" s="379" t="s">
        <v>265</v>
      </c>
      <c r="V15" s="379" t="s">
        <v>2065</v>
      </c>
      <c r="W15" s="379">
        <v>45</v>
      </c>
      <c r="X15" s="379">
        <v>46</v>
      </c>
      <c r="Y15" s="379">
        <v>47</v>
      </c>
    </row>
    <row r="16" spans="1:25" ht="14.9" customHeight="1" x14ac:dyDescent="0.3">
      <c r="A16" s="383"/>
      <c r="B16" s="382"/>
      <c r="C16" s="384" t="s">
        <v>2027</v>
      </c>
      <c r="D16" s="384" t="s">
        <v>2066</v>
      </c>
      <c r="E16" s="384" t="s">
        <v>2067</v>
      </c>
      <c r="F16" s="384" t="s">
        <v>2068</v>
      </c>
      <c r="G16" s="384" t="s">
        <v>2069</v>
      </c>
      <c r="H16" s="384" t="s">
        <v>2070</v>
      </c>
      <c r="I16" s="384" t="s">
        <v>2071</v>
      </c>
      <c r="J16" s="384" t="s">
        <v>2072</v>
      </c>
      <c r="K16" s="384" t="s">
        <v>2073</v>
      </c>
      <c r="L16" s="384" t="s">
        <v>2074</v>
      </c>
      <c r="M16" s="384" t="s">
        <v>2075</v>
      </c>
      <c r="N16" s="384" t="s">
        <v>2076</v>
      </c>
      <c r="O16" s="384" t="s">
        <v>2077</v>
      </c>
      <c r="P16" s="384" t="s">
        <v>2078</v>
      </c>
      <c r="Q16" s="384" t="s">
        <v>2079</v>
      </c>
      <c r="R16" s="384" t="s">
        <v>2080</v>
      </c>
      <c r="S16" s="384" t="s">
        <v>2081</v>
      </c>
      <c r="T16" s="384" t="s">
        <v>2082</v>
      </c>
      <c r="U16" s="384" t="s">
        <v>2083</v>
      </c>
      <c r="V16" s="384" t="s">
        <v>2084</v>
      </c>
      <c r="W16" s="256"/>
      <c r="X16" s="256"/>
      <c r="Y16" s="256"/>
    </row>
    <row r="17" spans="1:25" ht="14.5" x14ac:dyDescent="0.35">
      <c r="A17" s="345" t="s">
        <v>2085</v>
      </c>
      <c r="B17" s="338"/>
      <c r="C17" s="339"/>
      <c r="D17" s="339"/>
      <c r="E17" s="339"/>
      <c r="F17" s="339"/>
      <c r="G17" s="336"/>
      <c r="H17" s="336"/>
      <c r="I17" s="336"/>
      <c r="J17" s="336"/>
      <c r="K17" s="339"/>
      <c r="L17" s="339"/>
      <c r="M17" s="226"/>
      <c r="N17" s="226"/>
      <c r="O17" s="226"/>
      <c r="P17" s="226"/>
      <c r="Q17" s="226"/>
      <c r="R17" s="226"/>
      <c r="S17" s="226"/>
      <c r="T17" s="226"/>
      <c r="U17" s="226"/>
      <c r="V17" s="226"/>
      <c r="W17" s="226"/>
      <c r="X17" s="226"/>
      <c r="Y17" s="226"/>
    </row>
    <row r="18" spans="1:25" ht="10.5" customHeight="1" x14ac:dyDescent="0.35">
      <c r="A18" s="337"/>
      <c r="B18" s="338"/>
      <c r="C18" s="339"/>
      <c r="D18" s="339"/>
      <c r="E18" s="339"/>
      <c r="F18" s="339"/>
      <c r="G18" s="336"/>
      <c r="H18" s="336"/>
      <c r="I18" s="336"/>
      <c r="J18" s="336"/>
      <c r="K18" s="339"/>
      <c r="L18" s="339"/>
      <c r="M18" s="226"/>
      <c r="N18" s="226"/>
      <c r="O18" s="226"/>
      <c r="P18" s="226"/>
      <c r="Q18" s="226"/>
      <c r="R18" s="226"/>
      <c r="S18" s="226"/>
      <c r="T18" s="226"/>
      <c r="U18" s="226"/>
      <c r="V18" s="226"/>
      <c r="W18" s="226"/>
      <c r="X18" s="226"/>
      <c r="Y18" s="226"/>
    </row>
    <row r="19" spans="1:25" ht="15" customHeight="1" x14ac:dyDescent="0.25">
      <c r="A19" s="773" t="s">
        <v>401</v>
      </c>
      <c r="B19" s="735" t="s">
        <v>2030</v>
      </c>
      <c r="C19" s="736">
        <v>680</v>
      </c>
      <c r="D19" s="736">
        <v>2</v>
      </c>
      <c r="E19" s="736">
        <v>75</v>
      </c>
      <c r="F19" s="736">
        <v>2</v>
      </c>
      <c r="G19" s="736">
        <v>3</v>
      </c>
      <c r="H19" s="736">
        <v>31</v>
      </c>
      <c r="I19" s="736">
        <v>131</v>
      </c>
      <c r="J19" s="736">
        <v>29</v>
      </c>
      <c r="K19" s="736">
        <v>59</v>
      </c>
      <c r="L19" s="736">
        <v>50</v>
      </c>
      <c r="M19" s="736">
        <v>31</v>
      </c>
      <c r="N19" s="736">
        <v>8</v>
      </c>
      <c r="O19" s="736">
        <v>55</v>
      </c>
      <c r="P19" s="736">
        <v>41</v>
      </c>
      <c r="Q19" s="736">
        <v>17</v>
      </c>
      <c r="R19" s="736">
        <v>32</v>
      </c>
      <c r="S19" s="736">
        <v>79</v>
      </c>
      <c r="T19" s="736">
        <v>18</v>
      </c>
      <c r="U19" s="736">
        <v>19</v>
      </c>
      <c r="V19" s="736">
        <v>568</v>
      </c>
      <c r="W19" s="736">
        <v>11</v>
      </c>
      <c r="X19" s="736">
        <v>27</v>
      </c>
      <c r="Y19" s="736">
        <v>93</v>
      </c>
    </row>
    <row r="20" spans="1:25" ht="15" customHeight="1" x14ac:dyDescent="0.25">
      <c r="A20" s="773" t="s">
        <v>402</v>
      </c>
      <c r="B20" s="735" t="s">
        <v>2030</v>
      </c>
      <c r="C20" s="736">
        <v>674</v>
      </c>
      <c r="D20" s="736">
        <v>2</v>
      </c>
      <c r="E20" s="736">
        <v>75</v>
      </c>
      <c r="F20" s="736">
        <v>2</v>
      </c>
      <c r="G20" s="736">
        <v>3</v>
      </c>
      <c r="H20" s="736">
        <v>30</v>
      </c>
      <c r="I20" s="736">
        <v>130</v>
      </c>
      <c r="J20" s="736">
        <v>29</v>
      </c>
      <c r="K20" s="736">
        <v>60</v>
      </c>
      <c r="L20" s="736">
        <v>48</v>
      </c>
      <c r="M20" s="736">
        <v>30</v>
      </c>
      <c r="N20" s="736">
        <v>7</v>
      </c>
      <c r="O20" s="736">
        <v>53</v>
      </c>
      <c r="P20" s="736">
        <v>39</v>
      </c>
      <c r="Q20" s="736">
        <v>16</v>
      </c>
      <c r="R20" s="736">
        <v>32</v>
      </c>
      <c r="S20" s="736">
        <v>83</v>
      </c>
      <c r="T20" s="736">
        <v>17</v>
      </c>
      <c r="U20" s="736">
        <v>19</v>
      </c>
      <c r="V20" s="736">
        <v>563</v>
      </c>
      <c r="W20" s="736">
        <v>10</v>
      </c>
      <c r="X20" s="736">
        <v>27</v>
      </c>
      <c r="Y20" s="736">
        <v>93</v>
      </c>
    </row>
    <row r="21" spans="1:25" ht="15" customHeight="1" x14ac:dyDescent="0.25">
      <c r="A21" s="773" t="s">
        <v>403</v>
      </c>
      <c r="B21" s="735" t="s">
        <v>2030</v>
      </c>
      <c r="C21" s="736">
        <v>663</v>
      </c>
      <c r="D21" s="736">
        <v>2</v>
      </c>
      <c r="E21" s="736">
        <v>73</v>
      </c>
      <c r="F21" s="736">
        <v>3</v>
      </c>
      <c r="G21" s="736">
        <v>2</v>
      </c>
      <c r="H21" s="736">
        <v>29</v>
      </c>
      <c r="I21" s="736">
        <v>129</v>
      </c>
      <c r="J21" s="736">
        <v>30</v>
      </c>
      <c r="K21" s="736">
        <v>58</v>
      </c>
      <c r="L21" s="736">
        <v>47</v>
      </c>
      <c r="M21" s="736">
        <v>28</v>
      </c>
      <c r="N21" s="736">
        <v>6</v>
      </c>
      <c r="O21" s="736">
        <v>53</v>
      </c>
      <c r="P21" s="736">
        <v>39</v>
      </c>
      <c r="Q21" s="736">
        <v>16</v>
      </c>
      <c r="R21" s="736">
        <v>31</v>
      </c>
      <c r="S21" s="736">
        <v>84</v>
      </c>
      <c r="T21" s="736">
        <v>16</v>
      </c>
      <c r="U21" s="736">
        <v>18</v>
      </c>
      <c r="V21" s="736">
        <v>554</v>
      </c>
      <c r="W21" s="736">
        <v>9</v>
      </c>
      <c r="X21" s="736">
        <v>26</v>
      </c>
      <c r="Y21" s="736">
        <v>94</v>
      </c>
    </row>
    <row r="22" spans="1:25" ht="15" customHeight="1" x14ac:dyDescent="0.25">
      <c r="A22" s="773" t="s">
        <v>404</v>
      </c>
      <c r="B22" s="735" t="s">
        <v>2030</v>
      </c>
      <c r="C22" s="736">
        <v>663</v>
      </c>
      <c r="D22" s="736">
        <v>1</v>
      </c>
      <c r="E22" s="736">
        <v>72</v>
      </c>
      <c r="F22" s="736">
        <v>3</v>
      </c>
      <c r="G22" s="736">
        <v>3</v>
      </c>
      <c r="H22" s="736">
        <v>31</v>
      </c>
      <c r="I22" s="736">
        <v>122</v>
      </c>
      <c r="J22" s="736">
        <v>30</v>
      </c>
      <c r="K22" s="736">
        <v>63</v>
      </c>
      <c r="L22" s="736">
        <v>46</v>
      </c>
      <c r="M22" s="736">
        <v>29</v>
      </c>
      <c r="N22" s="736">
        <v>6</v>
      </c>
      <c r="O22" s="736">
        <v>53</v>
      </c>
      <c r="P22" s="736">
        <v>39</v>
      </c>
      <c r="Q22" s="736">
        <v>16</v>
      </c>
      <c r="R22" s="736">
        <v>32</v>
      </c>
      <c r="S22" s="736">
        <v>86</v>
      </c>
      <c r="T22" s="736">
        <v>16</v>
      </c>
      <c r="U22" s="736">
        <v>17</v>
      </c>
      <c r="V22" s="736">
        <v>554</v>
      </c>
      <c r="W22" s="736">
        <v>10</v>
      </c>
      <c r="X22" s="736">
        <v>26</v>
      </c>
      <c r="Y22" s="736">
        <v>86</v>
      </c>
    </row>
    <row r="23" spans="1:25" ht="15" customHeight="1" x14ac:dyDescent="0.25">
      <c r="A23" s="773" t="s">
        <v>405</v>
      </c>
      <c r="B23" s="735" t="s">
        <v>2030</v>
      </c>
      <c r="C23" s="736">
        <v>639</v>
      </c>
      <c r="D23" s="736">
        <v>1</v>
      </c>
      <c r="E23" s="736">
        <v>68</v>
      </c>
      <c r="F23" s="736">
        <v>3</v>
      </c>
      <c r="G23" s="736">
        <v>2</v>
      </c>
      <c r="H23" s="736">
        <v>29</v>
      </c>
      <c r="I23" s="736">
        <v>120</v>
      </c>
      <c r="J23" s="736">
        <v>29</v>
      </c>
      <c r="K23" s="736">
        <v>59</v>
      </c>
      <c r="L23" s="736">
        <v>44</v>
      </c>
      <c r="M23" s="736">
        <v>29</v>
      </c>
      <c r="N23" s="736">
        <v>6</v>
      </c>
      <c r="O23" s="736">
        <v>52</v>
      </c>
      <c r="P23" s="736">
        <v>38</v>
      </c>
      <c r="Q23" s="736">
        <v>15</v>
      </c>
      <c r="R23" s="736">
        <v>32</v>
      </c>
      <c r="S23" s="736">
        <v>83</v>
      </c>
      <c r="T23" s="736">
        <v>15</v>
      </c>
      <c r="U23" s="736">
        <v>16</v>
      </c>
      <c r="V23" s="736">
        <v>536</v>
      </c>
      <c r="W23" s="736">
        <v>10</v>
      </c>
      <c r="X23" s="736">
        <v>25</v>
      </c>
      <c r="Y23" s="736">
        <v>85</v>
      </c>
    </row>
    <row r="24" spans="1:25" ht="15" customHeight="1" x14ac:dyDescent="0.25">
      <c r="A24" s="773" t="s">
        <v>406</v>
      </c>
      <c r="B24" s="735" t="s">
        <v>2030</v>
      </c>
      <c r="C24" s="736">
        <v>626</v>
      </c>
      <c r="D24" s="736">
        <v>1</v>
      </c>
      <c r="E24" s="736">
        <v>66</v>
      </c>
      <c r="F24" s="736">
        <v>2</v>
      </c>
      <c r="G24" s="736">
        <v>2</v>
      </c>
      <c r="H24" s="736">
        <v>28</v>
      </c>
      <c r="I24" s="736">
        <v>121</v>
      </c>
      <c r="J24" s="736">
        <v>27</v>
      </c>
      <c r="K24" s="736">
        <v>59</v>
      </c>
      <c r="L24" s="736">
        <v>43</v>
      </c>
      <c r="M24" s="736">
        <v>30</v>
      </c>
      <c r="N24" s="736">
        <v>6</v>
      </c>
      <c r="O24" s="736">
        <v>49</v>
      </c>
      <c r="P24" s="736">
        <v>36</v>
      </c>
      <c r="Q24" s="736">
        <v>16</v>
      </c>
      <c r="R24" s="736">
        <v>32</v>
      </c>
      <c r="S24" s="736">
        <v>79</v>
      </c>
      <c r="T24" s="736">
        <v>14</v>
      </c>
      <c r="U24" s="736">
        <v>15</v>
      </c>
      <c r="V24" s="736">
        <v>526</v>
      </c>
      <c r="W24" s="736">
        <v>11</v>
      </c>
      <c r="X24" s="736">
        <v>24</v>
      </c>
      <c r="Y24" s="736">
        <v>86</v>
      </c>
    </row>
    <row r="25" spans="1:25" ht="15" customHeight="1" x14ac:dyDescent="0.25">
      <c r="A25" s="773" t="s">
        <v>407</v>
      </c>
      <c r="B25" s="735" t="s">
        <v>2030</v>
      </c>
      <c r="C25" s="736">
        <v>601</v>
      </c>
      <c r="D25" s="736">
        <v>1</v>
      </c>
      <c r="E25" s="736">
        <v>61</v>
      </c>
      <c r="F25" s="736">
        <v>2</v>
      </c>
      <c r="G25" s="736">
        <v>2</v>
      </c>
      <c r="H25" s="736">
        <v>25</v>
      </c>
      <c r="I25" s="736">
        <v>121</v>
      </c>
      <c r="J25" s="736">
        <v>25</v>
      </c>
      <c r="K25" s="736">
        <v>53</v>
      </c>
      <c r="L25" s="736">
        <v>40</v>
      </c>
      <c r="M25" s="736">
        <v>29</v>
      </c>
      <c r="N25" s="736">
        <v>5</v>
      </c>
      <c r="O25" s="736">
        <v>46</v>
      </c>
      <c r="P25" s="736">
        <v>34</v>
      </c>
      <c r="Q25" s="736">
        <v>16</v>
      </c>
      <c r="R25" s="736">
        <v>33</v>
      </c>
      <c r="S25" s="736">
        <v>81</v>
      </c>
      <c r="T25" s="736">
        <v>13</v>
      </c>
      <c r="U25" s="736">
        <v>15</v>
      </c>
      <c r="V25" s="736">
        <v>511</v>
      </c>
      <c r="W25" s="736">
        <v>10</v>
      </c>
      <c r="X25" s="736">
        <v>22</v>
      </c>
      <c r="Y25" s="736">
        <v>88</v>
      </c>
    </row>
    <row r="26" spans="1:25" ht="15" customHeight="1" x14ac:dyDescent="0.25">
      <c r="A26" s="773" t="s">
        <v>2031</v>
      </c>
      <c r="B26" s="735" t="s">
        <v>2030</v>
      </c>
      <c r="C26" s="736">
        <v>606</v>
      </c>
      <c r="D26" s="736">
        <v>1</v>
      </c>
      <c r="E26" s="736">
        <v>66</v>
      </c>
      <c r="F26" s="736">
        <v>2</v>
      </c>
      <c r="G26" s="736">
        <v>2</v>
      </c>
      <c r="H26" s="736">
        <v>22</v>
      </c>
      <c r="I26" s="736">
        <v>126</v>
      </c>
      <c r="J26" s="736">
        <v>26</v>
      </c>
      <c r="K26" s="736">
        <v>54</v>
      </c>
      <c r="L26" s="736">
        <v>41</v>
      </c>
      <c r="M26" s="736">
        <v>28</v>
      </c>
      <c r="N26" s="736">
        <v>5</v>
      </c>
      <c r="O26" s="736">
        <v>44</v>
      </c>
      <c r="P26" s="736">
        <v>32</v>
      </c>
      <c r="Q26" s="736">
        <v>17</v>
      </c>
      <c r="R26" s="736">
        <v>33</v>
      </c>
      <c r="S26" s="736">
        <v>80</v>
      </c>
      <c r="T26" s="736">
        <v>13</v>
      </c>
      <c r="U26" s="736">
        <v>15</v>
      </c>
      <c r="V26" s="736">
        <v>513</v>
      </c>
      <c r="W26" s="736">
        <v>10</v>
      </c>
      <c r="X26" s="736">
        <v>26</v>
      </c>
      <c r="Y26" s="736">
        <v>91</v>
      </c>
    </row>
    <row r="27" spans="1:25" ht="15" customHeight="1" x14ac:dyDescent="0.25">
      <c r="A27" s="773" t="s">
        <v>409</v>
      </c>
      <c r="B27" s="735" t="s">
        <v>2030</v>
      </c>
      <c r="C27" s="736">
        <v>616</v>
      </c>
      <c r="D27" s="736">
        <v>1</v>
      </c>
      <c r="E27" s="736">
        <v>66</v>
      </c>
      <c r="F27" s="736">
        <v>2</v>
      </c>
      <c r="G27" s="736">
        <v>2</v>
      </c>
      <c r="H27" s="736">
        <v>25</v>
      </c>
      <c r="I27" s="736">
        <v>125</v>
      </c>
      <c r="J27" s="736">
        <v>27</v>
      </c>
      <c r="K27" s="736">
        <v>56</v>
      </c>
      <c r="L27" s="736">
        <v>42</v>
      </c>
      <c r="M27" s="736">
        <v>26</v>
      </c>
      <c r="N27" s="736">
        <v>5</v>
      </c>
      <c r="O27" s="736">
        <v>43</v>
      </c>
      <c r="P27" s="736">
        <v>32</v>
      </c>
      <c r="Q27" s="736">
        <v>16</v>
      </c>
      <c r="R27" s="736">
        <v>33</v>
      </c>
      <c r="S27" s="736">
        <v>86</v>
      </c>
      <c r="T27" s="736">
        <v>15</v>
      </c>
      <c r="U27" s="736">
        <v>16</v>
      </c>
      <c r="V27" s="736">
        <v>521</v>
      </c>
      <c r="W27" s="736">
        <v>10</v>
      </c>
      <c r="X27" s="736">
        <v>25</v>
      </c>
      <c r="Y27" s="736">
        <v>91</v>
      </c>
    </row>
    <row r="28" spans="1:25" ht="15" customHeight="1" x14ac:dyDescent="0.25">
      <c r="A28" s="773" t="s">
        <v>410</v>
      </c>
      <c r="B28" s="735" t="s">
        <v>2030</v>
      </c>
      <c r="C28" s="736">
        <v>619</v>
      </c>
      <c r="D28" s="736">
        <v>1</v>
      </c>
      <c r="E28" s="736">
        <v>65</v>
      </c>
      <c r="F28" s="736">
        <v>2</v>
      </c>
      <c r="G28" s="736">
        <v>2</v>
      </c>
      <c r="H28" s="736">
        <v>26</v>
      </c>
      <c r="I28" s="736">
        <v>127</v>
      </c>
      <c r="J28" s="736">
        <v>26</v>
      </c>
      <c r="K28" s="736">
        <v>56</v>
      </c>
      <c r="L28" s="736">
        <v>43</v>
      </c>
      <c r="M28" s="736">
        <v>26</v>
      </c>
      <c r="N28" s="736">
        <v>6</v>
      </c>
      <c r="O28" s="736">
        <v>43</v>
      </c>
      <c r="P28" s="736">
        <v>32</v>
      </c>
      <c r="Q28" s="736">
        <v>16</v>
      </c>
      <c r="R28" s="736">
        <v>35</v>
      </c>
      <c r="S28" s="736">
        <v>84</v>
      </c>
      <c r="T28" s="736">
        <v>14</v>
      </c>
      <c r="U28" s="736">
        <v>16</v>
      </c>
      <c r="V28" s="736">
        <v>523</v>
      </c>
      <c r="W28" s="736">
        <v>9</v>
      </c>
      <c r="X28" s="736">
        <v>24</v>
      </c>
      <c r="Y28" s="736">
        <v>93</v>
      </c>
    </row>
    <row r="29" spans="1:25" ht="15" customHeight="1" x14ac:dyDescent="0.25">
      <c r="A29" s="773" t="s">
        <v>411</v>
      </c>
      <c r="B29" s="735" t="s">
        <v>2030</v>
      </c>
      <c r="C29" s="736">
        <v>619</v>
      </c>
      <c r="D29" s="736">
        <v>1</v>
      </c>
      <c r="E29" s="736">
        <v>65</v>
      </c>
      <c r="F29" s="736">
        <v>2</v>
      </c>
      <c r="G29" s="736">
        <v>2</v>
      </c>
      <c r="H29" s="736">
        <v>26</v>
      </c>
      <c r="I29" s="736">
        <v>125</v>
      </c>
      <c r="J29" s="736">
        <v>29</v>
      </c>
      <c r="K29" s="736">
        <v>56</v>
      </c>
      <c r="L29" s="736">
        <v>44</v>
      </c>
      <c r="M29" s="736">
        <v>25</v>
      </c>
      <c r="N29" s="736">
        <v>6</v>
      </c>
      <c r="O29" s="736">
        <v>44</v>
      </c>
      <c r="P29" s="736">
        <v>32</v>
      </c>
      <c r="Q29" s="736">
        <v>15</v>
      </c>
      <c r="R29" s="736">
        <v>33</v>
      </c>
      <c r="S29" s="736">
        <v>82</v>
      </c>
      <c r="T29" s="736">
        <v>16</v>
      </c>
      <c r="U29" s="736">
        <v>17</v>
      </c>
      <c r="V29" s="736">
        <v>524</v>
      </c>
      <c r="W29" s="736">
        <v>9</v>
      </c>
      <c r="X29" s="736">
        <v>22</v>
      </c>
      <c r="Y29" s="736">
        <v>94</v>
      </c>
    </row>
    <row r="30" spans="1:25" ht="15" customHeight="1" x14ac:dyDescent="0.25">
      <c r="A30" s="773" t="s">
        <v>412</v>
      </c>
      <c r="B30" s="735" t="s">
        <v>2030</v>
      </c>
      <c r="C30" s="736">
        <v>613</v>
      </c>
      <c r="D30" s="736">
        <v>1</v>
      </c>
      <c r="E30" s="736">
        <v>64</v>
      </c>
      <c r="F30" s="736">
        <v>2</v>
      </c>
      <c r="G30" s="736">
        <v>2</v>
      </c>
      <c r="H30" s="736">
        <v>25</v>
      </c>
      <c r="I30" s="736">
        <v>120</v>
      </c>
      <c r="J30" s="736">
        <v>31</v>
      </c>
      <c r="K30" s="736">
        <v>55</v>
      </c>
      <c r="L30" s="736">
        <v>44</v>
      </c>
      <c r="M30" s="736">
        <v>25</v>
      </c>
      <c r="N30" s="736">
        <v>6</v>
      </c>
      <c r="O30" s="736">
        <v>44</v>
      </c>
      <c r="P30" s="736">
        <v>33</v>
      </c>
      <c r="Q30" s="736">
        <v>15</v>
      </c>
      <c r="R30" s="736">
        <v>33</v>
      </c>
      <c r="S30" s="736">
        <v>83</v>
      </c>
      <c r="T30" s="736">
        <v>14</v>
      </c>
      <c r="U30" s="736">
        <v>15</v>
      </c>
      <c r="V30" s="736">
        <v>519</v>
      </c>
      <c r="W30" s="736">
        <v>9</v>
      </c>
      <c r="X30" s="736">
        <v>22</v>
      </c>
      <c r="Y30" s="736">
        <v>88</v>
      </c>
    </row>
    <row r="31" spans="1:25" ht="15" customHeight="1" x14ac:dyDescent="0.25">
      <c r="A31" s="773" t="s">
        <v>413</v>
      </c>
      <c r="B31" s="735" t="s">
        <v>2030</v>
      </c>
      <c r="C31" s="736">
        <v>616</v>
      </c>
      <c r="D31" s="736">
        <v>1</v>
      </c>
      <c r="E31" s="736">
        <v>65</v>
      </c>
      <c r="F31" s="736">
        <v>2</v>
      </c>
      <c r="G31" s="736">
        <v>2</v>
      </c>
      <c r="H31" s="736">
        <v>28</v>
      </c>
      <c r="I31" s="736">
        <v>121</v>
      </c>
      <c r="J31" s="736">
        <v>33</v>
      </c>
      <c r="K31" s="736">
        <v>55</v>
      </c>
      <c r="L31" s="736">
        <v>44</v>
      </c>
      <c r="M31" s="736">
        <v>24</v>
      </c>
      <c r="N31" s="736">
        <v>7</v>
      </c>
      <c r="O31" s="736">
        <v>44</v>
      </c>
      <c r="P31" s="736">
        <v>33</v>
      </c>
      <c r="Q31" s="736">
        <v>15</v>
      </c>
      <c r="R31" s="736">
        <v>31</v>
      </c>
      <c r="S31" s="736">
        <v>82</v>
      </c>
      <c r="T31" s="736">
        <v>14</v>
      </c>
      <c r="U31" s="736">
        <v>15</v>
      </c>
      <c r="V31" s="736">
        <v>518</v>
      </c>
      <c r="W31" s="736">
        <v>8</v>
      </c>
      <c r="X31" s="736">
        <v>22</v>
      </c>
      <c r="Y31" s="736">
        <v>91</v>
      </c>
    </row>
    <row r="32" spans="1:25" ht="15" customHeight="1" x14ac:dyDescent="0.25">
      <c r="A32" s="773" t="s">
        <v>414</v>
      </c>
      <c r="B32" s="735" t="s">
        <v>2030</v>
      </c>
      <c r="C32" s="736">
        <v>611</v>
      </c>
      <c r="D32" s="736">
        <v>1</v>
      </c>
      <c r="E32" s="736">
        <v>66</v>
      </c>
      <c r="F32" s="736">
        <v>2</v>
      </c>
      <c r="G32" s="736">
        <v>2</v>
      </c>
      <c r="H32" s="736">
        <v>27</v>
      </c>
      <c r="I32" s="736">
        <v>119</v>
      </c>
      <c r="J32" s="736">
        <v>32</v>
      </c>
      <c r="K32" s="736">
        <v>53</v>
      </c>
      <c r="L32" s="736">
        <v>45</v>
      </c>
      <c r="M32" s="736">
        <v>24</v>
      </c>
      <c r="N32" s="736">
        <v>7</v>
      </c>
      <c r="O32" s="736">
        <v>43</v>
      </c>
      <c r="P32" s="736">
        <v>32</v>
      </c>
      <c r="Q32" s="736">
        <v>15</v>
      </c>
      <c r="R32" s="736">
        <v>33</v>
      </c>
      <c r="S32" s="736">
        <v>82</v>
      </c>
      <c r="T32" s="736">
        <v>14</v>
      </c>
      <c r="U32" s="736">
        <v>15</v>
      </c>
      <c r="V32" s="736">
        <v>514</v>
      </c>
      <c r="W32" s="736">
        <v>8</v>
      </c>
      <c r="X32" s="736">
        <v>21</v>
      </c>
      <c r="Y32" s="736">
        <v>89</v>
      </c>
    </row>
    <row r="33" spans="1:25" ht="15" customHeight="1" x14ac:dyDescent="0.25">
      <c r="A33" s="773" t="s">
        <v>415</v>
      </c>
      <c r="B33" s="735" t="s">
        <v>2030</v>
      </c>
      <c r="C33" s="736">
        <v>613</v>
      </c>
      <c r="D33" s="736">
        <v>1</v>
      </c>
      <c r="E33" s="736">
        <v>63</v>
      </c>
      <c r="F33" s="736">
        <v>2</v>
      </c>
      <c r="G33" s="736">
        <v>2</v>
      </c>
      <c r="H33" s="736">
        <v>29</v>
      </c>
      <c r="I33" s="736">
        <v>118</v>
      </c>
      <c r="J33" s="736">
        <v>32</v>
      </c>
      <c r="K33" s="736">
        <v>55</v>
      </c>
      <c r="L33" s="736">
        <v>45</v>
      </c>
      <c r="M33" s="736">
        <v>25</v>
      </c>
      <c r="N33" s="736">
        <v>7</v>
      </c>
      <c r="O33" s="736">
        <v>42</v>
      </c>
      <c r="P33" s="736">
        <v>32</v>
      </c>
      <c r="Q33" s="736">
        <v>16</v>
      </c>
      <c r="R33" s="736">
        <v>33</v>
      </c>
      <c r="S33" s="736">
        <v>81</v>
      </c>
      <c r="T33" s="736">
        <v>15</v>
      </c>
      <c r="U33" s="736">
        <v>17</v>
      </c>
      <c r="V33" s="736">
        <v>517</v>
      </c>
      <c r="W33" s="736">
        <v>9</v>
      </c>
      <c r="X33" s="736">
        <v>20</v>
      </c>
      <c r="Y33" s="736">
        <v>90</v>
      </c>
    </row>
    <row r="34" spans="1:25" ht="15" customHeight="1" x14ac:dyDescent="0.25">
      <c r="A34" s="773" t="s">
        <v>416</v>
      </c>
      <c r="B34" s="735" t="s">
        <v>2030</v>
      </c>
      <c r="C34" s="736">
        <v>609</v>
      </c>
      <c r="D34" s="736">
        <v>1</v>
      </c>
      <c r="E34" s="736">
        <v>63</v>
      </c>
      <c r="F34" s="736">
        <v>2</v>
      </c>
      <c r="G34" s="736">
        <v>2</v>
      </c>
      <c r="H34" s="736">
        <v>24</v>
      </c>
      <c r="I34" s="736">
        <v>126</v>
      </c>
      <c r="J34" s="736">
        <v>32</v>
      </c>
      <c r="K34" s="736">
        <v>53</v>
      </c>
      <c r="L34" s="736">
        <v>43</v>
      </c>
      <c r="M34" s="736">
        <v>25</v>
      </c>
      <c r="N34" s="736">
        <v>7</v>
      </c>
      <c r="O34" s="736">
        <v>40</v>
      </c>
      <c r="P34" s="736">
        <v>30</v>
      </c>
      <c r="Q34" s="736">
        <v>18</v>
      </c>
      <c r="R34" s="736">
        <v>35</v>
      </c>
      <c r="S34" s="736">
        <v>80</v>
      </c>
      <c r="T34" s="736">
        <v>14</v>
      </c>
      <c r="U34" s="736">
        <v>16</v>
      </c>
      <c r="V34" s="736">
        <v>517</v>
      </c>
      <c r="W34" s="736">
        <v>11</v>
      </c>
      <c r="X34" s="736">
        <v>23</v>
      </c>
      <c r="Y34" s="736">
        <v>93</v>
      </c>
    </row>
    <row r="35" spans="1:25" ht="15" customHeight="1" x14ac:dyDescent="0.25">
      <c r="A35" s="773" t="s">
        <v>417</v>
      </c>
      <c r="B35" s="735" t="s">
        <v>2030</v>
      </c>
      <c r="C35" s="736">
        <v>609</v>
      </c>
      <c r="D35" s="736">
        <v>1</v>
      </c>
      <c r="E35" s="736">
        <v>63</v>
      </c>
      <c r="F35" s="736">
        <v>1</v>
      </c>
      <c r="G35" s="736">
        <v>2</v>
      </c>
      <c r="H35" s="736">
        <v>23</v>
      </c>
      <c r="I35" s="736">
        <v>129</v>
      </c>
      <c r="J35" s="736">
        <v>33</v>
      </c>
      <c r="K35" s="736">
        <v>55</v>
      </c>
      <c r="L35" s="736">
        <v>40</v>
      </c>
      <c r="M35" s="736">
        <v>24</v>
      </c>
      <c r="N35" s="736">
        <v>7</v>
      </c>
      <c r="O35" s="736">
        <v>41</v>
      </c>
      <c r="P35" s="736">
        <v>31</v>
      </c>
      <c r="Q35" s="736">
        <v>17</v>
      </c>
      <c r="R35" s="736">
        <v>35</v>
      </c>
      <c r="S35" s="736">
        <v>80</v>
      </c>
      <c r="T35" s="736">
        <v>13</v>
      </c>
      <c r="U35" s="736">
        <v>15</v>
      </c>
      <c r="V35" s="736">
        <v>518</v>
      </c>
      <c r="W35" s="736">
        <v>10</v>
      </c>
      <c r="X35" s="736">
        <v>23</v>
      </c>
      <c r="Y35" s="736">
        <v>97</v>
      </c>
    </row>
    <row r="36" spans="1:25" ht="15" customHeight="1" x14ac:dyDescent="0.25">
      <c r="A36" s="773" t="s">
        <v>418</v>
      </c>
      <c r="B36" s="735" t="s">
        <v>2030</v>
      </c>
      <c r="C36" s="736">
        <v>608</v>
      </c>
      <c r="D36" s="736">
        <v>1</v>
      </c>
      <c r="E36" s="736">
        <v>63</v>
      </c>
      <c r="F36" s="736">
        <v>1</v>
      </c>
      <c r="G36" s="736">
        <v>2</v>
      </c>
      <c r="H36" s="736">
        <v>25</v>
      </c>
      <c r="I36" s="736">
        <v>128</v>
      </c>
      <c r="J36" s="736">
        <v>34</v>
      </c>
      <c r="K36" s="736">
        <v>53</v>
      </c>
      <c r="L36" s="736">
        <v>40</v>
      </c>
      <c r="M36" s="736">
        <v>23</v>
      </c>
      <c r="N36" s="736">
        <v>6</v>
      </c>
      <c r="O36" s="736">
        <v>40</v>
      </c>
      <c r="P36" s="736">
        <v>30</v>
      </c>
      <c r="Q36" s="736">
        <v>17</v>
      </c>
      <c r="R36" s="736">
        <v>36</v>
      </c>
      <c r="S36" s="736">
        <v>82</v>
      </c>
      <c r="T36" s="736">
        <v>12</v>
      </c>
      <c r="U36" s="736">
        <v>13</v>
      </c>
      <c r="V36" s="736">
        <v>516</v>
      </c>
      <c r="W36" s="736">
        <v>10</v>
      </c>
      <c r="X36" s="736">
        <v>24</v>
      </c>
      <c r="Y36" s="736">
        <v>94</v>
      </c>
    </row>
    <row r="37" spans="1:25" ht="15" customHeight="1" x14ac:dyDescent="0.25">
      <c r="A37" s="773" t="s">
        <v>419</v>
      </c>
      <c r="B37" s="735" t="s">
        <v>2030</v>
      </c>
      <c r="C37" s="736">
        <v>603</v>
      </c>
      <c r="D37" s="736">
        <v>1</v>
      </c>
      <c r="E37" s="736">
        <v>61</v>
      </c>
      <c r="F37" s="736">
        <v>1</v>
      </c>
      <c r="G37" s="736">
        <v>2</v>
      </c>
      <c r="H37" s="736">
        <v>26</v>
      </c>
      <c r="I37" s="736">
        <v>120</v>
      </c>
      <c r="J37" s="736">
        <v>34</v>
      </c>
      <c r="K37" s="736">
        <v>54</v>
      </c>
      <c r="L37" s="736">
        <v>40</v>
      </c>
      <c r="M37" s="736">
        <v>23</v>
      </c>
      <c r="N37" s="736">
        <v>5</v>
      </c>
      <c r="O37" s="736">
        <v>41</v>
      </c>
      <c r="P37" s="736">
        <v>31</v>
      </c>
      <c r="Q37" s="736">
        <v>17</v>
      </c>
      <c r="R37" s="736">
        <v>37</v>
      </c>
      <c r="S37" s="736">
        <v>83</v>
      </c>
      <c r="T37" s="736">
        <v>13</v>
      </c>
      <c r="U37" s="736">
        <v>14</v>
      </c>
      <c r="V37" s="736">
        <v>512</v>
      </c>
      <c r="W37" s="736">
        <v>9</v>
      </c>
      <c r="X37" s="736">
        <v>23</v>
      </c>
      <c r="Y37" s="736">
        <v>88</v>
      </c>
    </row>
    <row r="38" spans="1:25" ht="15" customHeight="1" x14ac:dyDescent="0.25">
      <c r="A38" s="773" t="s">
        <v>420</v>
      </c>
      <c r="B38" s="735" t="s">
        <v>2030</v>
      </c>
      <c r="C38" s="736">
        <v>602</v>
      </c>
      <c r="D38" s="736">
        <v>1</v>
      </c>
      <c r="E38" s="736">
        <v>59</v>
      </c>
      <c r="F38" s="736">
        <v>1</v>
      </c>
      <c r="G38" s="736">
        <v>2</v>
      </c>
      <c r="H38" s="736">
        <v>28</v>
      </c>
      <c r="I38" s="736">
        <v>115</v>
      </c>
      <c r="J38" s="736">
        <v>33</v>
      </c>
      <c r="K38" s="736">
        <v>53</v>
      </c>
      <c r="L38" s="736">
        <v>42</v>
      </c>
      <c r="M38" s="736">
        <v>25</v>
      </c>
      <c r="N38" s="736">
        <v>5</v>
      </c>
      <c r="O38" s="736">
        <v>41</v>
      </c>
      <c r="P38" s="736">
        <v>31</v>
      </c>
      <c r="Q38" s="736">
        <v>17</v>
      </c>
      <c r="R38" s="736">
        <v>38</v>
      </c>
      <c r="S38" s="736">
        <v>82</v>
      </c>
      <c r="T38" s="736">
        <v>14</v>
      </c>
      <c r="U38" s="736">
        <v>15</v>
      </c>
      <c r="V38" s="736">
        <v>511</v>
      </c>
      <c r="W38" s="736">
        <v>10</v>
      </c>
      <c r="X38" s="736">
        <v>23</v>
      </c>
      <c r="Y38" s="736">
        <v>82</v>
      </c>
    </row>
    <row r="39" spans="1:25" ht="15" customHeight="1" x14ac:dyDescent="0.25">
      <c r="A39" s="773" t="s">
        <v>421</v>
      </c>
      <c r="B39" s="735" t="s">
        <v>2030</v>
      </c>
      <c r="C39" s="736">
        <v>596</v>
      </c>
      <c r="D39" s="736">
        <v>1</v>
      </c>
      <c r="E39" s="736">
        <v>59</v>
      </c>
      <c r="F39" s="736">
        <v>1</v>
      </c>
      <c r="G39" s="736">
        <v>2</v>
      </c>
      <c r="H39" s="736">
        <v>28</v>
      </c>
      <c r="I39" s="736">
        <v>112</v>
      </c>
      <c r="J39" s="736">
        <v>32</v>
      </c>
      <c r="K39" s="736">
        <v>52</v>
      </c>
      <c r="L39" s="736">
        <v>42</v>
      </c>
      <c r="M39" s="736">
        <v>23</v>
      </c>
      <c r="N39" s="736">
        <v>7</v>
      </c>
      <c r="O39" s="736">
        <v>40</v>
      </c>
      <c r="P39" s="736">
        <v>30</v>
      </c>
      <c r="Q39" s="736">
        <v>18</v>
      </c>
      <c r="R39" s="736">
        <v>38</v>
      </c>
      <c r="S39" s="736">
        <v>80</v>
      </c>
      <c r="T39" s="736">
        <v>14</v>
      </c>
      <c r="U39" s="736">
        <v>15</v>
      </c>
      <c r="V39" s="736">
        <v>504</v>
      </c>
      <c r="W39" s="736">
        <v>10</v>
      </c>
      <c r="X39" s="736">
        <v>23</v>
      </c>
      <c r="Y39" s="736">
        <v>80</v>
      </c>
    </row>
    <row r="40" spans="1:25" ht="15" customHeight="1" x14ac:dyDescent="0.25">
      <c r="A40" s="773" t="s">
        <v>422</v>
      </c>
      <c r="B40" s="735" t="s">
        <v>2030</v>
      </c>
      <c r="C40" s="736">
        <v>593</v>
      </c>
      <c r="D40" s="736">
        <v>1</v>
      </c>
      <c r="E40" s="736">
        <v>59</v>
      </c>
      <c r="F40" s="736">
        <v>2</v>
      </c>
      <c r="G40" s="736">
        <v>2</v>
      </c>
      <c r="H40" s="736">
        <v>26</v>
      </c>
      <c r="I40" s="736">
        <v>112</v>
      </c>
      <c r="J40" s="736">
        <v>32</v>
      </c>
      <c r="K40" s="736">
        <v>50</v>
      </c>
      <c r="L40" s="736">
        <v>42</v>
      </c>
      <c r="M40" s="736">
        <v>24</v>
      </c>
      <c r="N40" s="736">
        <v>7</v>
      </c>
      <c r="O40" s="736">
        <v>40</v>
      </c>
      <c r="P40" s="736">
        <v>30</v>
      </c>
      <c r="Q40" s="736">
        <v>18</v>
      </c>
      <c r="R40" s="736">
        <v>38</v>
      </c>
      <c r="S40" s="736">
        <v>78</v>
      </c>
      <c r="T40" s="736">
        <v>14</v>
      </c>
      <c r="U40" s="736">
        <v>16</v>
      </c>
      <c r="V40" s="736">
        <v>503</v>
      </c>
      <c r="W40" s="736">
        <v>10</v>
      </c>
      <c r="X40" s="736">
        <v>23</v>
      </c>
      <c r="Y40" s="736">
        <v>80</v>
      </c>
    </row>
    <row r="41" spans="1:25" ht="15" customHeight="1" x14ac:dyDescent="0.25">
      <c r="A41" s="773" t="s">
        <v>423</v>
      </c>
      <c r="B41" s="735" t="s">
        <v>2030</v>
      </c>
      <c r="C41" s="736">
        <v>585</v>
      </c>
      <c r="D41" s="736">
        <v>1</v>
      </c>
      <c r="E41" s="736">
        <v>56</v>
      </c>
      <c r="F41" s="736">
        <v>2</v>
      </c>
      <c r="G41" s="736">
        <v>2</v>
      </c>
      <c r="H41" s="736">
        <v>26</v>
      </c>
      <c r="I41" s="736">
        <v>112</v>
      </c>
      <c r="J41" s="736">
        <v>32</v>
      </c>
      <c r="K41" s="736">
        <v>53</v>
      </c>
      <c r="L41" s="736">
        <v>40</v>
      </c>
      <c r="M41" s="736">
        <v>24</v>
      </c>
      <c r="N41" s="736">
        <v>7</v>
      </c>
      <c r="O41" s="736">
        <v>39</v>
      </c>
      <c r="P41" s="736">
        <v>29</v>
      </c>
      <c r="Q41" s="736">
        <v>18</v>
      </c>
      <c r="R41" s="736">
        <v>39</v>
      </c>
      <c r="S41" s="736">
        <v>77</v>
      </c>
      <c r="T41" s="736">
        <v>13</v>
      </c>
      <c r="U41" s="736">
        <v>15</v>
      </c>
      <c r="V41" s="736">
        <v>499</v>
      </c>
      <c r="W41" s="736">
        <v>9</v>
      </c>
      <c r="X41" s="736">
        <v>23</v>
      </c>
      <c r="Y41" s="736">
        <v>80</v>
      </c>
    </row>
    <row r="42" spans="1:25" ht="15" customHeight="1" x14ac:dyDescent="0.25">
      <c r="A42" s="773" t="s">
        <v>424</v>
      </c>
      <c r="B42" s="735" t="s">
        <v>2030</v>
      </c>
      <c r="C42" s="736">
        <v>589</v>
      </c>
      <c r="D42" s="736">
        <v>1</v>
      </c>
      <c r="E42" s="736">
        <v>56</v>
      </c>
      <c r="F42" s="736">
        <v>2</v>
      </c>
      <c r="G42" s="736">
        <v>2</v>
      </c>
      <c r="H42" s="736">
        <v>28</v>
      </c>
      <c r="I42" s="736">
        <v>111</v>
      </c>
      <c r="J42" s="736">
        <v>30</v>
      </c>
      <c r="K42" s="736">
        <v>57</v>
      </c>
      <c r="L42" s="736">
        <v>40</v>
      </c>
      <c r="M42" s="736">
        <v>25</v>
      </c>
      <c r="N42" s="736">
        <v>6</v>
      </c>
      <c r="O42" s="736">
        <v>39</v>
      </c>
      <c r="P42" s="736">
        <v>30</v>
      </c>
      <c r="Q42" s="736">
        <v>18</v>
      </c>
      <c r="R42" s="736">
        <v>39</v>
      </c>
      <c r="S42" s="736">
        <v>77</v>
      </c>
      <c r="T42" s="736">
        <v>13</v>
      </c>
      <c r="U42" s="736">
        <v>15</v>
      </c>
      <c r="V42" s="736">
        <v>500</v>
      </c>
      <c r="W42" s="736">
        <v>9</v>
      </c>
      <c r="X42" s="736">
        <v>22</v>
      </c>
      <c r="Y42" s="736">
        <v>80</v>
      </c>
    </row>
    <row r="43" spans="1:25" ht="15" customHeight="1" x14ac:dyDescent="0.25">
      <c r="A43" s="773" t="s">
        <v>425</v>
      </c>
      <c r="B43" s="735" t="s">
        <v>2030</v>
      </c>
      <c r="C43" s="736">
        <v>579</v>
      </c>
      <c r="D43" s="736">
        <v>1</v>
      </c>
      <c r="E43" s="736">
        <v>54</v>
      </c>
      <c r="F43" s="736">
        <v>2</v>
      </c>
      <c r="G43" s="736">
        <v>2</v>
      </c>
      <c r="H43" s="736">
        <v>28</v>
      </c>
      <c r="I43" s="736">
        <v>111</v>
      </c>
      <c r="J43" s="736">
        <v>29</v>
      </c>
      <c r="K43" s="736">
        <v>58</v>
      </c>
      <c r="L43" s="736">
        <v>39</v>
      </c>
      <c r="M43" s="736">
        <v>24</v>
      </c>
      <c r="N43" s="736">
        <v>6</v>
      </c>
      <c r="O43" s="736">
        <v>37</v>
      </c>
      <c r="P43" s="736">
        <v>28</v>
      </c>
      <c r="Q43" s="736">
        <v>18</v>
      </c>
      <c r="R43" s="736">
        <v>40</v>
      </c>
      <c r="S43" s="736">
        <v>77</v>
      </c>
      <c r="T43" s="736">
        <v>12</v>
      </c>
      <c r="U43" s="736">
        <v>14</v>
      </c>
      <c r="V43" s="736">
        <v>493</v>
      </c>
      <c r="W43" s="736">
        <v>9</v>
      </c>
      <c r="X43" s="736">
        <v>22</v>
      </c>
      <c r="Y43" s="736">
        <v>80</v>
      </c>
    </row>
    <row r="44" spans="1:25" s="340" customFormat="1" ht="15" customHeight="1" x14ac:dyDescent="0.3">
      <c r="A44" s="740" t="s">
        <v>426</v>
      </c>
      <c r="B44" s="740" t="s">
        <v>2030</v>
      </c>
      <c r="C44" s="740">
        <v>574</v>
      </c>
      <c r="D44" s="740">
        <v>1</v>
      </c>
      <c r="E44" s="740">
        <v>53</v>
      </c>
      <c r="F44" s="740">
        <v>2</v>
      </c>
      <c r="G44" s="740">
        <v>2</v>
      </c>
      <c r="H44" s="740">
        <v>29</v>
      </c>
      <c r="I44" s="740">
        <v>109</v>
      </c>
      <c r="J44" s="740">
        <v>28</v>
      </c>
      <c r="K44" s="740">
        <v>62</v>
      </c>
      <c r="L44" s="740">
        <v>37</v>
      </c>
      <c r="M44" s="740">
        <v>25</v>
      </c>
      <c r="N44" s="740">
        <v>7</v>
      </c>
      <c r="O44" s="740">
        <v>36</v>
      </c>
      <c r="P44" s="740">
        <v>27</v>
      </c>
      <c r="Q44" s="740">
        <v>19</v>
      </c>
      <c r="R44" s="740">
        <v>39</v>
      </c>
      <c r="S44" s="740">
        <v>75</v>
      </c>
      <c r="T44" s="740">
        <v>12</v>
      </c>
      <c r="U44" s="740">
        <v>13</v>
      </c>
      <c r="V44" s="740">
        <v>487</v>
      </c>
      <c r="W44" s="740">
        <v>9</v>
      </c>
      <c r="X44" s="740">
        <v>22</v>
      </c>
      <c r="Y44" s="740">
        <v>78</v>
      </c>
    </row>
    <row r="45" spans="1:25" s="340" customFormat="1" ht="15" customHeight="1" x14ac:dyDescent="0.3">
      <c r="A45" s="740" t="s">
        <v>427</v>
      </c>
      <c r="B45" s="740" t="s">
        <v>2030</v>
      </c>
      <c r="C45" s="740">
        <v>576</v>
      </c>
      <c r="D45" s="740">
        <v>1</v>
      </c>
      <c r="E45" s="740">
        <v>54</v>
      </c>
      <c r="F45" s="740">
        <v>2</v>
      </c>
      <c r="G45" s="740">
        <v>2</v>
      </c>
      <c r="H45" s="740">
        <v>29</v>
      </c>
      <c r="I45" s="740">
        <v>113</v>
      </c>
      <c r="J45" s="740">
        <v>30</v>
      </c>
      <c r="K45" s="740">
        <v>56</v>
      </c>
      <c r="L45" s="740">
        <v>37</v>
      </c>
      <c r="M45" s="740">
        <v>26</v>
      </c>
      <c r="N45" s="740">
        <v>7</v>
      </c>
      <c r="O45" s="740">
        <v>36</v>
      </c>
      <c r="P45" s="740">
        <v>28</v>
      </c>
      <c r="Q45" s="740">
        <v>18</v>
      </c>
      <c r="R45" s="740">
        <v>39</v>
      </c>
      <c r="S45" s="740">
        <v>74</v>
      </c>
      <c r="T45" s="740">
        <v>12</v>
      </c>
      <c r="U45" s="740">
        <v>14</v>
      </c>
      <c r="V45" s="740">
        <v>489</v>
      </c>
      <c r="W45" s="740">
        <v>10</v>
      </c>
      <c r="X45" s="740">
        <v>24</v>
      </c>
      <c r="Y45" s="740">
        <v>79</v>
      </c>
    </row>
    <row r="46" spans="1:25" s="340" customFormat="1" ht="15" customHeight="1" x14ac:dyDescent="0.3">
      <c r="A46" s="740" t="s">
        <v>428</v>
      </c>
      <c r="B46" s="740" t="s">
        <v>2030</v>
      </c>
      <c r="C46" s="740">
        <v>592</v>
      </c>
      <c r="D46" s="740">
        <v>1</v>
      </c>
      <c r="E46" s="740">
        <v>57</v>
      </c>
      <c r="F46" s="740">
        <v>2</v>
      </c>
      <c r="G46" s="740">
        <v>2</v>
      </c>
      <c r="H46" s="740">
        <v>29</v>
      </c>
      <c r="I46" s="740">
        <v>117</v>
      </c>
      <c r="J46" s="740">
        <v>30</v>
      </c>
      <c r="K46" s="740">
        <v>55</v>
      </c>
      <c r="L46" s="740">
        <v>39</v>
      </c>
      <c r="M46" s="740">
        <v>26</v>
      </c>
      <c r="N46" s="740">
        <v>7</v>
      </c>
      <c r="O46" s="740">
        <v>38</v>
      </c>
      <c r="P46" s="740">
        <v>29</v>
      </c>
      <c r="Q46" s="740">
        <v>19</v>
      </c>
      <c r="R46" s="740">
        <v>40</v>
      </c>
      <c r="S46" s="740">
        <v>76</v>
      </c>
      <c r="T46" s="740">
        <v>12</v>
      </c>
      <c r="U46" s="740">
        <v>14</v>
      </c>
      <c r="V46" s="740">
        <v>502</v>
      </c>
      <c r="W46" s="740">
        <v>9</v>
      </c>
      <c r="X46" s="740">
        <v>25</v>
      </c>
      <c r="Y46" s="740">
        <v>82</v>
      </c>
    </row>
    <row r="47" spans="1:25" s="340" customFormat="1" ht="15" customHeight="1" x14ac:dyDescent="0.3">
      <c r="A47" s="740" t="s">
        <v>429</v>
      </c>
      <c r="B47" s="740" t="s">
        <v>2030</v>
      </c>
      <c r="C47" s="740">
        <v>604</v>
      </c>
      <c r="D47" s="740">
        <v>1</v>
      </c>
      <c r="E47" s="740">
        <v>59</v>
      </c>
      <c r="F47" s="740">
        <v>2</v>
      </c>
      <c r="G47" s="740">
        <v>2</v>
      </c>
      <c r="H47" s="740">
        <v>28</v>
      </c>
      <c r="I47" s="740">
        <v>119</v>
      </c>
      <c r="J47" s="740">
        <v>31</v>
      </c>
      <c r="K47" s="740">
        <v>54</v>
      </c>
      <c r="L47" s="740">
        <v>40</v>
      </c>
      <c r="M47" s="740">
        <v>27</v>
      </c>
      <c r="N47" s="740">
        <v>7</v>
      </c>
      <c r="O47" s="740">
        <v>40</v>
      </c>
      <c r="P47" s="740">
        <v>30</v>
      </c>
      <c r="Q47" s="740">
        <v>19</v>
      </c>
      <c r="R47" s="740">
        <v>40</v>
      </c>
      <c r="S47" s="740">
        <v>77</v>
      </c>
      <c r="T47" s="740">
        <v>14</v>
      </c>
      <c r="U47" s="740">
        <v>15</v>
      </c>
      <c r="V47" s="740">
        <v>513</v>
      </c>
      <c r="W47" s="740">
        <v>9</v>
      </c>
      <c r="X47" s="740">
        <v>26</v>
      </c>
      <c r="Y47" s="740">
        <v>84</v>
      </c>
    </row>
    <row r="48" spans="1:25" s="340" customFormat="1" ht="15" customHeight="1" x14ac:dyDescent="0.3">
      <c r="A48" s="740" t="s">
        <v>430</v>
      </c>
      <c r="B48" s="740" t="s">
        <v>2030</v>
      </c>
      <c r="C48" s="740">
        <v>610</v>
      </c>
      <c r="D48" s="740">
        <v>1</v>
      </c>
      <c r="E48" s="740">
        <v>59</v>
      </c>
      <c r="F48" s="740">
        <v>2</v>
      </c>
      <c r="G48" s="740">
        <v>2</v>
      </c>
      <c r="H48" s="740">
        <v>29</v>
      </c>
      <c r="I48" s="740">
        <v>120</v>
      </c>
      <c r="J48" s="740">
        <v>30</v>
      </c>
      <c r="K48" s="740">
        <v>55</v>
      </c>
      <c r="L48" s="740">
        <v>40</v>
      </c>
      <c r="M48" s="740">
        <v>29</v>
      </c>
      <c r="N48" s="740">
        <v>7</v>
      </c>
      <c r="O48" s="740">
        <v>39</v>
      </c>
      <c r="P48" s="740">
        <v>29</v>
      </c>
      <c r="Q48" s="740">
        <v>20</v>
      </c>
      <c r="R48" s="740">
        <v>40</v>
      </c>
      <c r="S48" s="740">
        <v>78</v>
      </c>
      <c r="T48" s="740">
        <v>15</v>
      </c>
      <c r="U48" s="740">
        <v>16</v>
      </c>
      <c r="V48" s="740">
        <v>517</v>
      </c>
      <c r="W48" s="740">
        <v>9</v>
      </c>
      <c r="X48" s="740">
        <v>24</v>
      </c>
      <c r="Y48" s="740">
        <v>86</v>
      </c>
    </row>
    <row r="49" spans="1:25" s="340" customFormat="1" ht="15" customHeight="1" x14ac:dyDescent="0.3">
      <c r="A49" s="740" t="s">
        <v>431</v>
      </c>
      <c r="B49" s="740" t="s">
        <v>2030</v>
      </c>
      <c r="C49" s="740">
        <v>614</v>
      </c>
      <c r="D49" s="740">
        <v>1</v>
      </c>
      <c r="E49" s="740">
        <v>59</v>
      </c>
      <c r="F49" s="740">
        <v>2</v>
      </c>
      <c r="G49" s="740">
        <v>2</v>
      </c>
      <c r="H49" s="740">
        <v>29</v>
      </c>
      <c r="I49" s="740">
        <v>122</v>
      </c>
      <c r="J49" s="740">
        <v>31</v>
      </c>
      <c r="K49" s="740">
        <v>54</v>
      </c>
      <c r="L49" s="740">
        <v>41</v>
      </c>
      <c r="M49" s="740">
        <v>29</v>
      </c>
      <c r="N49" s="740">
        <v>7</v>
      </c>
      <c r="O49" s="740">
        <v>41</v>
      </c>
      <c r="P49" s="740">
        <v>31</v>
      </c>
      <c r="Q49" s="740">
        <v>18</v>
      </c>
      <c r="R49" s="740">
        <v>39</v>
      </c>
      <c r="S49" s="740">
        <v>77</v>
      </c>
      <c r="T49" s="740">
        <v>15</v>
      </c>
      <c r="U49" s="740">
        <v>17</v>
      </c>
      <c r="V49" s="740">
        <v>521</v>
      </c>
      <c r="W49" s="740">
        <v>9</v>
      </c>
      <c r="X49" s="740">
        <v>25</v>
      </c>
      <c r="Y49" s="740">
        <v>88</v>
      </c>
    </row>
    <row r="50" spans="1:25" s="340" customFormat="1" ht="15" customHeight="1" x14ac:dyDescent="0.3">
      <c r="A50" s="740" t="s">
        <v>432</v>
      </c>
      <c r="B50" s="740" t="s">
        <v>2030</v>
      </c>
      <c r="C50" s="740">
        <v>613</v>
      </c>
      <c r="D50" s="740">
        <v>1</v>
      </c>
      <c r="E50" s="740">
        <v>58</v>
      </c>
      <c r="F50" s="740">
        <v>2</v>
      </c>
      <c r="G50" s="740">
        <v>2</v>
      </c>
      <c r="H50" s="740">
        <v>28</v>
      </c>
      <c r="I50" s="740">
        <v>127</v>
      </c>
      <c r="J50" s="740">
        <v>32</v>
      </c>
      <c r="K50" s="740">
        <v>55</v>
      </c>
      <c r="L50" s="740">
        <v>41</v>
      </c>
      <c r="M50" s="740">
        <v>30</v>
      </c>
      <c r="N50" s="740">
        <v>6</v>
      </c>
      <c r="O50" s="740">
        <v>42</v>
      </c>
      <c r="P50" s="740">
        <v>31</v>
      </c>
      <c r="Q50" s="740">
        <v>18</v>
      </c>
      <c r="R50" s="740">
        <v>39</v>
      </c>
      <c r="S50" s="740">
        <v>74</v>
      </c>
      <c r="T50" s="740">
        <v>14</v>
      </c>
      <c r="U50" s="740">
        <v>15</v>
      </c>
      <c r="V50" s="740">
        <v>523</v>
      </c>
      <c r="W50" s="740">
        <v>9</v>
      </c>
      <c r="X50" s="740">
        <v>25</v>
      </c>
      <c r="Y50" s="740">
        <v>94</v>
      </c>
    </row>
    <row r="51" spans="1:25" s="340" customFormat="1" ht="15" customHeight="1" x14ac:dyDescent="0.3">
      <c r="A51" s="740" t="s">
        <v>433</v>
      </c>
      <c r="B51" s="740" t="s">
        <v>2030</v>
      </c>
      <c r="C51" s="740">
        <v>617</v>
      </c>
      <c r="D51" s="740">
        <v>1</v>
      </c>
      <c r="E51" s="740">
        <v>59</v>
      </c>
      <c r="F51" s="740">
        <v>1</v>
      </c>
      <c r="G51" s="740">
        <v>2</v>
      </c>
      <c r="H51" s="740">
        <v>26</v>
      </c>
      <c r="I51" s="740">
        <v>127</v>
      </c>
      <c r="J51" s="740">
        <v>32</v>
      </c>
      <c r="K51" s="740">
        <v>57</v>
      </c>
      <c r="L51" s="740">
        <v>42</v>
      </c>
      <c r="M51" s="740">
        <v>32</v>
      </c>
      <c r="N51" s="740">
        <v>7</v>
      </c>
      <c r="O51" s="740">
        <v>43</v>
      </c>
      <c r="P51" s="740">
        <v>32</v>
      </c>
      <c r="Q51" s="740">
        <v>17</v>
      </c>
      <c r="R51" s="740">
        <v>38</v>
      </c>
      <c r="S51" s="740">
        <v>76</v>
      </c>
      <c r="T51" s="740">
        <v>13</v>
      </c>
      <c r="U51" s="740">
        <v>14</v>
      </c>
      <c r="V51" s="740">
        <v>528</v>
      </c>
      <c r="W51" s="740">
        <v>9</v>
      </c>
      <c r="X51" s="740">
        <v>27</v>
      </c>
      <c r="Y51" s="740">
        <v>92</v>
      </c>
    </row>
    <row r="52" spans="1:25" s="340" customFormat="1" ht="15" customHeight="1" x14ac:dyDescent="0.3">
      <c r="A52" s="740" t="s">
        <v>434</v>
      </c>
      <c r="B52" s="740" t="s">
        <v>2030</v>
      </c>
      <c r="C52" s="740">
        <v>624</v>
      </c>
      <c r="D52" s="740">
        <v>1</v>
      </c>
      <c r="E52" s="740">
        <v>58</v>
      </c>
      <c r="F52" s="740">
        <v>1</v>
      </c>
      <c r="G52" s="740">
        <v>2</v>
      </c>
      <c r="H52" s="740">
        <v>27</v>
      </c>
      <c r="I52" s="740">
        <v>128</v>
      </c>
      <c r="J52" s="740">
        <v>32</v>
      </c>
      <c r="K52" s="740">
        <v>58</v>
      </c>
      <c r="L52" s="740">
        <v>42</v>
      </c>
      <c r="M52" s="740">
        <v>32</v>
      </c>
      <c r="N52" s="740">
        <v>6</v>
      </c>
      <c r="O52" s="740">
        <v>44</v>
      </c>
      <c r="P52" s="740">
        <v>33</v>
      </c>
      <c r="Q52" s="740">
        <v>17</v>
      </c>
      <c r="R52" s="740">
        <v>38</v>
      </c>
      <c r="S52" s="740">
        <v>77</v>
      </c>
      <c r="T52" s="740">
        <v>13</v>
      </c>
      <c r="U52" s="740">
        <v>14</v>
      </c>
      <c r="V52" s="740">
        <v>535</v>
      </c>
      <c r="W52" s="740">
        <v>9</v>
      </c>
      <c r="X52" s="740">
        <v>26</v>
      </c>
      <c r="Y52" s="740">
        <v>93</v>
      </c>
    </row>
    <row r="53" spans="1:25" s="340" customFormat="1" ht="15" customHeight="1" x14ac:dyDescent="0.3">
      <c r="A53" s="740" t="s">
        <v>435</v>
      </c>
      <c r="B53" s="740" t="s">
        <v>2030</v>
      </c>
      <c r="C53" s="740">
        <v>630</v>
      </c>
      <c r="D53" s="740">
        <v>1</v>
      </c>
      <c r="E53" s="740">
        <v>61</v>
      </c>
      <c r="F53" s="740">
        <v>1</v>
      </c>
      <c r="G53" s="740">
        <v>2</v>
      </c>
      <c r="H53" s="740">
        <v>26</v>
      </c>
      <c r="I53" s="740">
        <v>127</v>
      </c>
      <c r="J53" s="740">
        <v>31</v>
      </c>
      <c r="K53" s="740">
        <v>58</v>
      </c>
      <c r="L53" s="740">
        <v>43</v>
      </c>
      <c r="M53" s="740">
        <v>34</v>
      </c>
      <c r="N53" s="740">
        <v>7</v>
      </c>
      <c r="O53" s="740">
        <v>45</v>
      </c>
      <c r="P53" s="740">
        <v>34</v>
      </c>
      <c r="Q53" s="740">
        <v>17</v>
      </c>
      <c r="R53" s="740">
        <v>38</v>
      </c>
      <c r="S53" s="740">
        <v>78</v>
      </c>
      <c r="T53" s="740">
        <v>14</v>
      </c>
      <c r="U53" s="740">
        <v>16</v>
      </c>
      <c r="V53" s="740">
        <v>539</v>
      </c>
      <c r="W53" s="740">
        <v>9</v>
      </c>
      <c r="X53" s="740">
        <v>26</v>
      </c>
      <c r="Y53" s="740">
        <v>92</v>
      </c>
    </row>
    <row r="54" spans="1:25" s="340" customFormat="1" ht="15" customHeight="1" x14ac:dyDescent="0.3">
      <c r="A54" s="740" t="s">
        <v>436</v>
      </c>
      <c r="B54" s="740" t="s">
        <v>2030</v>
      </c>
      <c r="C54" s="740">
        <v>637</v>
      </c>
      <c r="D54" s="740">
        <v>1</v>
      </c>
      <c r="E54" s="740">
        <v>62</v>
      </c>
      <c r="F54" s="740">
        <v>1</v>
      </c>
      <c r="G54" s="740">
        <v>2</v>
      </c>
      <c r="H54" s="740">
        <v>26</v>
      </c>
      <c r="I54" s="740">
        <v>132</v>
      </c>
      <c r="J54" s="740">
        <v>32</v>
      </c>
      <c r="K54" s="740">
        <v>57</v>
      </c>
      <c r="L54" s="740">
        <v>43</v>
      </c>
      <c r="M54" s="740">
        <v>33</v>
      </c>
      <c r="N54" s="740">
        <v>7</v>
      </c>
      <c r="O54" s="740">
        <v>44</v>
      </c>
      <c r="P54" s="740">
        <v>33</v>
      </c>
      <c r="Q54" s="740">
        <v>18</v>
      </c>
      <c r="R54" s="740">
        <v>38</v>
      </c>
      <c r="S54" s="740">
        <v>77</v>
      </c>
      <c r="T54" s="740">
        <v>15</v>
      </c>
      <c r="U54" s="740">
        <v>17</v>
      </c>
      <c r="V54" s="740">
        <v>544</v>
      </c>
      <c r="W54" s="740">
        <v>9</v>
      </c>
      <c r="X54" s="740">
        <v>26</v>
      </c>
      <c r="Y54" s="740">
        <v>96</v>
      </c>
    </row>
    <row r="55" spans="1:25" s="340" customFormat="1" ht="15" customHeight="1" x14ac:dyDescent="0.3">
      <c r="A55" s="740" t="s">
        <v>437</v>
      </c>
      <c r="B55" s="740" t="s">
        <v>2030</v>
      </c>
      <c r="C55" s="740">
        <v>641</v>
      </c>
      <c r="D55" s="740">
        <v>1</v>
      </c>
      <c r="E55" s="740">
        <v>65</v>
      </c>
      <c r="F55" s="740">
        <v>2</v>
      </c>
      <c r="G55" s="740">
        <v>2</v>
      </c>
      <c r="H55" s="740">
        <v>24</v>
      </c>
      <c r="I55" s="740">
        <v>133</v>
      </c>
      <c r="J55" s="740">
        <v>31</v>
      </c>
      <c r="K55" s="740">
        <v>53</v>
      </c>
      <c r="L55" s="740">
        <v>44</v>
      </c>
      <c r="M55" s="740">
        <v>33</v>
      </c>
      <c r="N55" s="740">
        <v>9</v>
      </c>
      <c r="O55" s="740">
        <v>45</v>
      </c>
      <c r="P55" s="740">
        <v>34</v>
      </c>
      <c r="Q55" s="740">
        <v>18</v>
      </c>
      <c r="R55" s="740">
        <v>38</v>
      </c>
      <c r="S55" s="740">
        <v>78</v>
      </c>
      <c r="T55" s="740">
        <v>15</v>
      </c>
      <c r="U55" s="740">
        <v>16</v>
      </c>
      <c r="V55" s="740">
        <v>547</v>
      </c>
      <c r="W55" s="740">
        <v>10</v>
      </c>
      <c r="X55" s="740">
        <v>27</v>
      </c>
      <c r="Y55" s="740">
        <v>97</v>
      </c>
    </row>
    <row r="56" spans="1:25" s="340" customFormat="1" ht="15" customHeight="1" x14ac:dyDescent="0.3">
      <c r="A56" s="740" t="s">
        <v>438</v>
      </c>
      <c r="B56" s="740" t="s">
        <v>2030</v>
      </c>
      <c r="C56" s="740">
        <v>652</v>
      </c>
      <c r="D56" s="740">
        <v>1</v>
      </c>
      <c r="E56" s="740">
        <v>66</v>
      </c>
      <c r="F56" s="740">
        <v>2</v>
      </c>
      <c r="G56" s="740">
        <v>2</v>
      </c>
      <c r="H56" s="740">
        <v>26</v>
      </c>
      <c r="I56" s="740">
        <v>134</v>
      </c>
      <c r="J56" s="740">
        <v>30</v>
      </c>
      <c r="K56" s="740">
        <v>57</v>
      </c>
      <c r="L56" s="740">
        <v>45</v>
      </c>
      <c r="M56" s="740">
        <v>33</v>
      </c>
      <c r="N56" s="740">
        <v>8</v>
      </c>
      <c r="O56" s="740">
        <v>47</v>
      </c>
      <c r="P56" s="740">
        <v>36</v>
      </c>
      <c r="Q56" s="740">
        <v>18</v>
      </c>
      <c r="R56" s="740">
        <v>39</v>
      </c>
      <c r="S56" s="740">
        <v>78</v>
      </c>
      <c r="T56" s="740">
        <v>14</v>
      </c>
      <c r="U56" s="740">
        <v>16</v>
      </c>
      <c r="V56" s="740">
        <v>556</v>
      </c>
      <c r="W56" s="740">
        <v>10</v>
      </c>
      <c r="X56" s="740">
        <v>27</v>
      </c>
      <c r="Y56" s="740">
        <v>97</v>
      </c>
    </row>
    <row r="57" spans="1:25" s="340" customFormat="1" ht="15" customHeight="1" x14ac:dyDescent="0.3">
      <c r="A57" s="740" t="s">
        <v>439</v>
      </c>
      <c r="B57" s="740" t="s">
        <v>2030</v>
      </c>
      <c r="C57" s="740">
        <v>654</v>
      </c>
      <c r="D57" s="740">
        <v>1</v>
      </c>
      <c r="E57" s="740">
        <v>67</v>
      </c>
      <c r="F57" s="740">
        <v>2</v>
      </c>
      <c r="G57" s="740">
        <v>2</v>
      </c>
      <c r="H57" s="740">
        <v>26</v>
      </c>
      <c r="I57" s="740">
        <v>133</v>
      </c>
      <c r="J57" s="740">
        <v>29</v>
      </c>
      <c r="K57" s="740">
        <v>56</v>
      </c>
      <c r="L57" s="740">
        <v>46</v>
      </c>
      <c r="M57" s="740">
        <v>32</v>
      </c>
      <c r="N57" s="740">
        <v>8</v>
      </c>
      <c r="O57" s="740">
        <v>49</v>
      </c>
      <c r="P57" s="740">
        <v>37</v>
      </c>
      <c r="Q57" s="740">
        <v>18</v>
      </c>
      <c r="R57" s="740">
        <v>40</v>
      </c>
      <c r="S57" s="740">
        <v>79</v>
      </c>
      <c r="T57" s="740">
        <v>14</v>
      </c>
      <c r="U57" s="740">
        <v>16</v>
      </c>
      <c r="V57" s="740">
        <v>556</v>
      </c>
      <c r="W57" s="740">
        <v>10</v>
      </c>
      <c r="X57" s="740">
        <v>27</v>
      </c>
      <c r="Y57" s="740">
        <v>96</v>
      </c>
    </row>
    <row r="58" spans="1:25" s="340" customFormat="1" ht="15" customHeight="1" x14ac:dyDescent="0.3">
      <c r="A58" s="740" t="s">
        <v>440</v>
      </c>
      <c r="B58" s="740" t="s">
        <v>2030</v>
      </c>
      <c r="C58" s="740">
        <v>654</v>
      </c>
      <c r="D58" s="740">
        <v>1</v>
      </c>
      <c r="E58" s="740">
        <v>65</v>
      </c>
      <c r="F58" s="740">
        <v>2</v>
      </c>
      <c r="G58" s="740">
        <v>2</v>
      </c>
      <c r="H58" s="740">
        <v>27</v>
      </c>
      <c r="I58" s="740">
        <v>133</v>
      </c>
      <c r="J58" s="740">
        <v>28</v>
      </c>
      <c r="K58" s="740">
        <v>58</v>
      </c>
      <c r="L58" s="740">
        <v>46</v>
      </c>
      <c r="M58" s="740">
        <v>33</v>
      </c>
      <c r="N58" s="740">
        <v>7</v>
      </c>
      <c r="O58" s="740">
        <v>50</v>
      </c>
      <c r="P58" s="740">
        <v>37</v>
      </c>
      <c r="Q58" s="740">
        <v>17</v>
      </c>
      <c r="R58" s="740">
        <v>40</v>
      </c>
      <c r="S58" s="740">
        <v>79</v>
      </c>
      <c r="T58" s="740">
        <v>14</v>
      </c>
      <c r="U58" s="740">
        <v>16</v>
      </c>
      <c r="V58" s="740">
        <v>557</v>
      </c>
      <c r="W58" s="740">
        <v>9</v>
      </c>
      <c r="X58" s="740">
        <v>27</v>
      </c>
      <c r="Y58" s="740">
        <v>97</v>
      </c>
    </row>
    <row r="59" spans="1:25" s="340" customFormat="1" ht="15" customHeight="1" x14ac:dyDescent="0.3">
      <c r="A59" s="740" t="s">
        <v>441</v>
      </c>
      <c r="B59" s="740" t="s">
        <v>2030</v>
      </c>
      <c r="C59" s="740">
        <v>655</v>
      </c>
      <c r="D59" s="740">
        <v>1</v>
      </c>
      <c r="E59" s="740">
        <v>64</v>
      </c>
      <c r="F59" s="740">
        <v>2</v>
      </c>
      <c r="G59" s="740">
        <v>2</v>
      </c>
      <c r="H59" s="740">
        <v>26</v>
      </c>
      <c r="I59" s="740">
        <v>134</v>
      </c>
      <c r="J59" s="740">
        <v>28</v>
      </c>
      <c r="K59" s="740">
        <v>56</v>
      </c>
      <c r="L59" s="740">
        <v>47</v>
      </c>
      <c r="M59" s="740">
        <v>34</v>
      </c>
      <c r="N59" s="740">
        <v>7</v>
      </c>
      <c r="O59" s="740">
        <v>52</v>
      </c>
      <c r="P59" s="740">
        <v>38</v>
      </c>
      <c r="Q59" s="740">
        <v>17</v>
      </c>
      <c r="R59" s="740">
        <v>40</v>
      </c>
      <c r="S59" s="740">
        <v>78</v>
      </c>
      <c r="T59" s="740">
        <v>14</v>
      </c>
      <c r="U59" s="740">
        <v>16</v>
      </c>
      <c r="V59" s="740">
        <v>559</v>
      </c>
      <c r="W59" s="740">
        <v>9</v>
      </c>
      <c r="X59" s="740">
        <v>28</v>
      </c>
      <c r="Y59" s="740">
        <v>97</v>
      </c>
    </row>
    <row r="60" spans="1:25" s="340" customFormat="1" ht="15" customHeight="1" x14ac:dyDescent="0.3">
      <c r="A60" s="740" t="s">
        <v>442</v>
      </c>
      <c r="B60" s="740" t="s">
        <v>2030</v>
      </c>
      <c r="C60" s="740">
        <v>658</v>
      </c>
      <c r="D60" s="740">
        <v>1</v>
      </c>
      <c r="E60" s="740">
        <v>63</v>
      </c>
      <c r="F60" s="740">
        <v>2</v>
      </c>
      <c r="G60" s="740">
        <v>2</v>
      </c>
      <c r="H60" s="740">
        <v>26</v>
      </c>
      <c r="I60" s="740">
        <v>136</v>
      </c>
      <c r="J60" s="740">
        <v>28</v>
      </c>
      <c r="K60" s="740">
        <v>57</v>
      </c>
      <c r="L60" s="740">
        <v>47</v>
      </c>
      <c r="M60" s="740">
        <v>33</v>
      </c>
      <c r="N60" s="740">
        <v>7</v>
      </c>
      <c r="O60" s="740">
        <v>54</v>
      </c>
      <c r="P60" s="740">
        <v>39</v>
      </c>
      <c r="Q60" s="740">
        <v>18</v>
      </c>
      <c r="R60" s="740">
        <v>40</v>
      </c>
      <c r="S60" s="740">
        <v>75</v>
      </c>
      <c r="T60" s="740">
        <v>14</v>
      </c>
      <c r="U60" s="740">
        <v>15</v>
      </c>
      <c r="V60" s="740">
        <v>564</v>
      </c>
      <c r="W60" s="740">
        <v>9</v>
      </c>
      <c r="X60" s="740">
        <v>29</v>
      </c>
      <c r="Y60" s="740">
        <v>99</v>
      </c>
    </row>
    <row r="61" spans="1:25" s="340" customFormat="1" ht="15" customHeight="1" x14ac:dyDescent="0.3">
      <c r="A61" s="740" t="s">
        <v>443</v>
      </c>
      <c r="B61" s="740" t="s">
        <v>2030</v>
      </c>
      <c r="C61" s="740">
        <v>662</v>
      </c>
      <c r="D61" s="740">
        <v>1</v>
      </c>
      <c r="E61" s="740">
        <v>64</v>
      </c>
      <c r="F61" s="740">
        <v>2</v>
      </c>
      <c r="G61" s="740">
        <v>2</v>
      </c>
      <c r="H61" s="740">
        <v>25</v>
      </c>
      <c r="I61" s="740">
        <v>139</v>
      </c>
      <c r="J61" s="740">
        <v>30</v>
      </c>
      <c r="K61" s="740">
        <v>57</v>
      </c>
      <c r="L61" s="740">
        <v>47</v>
      </c>
      <c r="M61" s="740">
        <v>33</v>
      </c>
      <c r="N61" s="740">
        <v>6</v>
      </c>
      <c r="O61" s="740">
        <v>53</v>
      </c>
      <c r="P61" s="740">
        <v>39</v>
      </c>
      <c r="Q61" s="740">
        <v>18</v>
      </c>
      <c r="R61" s="740">
        <v>41</v>
      </c>
      <c r="S61" s="740">
        <v>74</v>
      </c>
      <c r="T61" s="740">
        <v>14</v>
      </c>
      <c r="U61" s="740">
        <v>16</v>
      </c>
      <c r="V61" s="740">
        <v>568</v>
      </c>
      <c r="W61" s="740">
        <v>9</v>
      </c>
      <c r="X61" s="740">
        <v>29</v>
      </c>
      <c r="Y61" s="740">
        <v>101</v>
      </c>
    </row>
    <row r="62" spans="1:25" s="340" customFormat="1" ht="15" customHeight="1" x14ac:dyDescent="0.3">
      <c r="A62" s="740" t="s">
        <v>444</v>
      </c>
      <c r="B62" s="740" t="s">
        <v>2030</v>
      </c>
      <c r="C62" s="740">
        <v>661</v>
      </c>
      <c r="D62" s="740">
        <v>1</v>
      </c>
      <c r="E62" s="740">
        <v>63</v>
      </c>
      <c r="F62" s="740">
        <v>2</v>
      </c>
      <c r="G62" s="740">
        <v>2</v>
      </c>
      <c r="H62" s="740">
        <v>23</v>
      </c>
      <c r="I62" s="740">
        <v>140</v>
      </c>
      <c r="J62" s="740">
        <v>31</v>
      </c>
      <c r="K62" s="740">
        <v>57</v>
      </c>
      <c r="L62" s="740">
        <v>46</v>
      </c>
      <c r="M62" s="740">
        <v>33</v>
      </c>
      <c r="N62" s="740">
        <v>6</v>
      </c>
      <c r="O62" s="740">
        <v>53</v>
      </c>
      <c r="P62" s="740">
        <v>39</v>
      </c>
      <c r="Q62" s="740">
        <v>19</v>
      </c>
      <c r="R62" s="740">
        <v>42</v>
      </c>
      <c r="S62" s="740">
        <v>75</v>
      </c>
      <c r="T62" s="740">
        <v>14</v>
      </c>
      <c r="U62" s="740">
        <v>15</v>
      </c>
      <c r="V62" s="740">
        <v>570</v>
      </c>
      <c r="W62" s="740">
        <v>9</v>
      </c>
      <c r="X62" s="740">
        <v>28</v>
      </c>
      <c r="Y62" s="740">
        <v>103</v>
      </c>
    </row>
    <row r="63" spans="1:25" s="340" customFormat="1" ht="15" customHeight="1" x14ac:dyDescent="0.3">
      <c r="A63" s="740" t="s">
        <v>445</v>
      </c>
      <c r="B63" s="740" t="s">
        <v>2030</v>
      </c>
      <c r="C63" s="740">
        <v>655</v>
      </c>
      <c r="D63" s="740">
        <v>1</v>
      </c>
      <c r="E63" s="740">
        <v>60</v>
      </c>
      <c r="F63" s="740">
        <v>2</v>
      </c>
      <c r="G63" s="740">
        <v>2</v>
      </c>
      <c r="H63" s="740">
        <v>24</v>
      </c>
      <c r="I63" s="740">
        <v>140</v>
      </c>
      <c r="J63" s="740">
        <v>32</v>
      </c>
      <c r="K63" s="740">
        <v>56</v>
      </c>
      <c r="L63" s="740">
        <v>44</v>
      </c>
      <c r="M63" s="740">
        <v>34</v>
      </c>
      <c r="N63" s="740">
        <v>6</v>
      </c>
      <c r="O63" s="740">
        <v>52</v>
      </c>
      <c r="P63" s="740">
        <v>38</v>
      </c>
      <c r="Q63" s="740">
        <v>18</v>
      </c>
      <c r="R63" s="740">
        <v>43</v>
      </c>
      <c r="S63" s="740">
        <v>77</v>
      </c>
      <c r="T63" s="740">
        <v>13</v>
      </c>
      <c r="U63" s="740">
        <v>15</v>
      </c>
      <c r="V63" s="740">
        <v>567</v>
      </c>
      <c r="W63" s="740">
        <v>9</v>
      </c>
      <c r="X63" s="740">
        <v>26</v>
      </c>
      <c r="Y63" s="740">
        <v>105</v>
      </c>
    </row>
    <row r="64" spans="1:25" s="340" customFormat="1" ht="15" customHeight="1" x14ac:dyDescent="0.3">
      <c r="A64" s="740" t="s">
        <v>446</v>
      </c>
      <c r="B64" s="740" t="s">
        <v>2030</v>
      </c>
      <c r="C64" s="740">
        <v>644</v>
      </c>
      <c r="D64" s="740">
        <v>1</v>
      </c>
      <c r="E64" s="740">
        <v>60</v>
      </c>
      <c r="F64" s="740">
        <v>2</v>
      </c>
      <c r="G64" s="740">
        <v>2</v>
      </c>
      <c r="H64" s="740">
        <v>26</v>
      </c>
      <c r="I64" s="740">
        <v>139</v>
      </c>
      <c r="J64" s="740">
        <v>30</v>
      </c>
      <c r="K64" s="740">
        <v>52</v>
      </c>
      <c r="L64" s="740">
        <v>42</v>
      </c>
      <c r="M64" s="740">
        <v>34</v>
      </c>
      <c r="N64" s="740">
        <v>6</v>
      </c>
      <c r="O64" s="740">
        <v>50</v>
      </c>
      <c r="P64" s="740">
        <v>37</v>
      </c>
      <c r="Q64" s="740">
        <v>18</v>
      </c>
      <c r="R64" s="740">
        <v>43</v>
      </c>
      <c r="S64" s="740">
        <v>78</v>
      </c>
      <c r="T64" s="740">
        <v>12</v>
      </c>
      <c r="U64" s="740">
        <v>14</v>
      </c>
      <c r="V64" s="740">
        <v>553</v>
      </c>
      <c r="W64" s="740">
        <v>9</v>
      </c>
      <c r="X64" s="740">
        <v>26</v>
      </c>
      <c r="Y64" s="740">
        <v>104</v>
      </c>
    </row>
    <row r="65" spans="1:25" s="340" customFormat="1" ht="15" customHeight="1" x14ac:dyDescent="0.3">
      <c r="A65" s="740" t="s">
        <v>447</v>
      </c>
      <c r="B65" s="740" t="s">
        <v>2030</v>
      </c>
      <c r="C65" s="740">
        <v>636</v>
      </c>
      <c r="D65" s="740">
        <v>1</v>
      </c>
      <c r="E65" s="740">
        <v>58</v>
      </c>
      <c r="F65" s="740">
        <v>2</v>
      </c>
      <c r="G65" s="740">
        <v>2</v>
      </c>
      <c r="H65" s="740">
        <v>26</v>
      </c>
      <c r="I65" s="740">
        <v>135</v>
      </c>
      <c r="J65" s="740">
        <v>29</v>
      </c>
      <c r="K65" s="740">
        <v>53</v>
      </c>
      <c r="L65" s="740">
        <v>42</v>
      </c>
      <c r="M65" s="740">
        <v>34</v>
      </c>
      <c r="N65" s="740">
        <v>6</v>
      </c>
      <c r="O65" s="740">
        <v>50</v>
      </c>
      <c r="P65" s="740">
        <v>37</v>
      </c>
      <c r="Q65" s="740">
        <v>19</v>
      </c>
      <c r="R65" s="740">
        <v>42</v>
      </c>
      <c r="S65" s="740">
        <v>77</v>
      </c>
      <c r="T65" s="740">
        <v>11</v>
      </c>
      <c r="U65" s="740">
        <v>13</v>
      </c>
      <c r="V65" s="740">
        <v>548</v>
      </c>
      <c r="W65" s="740">
        <v>9</v>
      </c>
      <c r="X65" s="740">
        <v>27</v>
      </c>
      <c r="Y65" s="740">
        <v>99</v>
      </c>
    </row>
    <row r="66" spans="1:25" s="340" customFormat="1" ht="15" customHeight="1" x14ac:dyDescent="0.3">
      <c r="A66" s="740" t="s">
        <v>448</v>
      </c>
      <c r="B66" s="740" t="s">
        <v>2030</v>
      </c>
      <c r="C66" s="740">
        <v>642</v>
      </c>
      <c r="D66" s="740">
        <v>1</v>
      </c>
      <c r="E66" s="740">
        <v>56</v>
      </c>
      <c r="F66" s="740">
        <v>2</v>
      </c>
      <c r="G66" s="740">
        <v>2</v>
      </c>
      <c r="H66" s="740">
        <v>27</v>
      </c>
      <c r="I66" s="740">
        <v>132</v>
      </c>
      <c r="J66" s="740">
        <v>30</v>
      </c>
      <c r="K66" s="740">
        <v>54</v>
      </c>
      <c r="L66" s="740">
        <v>42</v>
      </c>
      <c r="M66" s="740">
        <v>34</v>
      </c>
      <c r="N66" s="740">
        <v>6</v>
      </c>
      <c r="O66" s="740">
        <v>51</v>
      </c>
      <c r="P66" s="740">
        <v>38</v>
      </c>
      <c r="Q66" s="740">
        <v>19</v>
      </c>
      <c r="R66" s="740">
        <v>43</v>
      </c>
      <c r="S66" s="740">
        <v>81</v>
      </c>
      <c r="T66" s="740">
        <v>11</v>
      </c>
      <c r="U66" s="740">
        <v>13</v>
      </c>
      <c r="V66" s="740">
        <v>554</v>
      </c>
      <c r="W66" s="740">
        <v>8</v>
      </c>
      <c r="X66" s="740">
        <v>27</v>
      </c>
      <c r="Y66" s="740">
        <v>98</v>
      </c>
    </row>
    <row r="67" spans="1:25" s="340" customFormat="1" ht="15" customHeight="1" x14ac:dyDescent="0.3">
      <c r="A67" s="740" t="s">
        <v>449</v>
      </c>
      <c r="B67" s="740" t="s">
        <v>2030</v>
      </c>
      <c r="C67" s="740">
        <v>642</v>
      </c>
      <c r="D67" s="740">
        <v>1</v>
      </c>
      <c r="E67" s="740">
        <v>54</v>
      </c>
      <c r="F67" s="740">
        <v>2</v>
      </c>
      <c r="G67" s="740">
        <v>2</v>
      </c>
      <c r="H67" s="740">
        <v>26</v>
      </c>
      <c r="I67" s="740">
        <v>131</v>
      </c>
      <c r="J67" s="740">
        <v>31</v>
      </c>
      <c r="K67" s="740">
        <v>54</v>
      </c>
      <c r="L67" s="740">
        <v>42</v>
      </c>
      <c r="M67" s="740">
        <v>35</v>
      </c>
      <c r="N67" s="740">
        <v>6</v>
      </c>
      <c r="O67" s="740">
        <v>51</v>
      </c>
      <c r="P67" s="740">
        <v>38</v>
      </c>
      <c r="Q67" s="740">
        <v>19</v>
      </c>
      <c r="R67" s="740">
        <v>43</v>
      </c>
      <c r="S67" s="740">
        <v>81</v>
      </c>
      <c r="T67" s="740">
        <v>12</v>
      </c>
      <c r="U67" s="740">
        <v>14</v>
      </c>
      <c r="V67" s="740">
        <v>558</v>
      </c>
      <c r="W67" s="740">
        <v>8</v>
      </c>
      <c r="X67" s="740">
        <v>27</v>
      </c>
      <c r="Y67" s="740">
        <v>96</v>
      </c>
    </row>
    <row r="68" spans="1:25" s="340" customFormat="1" ht="15" customHeight="1" x14ac:dyDescent="0.3">
      <c r="A68" s="740" t="s">
        <v>450</v>
      </c>
      <c r="B68" s="740" t="s">
        <v>2030</v>
      </c>
      <c r="C68" s="740">
        <v>633</v>
      </c>
      <c r="D68" s="740">
        <v>1</v>
      </c>
      <c r="E68" s="740">
        <v>53</v>
      </c>
      <c r="F68" s="740">
        <v>2</v>
      </c>
      <c r="G68" s="740">
        <v>2</v>
      </c>
      <c r="H68" s="740">
        <v>23</v>
      </c>
      <c r="I68" s="740">
        <v>132</v>
      </c>
      <c r="J68" s="740">
        <v>29</v>
      </c>
      <c r="K68" s="740">
        <v>54</v>
      </c>
      <c r="L68" s="740">
        <v>40</v>
      </c>
      <c r="M68" s="740">
        <v>37</v>
      </c>
      <c r="N68" s="740">
        <v>7</v>
      </c>
      <c r="O68" s="740">
        <v>50</v>
      </c>
      <c r="P68" s="740">
        <v>38</v>
      </c>
      <c r="Q68" s="740">
        <v>18</v>
      </c>
      <c r="R68" s="740">
        <v>42</v>
      </c>
      <c r="S68" s="740">
        <v>81</v>
      </c>
      <c r="T68" s="740">
        <v>13</v>
      </c>
      <c r="U68" s="740">
        <v>14</v>
      </c>
      <c r="V68" s="740">
        <v>553</v>
      </c>
      <c r="W68" s="740">
        <v>8</v>
      </c>
      <c r="X68" s="740">
        <v>26</v>
      </c>
      <c r="Y68" s="740">
        <v>99</v>
      </c>
    </row>
    <row r="69" spans="1:25" ht="15" customHeight="1" x14ac:dyDescent="0.25">
      <c r="A69" s="773" t="s">
        <v>451</v>
      </c>
      <c r="B69" s="735" t="s">
        <v>2030</v>
      </c>
      <c r="C69" s="736">
        <v>624</v>
      </c>
      <c r="D69" s="736">
        <v>1</v>
      </c>
      <c r="E69" s="736">
        <v>52</v>
      </c>
      <c r="F69" s="736">
        <v>2</v>
      </c>
      <c r="G69" s="736">
        <v>2</v>
      </c>
      <c r="H69" s="736">
        <v>22</v>
      </c>
      <c r="I69" s="736">
        <v>131</v>
      </c>
      <c r="J69" s="736">
        <v>28</v>
      </c>
      <c r="K69" s="736">
        <v>54</v>
      </c>
      <c r="L69" s="736">
        <v>39</v>
      </c>
      <c r="M69" s="736">
        <v>36</v>
      </c>
      <c r="N69" s="736">
        <v>6</v>
      </c>
      <c r="O69" s="736">
        <v>49</v>
      </c>
      <c r="P69" s="736">
        <v>36</v>
      </c>
      <c r="Q69" s="736">
        <v>18</v>
      </c>
      <c r="R69" s="736">
        <v>42</v>
      </c>
      <c r="S69" s="736">
        <v>79</v>
      </c>
      <c r="T69" s="736">
        <v>14</v>
      </c>
      <c r="U69" s="736">
        <v>15</v>
      </c>
      <c r="V69" s="736">
        <v>546</v>
      </c>
      <c r="W69" s="736">
        <v>7</v>
      </c>
      <c r="X69" s="736">
        <v>25</v>
      </c>
      <c r="Y69" s="736">
        <v>99</v>
      </c>
    </row>
    <row r="70" spans="1:25" s="340" customFormat="1" ht="15" customHeight="1" x14ac:dyDescent="0.3">
      <c r="A70" s="740" t="s">
        <v>452</v>
      </c>
      <c r="B70" s="740" t="s">
        <v>2030</v>
      </c>
      <c r="C70" s="740">
        <v>622</v>
      </c>
      <c r="D70" s="740">
        <v>1</v>
      </c>
      <c r="E70" s="740">
        <v>51</v>
      </c>
      <c r="F70" s="740">
        <v>2</v>
      </c>
      <c r="G70" s="740">
        <v>2</v>
      </c>
      <c r="H70" s="740">
        <v>22</v>
      </c>
      <c r="I70" s="740">
        <v>132</v>
      </c>
      <c r="J70" s="740">
        <v>28</v>
      </c>
      <c r="K70" s="740">
        <v>55</v>
      </c>
      <c r="L70" s="740">
        <v>39</v>
      </c>
      <c r="M70" s="740">
        <v>35</v>
      </c>
      <c r="N70" s="740">
        <v>7</v>
      </c>
      <c r="O70" s="740">
        <v>49</v>
      </c>
      <c r="P70" s="740">
        <v>37</v>
      </c>
      <c r="Q70" s="740">
        <v>18</v>
      </c>
      <c r="R70" s="740">
        <v>41</v>
      </c>
      <c r="S70" s="740">
        <v>78</v>
      </c>
      <c r="T70" s="740">
        <v>12</v>
      </c>
      <c r="U70" s="740">
        <v>14</v>
      </c>
      <c r="V70" s="740">
        <v>544</v>
      </c>
      <c r="W70" s="740">
        <v>7</v>
      </c>
      <c r="X70" s="740">
        <v>23</v>
      </c>
      <c r="Y70" s="740">
        <v>101</v>
      </c>
    </row>
    <row r="71" spans="1:25" ht="15" customHeight="1" x14ac:dyDescent="0.25">
      <c r="A71" s="773" t="s">
        <v>453</v>
      </c>
      <c r="B71" s="735" t="s">
        <v>2030</v>
      </c>
      <c r="C71" s="736">
        <v>608</v>
      </c>
      <c r="D71" s="736">
        <v>1</v>
      </c>
      <c r="E71" s="736">
        <v>50</v>
      </c>
      <c r="F71" s="736">
        <v>2</v>
      </c>
      <c r="G71" s="736">
        <v>2</v>
      </c>
      <c r="H71" s="736">
        <v>23</v>
      </c>
      <c r="I71" s="736">
        <v>123</v>
      </c>
      <c r="J71" s="736">
        <v>26</v>
      </c>
      <c r="K71" s="736">
        <v>56</v>
      </c>
      <c r="L71" s="736">
        <v>39</v>
      </c>
      <c r="M71" s="736">
        <v>35</v>
      </c>
      <c r="N71" s="736">
        <v>7</v>
      </c>
      <c r="O71" s="736">
        <v>49</v>
      </c>
      <c r="P71" s="736">
        <v>36</v>
      </c>
      <c r="Q71" s="736">
        <v>19</v>
      </c>
      <c r="R71" s="736">
        <v>42</v>
      </c>
      <c r="S71" s="736">
        <v>73</v>
      </c>
      <c r="T71" s="736">
        <v>12</v>
      </c>
      <c r="U71" s="736">
        <v>13</v>
      </c>
      <c r="V71" s="736">
        <v>530</v>
      </c>
      <c r="W71" s="736">
        <v>7</v>
      </c>
      <c r="X71" s="736">
        <v>22</v>
      </c>
      <c r="Y71" s="736">
        <v>94</v>
      </c>
    </row>
    <row r="72" spans="1:25" ht="15" customHeight="1" x14ac:dyDescent="0.25">
      <c r="A72" s="773" t="s">
        <v>454</v>
      </c>
      <c r="B72" s="735" t="s">
        <v>2030</v>
      </c>
      <c r="C72" s="736">
        <v>606</v>
      </c>
      <c r="D72" s="736">
        <v>2</v>
      </c>
      <c r="E72" s="736">
        <v>51</v>
      </c>
      <c r="F72" s="736">
        <v>2</v>
      </c>
      <c r="G72" s="736">
        <v>2</v>
      </c>
      <c r="H72" s="736">
        <v>25</v>
      </c>
      <c r="I72" s="736">
        <v>121</v>
      </c>
      <c r="J72" s="736">
        <v>26</v>
      </c>
      <c r="K72" s="736">
        <v>56</v>
      </c>
      <c r="L72" s="736">
        <v>39</v>
      </c>
      <c r="M72" s="736">
        <v>35</v>
      </c>
      <c r="N72" s="736">
        <v>7</v>
      </c>
      <c r="O72" s="736">
        <v>51</v>
      </c>
      <c r="P72" s="736">
        <v>37</v>
      </c>
      <c r="Q72" s="736">
        <v>20</v>
      </c>
      <c r="R72" s="736">
        <v>41</v>
      </c>
      <c r="S72" s="736">
        <v>69</v>
      </c>
      <c r="T72" s="736">
        <v>11</v>
      </c>
      <c r="U72" s="736">
        <v>12</v>
      </c>
      <c r="V72" s="736">
        <v>524</v>
      </c>
      <c r="W72" s="736">
        <v>8</v>
      </c>
      <c r="X72" s="736">
        <v>22</v>
      </c>
      <c r="Y72" s="736">
        <v>91</v>
      </c>
    </row>
    <row r="73" spans="1:25" ht="15" customHeight="1" x14ac:dyDescent="0.25">
      <c r="A73" s="773" t="s">
        <v>455</v>
      </c>
      <c r="B73" s="735" t="s">
        <v>2030</v>
      </c>
      <c r="C73" s="736">
        <v>609</v>
      </c>
      <c r="D73" s="736">
        <v>2</v>
      </c>
      <c r="E73" s="736">
        <v>51</v>
      </c>
      <c r="F73" s="736">
        <v>2</v>
      </c>
      <c r="G73" s="736">
        <v>2</v>
      </c>
      <c r="H73" s="736">
        <v>25</v>
      </c>
      <c r="I73" s="736">
        <v>120</v>
      </c>
      <c r="J73" s="736">
        <v>25</v>
      </c>
      <c r="K73" s="736">
        <v>56</v>
      </c>
      <c r="L73" s="736">
        <v>39</v>
      </c>
      <c r="M73" s="736">
        <v>35</v>
      </c>
      <c r="N73" s="736">
        <v>7</v>
      </c>
      <c r="O73" s="736">
        <v>51</v>
      </c>
      <c r="P73" s="736">
        <v>37</v>
      </c>
      <c r="Q73" s="736">
        <v>20</v>
      </c>
      <c r="R73" s="736">
        <v>43</v>
      </c>
      <c r="S73" s="736">
        <v>68</v>
      </c>
      <c r="T73" s="736">
        <v>13</v>
      </c>
      <c r="U73" s="736">
        <v>14</v>
      </c>
      <c r="V73" s="736">
        <v>527</v>
      </c>
      <c r="W73" s="736">
        <v>8</v>
      </c>
      <c r="X73" s="736">
        <v>22</v>
      </c>
      <c r="Y73" s="736">
        <v>90</v>
      </c>
    </row>
    <row r="74" spans="1:25" ht="15" customHeight="1" x14ac:dyDescent="0.25">
      <c r="A74" s="773" t="s">
        <v>456</v>
      </c>
      <c r="B74" s="735" t="s">
        <v>2030</v>
      </c>
      <c r="C74" s="736">
        <v>615</v>
      </c>
      <c r="D74" s="736">
        <v>2</v>
      </c>
      <c r="E74" s="736">
        <v>51</v>
      </c>
      <c r="F74" s="736">
        <v>2</v>
      </c>
      <c r="G74" s="736">
        <v>2</v>
      </c>
      <c r="H74" s="736">
        <v>27</v>
      </c>
      <c r="I74" s="736">
        <v>121</v>
      </c>
      <c r="J74" s="736">
        <v>26</v>
      </c>
      <c r="K74" s="736">
        <v>53</v>
      </c>
      <c r="L74" s="736">
        <v>39</v>
      </c>
      <c r="M74" s="736">
        <v>36</v>
      </c>
      <c r="N74" s="736">
        <v>8</v>
      </c>
      <c r="O74" s="736">
        <v>51</v>
      </c>
      <c r="P74" s="736">
        <v>37</v>
      </c>
      <c r="Q74" s="736">
        <v>20</v>
      </c>
      <c r="R74" s="736">
        <v>43</v>
      </c>
      <c r="S74" s="736">
        <v>68</v>
      </c>
      <c r="T74" s="736">
        <v>14</v>
      </c>
      <c r="U74" s="736">
        <v>15</v>
      </c>
      <c r="V74" s="736">
        <v>530</v>
      </c>
      <c r="W74" s="736">
        <v>8</v>
      </c>
      <c r="X74" s="736">
        <v>23</v>
      </c>
      <c r="Y74" s="736">
        <v>90</v>
      </c>
    </row>
    <row r="75" spans="1:25" ht="15" customHeight="1" x14ac:dyDescent="0.25">
      <c r="A75" s="773" t="s">
        <v>457</v>
      </c>
      <c r="B75" s="735" t="s">
        <v>2030</v>
      </c>
      <c r="C75" s="736">
        <v>612</v>
      </c>
      <c r="D75" s="736">
        <v>2</v>
      </c>
      <c r="E75" s="736">
        <v>52</v>
      </c>
      <c r="F75" s="736">
        <v>2</v>
      </c>
      <c r="G75" s="736">
        <v>2</v>
      </c>
      <c r="H75" s="736">
        <v>26</v>
      </c>
      <c r="I75" s="736">
        <v>118</v>
      </c>
      <c r="J75" s="736">
        <v>27</v>
      </c>
      <c r="K75" s="736">
        <v>52</v>
      </c>
      <c r="L75" s="736">
        <v>40</v>
      </c>
      <c r="M75" s="736">
        <v>36</v>
      </c>
      <c r="N75" s="736">
        <v>8</v>
      </c>
      <c r="O75" s="736">
        <v>52</v>
      </c>
      <c r="P75" s="736">
        <v>38</v>
      </c>
      <c r="Q75" s="736">
        <v>20</v>
      </c>
      <c r="R75" s="736">
        <v>44</v>
      </c>
      <c r="S75" s="736">
        <v>65</v>
      </c>
      <c r="T75" s="736">
        <v>13</v>
      </c>
      <c r="U75" s="736">
        <v>15</v>
      </c>
      <c r="V75" s="736">
        <v>529</v>
      </c>
      <c r="W75" s="736">
        <v>8</v>
      </c>
      <c r="X75" s="736">
        <v>21</v>
      </c>
      <c r="Y75" s="736">
        <v>88</v>
      </c>
    </row>
    <row r="76" spans="1:25" ht="15" customHeight="1" x14ac:dyDescent="0.25">
      <c r="A76" s="773" t="s">
        <v>458</v>
      </c>
      <c r="B76" s="735" t="s">
        <v>2030</v>
      </c>
      <c r="C76" s="736">
        <v>600</v>
      </c>
      <c r="D76" s="736">
        <v>2</v>
      </c>
      <c r="E76" s="736">
        <v>50</v>
      </c>
      <c r="F76" s="736">
        <v>2</v>
      </c>
      <c r="G76" s="736">
        <v>2</v>
      </c>
      <c r="H76" s="736">
        <v>23</v>
      </c>
      <c r="I76" s="736">
        <v>111</v>
      </c>
      <c r="J76" s="736">
        <v>28</v>
      </c>
      <c r="K76" s="736">
        <v>49</v>
      </c>
      <c r="L76" s="736">
        <v>40</v>
      </c>
      <c r="M76" s="736">
        <v>38</v>
      </c>
      <c r="N76" s="736">
        <v>10</v>
      </c>
      <c r="O76" s="736">
        <v>51</v>
      </c>
      <c r="P76" s="736">
        <v>39</v>
      </c>
      <c r="Q76" s="736">
        <v>21</v>
      </c>
      <c r="R76" s="736">
        <v>43</v>
      </c>
      <c r="S76" s="736">
        <v>63</v>
      </c>
      <c r="T76" s="736">
        <v>13</v>
      </c>
      <c r="U76" s="736">
        <v>15</v>
      </c>
      <c r="V76" s="736">
        <v>520</v>
      </c>
      <c r="W76" s="736">
        <v>8</v>
      </c>
      <c r="X76" s="736">
        <v>19</v>
      </c>
      <c r="Y76" s="736">
        <v>84</v>
      </c>
    </row>
    <row r="77" spans="1:25" ht="15" customHeight="1" x14ac:dyDescent="0.25">
      <c r="A77" s="773" t="s">
        <v>459</v>
      </c>
      <c r="B77" s="735" t="s">
        <v>2030</v>
      </c>
      <c r="C77" s="736">
        <v>597</v>
      </c>
      <c r="D77" s="736">
        <v>2</v>
      </c>
      <c r="E77" s="736">
        <v>51</v>
      </c>
      <c r="F77" s="736">
        <v>2</v>
      </c>
      <c r="G77" s="736">
        <v>2</v>
      </c>
      <c r="H77" s="736">
        <v>22</v>
      </c>
      <c r="I77" s="736">
        <v>114</v>
      </c>
      <c r="J77" s="736">
        <v>27</v>
      </c>
      <c r="K77" s="736">
        <v>49</v>
      </c>
      <c r="L77" s="736">
        <v>40</v>
      </c>
      <c r="M77" s="736">
        <v>38</v>
      </c>
      <c r="N77" s="736">
        <v>10</v>
      </c>
      <c r="O77" s="736">
        <v>50</v>
      </c>
      <c r="P77" s="736">
        <v>38</v>
      </c>
      <c r="Q77" s="736">
        <v>21</v>
      </c>
      <c r="R77" s="736">
        <v>42</v>
      </c>
      <c r="S77" s="736">
        <v>62</v>
      </c>
      <c r="T77" s="736">
        <v>13</v>
      </c>
      <c r="U77" s="736">
        <v>15</v>
      </c>
      <c r="V77" s="736">
        <v>518</v>
      </c>
      <c r="W77" s="736">
        <v>9</v>
      </c>
      <c r="X77" s="736">
        <v>22</v>
      </c>
      <c r="Y77" s="736">
        <v>83</v>
      </c>
    </row>
    <row r="78" spans="1:25" ht="15" customHeight="1" x14ac:dyDescent="0.25">
      <c r="A78" s="773" t="s">
        <v>460</v>
      </c>
      <c r="B78" s="735" t="s">
        <v>2030</v>
      </c>
      <c r="C78" s="736">
        <v>597</v>
      </c>
      <c r="D78" s="736">
        <v>2</v>
      </c>
      <c r="E78" s="736">
        <v>51</v>
      </c>
      <c r="F78" s="736">
        <v>2</v>
      </c>
      <c r="G78" s="736">
        <v>2</v>
      </c>
      <c r="H78" s="736">
        <v>22</v>
      </c>
      <c r="I78" s="736">
        <v>117</v>
      </c>
      <c r="J78" s="736">
        <v>27</v>
      </c>
      <c r="K78" s="736">
        <v>47</v>
      </c>
      <c r="L78" s="736">
        <v>40</v>
      </c>
      <c r="M78" s="736">
        <v>39</v>
      </c>
      <c r="N78" s="736">
        <v>10</v>
      </c>
      <c r="O78" s="736">
        <v>51</v>
      </c>
      <c r="P78" s="736">
        <v>39</v>
      </c>
      <c r="Q78" s="736">
        <v>21</v>
      </c>
      <c r="R78" s="736">
        <v>41</v>
      </c>
      <c r="S78" s="736">
        <v>61</v>
      </c>
      <c r="T78" s="736">
        <v>12</v>
      </c>
      <c r="U78" s="736">
        <v>14</v>
      </c>
      <c r="V78" s="736">
        <v>517</v>
      </c>
      <c r="W78" s="736">
        <v>8</v>
      </c>
      <c r="X78" s="736">
        <v>24</v>
      </c>
      <c r="Y78" s="736">
        <v>85</v>
      </c>
    </row>
    <row r="79" spans="1:25" ht="15" customHeight="1" x14ac:dyDescent="0.25">
      <c r="A79" s="773" t="s">
        <v>461</v>
      </c>
      <c r="B79" s="735" t="s">
        <v>2030</v>
      </c>
      <c r="C79" s="736">
        <v>604</v>
      </c>
      <c r="D79" s="736">
        <v>2</v>
      </c>
      <c r="E79" s="736">
        <v>51</v>
      </c>
      <c r="F79" s="736">
        <v>2</v>
      </c>
      <c r="G79" s="736">
        <v>2</v>
      </c>
      <c r="H79" s="736">
        <v>22</v>
      </c>
      <c r="I79" s="736">
        <v>121</v>
      </c>
      <c r="J79" s="736">
        <v>28</v>
      </c>
      <c r="K79" s="736">
        <v>46</v>
      </c>
      <c r="L79" s="736">
        <v>40</v>
      </c>
      <c r="M79" s="736">
        <v>39</v>
      </c>
      <c r="N79" s="736">
        <v>9</v>
      </c>
      <c r="O79" s="736">
        <v>52</v>
      </c>
      <c r="P79" s="736">
        <v>40</v>
      </c>
      <c r="Q79" s="736">
        <v>21</v>
      </c>
      <c r="R79" s="736">
        <v>43</v>
      </c>
      <c r="S79" s="736">
        <v>60</v>
      </c>
      <c r="T79" s="736">
        <v>12</v>
      </c>
      <c r="U79" s="736">
        <v>13</v>
      </c>
      <c r="V79" s="736">
        <v>525</v>
      </c>
      <c r="W79" s="736">
        <v>7</v>
      </c>
      <c r="X79" s="736">
        <v>26</v>
      </c>
      <c r="Y79" s="736">
        <v>88</v>
      </c>
    </row>
    <row r="80" spans="1:25" ht="15" customHeight="1" x14ac:dyDescent="0.25">
      <c r="A80" s="773" t="s">
        <v>462</v>
      </c>
      <c r="B80" s="735" t="s">
        <v>2030</v>
      </c>
      <c r="C80" s="736">
        <v>607</v>
      </c>
      <c r="D80" s="736">
        <v>2</v>
      </c>
      <c r="E80" s="736">
        <v>50</v>
      </c>
      <c r="F80" s="736">
        <v>2</v>
      </c>
      <c r="G80" s="736">
        <v>2</v>
      </c>
      <c r="H80" s="736">
        <v>22</v>
      </c>
      <c r="I80" s="736">
        <v>120</v>
      </c>
      <c r="J80" s="736">
        <v>28</v>
      </c>
      <c r="K80" s="736">
        <v>46</v>
      </c>
      <c r="L80" s="736">
        <v>41</v>
      </c>
      <c r="M80" s="736">
        <v>38</v>
      </c>
      <c r="N80" s="736">
        <v>9</v>
      </c>
      <c r="O80" s="736">
        <v>55</v>
      </c>
      <c r="P80" s="736">
        <v>42</v>
      </c>
      <c r="Q80" s="736">
        <v>21</v>
      </c>
      <c r="R80" s="736">
        <v>44</v>
      </c>
      <c r="S80" s="736">
        <v>61</v>
      </c>
      <c r="T80" s="736">
        <v>13</v>
      </c>
      <c r="U80" s="736">
        <v>14</v>
      </c>
      <c r="V80" s="736">
        <v>529</v>
      </c>
      <c r="W80" s="736">
        <v>7</v>
      </c>
      <c r="X80" s="736">
        <v>25</v>
      </c>
      <c r="Y80" s="736">
        <v>87</v>
      </c>
    </row>
    <row r="81" spans="1:25" ht="15" customHeight="1" x14ac:dyDescent="0.25">
      <c r="A81" s="773" t="s">
        <v>463</v>
      </c>
      <c r="B81" s="735" t="s">
        <v>2030</v>
      </c>
      <c r="C81" s="736">
        <v>610</v>
      </c>
      <c r="D81" s="736">
        <v>2</v>
      </c>
      <c r="E81" s="736">
        <v>50</v>
      </c>
      <c r="F81" s="736">
        <v>2</v>
      </c>
      <c r="G81" s="736">
        <v>2</v>
      </c>
      <c r="H81" s="736">
        <v>24</v>
      </c>
      <c r="I81" s="736">
        <v>119</v>
      </c>
      <c r="J81" s="736">
        <v>23</v>
      </c>
      <c r="K81" s="736">
        <v>49</v>
      </c>
      <c r="L81" s="736">
        <v>42</v>
      </c>
      <c r="M81" s="736">
        <v>38</v>
      </c>
      <c r="N81" s="736">
        <v>8</v>
      </c>
      <c r="O81" s="736">
        <v>56</v>
      </c>
      <c r="P81" s="736">
        <v>42</v>
      </c>
      <c r="Q81" s="736">
        <v>22</v>
      </c>
      <c r="R81" s="736">
        <v>45</v>
      </c>
      <c r="S81" s="736">
        <v>62</v>
      </c>
      <c r="T81" s="736">
        <v>13</v>
      </c>
      <c r="U81" s="736">
        <v>14</v>
      </c>
      <c r="V81" s="736">
        <v>531</v>
      </c>
      <c r="W81" s="736">
        <v>9</v>
      </c>
      <c r="X81" s="736">
        <v>25</v>
      </c>
      <c r="Y81" s="736">
        <v>86</v>
      </c>
    </row>
    <row r="82" spans="1:25" ht="15" customHeight="1" x14ac:dyDescent="0.25">
      <c r="A82" s="773" t="s">
        <v>464</v>
      </c>
      <c r="B82" s="735" t="s">
        <v>2030</v>
      </c>
      <c r="C82" s="736">
        <v>611</v>
      </c>
      <c r="D82" s="736">
        <v>2</v>
      </c>
      <c r="E82" s="736">
        <v>50</v>
      </c>
      <c r="F82" s="736">
        <v>2</v>
      </c>
      <c r="G82" s="736">
        <v>2</v>
      </c>
      <c r="H82" s="736">
        <v>24</v>
      </c>
      <c r="I82" s="736">
        <v>120</v>
      </c>
      <c r="J82" s="736">
        <v>24</v>
      </c>
      <c r="K82" s="736">
        <v>51</v>
      </c>
      <c r="L82" s="736">
        <v>40</v>
      </c>
      <c r="M82" s="736">
        <v>37</v>
      </c>
      <c r="N82" s="736">
        <v>7</v>
      </c>
      <c r="O82" s="736">
        <v>58</v>
      </c>
      <c r="P82" s="736">
        <v>43</v>
      </c>
      <c r="Q82" s="736">
        <v>22</v>
      </c>
      <c r="R82" s="736">
        <v>45</v>
      </c>
      <c r="S82" s="736">
        <v>61</v>
      </c>
      <c r="T82" s="736">
        <v>12</v>
      </c>
      <c r="U82" s="736">
        <v>14</v>
      </c>
      <c r="V82" s="736">
        <v>532</v>
      </c>
      <c r="W82" s="736">
        <v>9</v>
      </c>
      <c r="X82" s="736">
        <v>24</v>
      </c>
      <c r="Y82" s="736">
        <v>86</v>
      </c>
    </row>
    <row r="83" spans="1:25" ht="15" customHeight="1" x14ac:dyDescent="0.25">
      <c r="A83" s="773" t="s">
        <v>465</v>
      </c>
      <c r="B83" s="735" t="s">
        <v>2030</v>
      </c>
      <c r="C83" s="736">
        <v>618</v>
      </c>
      <c r="D83" s="736">
        <v>2</v>
      </c>
      <c r="E83" s="736">
        <v>50</v>
      </c>
      <c r="F83" s="736">
        <v>2</v>
      </c>
      <c r="G83" s="736">
        <v>2</v>
      </c>
      <c r="H83" s="736">
        <v>25</v>
      </c>
      <c r="I83" s="736">
        <v>119</v>
      </c>
      <c r="J83" s="736">
        <v>27</v>
      </c>
      <c r="K83" s="736">
        <v>53</v>
      </c>
      <c r="L83" s="736">
        <v>40</v>
      </c>
      <c r="M83" s="736">
        <v>41</v>
      </c>
      <c r="N83" s="736">
        <v>8</v>
      </c>
      <c r="O83" s="736">
        <v>58</v>
      </c>
      <c r="P83" s="736">
        <v>42</v>
      </c>
      <c r="Q83" s="736">
        <v>21</v>
      </c>
      <c r="R83" s="736">
        <v>45</v>
      </c>
      <c r="S83" s="736">
        <v>58</v>
      </c>
      <c r="T83" s="736">
        <v>12</v>
      </c>
      <c r="U83" s="736">
        <v>13</v>
      </c>
      <c r="V83" s="736">
        <v>537</v>
      </c>
      <c r="W83" s="736">
        <v>9</v>
      </c>
      <c r="X83" s="736">
        <v>24</v>
      </c>
      <c r="Y83" s="736">
        <v>86</v>
      </c>
    </row>
    <row r="84" spans="1:25" s="385" customFormat="1" ht="15" customHeight="1" x14ac:dyDescent="0.25">
      <c r="A84" s="739" t="s">
        <v>466</v>
      </c>
      <c r="B84" s="739" t="s">
        <v>2030</v>
      </c>
      <c r="C84" s="739">
        <v>620</v>
      </c>
      <c r="D84" s="739">
        <v>2</v>
      </c>
      <c r="E84" s="739">
        <v>50</v>
      </c>
      <c r="F84" s="739">
        <v>2</v>
      </c>
      <c r="G84" s="739">
        <v>2</v>
      </c>
      <c r="H84" s="739">
        <v>24</v>
      </c>
      <c r="I84" s="739">
        <v>118</v>
      </c>
      <c r="J84" s="739">
        <v>33</v>
      </c>
      <c r="K84" s="739">
        <v>53</v>
      </c>
      <c r="L84" s="739">
        <v>40</v>
      </c>
      <c r="M84" s="739">
        <v>40</v>
      </c>
      <c r="N84" s="739">
        <v>8</v>
      </c>
      <c r="O84" s="739">
        <v>58</v>
      </c>
      <c r="P84" s="739">
        <v>42</v>
      </c>
      <c r="Q84" s="739">
        <v>21</v>
      </c>
      <c r="R84" s="739">
        <v>44</v>
      </c>
      <c r="S84" s="739">
        <v>59</v>
      </c>
      <c r="T84" s="739">
        <v>12</v>
      </c>
      <c r="U84" s="739">
        <v>12</v>
      </c>
      <c r="V84" s="739">
        <v>539</v>
      </c>
      <c r="W84" s="739">
        <v>8</v>
      </c>
      <c r="X84" s="739">
        <v>25</v>
      </c>
      <c r="Y84" s="739">
        <v>86</v>
      </c>
    </row>
    <row r="85" spans="1:25" ht="15" customHeight="1" x14ac:dyDescent="0.25">
      <c r="A85" s="773" t="s">
        <v>467</v>
      </c>
      <c r="B85" s="735" t="s">
        <v>2030</v>
      </c>
      <c r="C85" s="736">
        <v>620</v>
      </c>
      <c r="D85" s="736">
        <v>2</v>
      </c>
      <c r="E85" s="736">
        <v>51</v>
      </c>
      <c r="F85" s="736">
        <v>2</v>
      </c>
      <c r="G85" s="736">
        <v>2</v>
      </c>
      <c r="H85" s="736">
        <v>24</v>
      </c>
      <c r="I85" s="736">
        <v>118</v>
      </c>
      <c r="J85" s="736">
        <v>33</v>
      </c>
      <c r="K85" s="736">
        <v>52</v>
      </c>
      <c r="L85" s="736">
        <v>40</v>
      </c>
      <c r="M85" s="736">
        <v>41</v>
      </c>
      <c r="N85" s="736">
        <v>8</v>
      </c>
      <c r="O85" s="736">
        <v>58</v>
      </c>
      <c r="P85" s="736">
        <v>42</v>
      </c>
      <c r="Q85" s="736">
        <v>22</v>
      </c>
      <c r="R85" s="736">
        <v>43</v>
      </c>
      <c r="S85" s="736">
        <v>61</v>
      </c>
      <c r="T85" s="736">
        <v>11</v>
      </c>
      <c r="U85" s="736">
        <v>12</v>
      </c>
      <c r="V85" s="736">
        <v>539</v>
      </c>
      <c r="W85" s="736">
        <v>8</v>
      </c>
      <c r="X85" s="736">
        <v>25</v>
      </c>
      <c r="Y85" s="736">
        <v>84</v>
      </c>
    </row>
    <row r="86" spans="1:25" ht="15" customHeight="1" x14ac:dyDescent="0.25">
      <c r="A86" s="773" t="s">
        <v>468</v>
      </c>
      <c r="B86" s="735" t="s">
        <v>2030</v>
      </c>
      <c r="C86" s="736">
        <v>619</v>
      </c>
      <c r="D86" s="736">
        <v>2</v>
      </c>
      <c r="E86" s="736">
        <v>53</v>
      </c>
      <c r="F86" s="736">
        <v>2</v>
      </c>
      <c r="G86" s="736">
        <v>2</v>
      </c>
      <c r="H86" s="736">
        <v>23</v>
      </c>
      <c r="I86" s="736">
        <v>116</v>
      </c>
      <c r="J86" s="736">
        <v>29</v>
      </c>
      <c r="K86" s="736">
        <v>55</v>
      </c>
      <c r="L86" s="736">
        <v>40</v>
      </c>
      <c r="M86" s="736">
        <v>41</v>
      </c>
      <c r="N86" s="736">
        <v>7</v>
      </c>
      <c r="O86" s="736">
        <v>59</v>
      </c>
      <c r="P86" s="736">
        <v>43</v>
      </c>
      <c r="Q86" s="736">
        <v>22</v>
      </c>
      <c r="R86" s="736">
        <v>44</v>
      </c>
      <c r="S86" s="736">
        <v>62</v>
      </c>
      <c r="T86" s="736">
        <v>10</v>
      </c>
      <c r="U86" s="736">
        <v>11</v>
      </c>
      <c r="V86" s="736">
        <v>537</v>
      </c>
      <c r="W86" s="736">
        <v>8</v>
      </c>
      <c r="X86" s="736">
        <v>25</v>
      </c>
      <c r="Y86" s="736">
        <v>83</v>
      </c>
    </row>
    <row r="87" spans="1:25" s="340" customFormat="1" ht="15" customHeight="1" x14ac:dyDescent="0.3">
      <c r="A87" s="740" t="s">
        <v>469</v>
      </c>
      <c r="B87" s="740" t="s">
        <v>2030</v>
      </c>
      <c r="C87" s="740">
        <v>629</v>
      </c>
      <c r="D87" s="740">
        <v>2</v>
      </c>
      <c r="E87" s="740">
        <v>55</v>
      </c>
      <c r="F87" s="740">
        <v>2</v>
      </c>
      <c r="G87" s="740">
        <v>2</v>
      </c>
      <c r="H87" s="740">
        <v>24</v>
      </c>
      <c r="I87" s="740">
        <v>121</v>
      </c>
      <c r="J87" s="740">
        <v>30</v>
      </c>
      <c r="K87" s="740">
        <v>54</v>
      </c>
      <c r="L87" s="740">
        <v>39</v>
      </c>
      <c r="M87" s="740">
        <v>41</v>
      </c>
      <c r="N87" s="740">
        <v>8</v>
      </c>
      <c r="O87" s="740">
        <v>57</v>
      </c>
      <c r="P87" s="740">
        <v>42</v>
      </c>
      <c r="Q87" s="740">
        <v>22</v>
      </c>
      <c r="R87" s="740">
        <v>44</v>
      </c>
      <c r="S87" s="740">
        <v>64</v>
      </c>
      <c r="T87" s="740">
        <v>10</v>
      </c>
      <c r="U87" s="740">
        <v>12</v>
      </c>
      <c r="V87" s="740">
        <v>544</v>
      </c>
      <c r="W87" s="740">
        <v>8</v>
      </c>
      <c r="X87" s="740">
        <v>26</v>
      </c>
      <c r="Y87" s="740">
        <v>86</v>
      </c>
    </row>
    <row r="88" spans="1:25" s="340" customFormat="1" ht="15" customHeight="1" x14ac:dyDescent="0.3">
      <c r="A88" s="740" t="s">
        <v>470</v>
      </c>
      <c r="B88" s="740" t="s">
        <v>2030</v>
      </c>
      <c r="C88" s="740">
        <v>642</v>
      </c>
      <c r="D88" s="740">
        <v>2</v>
      </c>
      <c r="E88" s="740">
        <v>57</v>
      </c>
      <c r="F88" s="740">
        <v>2</v>
      </c>
      <c r="G88" s="740">
        <v>2</v>
      </c>
      <c r="H88" s="740">
        <v>25</v>
      </c>
      <c r="I88" s="740">
        <v>123</v>
      </c>
      <c r="J88" s="740">
        <v>29</v>
      </c>
      <c r="K88" s="740">
        <v>56</v>
      </c>
      <c r="L88" s="740">
        <v>41</v>
      </c>
      <c r="M88" s="740">
        <v>41</v>
      </c>
      <c r="N88" s="740">
        <v>8</v>
      </c>
      <c r="O88" s="740">
        <v>57</v>
      </c>
      <c r="P88" s="740">
        <v>42</v>
      </c>
      <c r="Q88" s="740">
        <v>22</v>
      </c>
      <c r="R88" s="740">
        <v>47</v>
      </c>
      <c r="S88" s="740">
        <v>64</v>
      </c>
      <c r="T88" s="740">
        <v>11</v>
      </c>
      <c r="U88" s="740">
        <v>13</v>
      </c>
      <c r="V88" s="740">
        <v>554</v>
      </c>
      <c r="W88" s="740">
        <v>8</v>
      </c>
      <c r="X88" s="740">
        <v>27</v>
      </c>
      <c r="Y88" s="740">
        <v>89</v>
      </c>
    </row>
    <row r="89" spans="1:25" s="340" customFormat="1" ht="15" customHeight="1" x14ac:dyDescent="0.3">
      <c r="A89" s="740" t="s">
        <v>471</v>
      </c>
      <c r="B89" s="740" t="s">
        <v>2030</v>
      </c>
      <c r="C89" s="740">
        <v>647</v>
      </c>
      <c r="D89" s="740">
        <v>2</v>
      </c>
      <c r="E89" s="740">
        <v>56</v>
      </c>
      <c r="F89" s="740">
        <v>2</v>
      </c>
      <c r="G89" s="740">
        <v>2</v>
      </c>
      <c r="H89" s="740">
        <v>24</v>
      </c>
      <c r="I89" s="740">
        <v>128</v>
      </c>
      <c r="J89" s="740">
        <v>28</v>
      </c>
      <c r="K89" s="740">
        <v>54</v>
      </c>
      <c r="L89" s="740">
        <v>43</v>
      </c>
      <c r="M89" s="740">
        <v>41</v>
      </c>
      <c r="N89" s="740">
        <v>9</v>
      </c>
      <c r="O89" s="740">
        <v>57</v>
      </c>
      <c r="P89" s="740">
        <v>43</v>
      </c>
      <c r="Q89" s="740">
        <v>21</v>
      </c>
      <c r="R89" s="740">
        <v>48</v>
      </c>
      <c r="S89" s="740">
        <v>63</v>
      </c>
      <c r="T89" s="740">
        <v>12</v>
      </c>
      <c r="U89" s="740">
        <v>14</v>
      </c>
      <c r="V89" s="740">
        <v>560</v>
      </c>
      <c r="W89" s="740">
        <v>8</v>
      </c>
      <c r="X89" s="740">
        <v>28</v>
      </c>
      <c r="Y89" s="740">
        <v>91</v>
      </c>
    </row>
    <row r="90" spans="1:25" s="340" customFormat="1" ht="15" customHeight="1" x14ac:dyDescent="0.3">
      <c r="A90" s="740" t="s">
        <v>472</v>
      </c>
      <c r="B90" s="740" t="s">
        <v>2030</v>
      </c>
      <c r="C90" s="740">
        <v>651</v>
      </c>
      <c r="D90" s="740">
        <v>2</v>
      </c>
      <c r="E90" s="740">
        <v>56</v>
      </c>
      <c r="F90" s="740">
        <v>2</v>
      </c>
      <c r="G90" s="740">
        <v>2</v>
      </c>
      <c r="H90" s="740">
        <v>23</v>
      </c>
      <c r="I90" s="740">
        <v>127</v>
      </c>
      <c r="J90" s="740">
        <v>29</v>
      </c>
      <c r="K90" s="740">
        <v>56</v>
      </c>
      <c r="L90" s="740">
        <v>44</v>
      </c>
      <c r="M90" s="740">
        <v>42</v>
      </c>
      <c r="N90" s="740">
        <v>9</v>
      </c>
      <c r="O90" s="740">
        <v>57</v>
      </c>
      <c r="P90" s="740">
        <v>43</v>
      </c>
      <c r="Q90" s="740">
        <v>21</v>
      </c>
      <c r="R90" s="740">
        <v>49</v>
      </c>
      <c r="S90" s="740">
        <v>63</v>
      </c>
      <c r="T90" s="740">
        <v>13</v>
      </c>
      <c r="U90" s="740">
        <v>15</v>
      </c>
      <c r="V90" s="740">
        <v>567</v>
      </c>
      <c r="W90" s="740">
        <v>8</v>
      </c>
      <c r="X90" s="740">
        <v>26</v>
      </c>
      <c r="Y90" s="740">
        <v>92</v>
      </c>
    </row>
    <row r="91" spans="1:25" s="340" customFormat="1" ht="15" customHeight="1" x14ac:dyDescent="0.3">
      <c r="A91" s="740" t="s">
        <v>473</v>
      </c>
      <c r="B91" s="740" t="s">
        <v>2030</v>
      </c>
      <c r="C91" s="740">
        <v>659</v>
      </c>
      <c r="D91" s="740">
        <v>2</v>
      </c>
      <c r="E91" s="740">
        <v>54</v>
      </c>
      <c r="F91" s="740">
        <v>3</v>
      </c>
      <c r="G91" s="740">
        <v>2</v>
      </c>
      <c r="H91" s="740">
        <v>23</v>
      </c>
      <c r="I91" s="740">
        <v>128</v>
      </c>
      <c r="J91" s="740">
        <v>29</v>
      </c>
      <c r="K91" s="740">
        <v>55</v>
      </c>
      <c r="L91" s="740">
        <v>43</v>
      </c>
      <c r="M91" s="740">
        <v>43</v>
      </c>
      <c r="N91" s="740">
        <v>11</v>
      </c>
      <c r="O91" s="740">
        <v>58</v>
      </c>
      <c r="P91" s="740">
        <v>45</v>
      </c>
      <c r="Q91" s="740">
        <v>21</v>
      </c>
      <c r="R91" s="740">
        <v>50</v>
      </c>
      <c r="S91" s="740">
        <v>65</v>
      </c>
      <c r="T91" s="740">
        <v>14</v>
      </c>
      <c r="U91" s="740">
        <v>15</v>
      </c>
      <c r="V91" s="740">
        <v>576</v>
      </c>
      <c r="W91" s="740">
        <v>8</v>
      </c>
      <c r="X91" s="740">
        <v>27</v>
      </c>
      <c r="Y91" s="740">
        <v>93</v>
      </c>
    </row>
    <row r="92" spans="1:25" s="340" customFormat="1" ht="15" customHeight="1" x14ac:dyDescent="0.3">
      <c r="A92" s="740" t="s">
        <v>474</v>
      </c>
      <c r="B92" s="740" t="s">
        <v>2030</v>
      </c>
      <c r="C92" s="740">
        <v>670</v>
      </c>
      <c r="D92" s="740">
        <v>2</v>
      </c>
      <c r="E92" s="740">
        <v>57</v>
      </c>
      <c r="F92" s="740">
        <v>3</v>
      </c>
      <c r="G92" s="740">
        <v>2</v>
      </c>
      <c r="H92" s="740">
        <v>28</v>
      </c>
      <c r="I92" s="740">
        <v>126</v>
      </c>
      <c r="J92" s="740">
        <v>31</v>
      </c>
      <c r="K92" s="740">
        <v>54</v>
      </c>
      <c r="L92" s="740">
        <v>43</v>
      </c>
      <c r="M92" s="740">
        <v>44</v>
      </c>
      <c r="N92" s="740">
        <v>11</v>
      </c>
      <c r="O92" s="740">
        <v>59</v>
      </c>
      <c r="P92" s="740">
        <v>46</v>
      </c>
      <c r="Q92" s="740">
        <v>23</v>
      </c>
      <c r="R92" s="740">
        <v>49</v>
      </c>
      <c r="S92" s="740">
        <v>66</v>
      </c>
      <c r="T92" s="740">
        <v>13</v>
      </c>
      <c r="U92" s="740">
        <v>14</v>
      </c>
      <c r="V92" s="740">
        <v>579</v>
      </c>
      <c r="W92" s="740">
        <v>8</v>
      </c>
      <c r="X92" s="740">
        <v>25</v>
      </c>
      <c r="Y92" s="740">
        <v>93</v>
      </c>
    </row>
    <row r="93" spans="1:25" s="340" customFormat="1" ht="15" customHeight="1" x14ac:dyDescent="0.3">
      <c r="A93" s="740" t="s">
        <v>475</v>
      </c>
      <c r="B93" s="740" t="s">
        <v>2030</v>
      </c>
      <c r="C93" s="740">
        <v>681</v>
      </c>
      <c r="D93" s="740">
        <v>2</v>
      </c>
      <c r="E93" s="740">
        <v>57</v>
      </c>
      <c r="F93" s="740">
        <v>2</v>
      </c>
      <c r="G93" s="740">
        <v>2</v>
      </c>
      <c r="H93" s="740">
        <v>28</v>
      </c>
      <c r="I93" s="740">
        <v>131</v>
      </c>
      <c r="J93" s="740">
        <v>31</v>
      </c>
      <c r="K93" s="740">
        <v>55</v>
      </c>
      <c r="L93" s="740">
        <v>43</v>
      </c>
      <c r="M93" s="740">
        <v>46</v>
      </c>
      <c r="N93" s="740">
        <v>10</v>
      </c>
      <c r="O93" s="740">
        <v>62</v>
      </c>
      <c r="P93" s="740">
        <v>46</v>
      </c>
      <c r="Q93" s="740">
        <v>23</v>
      </c>
      <c r="R93" s="740">
        <v>50</v>
      </c>
      <c r="S93" s="740">
        <v>67</v>
      </c>
      <c r="T93" s="740">
        <v>12</v>
      </c>
      <c r="U93" s="740">
        <v>14</v>
      </c>
      <c r="V93" s="740">
        <v>589</v>
      </c>
      <c r="W93" s="740">
        <v>8</v>
      </c>
      <c r="X93" s="740">
        <v>27</v>
      </c>
      <c r="Y93" s="740">
        <v>96</v>
      </c>
    </row>
    <row r="94" spans="1:25" s="340" customFormat="1" ht="15" customHeight="1" x14ac:dyDescent="0.3">
      <c r="A94" s="740" t="s">
        <v>476</v>
      </c>
      <c r="B94" s="740" t="s">
        <v>2030</v>
      </c>
      <c r="C94" s="740">
        <v>684</v>
      </c>
      <c r="D94" s="740">
        <v>2</v>
      </c>
      <c r="E94" s="740">
        <v>59</v>
      </c>
      <c r="F94" s="740">
        <v>2</v>
      </c>
      <c r="G94" s="740">
        <v>2</v>
      </c>
      <c r="H94" s="740">
        <v>30</v>
      </c>
      <c r="I94" s="740">
        <v>130</v>
      </c>
      <c r="J94" s="740">
        <v>31</v>
      </c>
      <c r="K94" s="740">
        <v>55</v>
      </c>
      <c r="L94" s="740">
        <v>44</v>
      </c>
      <c r="M94" s="740">
        <v>46</v>
      </c>
      <c r="N94" s="740">
        <v>9</v>
      </c>
      <c r="O94" s="740">
        <v>60</v>
      </c>
      <c r="P94" s="740">
        <v>45</v>
      </c>
      <c r="Q94" s="740">
        <v>24</v>
      </c>
      <c r="R94" s="740">
        <v>50</v>
      </c>
      <c r="S94" s="740">
        <v>68</v>
      </c>
      <c r="T94" s="740">
        <v>13</v>
      </c>
      <c r="U94" s="740">
        <v>14</v>
      </c>
      <c r="V94" s="740">
        <v>588</v>
      </c>
      <c r="W94" s="740">
        <v>8</v>
      </c>
      <c r="X94" s="740">
        <v>28</v>
      </c>
      <c r="Y94" s="740">
        <v>94</v>
      </c>
    </row>
    <row r="95" spans="1:25" s="340" customFormat="1" ht="15" customHeight="1" x14ac:dyDescent="0.3">
      <c r="A95" s="740" t="s">
        <v>477</v>
      </c>
      <c r="B95" s="740" t="s">
        <v>2030</v>
      </c>
      <c r="C95" s="740">
        <v>686</v>
      </c>
      <c r="D95" s="740">
        <v>2</v>
      </c>
      <c r="E95" s="740">
        <v>60</v>
      </c>
      <c r="F95" s="740">
        <v>2</v>
      </c>
      <c r="G95" s="740">
        <v>2</v>
      </c>
      <c r="H95" s="740">
        <v>30</v>
      </c>
      <c r="I95" s="740">
        <v>130</v>
      </c>
      <c r="J95" s="740">
        <v>30</v>
      </c>
      <c r="K95" s="740">
        <v>56</v>
      </c>
      <c r="L95" s="740">
        <v>43</v>
      </c>
      <c r="M95" s="740">
        <v>45</v>
      </c>
      <c r="N95" s="740">
        <v>9</v>
      </c>
      <c r="O95" s="740">
        <v>60</v>
      </c>
      <c r="P95" s="740">
        <v>44</v>
      </c>
      <c r="Q95" s="740">
        <v>23</v>
      </c>
      <c r="R95" s="740">
        <v>51</v>
      </c>
      <c r="S95" s="740">
        <v>71</v>
      </c>
      <c r="T95" s="740">
        <v>13</v>
      </c>
      <c r="U95" s="740">
        <v>15</v>
      </c>
      <c r="V95" s="740">
        <v>589</v>
      </c>
      <c r="W95" s="740">
        <v>8</v>
      </c>
      <c r="X95" s="740">
        <v>28</v>
      </c>
      <c r="Y95" s="740">
        <v>94</v>
      </c>
    </row>
    <row r="96" spans="1:25" s="340" customFormat="1" ht="15" customHeight="1" x14ac:dyDescent="0.3">
      <c r="A96" s="740" t="s">
        <v>478</v>
      </c>
      <c r="B96" s="740" t="s">
        <v>2030</v>
      </c>
      <c r="C96" s="740">
        <v>691</v>
      </c>
      <c r="D96" s="740">
        <v>2</v>
      </c>
      <c r="E96" s="740">
        <v>60</v>
      </c>
      <c r="F96" s="740">
        <v>2</v>
      </c>
      <c r="G96" s="740">
        <v>2</v>
      </c>
      <c r="H96" s="740">
        <v>30</v>
      </c>
      <c r="I96" s="740">
        <v>128</v>
      </c>
      <c r="J96" s="740">
        <v>31</v>
      </c>
      <c r="K96" s="740">
        <v>58</v>
      </c>
      <c r="L96" s="740">
        <v>44</v>
      </c>
      <c r="M96" s="740">
        <v>43</v>
      </c>
      <c r="N96" s="740">
        <v>10</v>
      </c>
      <c r="O96" s="740">
        <v>60</v>
      </c>
      <c r="P96" s="740">
        <v>43</v>
      </c>
      <c r="Q96" s="740">
        <v>23</v>
      </c>
      <c r="R96" s="740">
        <v>51</v>
      </c>
      <c r="S96" s="740">
        <v>74</v>
      </c>
      <c r="T96" s="740">
        <v>14</v>
      </c>
      <c r="U96" s="740">
        <v>15</v>
      </c>
      <c r="V96" s="740">
        <v>594</v>
      </c>
      <c r="W96" s="740">
        <v>9</v>
      </c>
      <c r="X96" s="740">
        <v>27</v>
      </c>
      <c r="Y96" s="740">
        <v>93</v>
      </c>
    </row>
    <row r="97" spans="1:25" s="340" customFormat="1" ht="15" customHeight="1" x14ac:dyDescent="0.3">
      <c r="A97" s="740" t="s">
        <v>479</v>
      </c>
      <c r="B97" s="740" t="s">
        <v>2030</v>
      </c>
      <c r="C97" s="740">
        <v>687</v>
      </c>
      <c r="D97" s="740">
        <v>2</v>
      </c>
      <c r="E97" s="740">
        <v>60</v>
      </c>
      <c r="F97" s="740">
        <v>3</v>
      </c>
      <c r="G97" s="740">
        <v>2</v>
      </c>
      <c r="H97" s="740">
        <v>29</v>
      </c>
      <c r="I97" s="740">
        <v>129</v>
      </c>
      <c r="J97" s="740">
        <v>32</v>
      </c>
      <c r="K97" s="740">
        <v>60</v>
      </c>
      <c r="L97" s="740">
        <v>43</v>
      </c>
      <c r="M97" s="740">
        <v>42</v>
      </c>
      <c r="N97" s="740">
        <v>9</v>
      </c>
      <c r="O97" s="740">
        <v>61</v>
      </c>
      <c r="P97" s="740">
        <v>44</v>
      </c>
      <c r="Q97" s="740">
        <v>22</v>
      </c>
      <c r="R97" s="740">
        <v>51</v>
      </c>
      <c r="S97" s="740">
        <v>74</v>
      </c>
      <c r="T97" s="740">
        <v>12</v>
      </c>
      <c r="U97" s="740">
        <v>14</v>
      </c>
      <c r="V97" s="740">
        <v>592</v>
      </c>
      <c r="W97" s="740">
        <v>9</v>
      </c>
      <c r="X97" s="740">
        <v>27</v>
      </c>
      <c r="Y97" s="740">
        <v>93</v>
      </c>
    </row>
    <row r="98" spans="1:25" s="340" customFormat="1" ht="15" customHeight="1" x14ac:dyDescent="0.3">
      <c r="A98" s="740" t="s">
        <v>480</v>
      </c>
      <c r="B98" s="740" t="s">
        <v>2030</v>
      </c>
      <c r="C98" s="740">
        <v>679</v>
      </c>
      <c r="D98" s="740">
        <v>2</v>
      </c>
      <c r="E98" s="740">
        <v>61</v>
      </c>
      <c r="F98" s="740">
        <v>3</v>
      </c>
      <c r="G98" s="740">
        <v>2</v>
      </c>
      <c r="H98" s="740">
        <v>27</v>
      </c>
      <c r="I98" s="740">
        <v>130</v>
      </c>
      <c r="J98" s="740">
        <v>32</v>
      </c>
      <c r="K98" s="740">
        <v>62</v>
      </c>
      <c r="L98" s="740">
        <v>42</v>
      </c>
      <c r="M98" s="740">
        <v>40</v>
      </c>
      <c r="N98" s="740">
        <v>8</v>
      </c>
      <c r="O98" s="740">
        <v>59</v>
      </c>
      <c r="P98" s="740">
        <v>43</v>
      </c>
      <c r="Q98" s="740">
        <v>22</v>
      </c>
      <c r="R98" s="740">
        <v>50</v>
      </c>
      <c r="S98" s="740">
        <v>72</v>
      </c>
      <c r="T98" s="740">
        <v>12</v>
      </c>
      <c r="U98" s="740">
        <v>13</v>
      </c>
      <c r="V98" s="740">
        <v>585</v>
      </c>
      <c r="W98" s="740">
        <v>9</v>
      </c>
      <c r="X98" s="740">
        <v>28</v>
      </c>
      <c r="Y98" s="740">
        <v>93</v>
      </c>
    </row>
    <row r="99" spans="1:25" s="340" customFormat="1" ht="15" customHeight="1" x14ac:dyDescent="0.3">
      <c r="A99" s="740" t="s">
        <v>481</v>
      </c>
      <c r="B99" s="740" t="s">
        <v>2030</v>
      </c>
      <c r="C99" s="740">
        <v>687</v>
      </c>
      <c r="D99" s="740">
        <v>2</v>
      </c>
      <c r="E99" s="740">
        <v>59</v>
      </c>
      <c r="F99" s="740">
        <v>3</v>
      </c>
      <c r="G99" s="740">
        <v>2</v>
      </c>
      <c r="H99" s="740">
        <v>28</v>
      </c>
      <c r="I99" s="740">
        <v>130</v>
      </c>
      <c r="J99" s="740">
        <v>32</v>
      </c>
      <c r="K99" s="740">
        <v>65</v>
      </c>
      <c r="L99" s="740">
        <v>40</v>
      </c>
      <c r="M99" s="740">
        <v>39</v>
      </c>
      <c r="N99" s="740">
        <v>8</v>
      </c>
      <c r="O99" s="740">
        <v>63</v>
      </c>
      <c r="P99" s="740">
        <v>43</v>
      </c>
      <c r="Q99" s="740">
        <v>23</v>
      </c>
      <c r="R99" s="740">
        <v>50</v>
      </c>
      <c r="S99" s="740">
        <v>72</v>
      </c>
      <c r="T99" s="740">
        <v>13</v>
      </c>
      <c r="U99" s="740">
        <v>15</v>
      </c>
      <c r="V99" s="740">
        <v>594</v>
      </c>
      <c r="W99" s="740">
        <v>9</v>
      </c>
      <c r="X99" s="740">
        <v>28</v>
      </c>
      <c r="Y99" s="740">
        <v>93</v>
      </c>
    </row>
    <row r="100" spans="1:25" s="340" customFormat="1" ht="15" customHeight="1" x14ac:dyDescent="0.3">
      <c r="A100" s="740" t="s">
        <v>482</v>
      </c>
      <c r="B100" s="740" t="s">
        <v>2030</v>
      </c>
      <c r="C100" s="740">
        <v>698</v>
      </c>
      <c r="D100" s="740">
        <v>2</v>
      </c>
      <c r="E100" s="740">
        <v>58</v>
      </c>
      <c r="F100" s="740">
        <v>3</v>
      </c>
      <c r="G100" s="740">
        <v>2</v>
      </c>
      <c r="H100" s="740">
        <v>28</v>
      </c>
      <c r="I100" s="740">
        <v>134</v>
      </c>
      <c r="J100" s="740">
        <v>34</v>
      </c>
      <c r="K100" s="740">
        <v>69</v>
      </c>
      <c r="L100" s="740">
        <v>39</v>
      </c>
      <c r="M100" s="740">
        <v>37</v>
      </c>
      <c r="N100" s="740">
        <v>10</v>
      </c>
      <c r="O100" s="740">
        <v>64</v>
      </c>
      <c r="P100" s="740">
        <v>45</v>
      </c>
      <c r="Q100" s="740">
        <v>23</v>
      </c>
      <c r="R100" s="740">
        <v>48</v>
      </c>
      <c r="S100" s="740">
        <v>72</v>
      </c>
      <c r="T100" s="740">
        <v>15</v>
      </c>
      <c r="U100" s="740">
        <v>16</v>
      </c>
      <c r="V100" s="740">
        <v>606</v>
      </c>
      <c r="W100" s="740">
        <v>9</v>
      </c>
      <c r="X100" s="740">
        <v>28</v>
      </c>
      <c r="Y100" s="740">
        <v>98</v>
      </c>
    </row>
    <row r="101" spans="1:25" s="340" customFormat="1" ht="15" customHeight="1" x14ac:dyDescent="0.3">
      <c r="A101" s="740" t="s">
        <v>483</v>
      </c>
      <c r="B101" s="740" t="s">
        <v>2030</v>
      </c>
      <c r="C101" s="740">
        <v>694</v>
      </c>
      <c r="D101" s="740">
        <v>2</v>
      </c>
      <c r="E101" s="740">
        <v>56</v>
      </c>
      <c r="F101" s="740">
        <v>3</v>
      </c>
      <c r="G101" s="740">
        <v>2</v>
      </c>
      <c r="H101" s="740">
        <v>29</v>
      </c>
      <c r="I101" s="740">
        <v>134</v>
      </c>
      <c r="J101" s="740">
        <v>35</v>
      </c>
      <c r="K101" s="740">
        <v>66</v>
      </c>
      <c r="L101" s="740">
        <v>36</v>
      </c>
      <c r="M101" s="740">
        <v>38</v>
      </c>
      <c r="N101" s="740">
        <v>10</v>
      </c>
      <c r="O101" s="740">
        <v>66</v>
      </c>
      <c r="P101" s="740">
        <v>43</v>
      </c>
      <c r="Q101" s="740">
        <v>24</v>
      </c>
      <c r="R101" s="740">
        <v>48</v>
      </c>
      <c r="S101" s="740">
        <v>72</v>
      </c>
      <c r="T101" s="740">
        <v>14</v>
      </c>
      <c r="U101" s="740">
        <v>17</v>
      </c>
      <c r="V101" s="740">
        <v>603</v>
      </c>
      <c r="W101" s="740">
        <v>8</v>
      </c>
      <c r="X101" s="740">
        <v>29</v>
      </c>
      <c r="Y101" s="740">
        <v>97</v>
      </c>
    </row>
    <row r="102" spans="1:25" s="340" customFormat="1" ht="15" customHeight="1" x14ac:dyDescent="0.3">
      <c r="A102" s="740" t="s">
        <v>484</v>
      </c>
      <c r="B102" s="740" t="s">
        <v>2030</v>
      </c>
      <c r="C102" s="740">
        <v>679</v>
      </c>
      <c r="D102" s="740">
        <v>2</v>
      </c>
      <c r="E102" s="740">
        <v>54</v>
      </c>
      <c r="F102" s="740">
        <v>3</v>
      </c>
      <c r="G102" s="740">
        <v>3</v>
      </c>
      <c r="H102" s="740">
        <v>28</v>
      </c>
      <c r="I102" s="740">
        <v>127</v>
      </c>
      <c r="J102" s="740">
        <v>35</v>
      </c>
      <c r="K102" s="740">
        <v>64</v>
      </c>
      <c r="L102" s="740">
        <v>34</v>
      </c>
      <c r="M102" s="740">
        <v>38</v>
      </c>
      <c r="N102" s="740">
        <v>10</v>
      </c>
      <c r="O102" s="740">
        <v>65</v>
      </c>
      <c r="P102" s="740">
        <v>41</v>
      </c>
      <c r="Q102" s="740">
        <v>25</v>
      </c>
      <c r="R102" s="740">
        <v>49</v>
      </c>
      <c r="S102" s="740">
        <v>73</v>
      </c>
      <c r="T102" s="740">
        <v>13</v>
      </c>
      <c r="U102" s="740">
        <v>17</v>
      </c>
      <c r="V102" s="740">
        <v>590</v>
      </c>
      <c r="W102" s="740">
        <v>8</v>
      </c>
      <c r="X102" s="740">
        <v>25</v>
      </c>
      <c r="Y102" s="740">
        <v>93</v>
      </c>
    </row>
    <row r="103" spans="1:25" s="340" customFormat="1" ht="15" customHeight="1" x14ac:dyDescent="0.3">
      <c r="A103" s="740" t="s">
        <v>485</v>
      </c>
      <c r="B103" s="740" t="s">
        <v>2030</v>
      </c>
      <c r="C103" s="740">
        <v>657</v>
      </c>
      <c r="D103" s="740">
        <v>2</v>
      </c>
      <c r="E103" s="740">
        <v>54</v>
      </c>
      <c r="F103" s="740">
        <v>3</v>
      </c>
      <c r="G103" s="740">
        <v>3</v>
      </c>
      <c r="H103" s="740">
        <v>27</v>
      </c>
      <c r="I103" s="740">
        <v>120</v>
      </c>
      <c r="J103" s="740">
        <v>34</v>
      </c>
      <c r="K103" s="740">
        <v>62</v>
      </c>
      <c r="L103" s="740">
        <v>33</v>
      </c>
      <c r="M103" s="740">
        <v>37</v>
      </c>
      <c r="N103" s="740">
        <v>9</v>
      </c>
      <c r="O103" s="740">
        <v>63</v>
      </c>
      <c r="P103" s="740">
        <v>38</v>
      </c>
      <c r="Q103" s="740">
        <v>25</v>
      </c>
      <c r="R103" s="740">
        <v>49</v>
      </c>
      <c r="S103" s="740">
        <v>72</v>
      </c>
      <c r="T103" s="740">
        <v>10</v>
      </c>
      <c r="U103" s="740">
        <v>17</v>
      </c>
      <c r="V103" s="740">
        <v>569</v>
      </c>
      <c r="W103" s="740">
        <v>8</v>
      </c>
      <c r="X103" s="740">
        <v>23</v>
      </c>
      <c r="Y103" s="740">
        <v>89</v>
      </c>
    </row>
    <row r="104" spans="1:25" s="340" customFormat="1" ht="15" customHeight="1" x14ac:dyDescent="0.3">
      <c r="A104" s="740" t="s">
        <v>486</v>
      </c>
      <c r="B104" s="740" t="s">
        <v>2030</v>
      </c>
      <c r="C104" s="740">
        <v>643</v>
      </c>
      <c r="D104" s="740">
        <v>2</v>
      </c>
      <c r="E104" s="740">
        <v>51</v>
      </c>
      <c r="F104" s="740">
        <v>3</v>
      </c>
      <c r="G104" s="740">
        <v>3</v>
      </c>
      <c r="H104" s="740">
        <v>26</v>
      </c>
      <c r="I104" s="740">
        <v>115</v>
      </c>
      <c r="J104" s="740">
        <v>32</v>
      </c>
      <c r="K104" s="740">
        <v>62</v>
      </c>
      <c r="L104" s="740">
        <v>37</v>
      </c>
      <c r="M104" s="740">
        <v>37</v>
      </c>
      <c r="N104" s="740">
        <v>8</v>
      </c>
      <c r="O104" s="740">
        <v>60</v>
      </c>
      <c r="P104" s="740">
        <v>37</v>
      </c>
      <c r="Q104" s="740">
        <v>25</v>
      </c>
      <c r="R104" s="740">
        <v>50</v>
      </c>
      <c r="S104" s="740">
        <v>72</v>
      </c>
      <c r="T104" s="740">
        <v>8</v>
      </c>
      <c r="U104" s="740">
        <v>17</v>
      </c>
      <c r="V104" s="740">
        <v>558</v>
      </c>
      <c r="W104" s="740">
        <v>7</v>
      </c>
      <c r="X104" s="740">
        <v>21</v>
      </c>
      <c r="Y104" s="740">
        <v>87</v>
      </c>
    </row>
    <row r="105" spans="1:25" s="340" customFormat="1" ht="15" customHeight="1" x14ac:dyDescent="0.3">
      <c r="A105" s="740" t="s">
        <v>487</v>
      </c>
      <c r="B105" s="740" t="s">
        <v>2030</v>
      </c>
      <c r="C105" s="740">
        <v>624</v>
      </c>
      <c r="D105" s="740">
        <v>2</v>
      </c>
      <c r="E105" s="740">
        <v>50</v>
      </c>
      <c r="F105" s="740">
        <v>3</v>
      </c>
      <c r="G105" s="740">
        <v>3</v>
      </c>
      <c r="H105" s="740">
        <v>25</v>
      </c>
      <c r="I105" s="740">
        <v>112</v>
      </c>
      <c r="J105" s="740">
        <v>30</v>
      </c>
      <c r="K105" s="740">
        <v>60</v>
      </c>
      <c r="L105" s="740">
        <v>39</v>
      </c>
      <c r="M105" s="740">
        <v>36</v>
      </c>
      <c r="N105" s="740">
        <v>7</v>
      </c>
      <c r="O105" s="740">
        <v>54</v>
      </c>
      <c r="P105" s="740">
        <v>34</v>
      </c>
      <c r="Q105" s="740">
        <v>26</v>
      </c>
      <c r="R105" s="740">
        <v>49</v>
      </c>
      <c r="S105" s="740">
        <v>72</v>
      </c>
      <c r="T105" s="740">
        <v>10</v>
      </c>
      <c r="U105" s="740">
        <v>15</v>
      </c>
      <c r="V105" s="740">
        <v>542</v>
      </c>
      <c r="W105" s="740">
        <v>6</v>
      </c>
      <c r="X105" s="740">
        <v>21</v>
      </c>
      <c r="Y105" s="740">
        <v>84</v>
      </c>
    </row>
    <row r="106" spans="1:25" s="340" customFormat="1" ht="15" customHeight="1" x14ac:dyDescent="0.3">
      <c r="A106" s="740" t="s">
        <v>488</v>
      </c>
      <c r="B106" s="740" t="s">
        <v>2030</v>
      </c>
      <c r="C106" s="740">
        <v>615</v>
      </c>
      <c r="D106" s="740">
        <v>2</v>
      </c>
      <c r="E106" s="740">
        <v>46</v>
      </c>
      <c r="F106" s="740">
        <v>3</v>
      </c>
      <c r="G106" s="740">
        <v>2</v>
      </c>
      <c r="H106" s="740">
        <v>25</v>
      </c>
      <c r="I106" s="740">
        <v>106</v>
      </c>
      <c r="J106" s="740">
        <v>27</v>
      </c>
      <c r="K106" s="740">
        <v>58</v>
      </c>
      <c r="L106" s="740">
        <v>37</v>
      </c>
      <c r="M106" s="740">
        <v>36</v>
      </c>
      <c r="N106" s="740">
        <v>8</v>
      </c>
      <c r="O106" s="740">
        <v>52</v>
      </c>
      <c r="P106" s="740">
        <v>39</v>
      </c>
      <c r="Q106" s="740">
        <v>27</v>
      </c>
      <c r="R106" s="740">
        <v>51</v>
      </c>
      <c r="S106" s="740">
        <v>72</v>
      </c>
      <c r="T106" s="740">
        <v>10</v>
      </c>
      <c r="U106" s="740">
        <v>13</v>
      </c>
      <c r="V106" s="740">
        <v>536</v>
      </c>
      <c r="W106" s="740">
        <v>5</v>
      </c>
      <c r="X106" s="740">
        <v>22</v>
      </c>
      <c r="Y106" s="740">
        <v>79</v>
      </c>
    </row>
    <row r="107" spans="1:25" s="340" customFormat="1" ht="15" customHeight="1" x14ac:dyDescent="0.3">
      <c r="A107" s="740" t="s">
        <v>489</v>
      </c>
      <c r="B107" s="740" t="s">
        <v>2030</v>
      </c>
      <c r="C107" s="740">
        <v>596</v>
      </c>
      <c r="D107" s="740">
        <v>2</v>
      </c>
      <c r="E107" s="740">
        <v>44</v>
      </c>
      <c r="F107" s="740">
        <v>3</v>
      </c>
      <c r="G107" s="740">
        <v>2</v>
      </c>
      <c r="H107" s="740">
        <v>21</v>
      </c>
      <c r="I107" s="740">
        <v>106</v>
      </c>
      <c r="J107" s="740">
        <v>26</v>
      </c>
      <c r="K107" s="740">
        <v>54</v>
      </c>
      <c r="L107" s="740">
        <v>36</v>
      </c>
      <c r="M107" s="740">
        <v>36</v>
      </c>
      <c r="N107" s="740">
        <v>8</v>
      </c>
      <c r="O107" s="740">
        <v>48</v>
      </c>
      <c r="P107" s="740">
        <v>36</v>
      </c>
      <c r="Q107" s="740">
        <v>27</v>
      </c>
      <c r="R107" s="740">
        <v>51</v>
      </c>
      <c r="S107" s="740">
        <v>72</v>
      </c>
      <c r="T107" s="740">
        <v>12</v>
      </c>
      <c r="U107" s="740">
        <v>13</v>
      </c>
      <c r="V107" s="740">
        <v>524</v>
      </c>
      <c r="W107" s="740">
        <v>5</v>
      </c>
      <c r="X107" s="740">
        <v>23</v>
      </c>
      <c r="Y107" s="740">
        <v>79</v>
      </c>
    </row>
    <row r="108" spans="1:25" s="340" customFormat="1" ht="15" customHeight="1" x14ac:dyDescent="0.3">
      <c r="A108" s="740" t="s">
        <v>490</v>
      </c>
      <c r="B108" s="740" t="s">
        <v>2030</v>
      </c>
      <c r="C108" s="740">
        <v>562</v>
      </c>
      <c r="D108" s="740">
        <v>2</v>
      </c>
      <c r="E108" s="740">
        <v>39</v>
      </c>
      <c r="F108" s="740">
        <v>3</v>
      </c>
      <c r="G108" s="740">
        <v>2</v>
      </c>
      <c r="H108" s="740">
        <v>18</v>
      </c>
      <c r="I108" s="740">
        <v>100</v>
      </c>
      <c r="J108" s="740">
        <v>24</v>
      </c>
      <c r="K108" s="740">
        <v>51</v>
      </c>
      <c r="L108" s="740">
        <v>31</v>
      </c>
      <c r="M108" s="740">
        <v>33</v>
      </c>
      <c r="N108" s="740">
        <v>6</v>
      </c>
      <c r="O108" s="740">
        <v>45</v>
      </c>
      <c r="P108" s="740">
        <v>36</v>
      </c>
      <c r="Q108" s="740">
        <v>27</v>
      </c>
      <c r="R108" s="740">
        <v>52</v>
      </c>
      <c r="S108" s="740">
        <v>69</v>
      </c>
      <c r="T108" s="740">
        <v>12</v>
      </c>
      <c r="U108" s="740">
        <v>13</v>
      </c>
      <c r="V108" s="740">
        <v>499</v>
      </c>
      <c r="W108" s="740">
        <v>4</v>
      </c>
      <c r="X108" s="740">
        <v>19</v>
      </c>
      <c r="Y108" s="740">
        <v>77</v>
      </c>
    </row>
    <row r="109" spans="1:25" s="340" customFormat="1" ht="15" customHeight="1" x14ac:dyDescent="0.3">
      <c r="A109" s="740" t="s">
        <v>491</v>
      </c>
      <c r="B109" s="740" t="s">
        <v>2030</v>
      </c>
      <c r="C109" s="740">
        <v>527</v>
      </c>
      <c r="D109" s="740">
        <v>2</v>
      </c>
      <c r="E109" s="740">
        <v>35</v>
      </c>
      <c r="F109" s="740">
        <v>2</v>
      </c>
      <c r="G109" s="740">
        <v>2</v>
      </c>
      <c r="H109" s="740">
        <v>16</v>
      </c>
      <c r="I109" s="740">
        <v>94</v>
      </c>
      <c r="J109" s="740">
        <v>22</v>
      </c>
      <c r="K109" s="740">
        <v>48</v>
      </c>
      <c r="L109" s="740">
        <v>30</v>
      </c>
      <c r="M109" s="740">
        <v>29</v>
      </c>
      <c r="N109" s="740">
        <v>7</v>
      </c>
      <c r="O109" s="740">
        <v>39</v>
      </c>
      <c r="P109" s="740">
        <v>32</v>
      </c>
      <c r="Q109" s="740">
        <v>27</v>
      </c>
      <c r="R109" s="740">
        <v>52</v>
      </c>
      <c r="S109" s="740">
        <v>68</v>
      </c>
      <c r="T109" s="740">
        <v>11</v>
      </c>
      <c r="U109" s="740">
        <v>13</v>
      </c>
      <c r="V109" s="740">
        <v>470</v>
      </c>
      <c r="W109" s="740">
        <v>3</v>
      </c>
      <c r="X109" s="740">
        <v>15</v>
      </c>
      <c r="Y109" s="740">
        <v>75</v>
      </c>
    </row>
    <row r="110" spans="1:25" s="340" customFormat="1" ht="15" customHeight="1" x14ac:dyDescent="0.3">
      <c r="A110" s="740" t="s">
        <v>492</v>
      </c>
      <c r="B110" s="740" t="s">
        <v>2030</v>
      </c>
      <c r="C110" s="740">
        <v>498</v>
      </c>
      <c r="D110" s="740">
        <v>2</v>
      </c>
      <c r="E110" s="740">
        <v>32</v>
      </c>
      <c r="F110" s="740">
        <v>3</v>
      </c>
      <c r="G110" s="740">
        <v>2</v>
      </c>
      <c r="H110" s="740">
        <v>16</v>
      </c>
      <c r="I110" s="740">
        <v>85</v>
      </c>
      <c r="J110" s="740">
        <v>22</v>
      </c>
      <c r="K110" s="740">
        <v>43</v>
      </c>
      <c r="L110" s="740">
        <v>28</v>
      </c>
      <c r="M110" s="740">
        <v>26</v>
      </c>
      <c r="N110" s="740">
        <v>7</v>
      </c>
      <c r="O110" s="740">
        <v>36</v>
      </c>
      <c r="P110" s="740">
        <v>30</v>
      </c>
      <c r="Q110" s="740">
        <v>27</v>
      </c>
      <c r="R110" s="740">
        <v>52</v>
      </c>
      <c r="S110" s="740">
        <v>68</v>
      </c>
      <c r="T110" s="740">
        <v>11</v>
      </c>
      <c r="U110" s="740">
        <v>12</v>
      </c>
      <c r="V110" s="740">
        <v>445</v>
      </c>
      <c r="W110" s="740">
        <v>3</v>
      </c>
      <c r="X110" s="740">
        <v>11</v>
      </c>
      <c r="Y110" s="740">
        <v>71</v>
      </c>
    </row>
    <row r="111" spans="1:25" s="340" customFormat="1" ht="15" customHeight="1" x14ac:dyDescent="0.3">
      <c r="A111" s="740" t="s">
        <v>493</v>
      </c>
      <c r="B111" s="740" t="s">
        <v>2030</v>
      </c>
      <c r="C111" s="740">
        <v>478</v>
      </c>
      <c r="D111" s="740">
        <v>1</v>
      </c>
      <c r="E111" s="740">
        <v>30</v>
      </c>
      <c r="F111" s="740">
        <v>3</v>
      </c>
      <c r="G111" s="740">
        <v>2</v>
      </c>
      <c r="H111" s="740">
        <v>15</v>
      </c>
      <c r="I111" s="740">
        <v>81</v>
      </c>
      <c r="J111" s="740">
        <v>20</v>
      </c>
      <c r="K111" s="740">
        <v>42</v>
      </c>
      <c r="L111" s="740">
        <v>28</v>
      </c>
      <c r="M111" s="740">
        <v>25</v>
      </c>
      <c r="N111" s="740">
        <v>7</v>
      </c>
      <c r="O111" s="740">
        <v>34</v>
      </c>
      <c r="P111" s="740">
        <v>29</v>
      </c>
      <c r="Q111" s="740">
        <v>27</v>
      </c>
      <c r="R111" s="740">
        <v>50</v>
      </c>
      <c r="S111" s="740">
        <v>67</v>
      </c>
      <c r="T111" s="740">
        <v>9</v>
      </c>
      <c r="U111" s="740">
        <v>11</v>
      </c>
      <c r="V111" s="740">
        <v>428</v>
      </c>
      <c r="W111" s="740">
        <v>3</v>
      </c>
      <c r="X111" s="740">
        <v>10</v>
      </c>
      <c r="Y111" s="740">
        <v>68</v>
      </c>
    </row>
    <row r="112" spans="1:25" s="340" customFormat="1" ht="15" customHeight="1" x14ac:dyDescent="0.3">
      <c r="A112" s="740" t="s">
        <v>494</v>
      </c>
      <c r="B112" s="740" t="s">
        <v>2030</v>
      </c>
      <c r="C112" s="740">
        <v>464</v>
      </c>
      <c r="D112" s="740">
        <v>1</v>
      </c>
      <c r="E112" s="740">
        <v>28</v>
      </c>
      <c r="F112" s="740">
        <v>3</v>
      </c>
      <c r="G112" s="740">
        <v>1</v>
      </c>
      <c r="H112" s="740">
        <v>14</v>
      </c>
      <c r="I112" s="740">
        <v>80</v>
      </c>
      <c r="J112" s="740">
        <v>18</v>
      </c>
      <c r="K112" s="740">
        <v>43</v>
      </c>
      <c r="L112" s="740">
        <v>26</v>
      </c>
      <c r="M112" s="740">
        <v>22</v>
      </c>
      <c r="N112" s="740">
        <v>5</v>
      </c>
      <c r="O112" s="740">
        <v>33</v>
      </c>
      <c r="P112" s="740">
        <v>25</v>
      </c>
      <c r="Q112" s="740">
        <v>26</v>
      </c>
      <c r="R112" s="740">
        <v>50</v>
      </c>
      <c r="S112" s="740">
        <v>69</v>
      </c>
      <c r="T112" s="740">
        <v>10</v>
      </c>
      <c r="U112" s="740">
        <v>10</v>
      </c>
      <c r="V112" s="740">
        <v>417</v>
      </c>
      <c r="W112" s="740">
        <v>3</v>
      </c>
      <c r="X112" s="740">
        <v>10</v>
      </c>
      <c r="Y112" s="740">
        <v>66</v>
      </c>
    </row>
    <row r="113" spans="1:25" s="340" customFormat="1" ht="15" customHeight="1" x14ac:dyDescent="0.3">
      <c r="A113" s="740" t="s">
        <v>495</v>
      </c>
      <c r="B113" s="740" t="s">
        <v>2030</v>
      </c>
      <c r="C113" s="740">
        <v>454</v>
      </c>
      <c r="D113" s="740">
        <v>1</v>
      </c>
      <c r="E113" s="740">
        <v>27</v>
      </c>
      <c r="F113" s="740">
        <v>2</v>
      </c>
      <c r="G113" s="740">
        <v>1</v>
      </c>
      <c r="H113" s="740">
        <v>13</v>
      </c>
      <c r="I113" s="740">
        <v>77</v>
      </c>
      <c r="J113" s="740">
        <v>18</v>
      </c>
      <c r="K113" s="740">
        <v>45</v>
      </c>
      <c r="L113" s="740">
        <v>25</v>
      </c>
      <c r="M113" s="740">
        <v>22</v>
      </c>
      <c r="N113" s="740">
        <v>5</v>
      </c>
      <c r="O113" s="740">
        <v>31</v>
      </c>
      <c r="P113" s="740">
        <v>24</v>
      </c>
      <c r="Q113" s="740">
        <v>27</v>
      </c>
      <c r="R113" s="740">
        <v>50</v>
      </c>
      <c r="S113" s="740">
        <v>67</v>
      </c>
      <c r="T113" s="740">
        <v>10</v>
      </c>
      <c r="U113" s="740">
        <v>9</v>
      </c>
      <c r="V113" s="740">
        <v>409</v>
      </c>
      <c r="W113" s="740">
        <v>4</v>
      </c>
      <c r="X113" s="740">
        <v>11</v>
      </c>
      <c r="Y113" s="740">
        <v>63</v>
      </c>
    </row>
    <row r="114" spans="1:25" s="340" customFormat="1" ht="15" customHeight="1" x14ac:dyDescent="0.3">
      <c r="A114" s="740" t="s">
        <v>496</v>
      </c>
      <c r="B114" s="740" t="s">
        <v>2030</v>
      </c>
      <c r="C114" s="740">
        <v>444</v>
      </c>
      <c r="D114" s="740">
        <v>1</v>
      </c>
      <c r="E114" s="740">
        <v>27</v>
      </c>
      <c r="F114" s="740">
        <v>2</v>
      </c>
      <c r="G114" s="740">
        <v>1</v>
      </c>
      <c r="H114" s="740">
        <v>12</v>
      </c>
      <c r="I114" s="740">
        <v>76</v>
      </c>
      <c r="J114" s="740">
        <v>17</v>
      </c>
      <c r="K114" s="740">
        <v>44</v>
      </c>
      <c r="L114" s="740">
        <v>24</v>
      </c>
      <c r="M114" s="740">
        <v>20</v>
      </c>
      <c r="N114" s="740">
        <v>4</v>
      </c>
      <c r="O114" s="740">
        <v>30</v>
      </c>
      <c r="P114" s="740">
        <v>23</v>
      </c>
      <c r="Q114" s="740">
        <v>26</v>
      </c>
      <c r="R114" s="740">
        <v>50</v>
      </c>
      <c r="S114" s="740">
        <v>66</v>
      </c>
      <c r="T114" s="740">
        <v>12</v>
      </c>
      <c r="U114" s="740">
        <v>9</v>
      </c>
      <c r="V114" s="740">
        <v>400</v>
      </c>
      <c r="W114" s="740">
        <v>3</v>
      </c>
      <c r="X114" s="740">
        <v>10</v>
      </c>
      <c r="Y114" s="740">
        <v>62</v>
      </c>
    </row>
    <row r="115" spans="1:25" s="340" customFormat="1" ht="15" customHeight="1" x14ac:dyDescent="0.3">
      <c r="A115" s="740" t="s">
        <v>497</v>
      </c>
      <c r="B115" s="740" t="s">
        <v>2030</v>
      </c>
      <c r="C115" s="740">
        <v>431</v>
      </c>
      <c r="D115" s="740">
        <v>1</v>
      </c>
      <c r="E115" s="740">
        <v>27</v>
      </c>
      <c r="F115" s="740">
        <v>2</v>
      </c>
      <c r="G115" s="740">
        <v>1</v>
      </c>
      <c r="H115" s="740">
        <v>12</v>
      </c>
      <c r="I115" s="740">
        <v>77</v>
      </c>
      <c r="J115" s="740">
        <v>17</v>
      </c>
      <c r="K115" s="740">
        <v>40</v>
      </c>
      <c r="L115" s="740">
        <v>23</v>
      </c>
      <c r="M115" s="740">
        <v>21</v>
      </c>
      <c r="N115" s="740">
        <v>5</v>
      </c>
      <c r="O115" s="740">
        <v>27</v>
      </c>
      <c r="P115" s="740">
        <v>22</v>
      </c>
      <c r="Q115" s="740">
        <v>26</v>
      </c>
      <c r="R115" s="740">
        <v>49</v>
      </c>
      <c r="S115" s="740">
        <v>63</v>
      </c>
      <c r="T115" s="740">
        <v>11</v>
      </c>
      <c r="U115" s="740">
        <v>9</v>
      </c>
      <c r="V115" s="740">
        <v>388</v>
      </c>
      <c r="W115" s="740">
        <v>3</v>
      </c>
      <c r="X115" s="740">
        <v>11</v>
      </c>
      <c r="Y115" s="740">
        <v>62</v>
      </c>
    </row>
    <row r="116" spans="1:25" s="340" customFormat="1" ht="15" customHeight="1" x14ac:dyDescent="0.3">
      <c r="A116" s="740" t="s">
        <v>498</v>
      </c>
      <c r="B116" s="740" t="s">
        <v>2030</v>
      </c>
      <c r="C116" s="740">
        <v>429</v>
      </c>
      <c r="D116" s="740">
        <v>1</v>
      </c>
      <c r="E116" s="740">
        <v>27</v>
      </c>
      <c r="F116" s="740">
        <v>3</v>
      </c>
      <c r="G116" s="740">
        <v>1</v>
      </c>
      <c r="H116" s="740">
        <v>12</v>
      </c>
      <c r="I116" s="740">
        <v>76</v>
      </c>
      <c r="J116" s="740">
        <v>17</v>
      </c>
      <c r="K116" s="740">
        <v>41</v>
      </c>
      <c r="L116" s="740">
        <v>22</v>
      </c>
      <c r="M116" s="740">
        <v>22</v>
      </c>
      <c r="N116" s="740">
        <v>6</v>
      </c>
      <c r="O116" s="740">
        <v>28</v>
      </c>
      <c r="P116" s="740">
        <v>20</v>
      </c>
      <c r="Q116" s="740">
        <v>25</v>
      </c>
      <c r="R116" s="740">
        <v>49</v>
      </c>
      <c r="S116" s="740">
        <v>62</v>
      </c>
      <c r="T116" s="740">
        <v>10</v>
      </c>
      <c r="U116" s="740">
        <v>8</v>
      </c>
      <c r="V116" s="740">
        <v>387</v>
      </c>
      <c r="W116" s="740">
        <v>3</v>
      </c>
      <c r="X116" s="740">
        <v>12</v>
      </c>
      <c r="Y116" s="740">
        <v>62</v>
      </c>
    </row>
    <row r="117" spans="1:25" s="340" customFormat="1" ht="15" customHeight="1" x14ac:dyDescent="0.3">
      <c r="A117" s="740" t="s">
        <v>499</v>
      </c>
      <c r="B117" s="740" t="s">
        <v>2030</v>
      </c>
      <c r="C117" s="740">
        <v>438</v>
      </c>
      <c r="D117" s="740">
        <v>1</v>
      </c>
      <c r="E117" s="740">
        <v>26</v>
      </c>
      <c r="F117" s="740">
        <v>3</v>
      </c>
      <c r="G117" s="740">
        <v>1</v>
      </c>
      <c r="H117" s="740">
        <v>12</v>
      </c>
      <c r="I117" s="740">
        <v>79</v>
      </c>
      <c r="J117" s="740">
        <v>18</v>
      </c>
      <c r="K117" s="740">
        <v>41</v>
      </c>
      <c r="L117" s="740">
        <v>22</v>
      </c>
      <c r="M117" s="740">
        <v>24</v>
      </c>
      <c r="N117" s="740">
        <v>7</v>
      </c>
      <c r="O117" s="740">
        <v>27</v>
      </c>
      <c r="P117" s="740">
        <v>21</v>
      </c>
      <c r="Q117" s="740">
        <v>25</v>
      </c>
      <c r="R117" s="740">
        <v>50</v>
      </c>
      <c r="S117" s="740">
        <v>62</v>
      </c>
      <c r="T117" s="740">
        <v>10</v>
      </c>
      <c r="U117" s="740">
        <v>10</v>
      </c>
      <c r="V117" s="740">
        <v>396</v>
      </c>
      <c r="W117" s="740">
        <v>4</v>
      </c>
      <c r="X117" s="740">
        <v>12</v>
      </c>
      <c r="Y117" s="740">
        <v>63</v>
      </c>
    </row>
    <row r="118" spans="1:25" s="340" customFormat="1" ht="15" customHeight="1" x14ac:dyDescent="0.3">
      <c r="A118" s="740" t="s">
        <v>500</v>
      </c>
      <c r="B118" s="740" t="s">
        <v>2030</v>
      </c>
      <c r="C118" s="740">
        <v>436</v>
      </c>
      <c r="D118" s="740">
        <v>1</v>
      </c>
      <c r="E118" s="740">
        <v>28</v>
      </c>
      <c r="F118" s="740">
        <v>3</v>
      </c>
      <c r="G118" s="740">
        <v>1</v>
      </c>
      <c r="H118" s="740">
        <v>11</v>
      </c>
      <c r="I118" s="740">
        <v>79</v>
      </c>
      <c r="J118" s="740">
        <v>19</v>
      </c>
      <c r="K118" s="740">
        <v>41</v>
      </c>
      <c r="L118" s="740">
        <v>23</v>
      </c>
      <c r="M118" s="740">
        <v>23</v>
      </c>
      <c r="N118" s="740">
        <v>8</v>
      </c>
      <c r="O118" s="740">
        <v>29</v>
      </c>
      <c r="P118" s="740">
        <v>21</v>
      </c>
      <c r="Q118" s="740">
        <v>22</v>
      </c>
      <c r="R118" s="740">
        <v>52</v>
      </c>
      <c r="S118" s="740">
        <v>58</v>
      </c>
      <c r="T118" s="740">
        <v>9</v>
      </c>
      <c r="U118" s="740">
        <v>9</v>
      </c>
      <c r="V118" s="740">
        <v>393</v>
      </c>
      <c r="W118" s="740">
        <v>4</v>
      </c>
      <c r="X118" s="740">
        <v>12</v>
      </c>
      <c r="Y118" s="740">
        <v>63</v>
      </c>
    </row>
    <row r="119" spans="1:25" s="340" customFormat="1" ht="15" customHeight="1" x14ac:dyDescent="0.3">
      <c r="A119" s="740" t="s">
        <v>501</v>
      </c>
      <c r="B119" s="740" t="s">
        <v>2030</v>
      </c>
      <c r="C119" s="740">
        <v>432</v>
      </c>
      <c r="D119" s="740">
        <v>1</v>
      </c>
      <c r="E119" s="740">
        <v>27</v>
      </c>
      <c r="F119" s="740">
        <v>3</v>
      </c>
      <c r="G119" s="740">
        <v>1</v>
      </c>
      <c r="H119" s="740">
        <v>10</v>
      </c>
      <c r="I119" s="740">
        <v>79</v>
      </c>
      <c r="J119" s="740">
        <v>18</v>
      </c>
      <c r="K119" s="740">
        <v>40</v>
      </c>
      <c r="L119" s="740">
        <v>24</v>
      </c>
      <c r="M119" s="740">
        <v>22</v>
      </c>
      <c r="N119" s="740">
        <v>6</v>
      </c>
      <c r="O119" s="740">
        <v>30</v>
      </c>
      <c r="P119" s="740">
        <v>24</v>
      </c>
      <c r="Q119" s="740">
        <v>19</v>
      </c>
      <c r="R119" s="740">
        <v>51</v>
      </c>
      <c r="S119" s="740">
        <v>58</v>
      </c>
      <c r="T119" s="740">
        <v>10</v>
      </c>
      <c r="U119" s="740">
        <v>11</v>
      </c>
      <c r="V119" s="740">
        <v>391</v>
      </c>
      <c r="W119" s="740">
        <v>4</v>
      </c>
      <c r="X119" s="740">
        <v>11</v>
      </c>
      <c r="Y119" s="740">
        <v>64</v>
      </c>
    </row>
    <row r="120" spans="1:25" s="340" customFormat="1" ht="15" customHeight="1" x14ac:dyDescent="0.3">
      <c r="A120" s="740" t="s">
        <v>502</v>
      </c>
      <c r="B120" s="740" t="s">
        <v>2030</v>
      </c>
      <c r="C120" s="740">
        <v>437</v>
      </c>
      <c r="D120" s="740">
        <v>1</v>
      </c>
      <c r="E120" s="740">
        <v>29</v>
      </c>
      <c r="F120" s="740">
        <v>2</v>
      </c>
      <c r="G120" s="740">
        <v>1</v>
      </c>
      <c r="H120" s="740">
        <v>9</v>
      </c>
      <c r="I120" s="740">
        <v>81</v>
      </c>
      <c r="J120" s="740">
        <v>18</v>
      </c>
      <c r="K120" s="740">
        <v>41</v>
      </c>
      <c r="L120" s="740">
        <v>25</v>
      </c>
      <c r="M120" s="740">
        <v>22</v>
      </c>
      <c r="N120" s="740">
        <v>5</v>
      </c>
      <c r="O120" s="740">
        <v>31</v>
      </c>
      <c r="P120" s="740">
        <v>26</v>
      </c>
      <c r="Q120" s="740">
        <v>16</v>
      </c>
      <c r="R120" s="740">
        <v>51</v>
      </c>
      <c r="S120" s="740">
        <v>58</v>
      </c>
      <c r="T120" s="740">
        <v>11</v>
      </c>
      <c r="U120" s="740">
        <v>9</v>
      </c>
      <c r="V120" s="740">
        <v>395</v>
      </c>
      <c r="W120" s="740">
        <v>4</v>
      </c>
      <c r="X120" s="740">
        <v>12</v>
      </c>
      <c r="Y120" s="740">
        <v>66</v>
      </c>
    </row>
    <row r="121" spans="1:25" s="340" customFormat="1" ht="15" customHeight="1" x14ac:dyDescent="0.3">
      <c r="A121" s="740" t="s">
        <v>503</v>
      </c>
      <c r="B121" s="740" t="s">
        <v>2030</v>
      </c>
      <c r="C121" s="740">
        <v>454</v>
      </c>
      <c r="D121" s="740">
        <v>1</v>
      </c>
      <c r="E121" s="740">
        <v>31</v>
      </c>
      <c r="F121" s="740">
        <v>3</v>
      </c>
      <c r="G121" s="740">
        <v>1</v>
      </c>
      <c r="H121" s="740">
        <v>9</v>
      </c>
      <c r="I121" s="740">
        <v>84</v>
      </c>
      <c r="J121" s="740">
        <v>17</v>
      </c>
      <c r="K121" s="740">
        <v>44</v>
      </c>
      <c r="L121" s="740">
        <v>25</v>
      </c>
      <c r="M121" s="740">
        <v>23</v>
      </c>
      <c r="N121" s="740">
        <v>5</v>
      </c>
      <c r="O121" s="740">
        <v>34</v>
      </c>
      <c r="P121" s="740">
        <v>27</v>
      </c>
      <c r="Q121" s="740">
        <v>16</v>
      </c>
      <c r="R121" s="740">
        <v>51</v>
      </c>
      <c r="S121" s="740">
        <v>60</v>
      </c>
      <c r="T121" s="740">
        <v>14</v>
      </c>
      <c r="U121" s="740">
        <v>10</v>
      </c>
      <c r="V121" s="740">
        <v>411</v>
      </c>
      <c r="W121" s="740">
        <v>3</v>
      </c>
      <c r="X121" s="740">
        <v>13</v>
      </c>
      <c r="Y121" s="740">
        <v>69</v>
      </c>
    </row>
    <row r="122" spans="1:25" s="340" customFormat="1" ht="15" customHeight="1" x14ac:dyDescent="0.3">
      <c r="A122" s="740" t="s">
        <v>504</v>
      </c>
      <c r="B122" s="740" t="s">
        <v>2030</v>
      </c>
      <c r="C122" s="740">
        <v>464</v>
      </c>
      <c r="D122" s="740">
        <v>1</v>
      </c>
      <c r="E122" s="740">
        <v>31</v>
      </c>
      <c r="F122" s="740">
        <v>3</v>
      </c>
      <c r="G122" s="740">
        <v>1</v>
      </c>
      <c r="H122" s="740">
        <v>9</v>
      </c>
      <c r="I122" s="740">
        <v>86</v>
      </c>
      <c r="J122" s="740">
        <v>17</v>
      </c>
      <c r="K122" s="740">
        <v>41</v>
      </c>
      <c r="L122" s="740">
        <v>26</v>
      </c>
      <c r="M122" s="740">
        <v>26</v>
      </c>
      <c r="N122" s="740">
        <v>7</v>
      </c>
      <c r="O122" s="740">
        <v>35</v>
      </c>
      <c r="P122" s="740">
        <v>30</v>
      </c>
      <c r="Q122" s="740">
        <v>14</v>
      </c>
      <c r="R122" s="740">
        <v>53</v>
      </c>
      <c r="S122" s="740">
        <v>59</v>
      </c>
      <c r="T122" s="740">
        <v>16</v>
      </c>
      <c r="U122" s="740">
        <v>10</v>
      </c>
      <c r="V122" s="740">
        <v>419</v>
      </c>
      <c r="W122" s="740">
        <v>3</v>
      </c>
      <c r="X122" s="740">
        <v>13</v>
      </c>
      <c r="Y122" s="740">
        <v>70</v>
      </c>
    </row>
    <row r="123" spans="1:25" s="340" customFormat="1" ht="15" customHeight="1" x14ac:dyDescent="0.3">
      <c r="A123" s="740" t="s">
        <v>505</v>
      </c>
      <c r="B123" s="740" t="s">
        <v>2030</v>
      </c>
      <c r="C123" s="740">
        <v>467</v>
      </c>
      <c r="D123" s="740">
        <v>1</v>
      </c>
      <c r="E123" s="740">
        <v>27</v>
      </c>
      <c r="F123" s="740">
        <v>3</v>
      </c>
      <c r="G123" s="740">
        <v>2</v>
      </c>
      <c r="H123" s="740">
        <v>9</v>
      </c>
      <c r="I123" s="740">
        <v>87</v>
      </c>
      <c r="J123" s="740">
        <v>18</v>
      </c>
      <c r="K123" s="740">
        <v>44</v>
      </c>
      <c r="L123" s="740">
        <v>25</v>
      </c>
      <c r="M123" s="740">
        <v>27</v>
      </c>
      <c r="N123" s="740">
        <v>7</v>
      </c>
      <c r="O123" s="740">
        <v>36</v>
      </c>
      <c r="P123" s="740">
        <v>29</v>
      </c>
      <c r="Q123" s="740">
        <v>13</v>
      </c>
      <c r="R123" s="740">
        <v>55</v>
      </c>
      <c r="S123" s="740">
        <v>63</v>
      </c>
      <c r="T123" s="740">
        <v>14</v>
      </c>
      <c r="U123" s="740">
        <v>10</v>
      </c>
      <c r="V123" s="740">
        <v>426</v>
      </c>
      <c r="W123" s="740">
        <v>4</v>
      </c>
      <c r="X123" s="740">
        <v>15</v>
      </c>
      <c r="Y123" s="740">
        <v>69</v>
      </c>
    </row>
    <row r="124" spans="1:25" s="340" customFormat="1" ht="15" customHeight="1" x14ac:dyDescent="0.3">
      <c r="A124" s="740" t="s">
        <v>506</v>
      </c>
      <c r="B124" s="740" t="s">
        <v>2030</v>
      </c>
      <c r="C124" s="740">
        <v>465</v>
      </c>
      <c r="D124" s="740">
        <v>1</v>
      </c>
      <c r="E124" s="740">
        <v>27</v>
      </c>
      <c r="F124" s="740">
        <v>3</v>
      </c>
      <c r="G124" s="740">
        <v>1</v>
      </c>
      <c r="H124" s="740">
        <v>9</v>
      </c>
      <c r="I124" s="740">
        <v>87</v>
      </c>
      <c r="J124" s="740">
        <v>18</v>
      </c>
      <c r="K124" s="740">
        <v>45</v>
      </c>
      <c r="L124" s="740">
        <v>25</v>
      </c>
      <c r="M124" s="740">
        <v>28</v>
      </c>
      <c r="N124" s="740">
        <v>7</v>
      </c>
      <c r="O124" s="740">
        <v>36</v>
      </c>
      <c r="P124" s="740">
        <v>29</v>
      </c>
      <c r="Q124" s="740">
        <v>11</v>
      </c>
      <c r="R124" s="740">
        <v>53</v>
      </c>
      <c r="S124" s="740">
        <v>64</v>
      </c>
      <c r="T124" s="740">
        <v>11</v>
      </c>
      <c r="U124" s="740">
        <v>11</v>
      </c>
      <c r="V124" s="740">
        <v>423</v>
      </c>
      <c r="W124" s="740">
        <v>4</v>
      </c>
      <c r="X124" s="740">
        <v>14</v>
      </c>
      <c r="Y124" s="740">
        <v>69</v>
      </c>
    </row>
    <row r="125" spans="1:25" s="340" customFormat="1" ht="15" customHeight="1" x14ac:dyDescent="0.3">
      <c r="A125" s="740" t="s">
        <v>507</v>
      </c>
      <c r="B125" s="740" t="s">
        <v>2030</v>
      </c>
      <c r="C125" s="740">
        <v>467</v>
      </c>
      <c r="D125" s="740">
        <v>1</v>
      </c>
      <c r="E125" s="740">
        <v>26</v>
      </c>
      <c r="F125" s="740">
        <v>3</v>
      </c>
      <c r="G125" s="740">
        <v>1</v>
      </c>
      <c r="H125" s="740">
        <v>9</v>
      </c>
      <c r="I125" s="740">
        <v>89</v>
      </c>
      <c r="J125" s="740">
        <v>18</v>
      </c>
      <c r="K125" s="740">
        <v>46</v>
      </c>
      <c r="L125" s="740">
        <v>25</v>
      </c>
      <c r="M125" s="740">
        <v>29</v>
      </c>
      <c r="N125" s="740">
        <v>6</v>
      </c>
      <c r="O125" s="740">
        <v>35</v>
      </c>
      <c r="P125" s="740">
        <v>28</v>
      </c>
      <c r="Q125" s="740">
        <v>10</v>
      </c>
      <c r="R125" s="740">
        <v>54</v>
      </c>
      <c r="S125" s="740">
        <v>64</v>
      </c>
      <c r="T125" s="740">
        <v>10</v>
      </c>
      <c r="U125" s="740">
        <v>12</v>
      </c>
      <c r="V125" s="740">
        <v>427</v>
      </c>
      <c r="W125" s="740">
        <v>6</v>
      </c>
      <c r="X125" s="740">
        <v>15</v>
      </c>
      <c r="Y125" s="740">
        <v>68</v>
      </c>
    </row>
    <row r="126" spans="1:25" s="340" customFormat="1" ht="15" customHeight="1" x14ac:dyDescent="0.3">
      <c r="A126" s="740" t="s">
        <v>508</v>
      </c>
      <c r="B126" s="740" t="s">
        <v>2030</v>
      </c>
      <c r="C126" s="740">
        <v>479</v>
      </c>
      <c r="D126" s="740">
        <v>1</v>
      </c>
      <c r="E126" s="740">
        <v>30</v>
      </c>
      <c r="F126" s="740">
        <v>3</v>
      </c>
      <c r="G126" s="740">
        <v>1</v>
      </c>
      <c r="H126" s="740">
        <v>10</v>
      </c>
      <c r="I126" s="740">
        <v>92</v>
      </c>
      <c r="J126" s="740">
        <v>18</v>
      </c>
      <c r="K126" s="740">
        <v>48</v>
      </c>
      <c r="L126" s="740">
        <v>25</v>
      </c>
      <c r="M126" s="740">
        <v>31</v>
      </c>
      <c r="N126" s="740">
        <v>6</v>
      </c>
      <c r="O126" s="740">
        <v>34</v>
      </c>
      <c r="P126" s="740">
        <v>32</v>
      </c>
      <c r="Q126" s="740">
        <v>10</v>
      </c>
      <c r="R126" s="740">
        <v>51</v>
      </c>
      <c r="S126" s="740">
        <v>63</v>
      </c>
      <c r="T126" s="740">
        <v>10</v>
      </c>
      <c r="U126" s="740">
        <v>15</v>
      </c>
      <c r="V126" s="740">
        <v>434</v>
      </c>
      <c r="W126" s="740">
        <v>6</v>
      </c>
      <c r="X126" s="740">
        <v>17</v>
      </c>
      <c r="Y126" s="740">
        <v>69</v>
      </c>
    </row>
    <row r="127" spans="1:25" s="340" customFormat="1" ht="15" customHeight="1" x14ac:dyDescent="0.3">
      <c r="A127" s="740" t="s">
        <v>509</v>
      </c>
      <c r="B127" s="740" t="s">
        <v>2030</v>
      </c>
      <c r="C127" s="740">
        <v>484</v>
      </c>
      <c r="D127" s="740">
        <v>1</v>
      </c>
      <c r="E127" s="740">
        <v>30</v>
      </c>
      <c r="F127" s="740">
        <v>3</v>
      </c>
      <c r="G127" s="740">
        <v>2</v>
      </c>
      <c r="H127" s="740">
        <v>10</v>
      </c>
      <c r="I127" s="740">
        <v>94</v>
      </c>
      <c r="J127" s="740">
        <v>18</v>
      </c>
      <c r="K127" s="740">
        <v>48</v>
      </c>
      <c r="L127" s="740">
        <v>26</v>
      </c>
      <c r="M127" s="740">
        <v>31</v>
      </c>
      <c r="N127" s="740">
        <v>7</v>
      </c>
      <c r="O127" s="740">
        <v>37</v>
      </c>
      <c r="P127" s="740">
        <v>32</v>
      </c>
      <c r="Q127" s="740">
        <v>10</v>
      </c>
      <c r="R127" s="740">
        <v>49</v>
      </c>
      <c r="S127" s="740">
        <v>62</v>
      </c>
      <c r="T127" s="740">
        <v>11</v>
      </c>
      <c r="U127" s="740">
        <v>14</v>
      </c>
      <c r="V127" s="740">
        <v>438</v>
      </c>
      <c r="W127" s="740">
        <v>7</v>
      </c>
      <c r="X127" s="740">
        <v>20</v>
      </c>
      <c r="Y127" s="740">
        <v>68</v>
      </c>
    </row>
    <row r="128" spans="1:25" s="340" customFormat="1" ht="15" customHeight="1" x14ac:dyDescent="0.3">
      <c r="A128" s="740" t="s">
        <v>510</v>
      </c>
      <c r="B128" s="740" t="s">
        <v>2030</v>
      </c>
      <c r="C128" s="740">
        <v>479</v>
      </c>
      <c r="D128" s="740">
        <v>1</v>
      </c>
      <c r="E128" s="740">
        <v>34</v>
      </c>
      <c r="F128" s="740">
        <v>3</v>
      </c>
      <c r="G128" s="740">
        <v>2</v>
      </c>
      <c r="H128" s="740">
        <v>12</v>
      </c>
      <c r="I128" s="740">
        <v>93</v>
      </c>
      <c r="J128" s="740">
        <v>18</v>
      </c>
      <c r="K128" s="740">
        <v>47</v>
      </c>
      <c r="L128" s="740">
        <v>27</v>
      </c>
      <c r="M128" s="740">
        <v>31</v>
      </c>
      <c r="N128" s="740">
        <v>7</v>
      </c>
      <c r="O128" s="740">
        <v>37</v>
      </c>
      <c r="P128" s="740">
        <v>31</v>
      </c>
      <c r="Q128" s="740">
        <v>8</v>
      </c>
      <c r="R128" s="740">
        <v>41</v>
      </c>
      <c r="S128" s="740">
        <v>62</v>
      </c>
      <c r="T128" s="740">
        <v>11</v>
      </c>
      <c r="U128" s="740">
        <v>15</v>
      </c>
      <c r="V128" s="740">
        <v>428</v>
      </c>
      <c r="W128" s="740">
        <v>6</v>
      </c>
      <c r="X128" s="740">
        <v>19</v>
      </c>
      <c r="Y128" s="740">
        <v>69</v>
      </c>
    </row>
    <row r="129" spans="1:25" s="340" customFormat="1" ht="15" customHeight="1" x14ac:dyDescent="0.3">
      <c r="A129" s="740" t="s">
        <v>511</v>
      </c>
      <c r="B129" s="740" t="s">
        <v>2030</v>
      </c>
      <c r="C129" s="740">
        <v>461</v>
      </c>
      <c r="D129" s="740">
        <v>1</v>
      </c>
      <c r="E129" s="740">
        <v>34</v>
      </c>
      <c r="F129" s="740">
        <v>3</v>
      </c>
      <c r="G129" s="740">
        <v>2</v>
      </c>
      <c r="H129" s="740">
        <v>11</v>
      </c>
      <c r="I129" s="740">
        <v>91</v>
      </c>
      <c r="J129" s="740">
        <v>17</v>
      </c>
      <c r="K129" s="740">
        <v>46</v>
      </c>
      <c r="L129" s="740">
        <v>27</v>
      </c>
      <c r="M129" s="740">
        <v>29</v>
      </c>
      <c r="N129" s="740">
        <v>7</v>
      </c>
      <c r="O129" s="740">
        <v>38</v>
      </c>
      <c r="P129" s="740">
        <v>31</v>
      </c>
      <c r="Q129" s="740">
        <v>7</v>
      </c>
      <c r="R129" s="740">
        <v>35</v>
      </c>
      <c r="S129" s="740">
        <v>61</v>
      </c>
      <c r="T129" s="740">
        <v>11</v>
      </c>
      <c r="U129" s="740">
        <v>13</v>
      </c>
      <c r="V129" s="740">
        <v>411</v>
      </c>
      <c r="W129" s="740">
        <v>6</v>
      </c>
      <c r="X129" s="740">
        <v>18</v>
      </c>
      <c r="Y129" s="740">
        <v>67</v>
      </c>
    </row>
    <row r="130" spans="1:25" s="340" customFormat="1" ht="15" customHeight="1" x14ac:dyDescent="0.3">
      <c r="A130" s="740" t="s">
        <v>512</v>
      </c>
      <c r="B130" s="740" t="s">
        <v>2030</v>
      </c>
      <c r="C130" s="740">
        <v>455</v>
      </c>
      <c r="D130" s="740">
        <v>1</v>
      </c>
      <c r="E130" s="740">
        <v>34</v>
      </c>
      <c r="F130" s="740">
        <v>3</v>
      </c>
      <c r="G130" s="740">
        <v>2</v>
      </c>
      <c r="H130" s="740">
        <v>10</v>
      </c>
      <c r="I130" s="740">
        <v>91</v>
      </c>
      <c r="J130" s="740">
        <v>19</v>
      </c>
      <c r="K130" s="740">
        <v>45</v>
      </c>
      <c r="L130" s="740">
        <v>28</v>
      </c>
      <c r="M130" s="740">
        <v>28</v>
      </c>
      <c r="N130" s="740">
        <v>6</v>
      </c>
      <c r="O130" s="740">
        <v>38</v>
      </c>
      <c r="P130" s="740">
        <v>32</v>
      </c>
      <c r="Q130" s="740">
        <v>5</v>
      </c>
      <c r="R130" s="740">
        <v>28</v>
      </c>
      <c r="S130" s="740">
        <v>61</v>
      </c>
      <c r="T130" s="740">
        <v>11</v>
      </c>
      <c r="U130" s="740">
        <v>13</v>
      </c>
      <c r="V130" s="740">
        <v>406</v>
      </c>
      <c r="W130" s="740">
        <v>6</v>
      </c>
      <c r="X130" s="740">
        <v>17</v>
      </c>
      <c r="Y130" s="740">
        <v>68</v>
      </c>
    </row>
    <row r="131" spans="1:25" s="340" customFormat="1" ht="15" customHeight="1" x14ac:dyDescent="0.3">
      <c r="A131" s="740" t="s">
        <v>513</v>
      </c>
      <c r="B131" s="740" t="s">
        <v>2030</v>
      </c>
      <c r="C131" s="740">
        <v>455</v>
      </c>
      <c r="D131" s="740">
        <v>1</v>
      </c>
      <c r="E131" s="740">
        <v>33</v>
      </c>
      <c r="F131" s="740">
        <v>3</v>
      </c>
      <c r="G131" s="740">
        <v>2</v>
      </c>
      <c r="H131" s="740">
        <v>10</v>
      </c>
      <c r="I131" s="740">
        <v>92</v>
      </c>
      <c r="J131" s="740">
        <v>19</v>
      </c>
      <c r="K131" s="740">
        <v>46</v>
      </c>
      <c r="L131" s="740">
        <v>29</v>
      </c>
      <c r="M131" s="740">
        <v>29</v>
      </c>
      <c r="N131" s="740">
        <v>6</v>
      </c>
      <c r="O131" s="740">
        <v>39</v>
      </c>
      <c r="P131" s="740">
        <v>31</v>
      </c>
      <c r="Q131" s="740">
        <v>6</v>
      </c>
      <c r="R131" s="740">
        <v>28</v>
      </c>
      <c r="S131" s="740">
        <v>59</v>
      </c>
      <c r="T131" s="740">
        <v>10</v>
      </c>
      <c r="U131" s="740">
        <v>13</v>
      </c>
      <c r="V131" s="740">
        <v>406</v>
      </c>
      <c r="W131" s="740">
        <v>6</v>
      </c>
      <c r="X131" s="740">
        <v>17</v>
      </c>
      <c r="Y131" s="740">
        <v>69</v>
      </c>
    </row>
    <row r="132" spans="1:25" s="340" customFormat="1" ht="15" customHeight="1" x14ac:dyDescent="0.3">
      <c r="A132" s="740" t="s">
        <v>514</v>
      </c>
      <c r="B132" s="740" t="s">
        <v>2030</v>
      </c>
      <c r="C132" s="740">
        <v>474</v>
      </c>
      <c r="D132" s="740">
        <v>1</v>
      </c>
      <c r="E132" s="740">
        <v>34</v>
      </c>
      <c r="F132" s="740">
        <v>3</v>
      </c>
      <c r="G132" s="740">
        <v>1</v>
      </c>
      <c r="H132" s="740">
        <v>12</v>
      </c>
      <c r="I132" s="740">
        <v>93</v>
      </c>
      <c r="J132" s="740">
        <v>22</v>
      </c>
      <c r="K132" s="740">
        <v>43</v>
      </c>
      <c r="L132" s="740">
        <v>29</v>
      </c>
      <c r="M132" s="740">
        <v>30</v>
      </c>
      <c r="N132" s="740">
        <v>6</v>
      </c>
      <c r="O132" s="740">
        <v>41</v>
      </c>
      <c r="P132" s="740">
        <v>30</v>
      </c>
      <c r="Q132" s="740">
        <v>17</v>
      </c>
      <c r="R132" s="740">
        <v>29</v>
      </c>
      <c r="S132" s="740">
        <v>58</v>
      </c>
      <c r="T132" s="740">
        <v>10</v>
      </c>
      <c r="U132" s="740">
        <v>15</v>
      </c>
      <c r="V132" s="740">
        <v>423</v>
      </c>
      <c r="W132" s="740">
        <v>7</v>
      </c>
      <c r="X132" s="740">
        <v>16</v>
      </c>
      <c r="Y132" s="740">
        <v>70</v>
      </c>
    </row>
    <row r="133" spans="1:25" s="340" customFormat="1" ht="15" customHeight="1" x14ac:dyDescent="0.3">
      <c r="A133" s="740" t="s">
        <v>515</v>
      </c>
      <c r="B133" s="740" t="s">
        <v>2030</v>
      </c>
      <c r="C133" s="740">
        <v>483</v>
      </c>
      <c r="D133" s="740">
        <v>1</v>
      </c>
      <c r="E133" s="740">
        <v>34</v>
      </c>
      <c r="F133" s="740">
        <v>3</v>
      </c>
      <c r="G133" s="740">
        <v>1</v>
      </c>
      <c r="H133" s="740">
        <v>13</v>
      </c>
      <c r="I133" s="740">
        <v>93</v>
      </c>
      <c r="J133" s="740">
        <v>22</v>
      </c>
      <c r="K133" s="740">
        <v>43</v>
      </c>
      <c r="L133" s="740">
        <v>29</v>
      </c>
      <c r="M133" s="740">
        <v>31</v>
      </c>
      <c r="N133" s="740">
        <v>5</v>
      </c>
      <c r="O133" s="740">
        <v>41</v>
      </c>
      <c r="P133" s="740">
        <v>29</v>
      </c>
      <c r="Q133" s="740">
        <v>29</v>
      </c>
      <c r="R133" s="740">
        <v>30</v>
      </c>
      <c r="S133" s="740">
        <v>56</v>
      </c>
      <c r="T133" s="740">
        <v>9</v>
      </c>
      <c r="U133" s="740">
        <v>14</v>
      </c>
      <c r="V133" s="740">
        <v>430</v>
      </c>
      <c r="W133" s="740">
        <v>6</v>
      </c>
      <c r="X133" s="740">
        <v>17</v>
      </c>
      <c r="Y133" s="740">
        <v>70</v>
      </c>
    </row>
    <row r="134" spans="1:25" s="340" customFormat="1" ht="15" customHeight="1" x14ac:dyDescent="0.3">
      <c r="A134" s="740" t="s">
        <v>516</v>
      </c>
      <c r="B134" s="740" t="s">
        <v>2030</v>
      </c>
      <c r="C134" s="740">
        <v>495</v>
      </c>
      <c r="D134" s="740">
        <v>1</v>
      </c>
      <c r="E134" s="740">
        <v>35</v>
      </c>
      <c r="F134" s="740">
        <v>3</v>
      </c>
      <c r="G134" s="740">
        <v>2</v>
      </c>
      <c r="H134" s="740">
        <v>13</v>
      </c>
      <c r="I134" s="740">
        <v>93</v>
      </c>
      <c r="J134" s="740">
        <v>24</v>
      </c>
      <c r="K134" s="740">
        <v>43</v>
      </c>
      <c r="L134" s="740">
        <v>30</v>
      </c>
      <c r="M134" s="740">
        <v>32</v>
      </c>
      <c r="N134" s="740">
        <v>6</v>
      </c>
      <c r="O134" s="740">
        <v>42</v>
      </c>
      <c r="P134" s="740">
        <v>28</v>
      </c>
      <c r="Q134" s="740">
        <v>39</v>
      </c>
      <c r="R134" s="740">
        <v>28</v>
      </c>
      <c r="S134" s="740">
        <v>53</v>
      </c>
      <c r="T134" s="740">
        <v>9</v>
      </c>
      <c r="U134" s="740">
        <v>14</v>
      </c>
      <c r="V134" s="740">
        <v>441</v>
      </c>
      <c r="W134" s="740">
        <v>6</v>
      </c>
      <c r="X134" s="740">
        <v>17</v>
      </c>
      <c r="Y134" s="740">
        <v>70</v>
      </c>
    </row>
    <row r="135" spans="1:25" s="340" customFormat="1" ht="15" customHeight="1" x14ac:dyDescent="0.3">
      <c r="A135" s="740" t="s">
        <v>517</v>
      </c>
      <c r="B135" s="740" t="s">
        <v>2030</v>
      </c>
      <c r="C135" s="740">
        <v>490</v>
      </c>
      <c r="D135" s="740">
        <v>1</v>
      </c>
      <c r="E135" s="740">
        <v>37</v>
      </c>
      <c r="F135" s="740">
        <v>3</v>
      </c>
      <c r="G135" s="740">
        <v>1</v>
      </c>
      <c r="H135" s="740">
        <v>13</v>
      </c>
      <c r="I135" s="740">
        <v>93</v>
      </c>
      <c r="J135" s="740">
        <v>19</v>
      </c>
      <c r="K135" s="740">
        <v>48</v>
      </c>
      <c r="L135" s="740">
        <v>32</v>
      </c>
      <c r="M135" s="740">
        <v>31</v>
      </c>
      <c r="N135" s="740">
        <v>6</v>
      </c>
      <c r="O135" s="740">
        <v>42</v>
      </c>
      <c r="P135" s="740">
        <v>28</v>
      </c>
      <c r="Q135" s="740">
        <v>35</v>
      </c>
      <c r="R135" s="740">
        <v>27</v>
      </c>
      <c r="S135" s="740">
        <v>52</v>
      </c>
      <c r="T135" s="740">
        <v>9</v>
      </c>
      <c r="U135" s="740">
        <v>12</v>
      </c>
      <c r="V135" s="740">
        <v>434</v>
      </c>
      <c r="W135" s="740">
        <v>5</v>
      </c>
      <c r="X135" s="740">
        <v>17</v>
      </c>
      <c r="Y135" s="740">
        <v>71</v>
      </c>
    </row>
    <row r="136" spans="1:25" s="340" customFormat="1" ht="15" customHeight="1" x14ac:dyDescent="0.3">
      <c r="A136" s="740" t="s">
        <v>518</v>
      </c>
      <c r="B136" s="740" t="s">
        <v>2030</v>
      </c>
      <c r="C136" s="740">
        <v>483</v>
      </c>
      <c r="D136" s="740">
        <v>1</v>
      </c>
      <c r="E136" s="740">
        <v>39</v>
      </c>
      <c r="F136" s="740">
        <v>3</v>
      </c>
      <c r="G136" s="740">
        <v>2</v>
      </c>
      <c r="H136" s="740">
        <v>13</v>
      </c>
      <c r="I136" s="740">
        <v>91</v>
      </c>
      <c r="J136" s="740">
        <v>20</v>
      </c>
      <c r="K136" s="740">
        <v>46</v>
      </c>
      <c r="L136" s="740">
        <v>33</v>
      </c>
      <c r="M136" s="740">
        <v>31</v>
      </c>
      <c r="N136" s="740">
        <v>5</v>
      </c>
      <c r="O136" s="740">
        <v>43</v>
      </c>
      <c r="P136" s="740">
        <v>33</v>
      </c>
      <c r="Q136" s="740">
        <v>25</v>
      </c>
      <c r="R136" s="740">
        <v>28</v>
      </c>
      <c r="S136" s="740">
        <v>51</v>
      </c>
      <c r="T136" s="740">
        <v>9</v>
      </c>
      <c r="U136" s="740">
        <v>11</v>
      </c>
      <c r="V136" s="740">
        <v>425</v>
      </c>
      <c r="W136" s="740">
        <v>5</v>
      </c>
      <c r="X136" s="740">
        <v>17</v>
      </c>
      <c r="Y136" s="740">
        <v>69</v>
      </c>
    </row>
    <row r="137" spans="1:25" s="340" customFormat="1" ht="15" customHeight="1" x14ac:dyDescent="0.3">
      <c r="A137" s="740" t="s">
        <v>519</v>
      </c>
      <c r="B137" s="740" t="s">
        <v>2030</v>
      </c>
      <c r="C137" s="740">
        <v>472</v>
      </c>
      <c r="D137" s="740">
        <v>2</v>
      </c>
      <c r="E137" s="740">
        <v>41</v>
      </c>
      <c r="F137" s="740">
        <v>3</v>
      </c>
      <c r="G137" s="740">
        <v>2</v>
      </c>
      <c r="H137" s="740">
        <v>12</v>
      </c>
      <c r="I137" s="740">
        <v>93</v>
      </c>
      <c r="J137" s="740">
        <v>19</v>
      </c>
      <c r="K137" s="740">
        <v>46</v>
      </c>
      <c r="L137" s="740">
        <v>33</v>
      </c>
      <c r="M137" s="740">
        <v>29</v>
      </c>
      <c r="N137" s="740">
        <v>4</v>
      </c>
      <c r="O137" s="740">
        <v>44</v>
      </c>
      <c r="P137" s="740">
        <v>32</v>
      </c>
      <c r="Q137" s="740">
        <v>15</v>
      </c>
      <c r="R137" s="740">
        <v>28</v>
      </c>
      <c r="S137" s="740">
        <v>52</v>
      </c>
      <c r="T137" s="740">
        <v>9</v>
      </c>
      <c r="U137" s="740">
        <v>10</v>
      </c>
      <c r="V137" s="740">
        <v>414</v>
      </c>
      <c r="W137" s="740">
        <v>5</v>
      </c>
      <c r="X137" s="740">
        <v>17</v>
      </c>
      <c r="Y137" s="740">
        <v>71</v>
      </c>
    </row>
    <row r="138" spans="1:25" s="340" customFormat="1" ht="15" customHeight="1" x14ac:dyDescent="0.3">
      <c r="A138" s="740" t="s">
        <v>520</v>
      </c>
      <c r="B138" s="740" t="s">
        <v>2030</v>
      </c>
      <c r="C138" s="740">
        <v>461</v>
      </c>
      <c r="D138" s="740">
        <v>2</v>
      </c>
      <c r="E138" s="740">
        <v>39</v>
      </c>
      <c r="F138" s="740">
        <v>3</v>
      </c>
      <c r="G138" s="740">
        <v>2</v>
      </c>
      <c r="H138" s="740">
        <v>11</v>
      </c>
      <c r="I138" s="740">
        <v>92</v>
      </c>
      <c r="J138" s="740">
        <v>19</v>
      </c>
      <c r="K138" s="740">
        <v>45</v>
      </c>
      <c r="L138" s="740">
        <v>32</v>
      </c>
      <c r="M138" s="740">
        <v>28</v>
      </c>
      <c r="N138" s="740">
        <v>4</v>
      </c>
      <c r="O138" s="740">
        <v>45</v>
      </c>
      <c r="P138" s="740">
        <v>32</v>
      </c>
      <c r="Q138" s="740">
        <v>9</v>
      </c>
      <c r="R138" s="740">
        <v>29</v>
      </c>
      <c r="S138" s="740">
        <v>51</v>
      </c>
      <c r="T138" s="740">
        <v>9</v>
      </c>
      <c r="U138" s="740">
        <v>9</v>
      </c>
      <c r="V138" s="740">
        <v>404</v>
      </c>
      <c r="W138" s="740">
        <v>6</v>
      </c>
      <c r="X138" s="740">
        <v>17</v>
      </c>
      <c r="Y138" s="740">
        <v>70</v>
      </c>
    </row>
    <row r="139" spans="1:25" s="340" customFormat="1" ht="15" customHeight="1" x14ac:dyDescent="0.3">
      <c r="A139" s="740" t="s">
        <v>521</v>
      </c>
      <c r="B139" s="738" t="s">
        <v>2030</v>
      </c>
      <c r="C139" s="740">
        <v>460</v>
      </c>
      <c r="D139" s="740">
        <v>2</v>
      </c>
      <c r="E139" s="740">
        <v>38</v>
      </c>
      <c r="F139" s="740">
        <v>3</v>
      </c>
      <c r="G139" s="740">
        <v>1</v>
      </c>
      <c r="H139" s="740">
        <v>11</v>
      </c>
      <c r="I139" s="740">
        <v>92</v>
      </c>
      <c r="J139" s="740">
        <v>20</v>
      </c>
      <c r="K139" s="740">
        <v>46</v>
      </c>
      <c r="L139" s="740">
        <v>31</v>
      </c>
      <c r="M139" s="740">
        <v>28</v>
      </c>
      <c r="N139" s="740">
        <v>4</v>
      </c>
      <c r="O139" s="740">
        <v>46</v>
      </c>
      <c r="P139" s="740">
        <v>31</v>
      </c>
      <c r="Q139" s="740">
        <v>8</v>
      </c>
      <c r="R139" s="740">
        <v>29</v>
      </c>
      <c r="S139" s="740">
        <v>52</v>
      </c>
      <c r="T139" s="740">
        <v>9</v>
      </c>
      <c r="U139" s="740">
        <v>10</v>
      </c>
      <c r="V139" s="740">
        <v>406</v>
      </c>
      <c r="W139" s="740">
        <v>5</v>
      </c>
      <c r="X139" s="740">
        <v>17</v>
      </c>
      <c r="Y139" s="740">
        <v>70</v>
      </c>
    </row>
    <row r="140" spans="1:25" s="340" customFormat="1" ht="15" customHeight="1" x14ac:dyDescent="0.3">
      <c r="A140" s="740" t="s">
        <v>522</v>
      </c>
      <c r="B140" s="738" t="s">
        <v>2030</v>
      </c>
      <c r="C140" s="740">
        <v>457</v>
      </c>
      <c r="D140" s="740">
        <v>2</v>
      </c>
      <c r="E140" s="740">
        <v>36</v>
      </c>
      <c r="F140" s="740">
        <v>3</v>
      </c>
      <c r="G140" s="740">
        <v>2</v>
      </c>
      <c r="H140" s="740">
        <v>10</v>
      </c>
      <c r="I140" s="740">
        <v>91</v>
      </c>
      <c r="J140" s="740">
        <v>20</v>
      </c>
      <c r="K140" s="740">
        <v>44</v>
      </c>
      <c r="L140" s="740">
        <v>32</v>
      </c>
      <c r="M140" s="740">
        <v>27</v>
      </c>
      <c r="N140" s="740">
        <v>4</v>
      </c>
      <c r="O140" s="740">
        <v>43</v>
      </c>
      <c r="P140" s="740">
        <v>35</v>
      </c>
      <c r="Q140" s="740">
        <v>8</v>
      </c>
      <c r="R140" s="740">
        <v>30</v>
      </c>
      <c r="S140" s="740">
        <v>51</v>
      </c>
      <c r="T140" s="740">
        <v>11</v>
      </c>
      <c r="U140" s="740">
        <v>10</v>
      </c>
      <c r="V140" s="740">
        <v>405</v>
      </c>
      <c r="W140" s="740">
        <v>6</v>
      </c>
      <c r="X140" s="740">
        <v>17</v>
      </c>
      <c r="Y140" s="740">
        <v>69</v>
      </c>
    </row>
    <row r="141" spans="1:25" s="340" customFormat="1" ht="15" customHeight="1" x14ac:dyDescent="0.3">
      <c r="A141" s="740" t="s">
        <v>830</v>
      </c>
      <c r="B141" s="738" t="s">
        <v>2030</v>
      </c>
      <c r="C141" s="740">
        <v>462</v>
      </c>
      <c r="D141" s="740">
        <v>2</v>
      </c>
      <c r="E141" s="740">
        <v>36</v>
      </c>
      <c r="F141" s="740">
        <v>3</v>
      </c>
      <c r="G141" s="740">
        <v>2</v>
      </c>
      <c r="H141" s="740">
        <v>11</v>
      </c>
      <c r="I141" s="740">
        <v>89</v>
      </c>
      <c r="J141" s="740">
        <v>20</v>
      </c>
      <c r="K141" s="740">
        <v>45</v>
      </c>
      <c r="L141" s="740">
        <v>33</v>
      </c>
      <c r="M141" s="740">
        <v>25</v>
      </c>
      <c r="N141" s="740">
        <v>4</v>
      </c>
      <c r="O141" s="740">
        <v>46</v>
      </c>
      <c r="P141" s="740">
        <v>34</v>
      </c>
      <c r="Q141" s="740">
        <v>7</v>
      </c>
      <c r="R141" s="740">
        <v>30</v>
      </c>
      <c r="S141" s="740">
        <v>54</v>
      </c>
      <c r="T141" s="740">
        <v>13</v>
      </c>
      <c r="U141" s="740">
        <v>10</v>
      </c>
      <c r="V141" s="740">
        <v>410</v>
      </c>
      <c r="W141" s="740">
        <v>5</v>
      </c>
      <c r="X141" s="740">
        <v>17</v>
      </c>
      <c r="Y141" s="740">
        <v>67</v>
      </c>
    </row>
    <row r="142" spans="1:25" s="340" customFormat="1" ht="15" customHeight="1" x14ac:dyDescent="0.3">
      <c r="A142" s="740" t="s">
        <v>524</v>
      </c>
      <c r="B142" s="738" t="s">
        <v>2030</v>
      </c>
      <c r="C142" s="740">
        <v>464</v>
      </c>
      <c r="D142" s="740">
        <v>2</v>
      </c>
      <c r="E142" s="740">
        <v>36</v>
      </c>
      <c r="F142" s="740">
        <v>3</v>
      </c>
      <c r="G142" s="740">
        <v>2</v>
      </c>
      <c r="H142" s="740">
        <v>11</v>
      </c>
      <c r="I142" s="740">
        <v>91</v>
      </c>
      <c r="J142" s="740">
        <v>19</v>
      </c>
      <c r="K142" s="740">
        <v>43</v>
      </c>
      <c r="L142" s="740">
        <v>33</v>
      </c>
      <c r="M142" s="740">
        <v>25</v>
      </c>
      <c r="N142" s="740">
        <v>5</v>
      </c>
      <c r="O142" s="740">
        <v>45</v>
      </c>
      <c r="P142" s="740">
        <v>35</v>
      </c>
      <c r="Q142" s="740">
        <v>7</v>
      </c>
      <c r="R142" s="740">
        <v>30</v>
      </c>
      <c r="S142" s="740">
        <v>53</v>
      </c>
      <c r="T142" s="740">
        <v>14</v>
      </c>
      <c r="U142" s="740">
        <v>11</v>
      </c>
      <c r="V142" s="740">
        <v>410</v>
      </c>
      <c r="W142" s="740">
        <v>5</v>
      </c>
      <c r="X142" s="740">
        <v>18</v>
      </c>
      <c r="Y142" s="740">
        <v>68</v>
      </c>
    </row>
    <row r="143" spans="1:25" s="340" customFormat="1" ht="15" customHeight="1" x14ac:dyDescent="0.3">
      <c r="A143" s="740" t="s">
        <v>525</v>
      </c>
      <c r="B143" s="738" t="s">
        <v>2030</v>
      </c>
      <c r="C143" s="740">
        <v>467</v>
      </c>
      <c r="D143" s="740">
        <v>2</v>
      </c>
      <c r="E143" s="740">
        <v>37</v>
      </c>
      <c r="F143" s="740">
        <v>3</v>
      </c>
      <c r="G143" s="740">
        <v>1</v>
      </c>
      <c r="H143" s="740">
        <v>10</v>
      </c>
      <c r="I143" s="740">
        <v>92</v>
      </c>
      <c r="J143" s="740">
        <v>20</v>
      </c>
      <c r="K143" s="740">
        <v>43</v>
      </c>
      <c r="L143" s="740">
        <v>32</v>
      </c>
      <c r="M143" s="740">
        <v>25</v>
      </c>
      <c r="N143" s="740">
        <v>5</v>
      </c>
      <c r="O143" s="740">
        <v>48</v>
      </c>
      <c r="P143" s="740">
        <v>32</v>
      </c>
      <c r="Q143" s="740">
        <v>7</v>
      </c>
      <c r="R143" s="740">
        <v>31</v>
      </c>
      <c r="S143" s="740">
        <v>55</v>
      </c>
      <c r="T143" s="740">
        <v>13</v>
      </c>
      <c r="U143" s="740">
        <v>11</v>
      </c>
      <c r="V143" s="740">
        <v>414</v>
      </c>
      <c r="W143" s="740">
        <v>5</v>
      </c>
      <c r="X143" s="740">
        <v>20</v>
      </c>
      <c r="Y143" s="740">
        <v>67</v>
      </c>
    </row>
    <row r="144" spans="1:25" s="340" customFormat="1" ht="15" customHeight="1" x14ac:dyDescent="0.3">
      <c r="A144" s="740" t="s">
        <v>526</v>
      </c>
      <c r="B144" s="738" t="s">
        <v>2030</v>
      </c>
      <c r="C144" s="740">
        <v>462</v>
      </c>
      <c r="D144" s="740">
        <v>2</v>
      </c>
      <c r="E144" s="740">
        <v>36</v>
      </c>
      <c r="F144" s="740">
        <v>3</v>
      </c>
      <c r="G144" s="740">
        <v>2</v>
      </c>
      <c r="H144" s="740">
        <v>10</v>
      </c>
      <c r="I144" s="740">
        <v>91</v>
      </c>
      <c r="J144" s="740">
        <v>20</v>
      </c>
      <c r="K144" s="740">
        <v>43</v>
      </c>
      <c r="L144" s="740">
        <v>31</v>
      </c>
      <c r="M144" s="740">
        <v>24</v>
      </c>
      <c r="N144" s="740">
        <v>6</v>
      </c>
      <c r="O144" s="740">
        <v>45</v>
      </c>
      <c r="P144" s="740">
        <v>35</v>
      </c>
      <c r="Q144" s="740">
        <v>7</v>
      </c>
      <c r="R144" s="740">
        <v>31</v>
      </c>
      <c r="S144" s="740">
        <v>55</v>
      </c>
      <c r="T144" s="740">
        <v>12</v>
      </c>
      <c r="U144" s="740">
        <v>10</v>
      </c>
      <c r="V144" s="740">
        <v>409</v>
      </c>
      <c r="W144" s="740">
        <v>5</v>
      </c>
      <c r="X144" s="740">
        <v>21</v>
      </c>
      <c r="Y144" s="740">
        <v>65</v>
      </c>
    </row>
    <row r="145" spans="1:25" s="340" customFormat="1" ht="15" customHeight="1" x14ac:dyDescent="0.3">
      <c r="A145" s="740" t="s">
        <v>527</v>
      </c>
      <c r="B145" s="738" t="s">
        <v>2030</v>
      </c>
      <c r="C145" s="740">
        <v>465</v>
      </c>
      <c r="D145" s="740">
        <v>2</v>
      </c>
      <c r="E145" s="740">
        <v>39</v>
      </c>
      <c r="F145" s="740">
        <v>3</v>
      </c>
      <c r="G145" s="740">
        <v>2</v>
      </c>
      <c r="H145" s="740">
        <v>9</v>
      </c>
      <c r="I145" s="740">
        <v>90</v>
      </c>
      <c r="J145" s="740">
        <v>21</v>
      </c>
      <c r="K145" s="740">
        <v>44</v>
      </c>
      <c r="L145" s="740">
        <v>33</v>
      </c>
      <c r="M145" s="740">
        <v>23</v>
      </c>
      <c r="N145" s="740">
        <v>6</v>
      </c>
      <c r="O145" s="740">
        <v>47</v>
      </c>
      <c r="P145" s="740">
        <v>34</v>
      </c>
      <c r="Q145" s="740">
        <v>7</v>
      </c>
      <c r="R145" s="740">
        <v>31</v>
      </c>
      <c r="S145" s="740">
        <v>55</v>
      </c>
      <c r="T145" s="740">
        <v>11</v>
      </c>
      <c r="U145" s="740">
        <v>9</v>
      </c>
      <c r="V145" s="740">
        <v>411</v>
      </c>
      <c r="W145" s="740">
        <v>6</v>
      </c>
      <c r="X145" s="740">
        <v>20</v>
      </c>
      <c r="Y145" s="740">
        <v>64</v>
      </c>
    </row>
    <row r="146" spans="1:25" s="340" customFormat="1" ht="15" customHeight="1" x14ac:dyDescent="0.3">
      <c r="A146" s="740" t="s">
        <v>528</v>
      </c>
      <c r="B146" s="738" t="s">
        <v>2030</v>
      </c>
      <c r="C146" s="740">
        <v>476</v>
      </c>
      <c r="D146" s="740">
        <v>2</v>
      </c>
      <c r="E146" s="740">
        <v>42</v>
      </c>
      <c r="F146" s="740">
        <v>3</v>
      </c>
      <c r="G146" s="740">
        <v>2</v>
      </c>
      <c r="H146" s="740">
        <v>11</v>
      </c>
      <c r="I146" s="740">
        <v>90</v>
      </c>
      <c r="J146" s="740">
        <v>18</v>
      </c>
      <c r="K146" s="740">
        <v>47</v>
      </c>
      <c r="L146" s="740">
        <v>34</v>
      </c>
      <c r="M146" s="740">
        <v>21</v>
      </c>
      <c r="N146" s="740">
        <v>6</v>
      </c>
      <c r="O146" s="740">
        <v>51</v>
      </c>
      <c r="P146" s="740">
        <v>33</v>
      </c>
      <c r="Q146" s="740">
        <v>7</v>
      </c>
      <c r="R146" s="740">
        <v>33</v>
      </c>
      <c r="S146" s="740">
        <v>55</v>
      </c>
      <c r="T146" s="740">
        <v>10</v>
      </c>
      <c r="U146" s="740">
        <v>10</v>
      </c>
      <c r="V146" s="740">
        <v>416</v>
      </c>
      <c r="W146" s="740">
        <v>6</v>
      </c>
      <c r="X146" s="740">
        <v>18</v>
      </c>
      <c r="Y146" s="740">
        <v>67</v>
      </c>
    </row>
    <row r="147" spans="1:25" s="340" customFormat="1" ht="15" customHeight="1" x14ac:dyDescent="0.3">
      <c r="A147" s="740" t="s">
        <v>529</v>
      </c>
      <c r="B147" s="738" t="s">
        <v>2030</v>
      </c>
      <c r="C147" s="740">
        <v>473</v>
      </c>
      <c r="D147" s="740">
        <v>2</v>
      </c>
      <c r="E147" s="740">
        <v>42</v>
      </c>
      <c r="F147" s="740">
        <v>3</v>
      </c>
      <c r="G147" s="740">
        <v>2</v>
      </c>
      <c r="H147" s="740">
        <v>11</v>
      </c>
      <c r="I147" s="740">
        <v>92</v>
      </c>
      <c r="J147" s="740">
        <v>19</v>
      </c>
      <c r="K147" s="740">
        <v>47</v>
      </c>
      <c r="L147" s="740">
        <v>33</v>
      </c>
      <c r="M147" s="740">
        <v>22</v>
      </c>
      <c r="N147" s="740">
        <v>5</v>
      </c>
      <c r="O147" s="740">
        <v>48</v>
      </c>
      <c r="P147" s="740">
        <v>32</v>
      </c>
      <c r="Q147" s="740">
        <v>7</v>
      </c>
      <c r="R147" s="740">
        <v>33</v>
      </c>
      <c r="S147" s="740">
        <v>54</v>
      </c>
      <c r="T147" s="740">
        <v>9</v>
      </c>
      <c r="U147" s="740">
        <v>13</v>
      </c>
      <c r="V147" s="740">
        <v>414</v>
      </c>
      <c r="W147" s="740">
        <v>6</v>
      </c>
      <c r="X147" s="740">
        <v>18</v>
      </c>
      <c r="Y147" s="740">
        <v>69</v>
      </c>
    </row>
    <row r="148" spans="1:25" s="340" customFormat="1" ht="15" customHeight="1" x14ac:dyDescent="0.3">
      <c r="A148" s="740" t="s">
        <v>530</v>
      </c>
      <c r="B148" s="738" t="s">
        <v>2030</v>
      </c>
      <c r="C148" s="740">
        <v>467</v>
      </c>
      <c r="D148" s="740">
        <v>2</v>
      </c>
      <c r="E148" s="740">
        <v>40</v>
      </c>
      <c r="F148" s="740">
        <v>3</v>
      </c>
      <c r="G148" s="740">
        <v>2</v>
      </c>
      <c r="H148" s="740">
        <v>12</v>
      </c>
      <c r="I148" s="740">
        <v>91</v>
      </c>
      <c r="J148" s="740">
        <v>19</v>
      </c>
      <c r="K148" s="740">
        <v>46</v>
      </c>
      <c r="L148" s="740">
        <v>32</v>
      </c>
      <c r="M148" s="740">
        <v>21</v>
      </c>
      <c r="N148" s="740">
        <v>5</v>
      </c>
      <c r="O148" s="740">
        <v>47</v>
      </c>
      <c r="P148" s="740">
        <v>32</v>
      </c>
      <c r="Q148" s="740">
        <v>7</v>
      </c>
      <c r="R148" s="740">
        <v>34</v>
      </c>
      <c r="S148" s="740">
        <v>54</v>
      </c>
      <c r="T148" s="740">
        <v>8</v>
      </c>
      <c r="U148" s="740">
        <v>13</v>
      </c>
      <c r="V148" s="740">
        <v>409</v>
      </c>
      <c r="W148" s="740">
        <v>6</v>
      </c>
      <c r="X148" s="740">
        <v>17</v>
      </c>
      <c r="Y148" s="740">
        <v>68</v>
      </c>
    </row>
    <row r="149" spans="1:25" s="340" customFormat="1" ht="15" customHeight="1" x14ac:dyDescent="0.3">
      <c r="A149" s="740" t="s">
        <v>531</v>
      </c>
      <c r="B149" s="738" t="s">
        <v>2030</v>
      </c>
      <c r="C149" s="740">
        <v>465</v>
      </c>
      <c r="D149" s="740">
        <v>2</v>
      </c>
      <c r="E149" s="740">
        <v>40</v>
      </c>
      <c r="F149" s="740">
        <v>3</v>
      </c>
      <c r="G149" s="740">
        <v>1</v>
      </c>
      <c r="H149" s="740">
        <v>13</v>
      </c>
      <c r="I149" s="740">
        <v>89</v>
      </c>
      <c r="J149" s="740">
        <v>19</v>
      </c>
      <c r="K149" s="740">
        <v>46</v>
      </c>
      <c r="L149" s="740">
        <v>32</v>
      </c>
      <c r="M149" s="740">
        <v>21</v>
      </c>
      <c r="N149" s="740">
        <v>5</v>
      </c>
      <c r="O149" s="740">
        <v>43</v>
      </c>
      <c r="P149" s="740">
        <v>32</v>
      </c>
      <c r="Q149" s="740">
        <v>8</v>
      </c>
      <c r="R149" s="740">
        <v>33</v>
      </c>
      <c r="S149" s="740">
        <v>56</v>
      </c>
      <c r="T149" s="740">
        <v>9</v>
      </c>
      <c r="U149" s="740">
        <v>12</v>
      </c>
      <c r="V149" s="740">
        <v>405</v>
      </c>
      <c r="W149" s="740">
        <v>5</v>
      </c>
      <c r="X149" s="740">
        <v>18</v>
      </c>
      <c r="Y149" s="740">
        <v>66</v>
      </c>
    </row>
    <row r="150" spans="1:25" s="340" customFormat="1" ht="15" customHeight="1" x14ac:dyDescent="0.3">
      <c r="A150" s="740" t="s">
        <v>532</v>
      </c>
      <c r="B150" s="738" t="s">
        <v>2030</v>
      </c>
      <c r="C150" s="740">
        <v>470</v>
      </c>
      <c r="D150" s="740">
        <v>2</v>
      </c>
      <c r="E150" s="740">
        <v>38</v>
      </c>
      <c r="F150" s="740">
        <v>3</v>
      </c>
      <c r="G150" s="740">
        <v>2</v>
      </c>
      <c r="H150" s="740">
        <v>14</v>
      </c>
      <c r="I150" s="740">
        <v>88</v>
      </c>
      <c r="J150" s="740">
        <v>19</v>
      </c>
      <c r="K150" s="740">
        <v>47</v>
      </c>
      <c r="L150" s="740">
        <v>32</v>
      </c>
      <c r="M150" s="740">
        <v>22</v>
      </c>
      <c r="N150" s="740">
        <v>7</v>
      </c>
      <c r="O150" s="740">
        <v>44</v>
      </c>
      <c r="P150" s="740">
        <v>31</v>
      </c>
      <c r="Q150" s="740">
        <v>8</v>
      </c>
      <c r="R150" s="740">
        <v>35</v>
      </c>
      <c r="S150" s="740">
        <v>58</v>
      </c>
      <c r="T150" s="740">
        <v>11</v>
      </c>
      <c r="U150" s="740">
        <v>9</v>
      </c>
      <c r="V150" s="740">
        <v>411</v>
      </c>
      <c r="W150" s="740">
        <v>5</v>
      </c>
      <c r="X150" s="740">
        <v>17</v>
      </c>
      <c r="Y150" s="740">
        <v>66</v>
      </c>
    </row>
    <row r="151" spans="1:25" s="385" customFormat="1" ht="15" customHeight="1" x14ac:dyDescent="0.25">
      <c r="A151" s="739" t="s">
        <v>533</v>
      </c>
      <c r="B151" s="738" t="s">
        <v>2030</v>
      </c>
      <c r="C151" s="739">
        <v>474</v>
      </c>
      <c r="D151" s="739">
        <v>2</v>
      </c>
      <c r="E151" s="739">
        <v>38</v>
      </c>
      <c r="F151" s="739">
        <v>3</v>
      </c>
      <c r="G151" s="739">
        <v>2</v>
      </c>
      <c r="H151" s="739">
        <v>14</v>
      </c>
      <c r="I151" s="739">
        <v>89</v>
      </c>
      <c r="J151" s="739">
        <v>19</v>
      </c>
      <c r="K151" s="739">
        <v>47</v>
      </c>
      <c r="L151" s="739">
        <v>31</v>
      </c>
      <c r="M151" s="739">
        <v>23</v>
      </c>
      <c r="N151" s="739">
        <v>8</v>
      </c>
      <c r="O151" s="739">
        <v>43</v>
      </c>
      <c r="P151" s="739">
        <v>32</v>
      </c>
      <c r="Q151" s="739">
        <v>8</v>
      </c>
      <c r="R151" s="739">
        <v>35</v>
      </c>
      <c r="S151" s="739">
        <v>58</v>
      </c>
      <c r="T151" s="739">
        <v>12</v>
      </c>
      <c r="U151" s="739">
        <v>11</v>
      </c>
      <c r="V151" s="739">
        <v>415</v>
      </c>
      <c r="W151" s="739">
        <v>5</v>
      </c>
      <c r="X151" s="739">
        <v>16</v>
      </c>
      <c r="Y151" s="739">
        <v>68</v>
      </c>
    </row>
    <row r="152" spans="1:25" s="385" customFormat="1" ht="15" customHeight="1" x14ac:dyDescent="0.25">
      <c r="A152" s="739" t="s">
        <v>534</v>
      </c>
      <c r="B152" s="738" t="s">
        <v>2030</v>
      </c>
      <c r="C152" s="739">
        <v>479</v>
      </c>
      <c r="D152" s="739">
        <v>2</v>
      </c>
      <c r="E152" s="739">
        <v>36</v>
      </c>
      <c r="F152" s="739">
        <v>4</v>
      </c>
      <c r="G152" s="739">
        <v>2</v>
      </c>
      <c r="H152" s="739">
        <v>14</v>
      </c>
      <c r="I152" s="739">
        <v>92</v>
      </c>
      <c r="J152" s="739">
        <v>20</v>
      </c>
      <c r="K152" s="739">
        <v>47</v>
      </c>
      <c r="L152" s="739">
        <v>30</v>
      </c>
      <c r="M152" s="739">
        <v>23</v>
      </c>
      <c r="N152" s="739">
        <v>8</v>
      </c>
      <c r="O152" s="739">
        <v>43</v>
      </c>
      <c r="P152" s="739">
        <v>33</v>
      </c>
      <c r="Q152" s="739">
        <v>8</v>
      </c>
      <c r="R152" s="739">
        <v>37</v>
      </c>
      <c r="S152" s="739">
        <v>59</v>
      </c>
      <c r="T152" s="739">
        <v>11</v>
      </c>
      <c r="U152" s="739">
        <v>12</v>
      </c>
      <c r="V152" s="739">
        <v>422</v>
      </c>
      <c r="W152" s="739">
        <v>6</v>
      </c>
      <c r="X152" s="739">
        <v>16</v>
      </c>
      <c r="Y152" s="739">
        <v>70</v>
      </c>
    </row>
    <row r="153" spans="1:25" s="385" customFormat="1" ht="15" customHeight="1" x14ac:dyDescent="0.25">
      <c r="A153" s="739" t="s">
        <v>535</v>
      </c>
      <c r="B153" s="738" t="s">
        <v>2030</v>
      </c>
      <c r="C153" s="739">
        <v>483</v>
      </c>
      <c r="D153" s="739">
        <v>2</v>
      </c>
      <c r="E153" s="739">
        <v>37</v>
      </c>
      <c r="F153" s="739">
        <v>3</v>
      </c>
      <c r="G153" s="739">
        <v>2</v>
      </c>
      <c r="H153" s="739">
        <v>13</v>
      </c>
      <c r="I153" s="739">
        <v>95</v>
      </c>
      <c r="J153" s="739">
        <v>21</v>
      </c>
      <c r="K153" s="739">
        <v>49</v>
      </c>
      <c r="L153" s="739">
        <v>29</v>
      </c>
      <c r="M153" s="739">
        <v>23</v>
      </c>
      <c r="N153" s="739">
        <v>7</v>
      </c>
      <c r="O153" s="739">
        <v>44</v>
      </c>
      <c r="P153" s="739">
        <v>33</v>
      </c>
      <c r="Q153" s="739">
        <v>7</v>
      </c>
      <c r="R153" s="739">
        <v>36</v>
      </c>
      <c r="S153" s="739">
        <v>59</v>
      </c>
      <c r="T153" s="739">
        <v>10</v>
      </c>
      <c r="U153" s="739">
        <v>13</v>
      </c>
      <c r="V153" s="739">
        <v>426</v>
      </c>
      <c r="W153" s="739">
        <v>6</v>
      </c>
      <c r="X153" s="739">
        <v>18</v>
      </c>
      <c r="Y153" s="739">
        <v>71</v>
      </c>
    </row>
    <row r="154" spans="1:25" s="385" customFormat="1" ht="15" customHeight="1" x14ac:dyDescent="0.25">
      <c r="A154" s="739" t="s">
        <v>536</v>
      </c>
      <c r="B154" s="738" t="s">
        <v>2030</v>
      </c>
      <c r="C154" s="739">
        <v>487</v>
      </c>
      <c r="D154" s="739">
        <v>2</v>
      </c>
      <c r="E154" s="739">
        <v>36</v>
      </c>
      <c r="F154" s="739">
        <v>3</v>
      </c>
      <c r="G154" s="739">
        <v>2</v>
      </c>
      <c r="H154" s="739">
        <v>14</v>
      </c>
      <c r="I154" s="739">
        <v>95</v>
      </c>
      <c r="J154" s="739">
        <v>21</v>
      </c>
      <c r="K154" s="739">
        <v>51</v>
      </c>
      <c r="L154" s="739">
        <v>28</v>
      </c>
      <c r="M154" s="739">
        <v>23</v>
      </c>
      <c r="N154" s="739">
        <v>7</v>
      </c>
      <c r="O154" s="739">
        <v>46</v>
      </c>
      <c r="P154" s="739">
        <v>33</v>
      </c>
      <c r="Q154" s="739">
        <v>7</v>
      </c>
      <c r="R154" s="739">
        <v>36</v>
      </c>
      <c r="S154" s="739">
        <v>60</v>
      </c>
      <c r="T154" s="739">
        <v>10</v>
      </c>
      <c r="U154" s="739">
        <v>13</v>
      </c>
      <c r="V154" s="739">
        <v>430</v>
      </c>
      <c r="W154" s="739">
        <v>7</v>
      </c>
      <c r="X154" s="739">
        <v>19</v>
      </c>
      <c r="Y154" s="739">
        <v>69</v>
      </c>
    </row>
    <row r="155" spans="1:25" s="385" customFormat="1" ht="15" customHeight="1" x14ac:dyDescent="0.25">
      <c r="A155" s="739" t="s">
        <v>537</v>
      </c>
      <c r="B155" s="738" t="s">
        <v>2030</v>
      </c>
      <c r="C155" s="739">
        <v>490</v>
      </c>
      <c r="D155" s="739">
        <v>2</v>
      </c>
      <c r="E155" s="739">
        <v>38</v>
      </c>
      <c r="F155" s="739">
        <v>3</v>
      </c>
      <c r="G155" s="739">
        <v>2</v>
      </c>
      <c r="H155" s="739">
        <v>14</v>
      </c>
      <c r="I155" s="739">
        <v>94</v>
      </c>
      <c r="J155" s="739">
        <v>21</v>
      </c>
      <c r="K155" s="739">
        <v>53</v>
      </c>
      <c r="L155" s="739">
        <v>27</v>
      </c>
      <c r="M155" s="739">
        <v>23</v>
      </c>
      <c r="N155" s="739">
        <v>7</v>
      </c>
      <c r="O155" s="739">
        <v>46</v>
      </c>
      <c r="P155" s="739">
        <v>32</v>
      </c>
      <c r="Q155" s="739">
        <v>7</v>
      </c>
      <c r="R155" s="739">
        <v>36</v>
      </c>
      <c r="S155" s="739">
        <v>61</v>
      </c>
      <c r="T155" s="739">
        <v>12</v>
      </c>
      <c r="U155" s="739">
        <v>13</v>
      </c>
      <c r="V155" s="739">
        <v>431</v>
      </c>
      <c r="W155" s="739">
        <v>6</v>
      </c>
      <c r="X155" s="739">
        <v>18</v>
      </c>
      <c r="Y155" s="739">
        <v>70</v>
      </c>
    </row>
    <row r="156" spans="1:25" s="385" customFormat="1" ht="15" customHeight="1" x14ac:dyDescent="0.25">
      <c r="A156" s="739" t="s">
        <v>538</v>
      </c>
      <c r="B156" s="738" t="s">
        <v>2030</v>
      </c>
      <c r="C156" s="739">
        <v>493</v>
      </c>
      <c r="D156" s="739">
        <v>2</v>
      </c>
      <c r="E156" s="739">
        <v>37</v>
      </c>
      <c r="F156" s="739">
        <v>3</v>
      </c>
      <c r="G156" s="739">
        <v>2</v>
      </c>
      <c r="H156" s="739">
        <v>14</v>
      </c>
      <c r="I156" s="739">
        <v>95</v>
      </c>
      <c r="J156" s="739">
        <v>21</v>
      </c>
      <c r="K156" s="739">
        <v>53</v>
      </c>
      <c r="L156" s="739">
        <v>27</v>
      </c>
      <c r="M156" s="739">
        <v>24</v>
      </c>
      <c r="N156" s="739">
        <v>7</v>
      </c>
      <c r="O156" s="739">
        <v>44</v>
      </c>
      <c r="P156" s="739">
        <v>32</v>
      </c>
      <c r="Q156" s="739">
        <v>7</v>
      </c>
      <c r="R156" s="739">
        <v>37</v>
      </c>
      <c r="S156" s="739">
        <v>62</v>
      </c>
      <c r="T156" s="739">
        <v>13</v>
      </c>
      <c r="U156" s="739">
        <v>14</v>
      </c>
      <c r="V156" s="739">
        <v>435</v>
      </c>
      <c r="W156" s="739">
        <v>6</v>
      </c>
      <c r="X156" s="739">
        <v>18</v>
      </c>
      <c r="Y156" s="739">
        <v>71</v>
      </c>
    </row>
    <row r="157" spans="1:25" s="385" customFormat="1" ht="15" customHeight="1" x14ac:dyDescent="0.25">
      <c r="A157" s="739" t="s">
        <v>539</v>
      </c>
      <c r="B157" s="738" t="s">
        <v>2030</v>
      </c>
      <c r="C157" s="739">
        <v>501</v>
      </c>
      <c r="D157" s="739">
        <v>2</v>
      </c>
      <c r="E157" s="739">
        <v>36</v>
      </c>
      <c r="F157" s="739">
        <v>3</v>
      </c>
      <c r="G157" s="739">
        <v>2</v>
      </c>
      <c r="H157" s="739">
        <v>13</v>
      </c>
      <c r="I157" s="739">
        <v>94</v>
      </c>
      <c r="J157" s="739">
        <v>21</v>
      </c>
      <c r="K157" s="739">
        <v>53</v>
      </c>
      <c r="L157" s="739">
        <v>28</v>
      </c>
      <c r="M157" s="739">
        <v>28</v>
      </c>
      <c r="N157" s="739">
        <v>6</v>
      </c>
      <c r="O157" s="739">
        <v>44</v>
      </c>
      <c r="P157" s="739">
        <v>35</v>
      </c>
      <c r="Q157" s="739">
        <v>8</v>
      </c>
      <c r="R157" s="739">
        <v>37</v>
      </c>
      <c r="S157" s="739">
        <v>64</v>
      </c>
      <c r="T157" s="739">
        <v>14</v>
      </c>
      <c r="U157" s="739">
        <v>15</v>
      </c>
      <c r="V157" s="739">
        <v>445</v>
      </c>
      <c r="W157" s="739">
        <v>7</v>
      </c>
      <c r="X157" s="739">
        <v>17</v>
      </c>
      <c r="Y157" s="739">
        <v>71</v>
      </c>
    </row>
    <row r="158" spans="1:25" s="385" customFormat="1" ht="15" customHeight="1" x14ac:dyDescent="0.25">
      <c r="A158" s="739" t="s">
        <v>540</v>
      </c>
      <c r="B158" s="738" t="s">
        <v>2030</v>
      </c>
      <c r="C158" s="739">
        <v>503</v>
      </c>
      <c r="D158" s="739">
        <v>3</v>
      </c>
      <c r="E158" s="739">
        <v>37</v>
      </c>
      <c r="F158" s="739">
        <v>3</v>
      </c>
      <c r="G158" s="739">
        <v>2</v>
      </c>
      <c r="H158" s="739">
        <v>13</v>
      </c>
      <c r="I158" s="739">
        <v>95</v>
      </c>
      <c r="J158" s="739">
        <v>17</v>
      </c>
      <c r="K158" s="739">
        <v>51</v>
      </c>
      <c r="L158" s="739">
        <v>28</v>
      </c>
      <c r="M158" s="739">
        <v>28</v>
      </c>
      <c r="N158" s="739">
        <v>6</v>
      </c>
      <c r="O158" s="739">
        <v>44</v>
      </c>
      <c r="P158" s="739">
        <v>36</v>
      </c>
      <c r="Q158" s="739">
        <v>8</v>
      </c>
      <c r="R158" s="739">
        <v>37</v>
      </c>
      <c r="S158" s="739">
        <v>67</v>
      </c>
      <c r="T158" s="739">
        <v>13</v>
      </c>
      <c r="U158" s="739">
        <v>16</v>
      </c>
      <c r="V158" s="739">
        <v>446</v>
      </c>
      <c r="W158" s="739">
        <v>7</v>
      </c>
      <c r="X158" s="739">
        <v>17</v>
      </c>
      <c r="Y158" s="739">
        <v>71</v>
      </c>
    </row>
    <row r="159" spans="1:25" s="385" customFormat="1" ht="15" customHeight="1" x14ac:dyDescent="0.25">
      <c r="A159" s="739" t="s">
        <v>541</v>
      </c>
      <c r="B159" s="738" t="s">
        <v>2030</v>
      </c>
      <c r="C159" s="739">
        <v>505</v>
      </c>
      <c r="D159" s="739">
        <v>2</v>
      </c>
      <c r="E159" s="739">
        <v>37</v>
      </c>
      <c r="F159" s="739">
        <v>3</v>
      </c>
      <c r="G159" s="739">
        <v>2</v>
      </c>
      <c r="H159" s="739">
        <v>13</v>
      </c>
      <c r="I159" s="739">
        <v>92</v>
      </c>
      <c r="J159" s="739">
        <v>19</v>
      </c>
      <c r="K159" s="739">
        <v>50</v>
      </c>
      <c r="L159" s="739">
        <v>29</v>
      </c>
      <c r="M159" s="739">
        <v>27</v>
      </c>
      <c r="N159" s="739">
        <v>6</v>
      </c>
      <c r="O159" s="739">
        <v>44</v>
      </c>
      <c r="P159" s="739">
        <v>38</v>
      </c>
      <c r="Q159" s="739">
        <v>8</v>
      </c>
      <c r="R159" s="739">
        <v>40</v>
      </c>
      <c r="S159" s="739">
        <v>68</v>
      </c>
      <c r="T159" s="739">
        <v>13</v>
      </c>
      <c r="U159" s="739">
        <v>16</v>
      </c>
      <c r="V159" s="739">
        <v>449</v>
      </c>
      <c r="W159" s="739">
        <v>7</v>
      </c>
      <c r="X159" s="739">
        <v>17</v>
      </c>
      <c r="Y159" s="739">
        <v>67</v>
      </c>
    </row>
    <row r="160" spans="1:25" s="385" customFormat="1" ht="15" customHeight="1" x14ac:dyDescent="0.25">
      <c r="A160" s="739" t="s">
        <v>542</v>
      </c>
      <c r="B160" s="738" t="s">
        <v>2030</v>
      </c>
      <c r="C160" s="739">
        <v>506</v>
      </c>
      <c r="D160" s="739">
        <v>2</v>
      </c>
      <c r="E160" s="739">
        <v>38</v>
      </c>
      <c r="F160" s="739">
        <v>3</v>
      </c>
      <c r="G160" s="739">
        <v>2</v>
      </c>
      <c r="H160" s="739">
        <v>12</v>
      </c>
      <c r="I160" s="739">
        <v>95</v>
      </c>
      <c r="J160" s="739">
        <v>19</v>
      </c>
      <c r="K160" s="739">
        <v>48</v>
      </c>
      <c r="L160" s="739">
        <v>29</v>
      </c>
      <c r="M160" s="739">
        <v>27</v>
      </c>
      <c r="N160" s="739">
        <v>7</v>
      </c>
      <c r="O160" s="739">
        <v>44</v>
      </c>
      <c r="P160" s="739">
        <v>38</v>
      </c>
      <c r="Q160" s="739">
        <v>8</v>
      </c>
      <c r="R160" s="739">
        <v>40</v>
      </c>
      <c r="S160" s="739">
        <v>69</v>
      </c>
      <c r="T160" s="739">
        <v>13</v>
      </c>
      <c r="U160" s="739">
        <v>14</v>
      </c>
      <c r="V160" s="739">
        <v>449</v>
      </c>
      <c r="W160" s="739">
        <v>8</v>
      </c>
      <c r="X160" s="739">
        <v>17</v>
      </c>
      <c r="Y160" s="739">
        <v>70</v>
      </c>
    </row>
    <row r="161" spans="1:25" s="385" customFormat="1" ht="15" customHeight="1" x14ac:dyDescent="0.25">
      <c r="A161" s="739" t="s">
        <v>543</v>
      </c>
      <c r="B161" s="738" t="s">
        <v>2030</v>
      </c>
      <c r="C161" s="739">
        <v>515</v>
      </c>
      <c r="D161" s="739">
        <v>3</v>
      </c>
      <c r="E161" s="739">
        <v>37</v>
      </c>
      <c r="F161" s="739">
        <v>3</v>
      </c>
      <c r="G161" s="739">
        <v>2</v>
      </c>
      <c r="H161" s="739">
        <v>13</v>
      </c>
      <c r="I161" s="739">
        <v>97</v>
      </c>
      <c r="J161" s="739">
        <v>20</v>
      </c>
      <c r="K161" s="739">
        <v>50</v>
      </c>
      <c r="L161" s="739">
        <v>29</v>
      </c>
      <c r="M161" s="739">
        <v>27</v>
      </c>
      <c r="N161" s="739">
        <v>6</v>
      </c>
      <c r="O161" s="739">
        <v>46</v>
      </c>
      <c r="P161" s="739">
        <v>39</v>
      </c>
      <c r="Q161" s="739">
        <v>9</v>
      </c>
      <c r="R161" s="739">
        <v>40</v>
      </c>
      <c r="S161" s="739">
        <v>68</v>
      </c>
      <c r="T161" s="739">
        <v>14</v>
      </c>
      <c r="U161" s="739">
        <v>14</v>
      </c>
      <c r="V161" s="739">
        <v>458</v>
      </c>
      <c r="W161" s="739">
        <v>7</v>
      </c>
      <c r="X161" s="739">
        <v>18</v>
      </c>
      <c r="Y161" s="739">
        <v>72</v>
      </c>
    </row>
    <row r="162" spans="1:25" s="385" customFormat="1" ht="15" customHeight="1" x14ac:dyDescent="0.25">
      <c r="A162" s="739" t="s">
        <v>544</v>
      </c>
      <c r="B162" s="738" t="s">
        <v>2030</v>
      </c>
      <c r="C162" s="739">
        <v>522</v>
      </c>
      <c r="D162" s="739">
        <v>3</v>
      </c>
      <c r="E162" s="739">
        <v>38</v>
      </c>
      <c r="F162" s="739">
        <v>4</v>
      </c>
      <c r="G162" s="739">
        <v>2</v>
      </c>
      <c r="H162" s="739">
        <v>14</v>
      </c>
      <c r="I162" s="739">
        <v>100</v>
      </c>
      <c r="J162" s="739">
        <v>19</v>
      </c>
      <c r="K162" s="739">
        <v>51</v>
      </c>
      <c r="L162" s="739">
        <v>29</v>
      </c>
      <c r="M162" s="739">
        <v>27</v>
      </c>
      <c r="N162" s="739">
        <v>7</v>
      </c>
      <c r="O162" s="739">
        <v>46</v>
      </c>
      <c r="P162" s="739">
        <v>39</v>
      </c>
      <c r="Q162" s="739">
        <v>9</v>
      </c>
      <c r="R162" s="739">
        <v>39</v>
      </c>
      <c r="S162" s="739">
        <v>70</v>
      </c>
      <c r="T162" s="739">
        <v>12</v>
      </c>
      <c r="U162" s="739">
        <v>15</v>
      </c>
      <c r="V162" s="739">
        <v>462</v>
      </c>
      <c r="W162" s="739">
        <v>7</v>
      </c>
      <c r="X162" s="739">
        <v>18</v>
      </c>
      <c r="Y162" s="739">
        <v>75</v>
      </c>
    </row>
    <row r="163" spans="1:25" s="385" customFormat="1" ht="15" customHeight="1" x14ac:dyDescent="0.25">
      <c r="A163" s="739" t="s">
        <v>545</v>
      </c>
      <c r="B163" s="738" t="s">
        <v>2030</v>
      </c>
      <c r="C163" s="739">
        <v>533</v>
      </c>
      <c r="D163" s="739">
        <v>3</v>
      </c>
      <c r="E163" s="739">
        <v>37</v>
      </c>
      <c r="F163" s="739">
        <v>4</v>
      </c>
      <c r="G163" s="739">
        <v>2</v>
      </c>
      <c r="H163" s="739">
        <v>15</v>
      </c>
      <c r="I163" s="739">
        <v>103</v>
      </c>
      <c r="J163" s="739">
        <v>20</v>
      </c>
      <c r="K163" s="739">
        <v>55</v>
      </c>
      <c r="L163" s="739">
        <v>30</v>
      </c>
      <c r="M163" s="739">
        <v>27</v>
      </c>
      <c r="N163" s="739">
        <v>6</v>
      </c>
      <c r="O163" s="739">
        <v>47</v>
      </c>
      <c r="P163" s="739">
        <v>38</v>
      </c>
      <c r="Q163" s="739">
        <v>9</v>
      </c>
      <c r="R163" s="739">
        <v>40</v>
      </c>
      <c r="S163" s="739">
        <v>72</v>
      </c>
      <c r="T163" s="739">
        <v>11</v>
      </c>
      <c r="U163" s="739">
        <v>16</v>
      </c>
      <c r="V163" s="739">
        <v>474</v>
      </c>
      <c r="W163" s="739">
        <v>7</v>
      </c>
      <c r="X163" s="739">
        <v>20</v>
      </c>
      <c r="Y163" s="739">
        <v>75</v>
      </c>
    </row>
    <row r="164" spans="1:25" s="385" customFormat="1" ht="15" customHeight="1" x14ac:dyDescent="0.25">
      <c r="A164" s="739" t="s">
        <v>546</v>
      </c>
      <c r="B164" s="738" t="s">
        <v>2030</v>
      </c>
      <c r="C164" s="739">
        <v>539</v>
      </c>
      <c r="D164" s="739">
        <v>2</v>
      </c>
      <c r="E164" s="739">
        <v>37</v>
      </c>
      <c r="F164" s="739">
        <v>4</v>
      </c>
      <c r="G164" s="739">
        <v>2</v>
      </c>
      <c r="H164" s="739">
        <v>15</v>
      </c>
      <c r="I164" s="739">
        <v>102</v>
      </c>
      <c r="J164" s="739">
        <v>20</v>
      </c>
      <c r="K164" s="739">
        <v>57</v>
      </c>
      <c r="L164" s="739">
        <v>31</v>
      </c>
      <c r="M164" s="739">
        <v>28</v>
      </c>
      <c r="N164" s="739">
        <v>7</v>
      </c>
      <c r="O164" s="739">
        <v>48</v>
      </c>
      <c r="P164" s="739">
        <v>36</v>
      </c>
      <c r="Q164" s="739">
        <v>8</v>
      </c>
      <c r="R164" s="739">
        <v>41</v>
      </c>
      <c r="S164" s="739">
        <v>73</v>
      </c>
      <c r="T164" s="739">
        <v>12</v>
      </c>
      <c r="U164" s="739">
        <v>16</v>
      </c>
      <c r="V164" s="739">
        <v>479</v>
      </c>
      <c r="W164" s="739">
        <v>7</v>
      </c>
      <c r="X164" s="739">
        <v>20</v>
      </c>
      <c r="Y164" s="739">
        <v>75</v>
      </c>
    </row>
    <row r="165" spans="1:25" s="385" customFormat="1" ht="15" customHeight="1" x14ac:dyDescent="0.25">
      <c r="A165" s="739" t="s">
        <v>547</v>
      </c>
      <c r="B165" s="738" t="s">
        <v>2030</v>
      </c>
      <c r="C165" s="739">
        <v>536</v>
      </c>
      <c r="D165" s="739">
        <v>2</v>
      </c>
      <c r="E165" s="739">
        <v>36</v>
      </c>
      <c r="F165" s="739">
        <v>4</v>
      </c>
      <c r="G165" s="739">
        <v>2</v>
      </c>
      <c r="H165" s="739">
        <v>14</v>
      </c>
      <c r="I165" s="739">
        <v>99</v>
      </c>
      <c r="J165" s="739">
        <v>20</v>
      </c>
      <c r="K165" s="739">
        <v>56</v>
      </c>
      <c r="L165" s="739">
        <v>31</v>
      </c>
      <c r="M165" s="739">
        <v>29</v>
      </c>
      <c r="N165" s="739">
        <v>8</v>
      </c>
      <c r="O165" s="739">
        <v>48</v>
      </c>
      <c r="P165" s="739">
        <v>37</v>
      </c>
      <c r="Q165" s="739">
        <v>8</v>
      </c>
      <c r="R165" s="739">
        <v>39</v>
      </c>
      <c r="S165" s="739">
        <v>74</v>
      </c>
      <c r="T165" s="739">
        <v>12</v>
      </c>
      <c r="U165" s="739">
        <v>16</v>
      </c>
      <c r="V165" s="739">
        <v>478</v>
      </c>
      <c r="W165" s="739">
        <v>8</v>
      </c>
      <c r="X165" s="739">
        <v>19</v>
      </c>
      <c r="Y165" s="739">
        <v>72</v>
      </c>
    </row>
    <row r="166" spans="1:25" s="385" customFormat="1" ht="15" customHeight="1" x14ac:dyDescent="0.25">
      <c r="A166" s="739" t="s">
        <v>548</v>
      </c>
      <c r="B166" s="738" t="s">
        <v>2030</v>
      </c>
      <c r="C166" s="739">
        <v>547</v>
      </c>
      <c r="D166" s="739">
        <v>2</v>
      </c>
      <c r="E166" s="739">
        <v>37</v>
      </c>
      <c r="F166" s="739">
        <v>4</v>
      </c>
      <c r="G166" s="739">
        <v>1</v>
      </c>
      <c r="H166" s="739">
        <v>14</v>
      </c>
      <c r="I166" s="739">
        <v>106</v>
      </c>
      <c r="J166" s="739">
        <v>21</v>
      </c>
      <c r="K166" s="739">
        <v>59</v>
      </c>
      <c r="L166" s="739">
        <v>30</v>
      </c>
      <c r="M166" s="739">
        <v>30</v>
      </c>
      <c r="N166" s="739">
        <v>8</v>
      </c>
      <c r="O166" s="739">
        <v>48</v>
      </c>
      <c r="P166" s="739">
        <v>37</v>
      </c>
      <c r="Q166" s="739">
        <v>9</v>
      </c>
      <c r="R166" s="739">
        <v>39</v>
      </c>
      <c r="S166" s="739">
        <v>76</v>
      </c>
      <c r="T166" s="739">
        <v>13</v>
      </c>
      <c r="U166" s="739">
        <v>16</v>
      </c>
      <c r="V166" s="739">
        <v>490</v>
      </c>
      <c r="W166" s="739">
        <v>8</v>
      </c>
      <c r="X166" s="739">
        <v>21</v>
      </c>
      <c r="Y166" s="739">
        <v>78</v>
      </c>
    </row>
    <row r="167" spans="1:25" s="385" customFormat="1" ht="15" customHeight="1" x14ac:dyDescent="0.25">
      <c r="A167" s="739" t="s">
        <v>549</v>
      </c>
      <c r="B167" s="738" t="s">
        <v>2030</v>
      </c>
      <c r="C167" s="739">
        <v>552</v>
      </c>
      <c r="D167" s="739">
        <v>2</v>
      </c>
      <c r="E167" s="739">
        <v>39</v>
      </c>
      <c r="F167" s="739">
        <v>4</v>
      </c>
      <c r="G167" s="739">
        <v>2</v>
      </c>
      <c r="H167" s="739">
        <v>14</v>
      </c>
      <c r="I167" s="739">
        <v>109</v>
      </c>
      <c r="J167" s="739">
        <v>21</v>
      </c>
      <c r="K167" s="739">
        <v>59</v>
      </c>
      <c r="L167" s="739">
        <v>29</v>
      </c>
      <c r="M167" s="739">
        <v>32</v>
      </c>
      <c r="N167" s="739">
        <v>10</v>
      </c>
      <c r="O167" s="739">
        <v>48</v>
      </c>
      <c r="P167" s="739">
        <v>37</v>
      </c>
      <c r="Q167" s="739">
        <v>9</v>
      </c>
      <c r="R167" s="739">
        <v>38</v>
      </c>
      <c r="S167" s="739">
        <v>77</v>
      </c>
      <c r="T167" s="739">
        <v>11</v>
      </c>
      <c r="U167" s="739">
        <v>14</v>
      </c>
      <c r="V167" s="739">
        <v>492</v>
      </c>
      <c r="W167" s="739">
        <v>8</v>
      </c>
      <c r="X167" s="739">
        <v>21</v>
      </c>
      <c r="Y167" s="739">
        <v>80</v>
      </c>
    </row>
    <row r="168" spans="1:25" s="385" customFormat="1" ht="15" customHeight="1" x14ac:dyDescent="0.25">
      <c r="A168" s="739" t="s">
        <v>550</v>
      </c>
      <c r="B168" s="738" t="s">
        <v>2030</v>
      </c>
      <c r="C168" s="739">
        <v>567</v>
      </c>
      <c r="D168" s="739">
        <v>2</v>
      </c>
      <c r="E168" s="739">
        <v>40</v>
      </c>
      <c r="F168" s="739">
        <v>4</v>
      </c>
      <c r="G168" s="739">
        <v>2</v>
      </c>
      <c r="H168" s="739">
        <v>14</v>
      </c>
      <c r="I168" s="739">
        <v>111</v>
      </c>
      <c r="J168" s="739">
        <v>21</v>
      </c>
      <c r="K168" s="739">
        <v>64</v>
      </c>
      <c r="L168" s="739">
        <v>32</v>
      </c>
      <c r="M168" s="739">
        <v>32</v>
      </c>
      <c r="N168" s="739">
        <v>9</v>
      </c>
      <c r="O168" s="739">
        <v>50</v>
      </c>
      <c r="P168" s="739">
        <v>36</v>
      </c>
      <c r="Q168" s="739">
        <v>9</v>
      </c>
      <c r="R168" s="739">
        <v>40</v>
      </c>
      <c r="S168" s="739">
        <v>79</v>
      </c>
      <c r="T168" s="739">
        <v>11</v>
      </c>
      <c r="U168" s="739">
        <v>11</v>
      </c>
      <c r="V168" s="739">
        <v>505</v>
      </c>
      <c r="W168" s="739">
        <v>8</v>
      </c>
      <c r="X168" s="739">
        <v>21</v>
      </c>
      <c r="Y168" s="739">
        <v>82</v>
      </c>
    </row>
    <row r="169" spans="1:25" s="385" customFormat="1" ht="15" customHeight="1" x14ac:dyDescent="0.25">
      <c r="A169" s="739" t="s">
        <v>551</v>
      </c>
      <c r="B169" s="738" t="s">
        <v>2030</v>
      </c>
      <c r="C169" s="739">
        <v>573</v>
      </c>
      <c r="D169" s="739">
        <v>2</v>
      </c>
      <c r="E169" s="739">
        <v>41</v>
      </c>
      <c r="F169" s="739">
        <v>4</v>
      </c>
      <c r="G169" s="739">
        <v>2</v>
      </c>
      <c r="H169" s="739">
        <v>16</v>
      </c>
      <c r="I169" s="739">
        <v>109</v>
      </c>
      <c r="J169" s="739">
        <v>22</v>
      </c>
      <c r="K169" s="739">
        <v>63</v>
      </c>
      <c r="L169" s="739">
        <v>33</v>
      </c>
      <c r="M169" s="739">
        <v>32</v>
      </c>
      <c r="N169" s="739">
        <v>9</v>
      </c>
      <c r="O169" s="739">
        <v>53</v>
      </c>
      <c r="P169" s="739">
        <v>37</v>
      </c>
      <c r="Q169" s="739">
        <v>9</v>
      </c>
      <c r="R169" s="739">
        <v>40</v>
      </c>
      <c r="S169" s="739">
        <v>80</v>
      </c>
      <c r="T169" s="739">
        <v>10</v>
      </c>
      <c r="U169" s="739">
        <v>12</v>
      </c>
      <c r="V169" s="739">
        <v>508</v>
      </c>
      <c r="W169" s="739">
        <v>8</v>
      </c>
      <c r="X169" s="739">
        <v>21</v>
      </c>
      <c r="Y169" s="739">
        <v>80</v>
      </c>
    </row>
    <row r="170" spans="1:25" s="385" customFormat="1" ht="15" customHeight="1" x14ac:dyDescent="0.25">
      <c r="A170" s="739" t="s">
        <v>552</v>
      </c>
      <c r="B170" s="738" t="s">
        <v>2030</v>
      </c>
      <c r="C170" s="739">
        <v>584</v>
      </c>
      <c r="D170" s="739">
        <v>2</v>
      </c>
      <c r="E170" s="739">
        <v>40</v>
      </c>
      <c r="F170" s="739">
        <v>4</v>
      </c>
      <c r="G170" s="739">
        <v>2</v>
      </c>
      <c r="H170" s="739">
        <v>18</v>
      </c>
      <c r="I170" s="739">
        <v>109</v>
      </c>
      <c r="J170" s="739">
        <v>22</v>
      </c>
      <c r="K170" s="739">
        <v>64</v>
      </c>
      <c r="L170" s="739">
        <v>33</v>
      </c>
      <c r="M170" s="739">
        <v>32</v>
      </c>
      <c r="N170" s="739">
        <v>8</v>
      </c>
      <c r="O170" s="739">
        <v>55</v>
      </c>
      <c r="P170" s="739">
        <v>40</v>
      </c>
      <c r="Q170" s="739">
        <v>9</v>
      </c>
      <c r="R170" s="739">
        <v>41</v>
      </c>
      <c r="S170" s="739">
        <v>81</v>
      </c>
      <c r="T170" s="739">
        <v>11</v>
      </c>
      <c r="U170" s="739">
        <v>13</v>
      </c>
      <c r="V170" s="739">
        <v>518</v>
      </c>
      <c r="W170" s="739">
        <v>7</v>
      </c>
      <c r="X170" s="739">
        <v>23</v>
      </c>
      <c r="Y170" s="739">
        <v>80</v>
      </c>
    </row>
    <row r="171" spans="1:25" s="385" customFormat="1" ht="15" customHeight="1" x14ac:dyDescent="0.25">
      <c r="A171" s="739" t="s">
        <v>553</v>
      </c>
      <c r="B171" s="738" t="s">
        <v>2030</v>
      </c>
      <c r="C171" s="739">
        <v>596</v>
      </c>
      <c r="D171" s="739">
        <v>2</v>
      </c>
      <c r="E171" s="739">
        <v>39</v>
      </c>
      <c r="F171" s="739">
        <v>4</v>
      </c>
      <c r="G171" s="739">
        <v>2</v>
      </c>
      <c r="H171" s="739">
        <v>18</v>
      </c>
      <c r="I171" s="739">
        <v>112</v>
      </c>
      <c r="J171" s="739">
        <v>21</v>
      </c>
      <c r="K171" s="739">
        <v>63</v>
      </c>
      <c r="L171" s="739">
        <v>31</v>
      </c>
      <c r="M171" s="739">
        <v>33</v>
      </c>
      <c r="N171" s="739">
        <v>9</v>
      </c>
      <c r="O171" s="739">
        <v>56</v>
      </c>
      <c r="P171" s="739">
        <v>42</v>
      </c>
      <c r="Q171" s="739">
        <v>10</v>
      </c>
      <c r="R171" s="739">
        <v>44</v>
      </c>
      <c r="S171" s="739">
        <v>84</v>
      </c>
      <c r="T171" s="739">
        <v>13</v>
      </c>
      <c r="U171" s="739">
        <v>14</v>
      </c>
      <c r="V171" s="739">
        <v>531</v>
      </c>
      <c r="W171" s="739">
        <v>9</v>
      </c>
      <c r="X171" s="739">
        <v>23</v>
      </c>
      <c r="Y171" s="739">
        <v>81</v>
      </c>
    </row>
    <row r="172" spans="1:25" s="385" customFormat="1" ht="15" customHeight="1" x14ac:dyDescent="0.25">
      <c r="A172" s="739" t="s">
        <v>554</v>
      </c>
      <c r="B172" s="738" t="s">
        <v>2030</v>
      </c>
      <c r="C172" s="739">
        <v>616</v>
      </c>
      <c r="D172" s="739">
        <v>2</v>
      </c>
      <c r="E172" s="739">
        <v>44</v>
      </c>
      <c r="F172" s="739">
        <v>4</v>
      </c>
      <c r="G172" s="739">
        <v>2</v>
      </c>
      <c r="H172" s="739">
        <v>20</v>
      </c>
      <c r="I172" s="739">
        <v>112</v>
      </c>
      <c r="J172" s="739">
        <v>22</v>
      </c>
      <c r="K172" s="739">
        <v>62</v>
      </c>
      <c r="L172" s="739">
        <v>31</v>
      </c>
      <c r="M172" s="739">
        <v>33</v>
      </c>
      <c r="N172" s="739">
        <v>9</v>
      </c>
      <c r="O172" s="739">
        <v>58</v>
      </c>
      <c r="P172" s="739">
        <v>46</v>
      </c>
      <c r="Q172" s="739">
        <v>10</v>
      </c>
      <c r="R172" s="739">
        <v>46</v>
      </c>
      <c r="S172" s="739">
        <v>87</v>
      </c>
      <c r="T172" s="739">
        <v>13</v>
      </c>
      <c r="U172" s="739">
        <v>14</v>
      </c>
      <c r="V172" s="739">
        <v>544</v>
      </c>
      <c r="W172" s="739">
        <v>8</v>
      </c>
      <c r="X172" s="739">
        <v>24</v>
      </c>
      <c r="Y172" s="739">
        <v>80</v>
      </c>
    </row>
    <row r="173" spans="1:25" s="385" customFormat="1" ht="15" customHeight="1" x14ac:dyDescent="0.25">
      <c r="A173" s="739" t="s">
        <v>555</v>
      </c>
      <c r="B173" s="738" t="s">
        <v>2030</v>
      </c>
      <c r="C173" s="739">
        <v>639</v>
      </c>
      <c r="D173" s="739">
        <v>2</v>
      </c>
      <c r="E173" s="739">
        <v>46</v>
      </c>
      <c r="F173" s="739">
        <v>4</v>
      </c>
      <c r="G173" s="739">
        <v>2</v>
      </c>
      <c r="H173" s="739">
        <v>21</v>
      </c>
      <c r="I173" s="739">
        <v>115</v>
      </c>
      <c r="J173" s="739">
        <v>22</v>
      </c>
      <c r="K173" s="739">
        <v>66</v>
      </c>
      <c r="L173" s="739">
        <v>32</v>
      </c>
      <c r="M173" s="739">
        <v>35</v>
      </c>
      <c r="N173" s="739">
        <v>10</v>
      </c>
      <c r="O173" s="739">
        <v>58</v>
      </c>
      <c r="P173" s="739">
        <v>45</v>
      </c>
      <c r="Q173" s="739">
        <v>11</v>
      </c>
      <c r="R173" s="739">
        <v>49</v>
      </c>
      <c r="S173" s="739">
        <v>90</v>
      </c>
      <c r="T173" s="739">
        <v>15</v>
      </c>
      <c r="U173" s="739">
        <v>16</v>
      </c>
      <c r="V173" s="739">
        <v>563</v>
      </c>
      <c r="W173" s="739">
        <v>8</v>
      </c>
      <c r="X173" s="739">
        <v>24</v>
      </c>
      <c r="Y173" s="739">
        <v>82</v>
      </c>
    </row>
    <row r="174" spans="1:25" s="385" customFormat="1" ht="15" customHeight="1" x14ac:dyDescent="0.25">
      <c r="A174" s="739" t="s">
        <v>556</v>
      </c>
      <c r="B174" s="738" t="s">
        <v>2030</v>
      </c>
      <c r="C174" s="739">
        <v>653</v>
      </c>
      <c r="D174" s="739">
        <v>2</v>
      </c>
      <c r="E174" s="739">
        <v>47</v>
      </c>
      <c r="F174" s="739">
        <v>4</v>
      </c>
      <c r="G174" s="739">
        <v>2</v>
      </c>
      <c r="H174" s="739">
        <v>20</v>
      </c>
      <c r="I174" s="739">
        <v>118</v>
      </c>
      <c r="J174" s="739">
        <v>23</v>
      </c>
      <c r="K174" s="739">
        <v>70</v>
      </c>
      <c r="L174" s="739">
        <v>31</v>
      </c>
      <c r="M174" s="739">
        <v>37</v>
      </c>
      <c r="N174" s="739">
        <v>11</v>
      </c>
      <c r="O174" s="739">
        <v>59</v>
      </c>
      <c r="P174" s="739">
        <v>48</v>
      </c>
      <c r="Q174" s="739">
        <v>11</v>
      </c>
      <c r="R174" s="739">
        <v>49</v>
      </c>
      <c r="S174" s="739">
        <v>90</v>
      </c>
      <c r="T174" s="739">
        <v>15</v>
      </c>
      <c r="U174" s="739">
        <v>18</v>
      </c>
      <c r="V174" s="739">
        <v>577</v>
      </c>
      <c r="W174" s="739">
        <v>8</v>
      </c>
      <c r="X174" s="739">
        <v>27</v>
      </c>
      <c r="Y174" s="739">
        <v>83</v>
      </c>
    </row>
    <row r="175" spans="1:25" s="385" customFormat="1" ht="15" customHeight="1" x14ac:dyDescent="0.25">
      <c r="A175" s="739" t="s">
        <v>557</v>
      </c>
      <c r="B175" s="738" t="s">
        <v>2030</v>
      </c>
      <c r="C175" s="739">
        <v>661</v>
      </c>
      <c r="D175" s="739">
        <v>2</v>
      </c>
      <c r="E175" s="739">
        <v>47</v>
      </c>
      <c r="F175" s="739">
        <v>4</v>
      </c>
      <c r="G175" s="739">
        <v>2</v>
      </c>
      <c r="H175" s="739">
        <v>19</v>
      </c>
      <c r="I175" s="739">
        <v>121</v>
      </c>
      <c r="J175" s="739">
        <v>22</v>
      </c>
      <c r="K175" s="739">
        <v>73</v>
      </c>
      <c r="L175" s="739">
        <v>30</v>
      </c>
      <c r="M175" s="739">
        <v>37</v>
      </c>
      <c r="N175" s="739">
        <v>12</v>
      </c>
      <c r="O175" s="739">
        <v>58</v>
      </c>
      <c r="P175" s="739">
        <v>47</v>
      </c>
      <c r="Q175" s="739">
        <v>11</v>
      </c>
      <c r="R175" s="739">
        <v>50</v>
      </c>
      <c r="S175" s="739">
        <v>93</v>
      </c>
      <c r="T175" s="739">
        <v>15</v>
      </c>
      <c r="U175" s="739">
        <v>21</v>
      </c>
      <c r="V175" s="739">
        <v>588</v>
      </c>
      <c r="W175" s="739">
        <v>9</v>
      </c>
      <c r="X175" s="739">
        <v>28</v>
      </c>
      <c r="Y175" s="739">
        <v>84</v>
      </c>
    </row>
    <row r="176" spans="1:25" s="385" customFormat="1" ht="15" customHeight="1" x14ac:dyDescent="0.25">
      <c r="A176" s="739" t="s">
        <v>558</v>
      </c>
      <c r="B176" s="738" t="s">
        <v>2030</v>
      </c>
      <c r="C176" s="739">
        <v>669</v>
      </c>
      <c r="D176" s="739">
        <v>2</v>
      </c>
      <c r="E176" s="739">
        <v>50</v>
      </c>
      <c r="F176" s="739">
        <v>4</v>
      </c>
      <c r="G176" s="739">
        <v>2</v>
      </c>
      <c r="H176" s="739">
        <v>19</v>
      </c>
      <c r="I176" s="739">
        <v>123</v>
      </c>
      <c r="J176" s="739">
        <v>21</v>
      </c>
      <c r="K176" s="739">
        <v>75</v>
      </c>
      <c r="L176" s="739">
        <v>29</v>
      </c>
      <c r="M176" s="739">
        <v>37</v>
      </c>
      <c r="N176" s="739">
        <v>11</v>
      </c>
      <c r="O176" s="739">
        <v>59</v>
      </c>
      <c r="P176" s="739">
        <v>48</v>
      </c>
      <c r="Q176" s="739">
        <v>11</v>
      </c>
      <c r="R176" s="739">
        <v>49</v>
      </c>
      <c r="S176" s="739">
        <v>94</v>
      </c>
      <c r="T176" s="739">
        <v>16</v>
      </c>
      <c r="U176" s="739">
        <v>19</v>
      </c>
      <c r="V176" s="739">
        <v>591</v>
      </c>
      <c r="W176" s="739">
        <v>9</v>
      </c>
      <c r="X176" s="739">
        <v>30</v>
      </c>
      <c r="Y176" s="739">
        <v>85</v>
      </c>
    </row>
    <row r="177" spans="1:25" s="385" customFormat="1" ht="15" customHeight="1" x14ac:dyDescent="0.25">
      <c r="A177" s="739" t="s">
        <v>559</v>
      </c>
      <c r="B177" s="738" t="s">
        <v>2030</v>
      </c>
      <c r="C177" s="739">
        <v>681</v>
      </c>
      <c r="D177" s="739">
        <v>2</v>
      </c>
      <c r="E177" s="739">
        <v>51</v>
      </c>
      <c r="F177" s="739">
        <v>4</v>
      </c>
      <c r="G177" s="739">
        <v>2</v>
      </c>
      <c r="H177" s="739">
        <v>22</v>
      </c>
      <c r="I177" s="739">
        <v>125</v>
      </c>
      <c r="J177" s="739">
        <v>23</v>
      </c>
      <c r="K177" s="739">
        <v>76</v>
      </c>
      <c r="L177" s="739">
        <v>31</v>
      </c>
      <c r="M177" s="739">
        <v>36</v>
      </c>
      <c r="N177" s="739">
        <v>10</v>
      </c>
      <c r="O177" s="739">
        <v>59</v>
      </c>
      <c r="P177" s="739">
        <v>47</v>
      </c>
      <c r="Q177" s="739">
        <v>10</v>
      </c>
      <c r="R177" s="739">
        <v>52</v>
      </c>
      <c r="S177" s="739">
        <v>97</v>
      </c>
      <c r="T177" s="739">
        <v>16</v>
      </c>
      <c r="U177" s="739">
        <v>18</v>
      </c>
      <c r="V177" s="739">
        <v>600</v>
      </c>
      <c r="W177" s="739">
        <v>10</v>
      </c>
      <c r="X177" s="739">
        <v>28</v>
      </c>
      <c r="Y177" s="739">
        <v>87</v>
      </c>
    </row>
    <row r="178" spans="1:25" s="385" customFormat="1" ht="15" customHeight="1" x14ac:dyDescent="0.25">
      <c r="A178" s="739" t="s">
        <v>560</v>
      </c>
      <c r="B178" s="738" t="s">
        <v>2030</v>
      </c>
      <c r="C178" s="739">
        <v>686</v>
      </c>
      <c r="D178" s="739">
        <v>2</v>
      </c>
      <c r="E178" s="739">
        <v>52</v>
      </c>
      <c r="F178" s="739">
        <v>4</v>
      </c>
      <c r="G178" s="739">
        <v>2</v>
      </c>
      <c r="H178" s="739">
        <v>23</v>
      </c>
      <c r="I178" s="739">
        <v>127</v>
      </c>
      <c r="J178" s="739">
        <v>25</v>
      </c>
      <c r="K178" s="739">
        <v>76</v>
      </c>
      <c r="L178" s="739">
        <v>34</v>
      </c>
      <c r="M178" s="739">
        <v>36</v>
      </c>
      <c r="N178" s="739">
        <v>9</v>
      </c>
      <c r="O178" s="739">
        <v>64</v>
      </c>
      <c r="P178" s="739">
        <v>45</v>
      </c>
      <c r="Q178" s="739">
        <v>11</v>
      </c>
      <c r="R178" s="739">
        <v>51</v>
      </c>
      <c r="S178" s="739">
        <v>97</v>
      </c>
      <c r="T178" s="739">
        <v>14</v>
      </c>
      <c r="U178" s="739">
        <v>15</v>
      </c>
      <c r="V178" s="739">
        <v>603</v>
      </c>
      <c r="W178" s="739">
        <v>10</v>
      </c>
      <c r="X178" s="739">
        <v>28</v>
      </c>
      <c r="Y178" s="739">
        <v>89</v>
      </c>
    </row>
    <row r="179" spans="1:25" s="385" customFormat="1" ht="15" customHeight="1" x14ac:dyDescent="0.25">
      <c r="A179" s="739" t="s">
        <v>561</v>
      </c>
      <c r="B179" s="738" t="s">
        <v>2030</v>
      </c>
      <c r="C179" s="739">
        <v>702</v>
      </c>
      <c r="D179" s="739">
        <v>2</v>
      </c>
      <c r="E179" s="739">
        <v>48</v>
      </c>
      <c r="F179" s="739">
        <v>4</v>
      </c>
      <c r="G179" s="739">
        <v>2</v>
      </c>
      <c r="H179" s="739">
        <v>22</v>
      </c>
      <c r="I179" s="739">
        <v>128</v>
      </c>
      <c r="J179" s="739">
        <v>27</v>
      </c>
      <c r="K179" s="739">
        <v>77</v>
      </c>
      <c r="L179" s="739">
        <v>38</v>
      </c>
      <c r="M179" s="739">
        <v>36</v>
      </c>
      <c r="N179" s="739">
        <v>11</v>
      </c>
      <c r="O179" s="739">
        <v>63</v>
      </c>
      <c r="P179" s="739">
        <v>47</v>
      </c>
      <c r="Q179" s="739">
        <v>11</v>
      </c>
      <c r="R179" s="739">
        <v>52</v>
      </c>
      <c r="S179" s="739">
        <v>101</v>
      </c>
      <c r="T179" s="739">
        <v>15</v>
      </c>
      <c r="U179" s="739">
        <v>17</v>
      </c>
      <c r="V179" s="739">
        <v>623</v>
      </c>
      <c r="W179" s="739">
        <v>10</v>
      </c>
      <c r="X179" s="739">
        <v>27</v>
      </c>
      <c r="Y179" s="739">
        <v>90</v>
      </c>
    </row>
    <row r="180" spans="1:25" s="385" customFormat="1" ht="15" customHeight="1" x14ac:dyDescent="0.25">
      <c r="A180" s="739" t="s">
        <v>562</v>
      </c>
      <c r="B180" s="738" t="s">
        <v>2030</v>
      </c>
      <c r="C180" s="739">
        <v>702</v>
      </c>
      <c r="D180" s="739">
        <v>2</v>
      </c>
      <c r="E180" s="739">
        <v>48</v>
      </c>
      <c r="F180" s="739">
        <v>4</v>
      </c>
      <c r="G180" s="739">
        <v>2</v>
      </c>
      <c r="H180" s="739">
        <v>21</v>
      </c>
      <c r="I180" s="739">
        <v>128</v>
      </c>
      <c r="J180" s="739">
        <v>28</v>
      </c>
      <c r="K180" s="739">
        <v>78</v>
      </c>
      <c r="L180" s="739">
        <v>37</v>
      </c>
      <c r="M180" s="739">
        <v>37</v>
      </c>
      <c r="N180" s="739">
        <v>10</v>
      </c>
      <c r="O180" s="739">
        <v>62</v>
      </c>
      <c r="P180" s="739">
        <v>48</v>
      </c>
      <c r="Q180" s="739">
        <v>12</v>
      </c>
      <c r="R180" s="739">
        <v>52</v>
      </c>
      <c r="S180" s="739">
        <v>104</v>
      </c>
      <c r="T180" s="739">
        <v>13</v>
      </c>
      <c r="U180" s="739">
        <v>17</v>
      </c>
      <c r="V180" s="739">
        <v>626</v>
      </c>
      <c r="W180" s="739">
        <v>11</v>
      </c>
      <c r="X180" s="739">
        <v>27</v>
      </c>
      <c r="Y180" s="739">
        <v>90</v>
      </c>
    </row>
    <row r="181" spans="1:25" s="385" customFormat="1" ht="15" customHeight="1" x14ac:dyDescent="0.25">
      <c r="A181" s="739" t="s">
        <v>563</v>
      </c>
      <c r="B181" s="738" t="s">
        <v>2030</v>
      </c>
      <c r="C181" s="739">
        <v>708</v>
      </c>
      <c r="D181" s="739">
        <v>1</v>
      </c>
      <c r="E181" s="739">
        <v>47</v>
      </c>
      <c r="F181" s="739">
        <v>4</v>
      </c>
      <c r="G181" s="739">
        <v>2</v>
      </c>
      <c r="H181" s="739">
        <v>22</v>
      </c>
      <c r="I181" s="739">
        <v>128</v>
      </c>
      <c r="J181" s="739">
        <v>29</v>
      </c>
      <c r="K181" s="739">
        <v>77</v>
      </c>
      <c r="L181" s="739">
        <v>35</v>
      </c>
      <c r="M181" s="739">
        <v>38</v>
      </c>
      <c r="N181" s="739">
        <v>10</v>
      </c>
      <c r="O181" s="739">
        <v>61</v>
      </c>
      <c r="P181" s="739">
        <v>51</v>
      </c>
      <c r="Q181" s="739">
        <v>12</v>
      </c>
      <c r="R181" s="739">
        <v>53</v>
      </c>
      <c r="S181" s="739">
        <v>106</v>
      </c>
      <c r="T181" s="739">
        <v>14</v>
      </c>
      <c r="U181" s="739">
        <v>18</v>
      </c>
      <c r="V181" s="739">
        <v>632</v>
      </c>
      <c r="W181" s="739">
        <v>10</v>
      </c>
      <c r="X181" s="739">
        <v>26</v>
      </c>
      <c r="Y181" s="739">
        <v>91</v>
      </c>
    </row>
    <row r="182" spans="1:25" s="385" customFormat="1" ht="15" customHeight="1" x14ac:dyDescent="0.25">
      <c r="A182" s="739" t="s">
        <v>564</v>
      </c>
      <c r="B182" s="738" t="s">
        <v>2030</v>
      </c>
      <c r="C182" s="739">
        <v>712</v>
      </c>
      <c r="D182" s="739">
        <v>1</v>
      </c>
      <c r="E182" s="739">
        <v>47</v>
      </c>
      <c r="F182" s="739">
        <v>4</v>
      </c>
      <c r="G182" s="739">
        <v>2</v>
      </c>
      <c r="H182" s="739">
        <v>25</v>
      </c>
      <c r="I182" s="739">
        <v>128</v>
      </c>
      <c r="J182" s="739">
        <v>30</v>
      </c>
      <c r="K182" s="739">
        <v>79</v>
      </c>
      <c r="L182" s="739">
        <v>35</v>
      </c>
      <c r="M182" s="739">
        <v>38</v>
      </c>
      <c r="N182" s="739">
        <v>8</v>
      </c>
      <c r="O182" s="739">
        <v>66</v>
      </c>
      <c r="P182" s="739">
        <v>52</v>
      </c>
      <c r="Q182" s="739">
        <v>11</v>
      </c>
      <c r="R182" s="739">
        <v>51</v>
      </c>
      <c r="S182" s="739">
        <v>104</v>
      </c>
      <c r="T182" s="739">
        <v>14</v>
      </c>
      <c r="U182" s="739">
        <v>18</v>
      </c>
      <c r="V182" s="739">
        <v>632</v>
      </c>
      <c r="W182" s="739">
        <v>9</v>
      </c>
      <c r="X182" s="739">
        <v>26</v>
      </c>
      <c r="Y182" s="739">
        <v>92</v>
      </c>
    </row>
    <row r="183" spans="1:25" s="385" customFormat="1" ht="15" customHeight="1" x14ac:dyDescent="0.25">
      <c r="A183" s="739" t="s">
        <v>565</v>
      </c>
      <c r="B183" s="738" t="s">
        <v>2030</v>
      </c>
      <c r="C183" s="739">
        <v>722</v>
      </c>
      <c r="D183" s="739">
        <v>1</v>
      </c>
      <c r="E183" s="739">
        <v>50</v>
      </c>
      <c r="F183" s="739">
        <v>4</v>
      </c>
      <c r="G183" s="739">
        <v>2</v>
      </c>
      <c r="H183" s="739">
        <v>27</v>
      </c>
      <c r="I183" s="739">
        <v>128</v>
      </c>
      <c r="J183" s="739">
        <v>31</v>
      </c>
      <c r="K183" s="739">
        <v>78</v>
      </c>
      <c r="L183" s="739">
        <v>35</v>
      </c>
      <c r="M183" s="739">
        <v>38</v>
      </c>
      <c r="N183" s="739">
        <v>9</v>
      </c>
      <c r="O183" s="739">
        <v>65</v>
      </c>
      <c r="P183" s="739">
        <v>53</v>
      </c>
      <c r="Q183" s="739">
        <v>11</v>
      </c>
      <c r="R183" s="739">
        <v>50</v>
      </c>
      <c r="S183" s="739">
        <v>106</v>
      </c>
      <c r="T183" s="739">
        <v>16</v>
      </c>
      <c r="U183" s="739">
        <v>19</v>
      </c>
      <c r="V183" s="739">
        <v>638</v>
      </c>
      <c r="W183" s="739">
        <v>10</v>
      </c>
      <c r="X183" s="739">
        <v>26</v>
      </c>
      <c r="Y183" s="739">
        <v>92</v>
      </c>
    </row>
    <row r="184" spans="1:25" s="385" customFormat="1" ht="15" customHeight="1" x14ac:dyDescent="0.25">
      <c r="A184" s="739" t="s">
        <v>566</v>
      </c>
      <c r="B184" s="738" t="s">
        <v>2030</v>
      </c>
      <c r="C184" s="739">
        <v>730</v>
      </c>
      <c r="D184" s="739">
        <v>1</v>
      </c>
      <c r="E184" s="739">
        <v>48</v>
      </c>
      <c r="F184" s="739">
        <v>4</v>
      </c>
      <c r="G184" s="739">
        <v>2</v>
      </c>
      <c r="H184" s="739">
        <v>28</v>
      </c>
      <c r="I184" s="739">
        <v>131</v>
      </c>
      <c r="J184" s="739">
        <v>32</v>
      </c>
      <c r="K184" s="739">
        <v>78</v>
      </c>
      <c r="L184" s="739">
        <v>36</v>
      </c>
      <c r="M184" s="739">
        <v>39</v>
      </c>
      <c r="N184" s="739">
        <v>10</v>
      </c>
      <c r="O184" s="739">
        <v>65</v>
      </c>
      <c r="P184" s="739">
        <v>52</v>
      </c>
      <c r="Q184" s="739">
        <v>11</v>
      </c>
      <c r="R184" s="739">
        <v>50</v>
      </c>
      <c r="S184" s="739">
        <v>108</v>
      </c>
      <c r="T184" s="739">
        <v>17</v>
      </c>
      <c r="U184" s="739">
        <v>19</v>
      </c>
      <c r="V184" s="739">
        <v>648</v>
      </c>
      <c r="W184" s="739">
        <v>11</v>
      </c>
      <c r="X184" s="739">
        <v>28</v>
      </c>
      <c r="Y184" s="739">
        <v>92</v>
      </c>
    </row>
    <row r="185" spans="1:25" s="385" customFormat="1" ht="15" customHeight="1" x14ac:dyDescent="0.25">
      <c r="A185" s="739" t="s">
        <v>567</v>
      </c>
      <c r="B185" s="738" t="s">
        <v>2030</v>
      </c>
      <c r="C185" s="739">
        <v>726</v>
      </c>
      <c r="D185" s="739">
        <v>1</v>
      </c>
      <c r="E185" s="739">
        <v>47</v>
      </c>
      <c r="F185" s="739">
        <v>4</v>
      </c>
      <c r="G185" s="739">
        <v>2</v>
      </c>
      <c r="H185" s="739">
        <v>26</v>
      </c>
      <c r="I185" s="739">
        <v>130</v>
      </c>
      <c r="J185" s="739">
        <v>33</v>
      </c>
      <c r="K185" s="739">
        <v>79</v>
      </c>
      <c r="L185" s="739">
        <v>35</v>
      </c>
      <c r="M185" s="739">
        <v>38</v>
      </c>
      <c r="N185" s="739">
        <v>11</v>
      </c>
      <c r="O185" s="739">
        <v>61</v>
      </c>
      <c r="P185" s="739">
        <v>51</v>
      </c>
      <c r="Q185" s="739">
        <v>12</v>
      </c>
      <c r="R185" s="739">
        <v>52</v>
      </c>
      <c r="S185" s="739">
        <v>110</v>
      </c>
      <c r="T185" s="739">
        <v>17</v>
      </c>
      <c r="U185" s="739">
        <v>18</v>
      </c>
      <c r="V185" s="739">
        <v>646</v>
      </c>
      <c r="W185" s="739">
        <v>12</v>
      </c>
      <c r="X185" s="739">
        <v>26</v>
      </c>
      <c r="Y185" s="739">
        <v>91</v>
      </c>
    </row>
    <row r="186" spans="1:25" s="340" customFormat="1" ht="15" customHeight="1" x14ac:dyDescent="0.3">
      <c r="A186" s="740" t="s">
        <v>568</v>
      </c>
      <c r="B186" s="738" t="s">
        <v>2030</v>
      </c>
      <c r="C186" s="740">
        <v>727</v>
      </c>
      <c r="D186" s="740">
        <v>1</v>
      </c>
      <c r="E186" s="740">
        <v>47</v>
      </c>
      <c r="F186" s="740">
        <v>4</v>
      </c>
      <c r="G186" s="740">
        <v>3</v>
      </c>
      <c r="H186" s="740">
        <v>25</v>
      </c>
      <c r="I186" s="740">
        <v>128</v>
      </c>
      <c r="J186" s="740">
        <v>33</v>
      </c>
      <c r="K186" s="740">
        <v>80</v>
      </c>
      <c r="L186" s="740">
        <v>37</v>
      </c>
      <c r="M186" s="740">
        <v>36</v>
      </c>
      <c r="N186" s="740">
        <v>10</v>
      </c>
      <c r="O186" s="740">
        <v>66</v>
      </c>
      <c r="P186" s="740">
        <v>51</v>
      </c>
      <c r="Q186" s="740">
        <v>11</v>
      </c>
      <c r="R186" s="740">
        <v>51</v>
      </c>
      <c r="S186" s="740">
        <v>111</v>
      </c>
      <c r="T186" s="740">
        <v>16</v>
      </c>
      <c r="U186" s="740">
        <v>17</v>
      </c>
      <c r="V186" s="740">
        <v>648</v>
      </c>
      <c r="W186" s="740">
        <v>12</v>
      </c>
      <c r="X186" s="740">
        <v>26</v>
      </c>
      <c r="Y186" s="740">
        <v>90</v>
      </c>
    </row>
    <row r="187" spans="1:25" s="341" customFormat="1" ht="15" customHeight="1" x14ac:dyDescent="0.3">
      <c r="A187" s="737" t="s">
        <v>569</v>
      </c>
      <c r="B187" s="737" t="s">
        <v>2030</v>
      </c>
      <c r="C187" s="737">
        <v>730</v>
      </c>
      <c r="D187" s="737">
        <v>1</v>
      </c>
      <c r="E187" s="737">
        <v>49</v>
      </c>
      <c r="F187" s="737">
        <v>4</v>
      </c>
      <c r="G187" s="737">
        <v>3</v>
      </c>
      <c r="H187" s="737">
        <v>26</v>
      </c>
      <c r="I187" s="737">
        <v>127</v>
      </c>
      <c r="J187" s="737">
        <v>32</v>
      </c>
      <c r="K187" s="737">
        <v>80</v>
      </c>
      <c r="L187" s="737">
        <v>36</v>
      </c>
      <c r="M187" s="737">
        <v>34</v>
      </c>
      <c r="N187" s="737">
        <v>11</v>
      </c>
      <c r="O187" s="737">
        <v>67</v>
      </c>
      <c r="P187" s="737">
        <v>51</v>
      </c>
      <c r="Q187" s="737">
        <v>11</v>
      </c>
      <c r="R187" s="737">
        <v>52</v>
      </c>
      <c r="S187" s="737">
        <v>113</v>
      </c>
      <c r="T187" s="737">
        <v>16</v>
      </c>
      <c r="U187" s="737">
        <v>16</v>
      </c>
      <c r="V187" s="737">
        <v>647</v>
      </c>
      <c r="W187" s="737">
        <v>11</v>
      </c>
      <c r="X187" s="737">
        <v>25</v>
      </c>
      <c r="Y187" s="737">
        <v>91</v>
      </c>
    </row>
    <row r="188" spans="1:25" s="341" customFormat="1" ht="15" customHeight="1" x14ac:dyDescent="0.3">
      <c r="A188" s="737" t="s">
        <v>570</v>
      </c>
      <c r="B188" s="737" t="s">
        <v>2030</v>
      </c>
      <c r="C188" s="737">
        <v>741</v>
      </c>
      <c r="D188" s="737">
        <v>1</v>
      </c>
      <c r="E188" s="737">
        <v>51</v>
      </c>
      <c r="F188" s="737">
        <v>4</v>
      </c>
      <c r="G188" s="737">
        <v>3</v>
      </c>
      <c r="H188" s="737">
        <v>27</v>
      </c>
      <c r="I188" s="737">
        <v>130</v>
      </c>
      <c r="J188" s="737">
        <v>31</v>
      </c>
      <c r="K188" s="737">
        <v>79</v>
      </c>
      <c r="L188" s="737">
        <v>37</v>
      </c>
      <c r="M188" s="737">
        <v>35</v>
      </c>
      <c r="N188" s="737">
        <v>12</v>
      </c>
      <c r="O188" s="737">
        <v>70</v>
      </c>
      <c r="P188" s="737">
        <v>52</v>
      </c>
      <c r="Q188" s="737">
        <v>11</v>
      </c>
      <c r="R188" s="737">
        <v>51</v>
      </c>
      <c r="S188" s="737">
        <v>117</v>
      </c>
      <c r="T188" s="737">
        <v>15</v>
      </c>
      <c r="U188" s="737">
        <v>15</v>
      </c>
      <c r="V188" s="737">
        <v>656</v>
      </c>
      <c r="W188" s="737">
        <v>12</v>
      </c>
      <c r="X188" s="737">
        <v>25</v>
      </c>
      <c r="Y188" s="737">
        <v>93</v>
      </c>
    </row>
    <row r="189" spans="1:25" s="341" customFormat="1" ht="15" customHeight="1" x14ac:dyDescent="0.3">
      <c r="A189" s="737" t="s">
        <v>571</v>
      </c>
      <c r="B189" s="737" t="s">
        <v>2030</v>
      </c>
      <c r="C189" s="737">
        <v>742</v>
      </c>
      <c r="D189" s="737">
        <v>1</v>
      </c>
      <c r="E189" s="737">
        <v>51</v>
      </c>
      <c r="F189" s="737">
        <v>4</v>
      </c>
      <c r="G189" s="737">
        <v>3</v>
      </c>
      <c r="H189" s="737">
        <v>25</v>
      </c>
      <c r="I189" s="737">
        <v>129</v>
      </c>
      <c r="J189" s="737">
        <v>29</v>
      </c>
      <c r="K189" s="737">
        <v>82</v>
      </c>
      <c r="L189" s="737">
        <v>37</v>
      </c>
      <c r="M189" s="737">
        <v>35</v>
      </c>
      <c r="N189" s="737">
        <v>14</v>
      </c>
      <c r="O189" s="737">
        <v>70</v>
      </c>
      <c r="P189" s="737">
        <v>51</v>
      </c>
      <c r="Q189" s="737">
        <v>12</v>
      </c>
      <c r="R189" s="737">
        <v>51</v>
      </c>
      <c r="S189" s="737">
        <v>119</v>
      </c>
      <c r="T189" s="737">
        <v>16</v>
      </c>
      <c r="U189" s="737">
        <v>15</v>
      </c>
      <c r="V189" s="737">
        <v>658</v>
      </c>
      <c r="W189" s="737">
        <v>11</v>
      </c>
      <c r="X189" s="737">
        <v>26</v>
      </c>
      <c r="Y189" s="737">
        <v>92</v>
      </c>
    </row>
    <row r="190" spans="1:25" s="341" customFormat="1" ht="15" customHeight="1" x14ac:dyDescent="0.3">
      <c r="A190" s="737" t="s">
        <v>572</v>
      </c>
      <c r="B190" s="737" t="s">
        <v>2030</v>
      </c>
      <c r="C190" s="737">
        <v>741</v>
      </c>
      <c r="D190" s="737">
        <v>1</v>
      </c>
      <c r="E190" s="737">
        <v>51</v>
      </c>
      <c r="F190" s="737">
        <v>4</v>
      </c>
      <c r="G190" s="737">
        <v>3</v>
      </c>
      <c r="H190" s="737">
        <v>24</v>
      </c>
      <c r="I190" s="737">
        <v>125</v>
      </c>
      <c r="J190" s="737">
        <v>30</v>
      </c>
      <c r="K190" s="737">
        <v>84</v>
      </c>
      <c r="L190" s="737">
        <v>38</v>
      </c>
      <c r="M190" s="737">
        <v>34</v>
      </c>
      <c r="N190" s="737">
        <v>15</v>
      </c>
      <c r="O190" s="737">
        <v>70</v>
      </c>
      <c r="P190" s="737">
        <v>52</v>
      </c>
      <c r="Q190" s="737">
        <v>13</v>
      </c>
      <c r="R190" s="737">
        <v>49</v>
      </c>
      <c r="S190" s="737">
        <v>119</v>
      </c>
      <c r="T190" s="737">
        <v>15</v>
      </c>
      <c r="U190" s="737">
        <v>15</v>
      </c>
      <c r="V190" s="737">
        <v>659</v>
      </c>
      <c r="W190" s="737">
        <v>11</v>
      </c>
      <c r="X190" s="737">
        <v>26</v>
      </c>
      <c r="Y190" s="737">
        <v>89</v>
      </c>
    </row>
    <row r="191" spans="1:25" s="342" customFormat="1" ht="15" customHeight="1" x14ac:dyDescent="0.3">
      <c r="A191" s="741" t="s">
        <v>573</v>
      </c>
      <c r="B191" s="741" t="s">
        <v>2030</v>
      </c>
      <c r="C191" s="741">
        <v>741</v>
      </c>
      <c r="D191" s="741">
        <v>1</v>
      </c>
      <c r="E191" s="741">
        <v>49</v>
      </c>
      <c r="F191" s="741">
        <v>4</v>
      </c>
      <c r="G191" s="741">
        <v>3</v>
      </c>
      <c r="H191" s="741">
        <v>23</v>
      </c>
      <c r="I191" s="741">
        <v>124</v>
      </c>
      <c r="J191" s="741">
        <v>31</v>
      </c>
      <c r="K191" s="741">
        <v>86</v>
      </c>
      <c r="L191" s="741">
        <v>40</v>
      </c>
      <c r="M191" s="741">
        <v>32</v>
      </c>
      <c r="N191" s="741">
        <v>14</v>
      </c>
      <c r="O191" s="741">
        <v>68</v>
      </c>
      <c r="P191" s="741">
        <v>53</v>
      </c>
      <c r="Q191" s="741">
        <v>13</v>
      </c>
      <c r="R191" s="741">
        <v>49</v>
      </c>
      <c r="S191" s="741">
        <v>118</v>
      </c>
      <c r="T191" s="741">
        <v>14</v>
      </c>
      <c r="U191" s="741">
        <v>18</v>
      </c>
      <c r="V191" s="741">
        <v>660</v>
      </c>
      <c r="W191" s="741">
        <v>10</v>
      </c>
      <c r="X191" s="741">
        <v>25</v>
      </c>
      <c r="Y191" s="741">
        <v>89</v>
      </c>
    </row>
    <row r="192" spans="1:25" s="342" customFormat="1" ht="15" customHeight="1" x14ac:dyDescent="0.3">
      <c r="A192" s="741" t="s">
        <v>574</v>
      </c>
      <c r="B192" s="741" t="s">
        <v>2030</v>
      </c>
      <c r="C192" s="741">
        <v>741</v>
      </c>
      <c r="D192" s="741">
        <v>1</v>
      </c>
      <c r="E192" s="741">
        <v>48</v>
      </c>
      <c r="F192" s="741">
        <v>4</v>
      </c>
      <c r="G192" s="741">
        <v>4</v>
      </c>
      <c r="H192" s="741">
        <v>23</v>
      </c>
      <c r="I192" s="741">
        <v>128</v>
      </c>
      <c r="J192" s="741">
        <v>31</v>
      </c>
      <c r="K192" s="741">
        <v>85</v>
      </c>
      <c r="L192" s="741">
        <v>40</v>
      </c>
      <c r="M192" s="741">
        <v>30</v>
      </c>
      <c r="N192" s="741">
        <v>14</v>
      </c>
      <c r="O192" s="741">
        <v>67</v>
      </c>
      <c r="P192" s="741">
        <v>53</v>
      </c>
      <c r="Q192" s="741">
        <v>13</v>
      </c>
      <c r="R192" s="741">
        <v>49</v>
      </c>
      <c r="S192" s="741">
        <v>119</v>
      </c>
      <c r="T192" s="741">
        <v>15</v>
      </c>
      <c r="U192" s="741">
        <v>19</v>
      </c>
      <c r="V192" s="741">
        <v>661</v>
      </c>
      <c r="W192" s="741">
        <v>11</v>
      </c>
      <c r="X192" s="741">
        <v>26</v>
      </c>
      <c r="Y192" s="741">
        <v>91</v>
      </c>
    </row>
    <row r="193" spans="1:25" s="342" customFormat="1" ht="15" customHeight="1" x14ac:dyDescent="0.3">
      <c r="A193" s="741" t="s">
        <v>575</v>
      </c>
      <c r="B193" s="741" t="s">
        <v>2030</v>
      </c>
      <c r="C193" s="741">
        <v>746</v>
      </c>
      <c r="D193" s="741">
        <v>1</v>
      </c>
      <c r="E193" s="741">
        <v>48</v>
      </c>
      <c r="F193" s="741">
        <v>4</v>
      </c>
      <c r="G193" s="741">
        <v>4</v>
      </c>
      <c r="H193" s="741">
        <v>22</v>
      </c>
      <c r="I193" s="741">
        <v>135</v>
      </c>
      <c r="J193" s="741">
        <v>30</v>
      </c>
      <c r="K193" s="741">
        <v>84</v>
      </c>
      <c r="L193" s="741">
        <v>41</v>
      </c>
      <c r="M193" s="741">
        <v>31</v>
      </c>
      <c r="N193" s="741">
        <v>12</v>
      </c>
      <c r="O193" s="741">
        <v>66</v>
      </c>
      <c r="P193" s="741">
        <v>51</v>
      </c>
      <c r="Q193" s="741">
        <v>12</v>
      </c>
      <c r="R193" s="741">
        <v>49</v>
      </c>
      <c r="S193" s="741">
        <v>121</v>
      </c>
      <c r="T193" s="741">
        <v>16</v>
      </c>
      <c r="U193" s="741">
        <v>22</v>
      </c>
      <c r="V193" s="741">
        <v>667</v>
      </c>
      <c r="W193" s="741">
        <v>13</v>
      </c>
      <c r="X193" s="741">
        <v>29</v>
      </c>
      <c r="Y193" s="741">
        <v>93</v>
      </c>
    </row>
    <row r="194" spans="1:25" s="342" customFormat="1" ht="15" customHeight="1" x14ac:dyDescent="0.3">
      <c r="A194" s="741" t="s">
        <v>576</v>
      </c>
      <c r="B194" s="741" t="s">
        <v>2030</v>
      </c>
      <c r="C194" s="741">
        <v>750</v>
      </c>
      <c r="D194" s="741">
        <v>1</v>
      </c>
      <c r="E194" s="741">
        <v>49</v>
      </c>
      <c r="F194" s="741">
        <v>4</v>
      </c>
      <c r="G194" s="741">
        <v>4</v>
      </c>
      <c r="H194" s="741">
        <v>21</v>
      </c>
      <c r="I194" s="741">
        <v>137</v>
      </c>
      <c r="J194" s="741">
        <v>30</v>
      </c>
      <c r="K194" s="741">
        <v>82</v>
      </c>
      <c r="L194" s="741">
        <v>39</v>
      </c>
      <c r="M194" s="741">
        <v>32</v>
      </c>
      <c r="N194" s="741">
        <v>11</v>
      </c>
      <c r="O194" s="741">
        <v>65</v>
      </c>
      <c r="P194" s="741">
        <v>51</v>
      </c>
      <c r="Q194" s="741">
        <v>11</v>
      </c>
      <c r="R194" s="741">
        <v>52</v>
      </c>
      <c r="S194" s="741">
        <v>124</v>
      </c>
      <c r="T194" s="741">
        <v>17</v>
      </c>
      <c r="U194" s="741">
        <v>20</v>
      </c>
      <c r="V194" s="741">
        <v>673</v>
      </c>
      <c r="W194" s="741">
        <v>13</v>
      </c>
      <c r="X194" s="741">
        <v>29</v>
      </c>
      <c r="Y194" s="741">
        <v>95</v>
      </c>
    </row>
    <row r="195" spans="1:25" s="386" customFormat="1" ht="15" customHeight="1" x14ac:dyDescent="0.25">
      <c r="A195" s="775" t="s">
        <v>577</v>
      </c>
      <c r="B195" s="775" t="s">
        <v>2030</v>
      </c>
      <c r="C195" s="775">
        <v>748</v>
      </c>
      <c r="D195" s="775">
        <v>1</v>
      </c>
      <c r="E195" s="775">
        <v>47</v>
      </c>
      <c r="F195" s="775">
        <v>4</v>
      </c>
      <c r="G195" s="775">
        <v>3</v>
      </c>
      <c r="H195" s="775">
        <v>21</v>
      </c>
      <c r="I195" s="775">
        <v>139</v>
      </c>
      <c r="J195" s="775">
        <v>30</v>
      </c>
      <c r="K195" s="775">
        <v>79</v>
      </c>
      <c r="L195" s="775">
        <v>41</v>
      </c>
      <c r="M195" s="775">
        <v>32</v>
      </c>
      <c r="N195" s="775">
        <v>9</v>
      </c>
      <c r="O195" s="775">
        <v>65</v>
      </c>
      <c r="P195" s="775">
        <v>50</v>
      </c>
      <c r="Q195" s="775">
        <v>11</v>
      </c>
      <c r="R195" s="775">
        <v>52</v>
      </c>
      <c r="S195" s="775">
        <v>126</v>
      </c>
      <c r="T195" s="775">
        <v>17</v>
      </c>
      <c r="U195" s="775">
        <v>20</v>
      </c>
      <c r="V195" s="775">
        <v>673</v>
      </c>
      <c r="W195" s="775">
        <v>14</v>
      </c>
      <c r="X195" s="775">
        <v>30</v>
      </c>
      <c r="Y195" s="775">
        <v>96</v>
      </c>
    </row>
    <row r="196" spans="1:25" s="386" customFormat="1" ht="15" customHeight="1" x14ac:dyDescent="0.25">
      <c r="A196" s="775" t="s">
        <v>578</v>
      </c>
      <c r="B196" s="775" t="s">
        <v>2030</v>
      </c>
      <c r="C196" s="775">
        <v>748</v>
      </c>
      <c r="D196" s="775">
        <v>1</v>
      </c>
      <c r="E196" s="775">
        <v>47</v>
      </c>
      <c r="F196" s="775">
        <v>4</v>
      </c>
      <c r="G196" s="775">
        <v>3</v>
      </c>
      <c r="H196" s="775">
        <v>21</v>
      </c>
      <c r="I196" s="775">
        <v>139</v>
      </c>
      <c r="J196" s="775">
        <v>30</v>
      </c>
      <c r="K196" s="775">
        <v>83</v>
      </c>
      <c r="L196" s="775">
        <v>42</v>
      </c>
      <c r="M196" s="775">
        <v>30</v>
      </c>
      <c r="N196" s="775">
        <v>9</v>
      </c>
      <c r="O196" s="775">
        <v>66</v>
      </c>
      <c r="P196" s="775">
        <v>48</v>
      </c>
      <c r="Q196" s="775">
        <v>11</v>
      </c>
      <c r="R196" s="775">
        <v>51</v>
      </c>
      <c r="S196" s="775">
        <v>125</v>
      </c>
      <c r="T196" s="775">
        <v>18</v>
      </c>
      <c r="U196" s="775">
        <v>21</v>
      </c>
      <c r="V196" s="775">
        <v>673</v>
      </c>
      <c r="W196" s="775">
        <v>14</v>
      </c>
      <c r="X196" s="775">
        <v>28</v>
      </c>
      <c r="Y196" s="775">
        <v>97</v>
      </c>
    </row>
    <row r="197" spans="1:25" s="386" customFormat="1" ht="15" customHeight="1" x14ac:dyDescent="0.25">
      <c r="A197" s="775" t="s">
        <v>579</v>
      </c>
      <c r="B197" s="775" t="s">
        <v>2030</v>
      </c>
      <c r="C197" s="775">
        <v>742</v>
      </c>
      <c r="D197" s="775">
        <v>1</v>
      </c>
      <c r="E197" s="775">
        <v>45</v>
      </c>
      <c r="F197" s="775">
        <v>4</v>
      </c>
      <c r="G197" s="775">
        <v>3</v>
      </c>
      <c r="H197" s="775">
        <v>22</v>
      </c>
      <c r="I197" s="775">
        <v>140</v>
      </c>
      <c r="J197" s="775">
        <v>31</v>
      </c>
      <c r="K197" s="775">
        <v>84</v>
      </c>
      <c r="L197" s="775">
        <v>42</v>
      </c>
      <c r="M197" s="775">
        <v>30</v>
      </c>
      <c r="N197" s="775">
        <v>8</v>
      </c>
      <c r="O197" s="775">
        <v>67</v>
      </c>
      <c r="P197" s="775">
        <v>48</v>
      </c>
      <c r="Q197" s="775">
        <v>10</v>
      </c>
      <c r="R197" s="775">
        <v>50</v>
      </c>
      <c r="S197" s="775">
        <v>120</v>
      </c>
      <c r="T197" s="775">
        <v>18</v>
      </c>
      <c r="U197" s="775">
        <v>21</v>
      </c>
      <c r="V197" s="775">
        <v>669</v>
      </c>
      <c r="W197" s="775">
        <v>14</v>
      </c>
      <c r="X197" s="775">
        <v>29</v>
      </c>
      <c r="Y197" s="775">
        <v>97</v>
      </c>
    </row>
    <row r="198" spans="1:25" s="386" customFormat="1" ht="15" customHeight="1" x14ac:dyDescent="0.25">
      <c r="A198" s="775" t="s">
        <v>580</v>
      </c>
      <c r="B198" s="775" t="s">
        <v>2030</v>
      </c>
      <c r="C198" s="775">
        <v>745</v>
      </c>
      <c r="D198" s="775">
        <v>1</v>
      </c>
      <c r="E198" s="775">
        <v>46</v>
      </c>
      <c r="F198" s="775">
        <v>4</v>
      </c>
      <c r="G198" s="775">
        <v>3</v>
      </c>
      <c r="H198" s="775">
        <v>23</v>
      </c>
      <c r="I198" s="775">
        <v>139</v>
      </c>
      <c r="J198" s="775">
        <v>33</v>
      </c>
      <c r="K198" s="775">
        <v>86</v>
      </c>
      <c r="L198" s="775">
        <v>42</v>
      </c>
      <c r="M198" s="775">
        <v>29</v>
      </c>
      <c r="N198" s="775">
        <v>10</v>
      </c>
      <c r="O198" s="775">
        <v>66</v>
      </c>
      <c r="P198" s="775">
        <v>48</v>
      </c>
      <c r="Q198" s="775">
        <v>11</v>
      </c>
      <c r="R198" s="775">
        <v>49</v>
      </c>
      <c r="S198" s="775">
        <v>119</v>
      </c>
      <c r="T198" s="775">
        <v>17</v>
      </c>
      <c r="U198" s="775">
        <v>22</v>
      </c>
      <c r="V198" s="775">
        <v>670</v>
      </c>
      <c r="W198" s="775">
        <v>15</v>
      </c>
      <c r="X198" s="775">
        <v>26</v>
      </c>
      <c r="Y198" s="775">
        <v>98</v>
      </c>
    </row>
    <row r="199" spans="1:25" s="386" customFormat="1" ht="15" customHeight="1" x14ac:dyDescent="0.25">
      <c r="A199" s="775" t="s">
        <v>581</v>
      </c>
      <c r="B199" s="775" t="s">
        <v>2030</v>
      </c>
      <c r="C199" s="775">
        <v>746</v>
      </c>
      <c r="D199" s="775">
        <v>1</v>
      </c>
      <c r="E199" s="775">
        <v>46</v>
      </c>
      <c r="F199" s="775">
        <v>4</v>
      </c>
      <c r="G199" s="775">
        <v>3</v>
      </c>
      <c r="H199" s="775">
        <v>22</v>
      </c>
      <c r="I199" s="775">
        <v>138</v>
      </c>
      <c r="J199" s="775">
        <v>35</v>
      </c>
      <c r="K199" s="775">
        <v>81</v>
      </c>
      <c r="L199" s="775">
        <v>44</v>
      </c>
      <c r="M199" s="775">
        <v>31</v>
      </c>
      <c r="N199" s="775">
        <v>10</v>
      </c>
      <c r="O199" s="775">
        <v>66</v>
      </c>
      <c r="P199" s="775">
        <v>49</v>
      </c>
      <c r="Q199" s="775">
        <v>13</v>
      </c>
      <c r="R199" s="775">
        <v>48</v>
      </c>
      <c r="S199" s="775">
        <v>118</v>
      </c>
      <c r="T199" s="775">
        <v>16</v>
      </c>
      <c r="U199" s="775">
        <v>22</v>
      </c>
      <c r="V199" s="775">
        <v>671</v>
      </c>
      <c r="W199" s="775">
        <v>15</v>
      </c>
      <c r="X199" s="775">
        <v>27</v>
      </c>
      <c r="Y199" s="775">
        <v>96</v>
      </c>
    </row>
    <row r="200" spans="1:25" s="386" customFormat="1" ht="15" customHeight="1" x14ac:dyDescent="0.25">
      <c r="A200" s="775" t="s">
        <v>582</v>
      </c>
      <c r="B200" s="775" t="s">
        <v>2030</v>
      </c>
      <c r="C200" s="775">
        <v>747</v>
      </c>
      <c r="D200" s="775">
        <v>1</v>
      </c>
      <c r="E200" s="775">
        <v>49</v>
      </c>
      <c r="F200" s="775">
        <v>4</v>
      </c>
      <c r="G200" s="775">
        <v>4</v>
      </c>
      <c r="H200" s="775">
        <v>21</v>
      </c>
      <c r="I200" s="775">
        <v>139</v>
      </c>
      <c r="J200" s="775">
        <v>34</v>
      </c>
      <c r="K200" s="775">
        <v>78</v>
      </c>
      <c r="L200" s="775">
        <v>46</v>
      </c>
      <c r="M200" s="775">
        <v>30</v>
      </c>
      <c r="N200" s="775">
        <v>11</v>
      </c>
      <c r="O200" s="775">
        <v>64</v>
      </c>
      <c r="P200" s="775">
        <v>50</v>
      </c>
      <c r="Q200" s="775">
        <v>14</v>
      </c>
      <c r="R200" s="775">
        <v>46</v>
      </c>
      <c r="S200" s="775">
        <v>119</v>
      </c>
      <c r="T200" s="775">
        <v>18</v>
      </c>
      <c r="U200" s="775">
        <v>20</v>
      </c>
      <c r="V200" s="775">
        <v>670</v>
      </c>
      <c r="W200" s="775">
        <v>15</v>
      </c>
      <c r="X200" s="775">
        <v>26</v>
      </c>
      <c r="Y200" s="775">
        <v>98</v>
      </c>
    </row>
    <row r="201" spans="1:25" s="386" customFormat="1" ht="15" customHeight="1" x14ac:dyDescent="0.25">
      <c r="A201" s="775" t="s">
        <v>583</v>
      </c>
      <c r="B201" s="775" t="s">
        <v>2030</v>
      </c>
      <c r="C201" s="775">
        <v>752</v>
      </c>
      <c r="D201" s="775">
        <v>1</v>
      </c>
      <c r="E201" s="775">
        <v>49</v>
      </c>
      <c r="F201" s="775">
        <v>4</v>
      </c>
      <c r="G201" s="775">
        <v>4</v>
      </c>
      <c r="H201" s="775">
        <v>21</v>
      </c>
      <c r="I201" s="775">
        <v>137</v>
      </c>
      <c r="J201" s="775">
        <v>34</v>
      </c>
      <c r="K201" s="775">
        <v>77</v>
      </c>
      <c r="L201" s="775">
        <v>45</v>
      </c>
      <c r="M201" s="775">
        <v>29</v>
      </c>
      <c r="N201" s="775">
        <v>11</v>
      </c>
      <c r="O201" s="775">
        <v>64</v>
      </c>
      <c r="P201" s="775">
        <v>52</v>
      </c>
      <c r="Q201" s="775">
        <v>14</v>
      </c>
      <c r="R201" s="775">
        <v>47</v>
      </c>
      <c r="S201" s="775">
        <v>119</v>
      </c>
      <c r="T201" s="775">
        <v>22</v>
      </c>
      <c r="U201" s="775">
        <v>22</v>
      </c>
      <c r="V201" s="775">
        <v>674</v>
      </c>
      <c r="W201" s="775">
        <v>14</v>
      </c>
      <c r="X201" s="775">
        <v>27</v>
      </c>
      <c r="Y201" s="775">
        <v>96</v>
      </c>
    </row>
    <row r="202" spans="1:25" s="386" customFormat="1" ht="15" customHeight="1" x14ac:dyDescent="0.25">
      <c r="A202" s="775" t="s">
        <v>584</v>
      </c>
      <c r="B202" s="775" t="s">
        <v>2030</v>
      </c>
      <c r="C202" s="775">
        <v>753</v>
      </c>
      <c r="D202" s="775">
        <v>1</v>
      </c>
      <c r="E202" s="775">
        <v>51</v>
      </c>
      <c r="F202" s="775">
        <v>5</v>
      </c>
      <c r="G202" s="775">
        <v>4</v>
      </c>
      <c r="H202" s="775">
        <v>21</v>
      </c>
      <c r="I202" s="775">
        <v>136</v>
      </c>
      <c r="J202" s="775">
        <v>32</v>
      </c>
      <c r="K202" s="775">
        <v>77</v>
      </c>
      <c r="L202" s="775">
        <v>40</v>
      </c>
      <c r="M202" s="775">
        <v>31</v>
      </c>
      <c r="N202" s="775">
        <v>10</v>
      </c>
      <c r="O202" s="775">
        <v>62</v>
      </c>
      <c r="P202" s="775">
        <v>53</v>
      </c>
      <c r="Q202" s="775">
        <v>13</v>
      </c>
      <c r="R202" s="775">
        <v>49</v>
      </c>
      <c r="S202" s="775">
        <v>121</v>
      </c>
      <c r="T202" s="775">
        <v>24</v>
      </c>
      <c r="U202" s="775">
        <v>24</v>
      </c>
      <c r="V202" s="775">
        <v>673</v>
      </c>
      <c r="W202" s="775">
        <v>14</v>
      </c>
      <c r="X202" s="775">
        <v>27</v>
      </c>
      <c r="Y202" s="775">
        <v>95</v>
      </c>
    </row>
    <row r="203" spans="1:25" s="386" customFormat="1" ht="15" customHeight="1" x14ac:dyDescent="0.25">
      <c r="A203" s="775" t="s">
        <v>585</v>
      </c>
      <c r="B203" s="775" t="s">
        <v>2030</v>
      </c>
      <c r="C203" s="775">
        <v>765</v>
      </c>
      <c r="D203" s="775">
        <v>1</v>
      </c>
      <c r="E203" s="775">
        <v>52</v>
      </c>
      <c r="F203" s="775">
        <v>4</v>
      </c>
      <c r="G203" s="775">
        <v>3</v>
      </c>
      <c r="H203" s="775">
        <v>25</v>
      </c>
      <c r="I203" s="775">
        <v>138</v>
      </c>
      <c r="J203" s="775">
        <v>31</v>
      </c>
      <c r="K203" s="775">
        <v>79</v>
      </c>
      <c r="L203" s="775">
        <v>39</v>
      </c>
      <c r="M203" s="775">
        <v>31</v>
      </c>
      <c r="N203" s="775">
        <v>9</v>
      </c>
      <c r="O203" s="775">
        <v>64</v>
      </c>
      <c r="P203" s="775">
        <v>55</v>
      </c>
      <c r="Q203" s="775">
        <v>13</v>
      </c>
      <c r="R203" s="775">
        <v>51</v>
      </c>
      <c r="S203" s="775">
        <v>121</v>
      </c>
      <c r="T203" s="775">
        <v>23</v>
      </c>
      <c r="U203" s="775">
        <v>27</v>
      </c>
      <c r="V203" s="775">
        <v>679</v>
      </c>
      <c r="W203" s="775">
        <v>13</v>
      </c>
      <c r="X203" s="775">
        <v>29</v>
      </c>
      <c r="Y203" s="775">
        <v>95</v>
      </c>
    </row>
    <row r="204" spans="1:25" s="386" customFormat="1" ht="15" customHeight="1" x14ac:dyDescent="0.25">
      <c r="A204" s="775" t="s">
        <v>586</v>
      </c>
      <c r="B204" s="775" t="s">
        <v>2030</v>
      </c>
      <c r="C204" s="775">
        <v>758</v>
      </c>
      <c r="D204" s="775">
        <v>1</v>
      </c>
      <c r="E204" s="775">
        <v>53</v>
      </c>
      <c r="F204" s="775">
        <v>4</v>
      </c>
      <c r="G204" s="775">
        <v>3</v>
      </c>
      <c r="H204" s="775">
        <v>27</v>
      </c>
      <c r="I204" s="775">
        <v>135</v>
      </c>
      <c r="J204" s="775">
        <v>30</v>
      </c>
      <c r="K204" s="775">
        <v>82</v>
      </c>
      <c r="L204" s="775">
        <v>38</v>
      </c>
      <c r="M204" s="775">
        <v>31</v>
      </c>
      <c r="N204" s="775">
        <v>8</v>
      </c>
      <c r="O204" s="775">
        <v>65</v>
      </c>
      <c r="P204" s="775">
        <v>56</v>
      </c>
      <c r="Q204" s="775">
        <v>13</v>
      </c>
      <c r="R204" s="775">
        <v>48</v>
      </c>
      <c r="S204" s="775">
        <v>119</v>
      </c>
      <c r="T204" s="775">
        <v>21</v>
      </c>
      <c r="U204" s="775">
        <v>24</v>
      </c>
      <c r="V204" s="775">
        <v>669</v>
      </c>
      <c r="W204" s="775">
        <v>12</v>
      </c>
      <c r="X204" s="775">
        <v>28</v>
      </c>
      <c r="Y204" s="775">
        <v>95</v>
      </c>
    </row>
    <row r="205" spans="1:25" s="386" customFormat="1" ht="15" customHeight="1" x14ac:dyDescent="0.25">
      <c r="A205" s="775" t="s">
        <v>587</v>
      </c>
      <c r="B205" s="775" t="s">
        <v>2030</v>
      </c>
      <c r="C205" s="775">
        <v>755</v>
      </c>
      <c r="D205" s="775">
        <v>1</v>
      </c>
      <c r="E205" s="775">
        <v>53</v>
      </c>
      <c r="F205" s="775">
        <v>4</v>
      </c>
      <c r="G205" s="775">
        <v>3</v>
      </c>
      <c r="H205" s="775">
        <v>28</v>
      </c>
      <c r="I205" s="775">
        <v>135</v>
      </c>
      <c r="J205" s="775">
        <v>30</v>
      </c>
      <c r="K205" s="775">
        <v>84</v>
      </c>
      <c r="L205" s="775">
        <v>37</v>
      </c>
      <c r="M205" s="775">
        <v>30</v>
      </c>
      <c r="N205" s="775">
        <v>8</v>
      </c>
      <c r="O205" s="775">
        <v>66</v>
      </c>
      <c r="P205" s="775">
        <v>55</v>
      </c>
      <c r="Q205" s="775">
        <v>13</v>
      </c>
      <c r="R205" s="775">
        <v>48</v>
      </c>
      <c r="S205" s="775">
        <v>119</v>
      </c>
      <c r="T205" s="775">
        <v>19</v>
      </c>
      <c r="U205" s="775">
        <v>22</v>
      </c>
      <c r="V205" s="775">
        <v>666</v>
      </c>
      <c r="W205" s="775">
        <v>12</v>
      </c>
      <c r="X205" s="775">
        <v>27</v>
      </c>
      <c r="Y205" s="775">
        <v>96</v>
      </c>
    </row>
    <row r="206" spans="1:25" s="386" customFormat="1" ht="15" customHeight="1" x14ac:dyDescent="0.25">
      <c r="A206" s="775" t="s">
        <v>588</v>
      </c>
      <c r="B206" s="775" t="s">
        <v>2030</v>
      </c>
      <c r="C206" s="775">
        <v>748</v>
      </c>
      <c r="D206" s="775">
        <v>1</v>
      </c>
      <c r="E206" s="775">
        <v>52</v>
      </c>
      <c r="F206" s="775">
        <v>4</v>
      </c>
      <c r="G206" s="775">
        <v>4</v>
      </c>
      <c r="H206" s="775">
        <v>28</v>
      </c>
      <c r="I206" s="775">
        <v>134</v>
      </c>
      <c r="J206" s="775">
        <v>29</v>
      </c>
      <c r="K206" s="775">
        <v>88</v>
      </c>
      <c r="L206" s="775">
        <v>38</v>
      </c>
      <c r="M206" s="775">
        <v>30</v>
      </c>
      <c r="N206" s="775">
        <v>9</v>
      </c>
      <c r="O206" s="775">
        <v>65</v>
      </c>
      <c r="P206" s="775">
        <v>52</v>
      </c>
      <c r="Q206" s="775">
        <v>13</v>
      </c>
      <c r="R206" s="775">
        <v>48</v>
      </c>
      <c r="S206" s="775">
        <v>119</v>
      </c>
      <c r="T206" s="775">
        <v>17</v>
      </c>
      <c r="U206" s="775">
        <v>20</v>
      </c>
      <c r="V206" s="775">
        <v>660</v>
      </c>
      <c r="W206" s="775">
        <v>11</v>
      </c>
      <c r="X206" s="775">
        <v>28</v>
      </c>
      <c r="Y206" s="775">
        <v>95</v>
      </c>
    </row>
    <row r="207" spans="1:25" s="386" customFormat="1" ht="15" customHeight="1" x14ac:dyDescent="0.25">
      <c r="A207" s="775" t="s">
        <v>589</v>
      </c>
      <c r="B207" s="775" t="s">
        <v>2030</v>
      </c>
      <c r="C207" s="775">
        <v>764</v>
      </c>
      <c r="D207" s="775">
        <v>1</v>
      </c>
      <c r="E207" s="775">
        <v>52</v>
      </c>
      <c r="F207" s="775">
        <v>4</v>
      </c>
      <c r="G207" s="775">
        <v>4</v>
      </c>
      <c r="H207" s="775">
        <v>29</v>
      </c>
      <c r="I207" s="775">
        <v>136</v>
      </c>
      <c r="J207" s="775">
        <v>29</v>
      </c>
      <c r="K207" s="775">
        <v>91</v>
      </c>
      <c r="L207" s="775">
        <v>39</v>
      </c>
      <c r="M207" s="775">
        <v>32</v>
      </c>
      <c r="N207" s="775">
        <v>11</v>
      </c>
      <c r="O207" s="775">
        <v>65</v>
      </c>
      <c r="P207" s="775">
        <v>49</v>
      </c>
      <c r="Q207" s="775">
        <v>15</v>
      </c>
      <c r="R207" s="775">
        <v>50</v>
      </c>
      <c r="S207" s="775">
        <v>121</v>
      </c>
      <c r="T207" s="775">
        <v>16</v>
      </c>
      <c r="U207" s="775">
        <v>20</v>
      </c>
      <c r="V207" s="775">
        <v>674</v>
      </c>
      <c r="W207" s="775">
        <v>13</v>
      </c>
      <c r="X207" s="775">
        <v>28</v>
      </c>
      <c r="Y207" s="775">
        <v>95</v>
      </c>
    </row>
    <row r="208" spans="1:25" s="386" customFormat="1" ht="15" customHeight="1" x14ac:dyDescent="0.25">
      <c r="A208" s="775" t="s">
        <v>590</v>
      </c>
      <c r="B208" s="775" t="s">
        <v>2030</v>
      </c>
      <c r="C208" s="775">
        <v>771</v>
      </c>
      <c r="D208" s="775">
        <v>1</v>
      </c>
      <c r="E208" s="775">
        <v>50</v>
      </c>
      <c r="F208" s="775">
        <v>4</v>
      </c>
      <c r="G208" s="775">
        <v>5</v>
      </c>
      <c r="H208" s="775">
        <v>28</v>
      </c>
      <c r="I208" s="775">
        <v>134</v>
      </c>
      <c r="J208" s="775">
        <v>29</v>
      </c>
      <c r="K208" s="775">
        <v>92</v>
      </c>
      <c r="L208" s="775">
        <v>39</v>
      </c>
      <c r="M208" s="775">
        <v>33</v>
      </c>
      <c r="N208" s="775">
        <v>13</v>
      </c>
      <c r="O208" s="775">
        <v>65</v>
      </c>
      <c r="P208" s="775">
        <v>55</v>
      </c>
      <c r="Q208" s="775">
        <v>16</v>
      </c>
      <c r="R208" s="775">
        <v>52</v>
      </c>
      <c r="S208" s="775">
        <v>120</v>
      </c>
      <c r="T208" s="775">
        <v>15</v>
      </c>
      <c r="U208" s="775">
        <v>19</v>
      </c>
      <c r="V208" s="775">
        <v>684</v>
      </c>
      <c r="W208" s="775">
        <v>14</v>
      </c>
      <c r="X208" s="775">
        <v>30</v>
      </c>
      <c r="Y208" s="775">
        <v>91</v>
      </c>
    </row>
    <row r="209" spans="1:25" s="386" customFormat="1" ht="15" customHeight="1" x14ac:dyDescent="0.25">
      <c r="A209" s="775" t="s">
        <v>591</v>
      </c>
      <c r="B209" s="775" t="s">
        <v>2030</v>
      </c>
      <c r="C209" s="775">
        <v>791</v>
      </c>
      <c r="D209" s="775">
        <v>1</v>
      </c>
      <c r="E209" s="775">
        <v>55</v>
      </c>
      <c r="F209" s="775">
        <v>4</v>
      </c>
      <c r="G209" s="775">
        <v>4</v>
      </c>
      <c r="H209" s="775">
        <v>27</v>
      </c>
      <c r="I209" s="775">
        <v>137</v>
      </c>
      <c r="J209" s="775">
        <v>31</v>
      </c>
      <c r="K209" s="775">
        <v>91</v>
      </c>
      <c r="L209" s="775">
        <v>41</v>
      </c>
      <c r="M209" s="775">
        <v>34</v>
      </c>
      <c r="N209" s="775">
        <v>13</v>
      </c>
      <c r="O209" s="775">
        <v>67</v>
      </c>
      <c r="P209" s="775">
        <v>57</v>
      </c>
      <c r="Q209" s="775">
        <v>16</v>
      </c>
      <c r="R209" s="775">
        <v>54</v>
      </c>
      <c r="S209" s="775">
        <v>124</v>
      </c>
      <c r="T209" s="775">
        <v>17</v>
      </c>
      <c r="U209" s="775">
        <v>20</v>
      </c>
      <c r="V209" s="775">
        <v>700</v>
      </c>
      <c r="W209" s="775">
        <v>15</v>
      </c>
      <c r="X209" s="775">
        <v>29</v>
      </c>
      <c r="Y209" s="775">
        <v>93</v>
      </c>
    </row>
    <row r="210" spans="1:25" s="386" customFormat="1" ht="15" customHeight="1" x14ac:dyDescent="0.25">
      <c r="A210" s="775" t="s">
        <v>592</v>
      </c>
      <c r="B210" s="775" t="s">
        <v>2030</v>
      </c>
      <c r="C210" s="775">
        <v>786</v>
      </c>
      <c r="D210" s="775">
        <v>1</v>
      </c>
      <c r="E210" s="775">
        <v>54</v>
      </c>
      <c r="F210" s="775">
        <v>4</v>
      </c>
      <c r="G210" s="775">
        <v>4</v>
      </c>
      <c r="H210" s="775">
        <v>27</v>
      </c>
      <c r="I210" s="775">
        <v>138</v>
      </c>
      <c r="J210" s="775">
        <v>30</v>
      </c>
      <c r="K210" s="775">
        <v>91</v>
      </c>
      <c r="L210" s="775">
        <v>42</v>
      </c>
      <c r="M210" s="775">
        <v>36</v>
      </c>
      <c r="N210" s="775">
        <v>11</v>
      </c>
      <c r="O210" s="775">
        <v>66</v>
      </c>
      <c r="P210" s="775">
        <v>56</v>
      </c>
      <c r="Q210" s="775">
        <v>16</v>
      </c>
      <c r="R210" s="775">
        <v>51</v>
      </c>
      <c r="S210" s="775">
        <v>124</v>
      </c>
      <c r="T210" s="775">
        <v>17</v>
      </c>
      <c r="U210" s="775">
        <v>19</v>
      </c>
      <c r="V210" s="775">
        <v>697</v>
      </c>
      <c r="W210" s="775">
        <v>13</v>
      </c>
      <c r="X210" s="775">
        <v>31</v>
      </c>
      <c r="Y210" s="775">
        <v>94</v>
      </c>
    </row>
    <row r="211" spans="1:25" s="386" customFormat="1" ht="15" customHeight="1" x14ac:dyDescent="0.25">
      <c r="A211" s="775" t="s">
        <v>593</v>
      </c>
      <c r="B211" s="775" t="s">
        <v>2030</v>
      </c>
      <c r="C211" s="775">
        <v>786</v>
      </c>
      <c r="D211" s="775">
        <v>1</v>
      </c>
      <c r="E211" s="775">
        <v>54</v>
      </c>
      <c r="F211" s="775">
        <v>4</v>
      </c>
      <c r="G211" s="775">
        <v>3</v>
      </c>
      <c r="H211" s="775">
        <v>27</v>
      </c>
      <c r="I211" s="775">
        <v>140</v>
      </c>
      <c r="J211" s="775">
        <v>30</v>
      </c>
      <c r="K211" s="775">
        <v>91</v>
      </c>
      <c r="L211" s="775">
        <v>42</v>
      </c>
      <c r="M211" s="775">
        <v>36</v>
      </c>
      <c r="N211" s="775">
        <v>11</v>
      </c>
      <c r="O211" s="775">
        <v>69</v>
      </c>
      <c r="P211" s="775">
        <v>54</v>
      </c>
      <c r="Q211" s="775">
        <v>16</v>
      </c>
      <c r="R211" s="775">
        <v>49</v>
      </c>
      <c r="S211" s="775">
        <v>124</v>
      </c>
      <c r="T211" s="775">
        <v>18</v>
      </c>
      <c r="U211" s="775">
        <v>20</v>
      </c>
      <c r="V211" s="775">
        <v>697</v>
      </c>
      <c r="W211" s="775">
        <v>14</v>
      </c>
      <c r="X211" s="775">
        <v>30</v>
      </c>
      <c r="Y211" s="775">
        <v>96</v>
      </c>
    </row>
    <row r="212" spans="1:25" s="386" customFormat="1" ht="15" customHeight="1" x14ac:dyDescent="0.25">
      <c r="A212" s="775" t="s">
        <v>594</v>
      </c>
      <c r="B212" s="775" t="s">
        <v>2030</v>
      </c>
      <c r="C212" s="775">
        <v>784</v>
      </c>
      <c r="D212" s="775">
        <v>1</v>
      </c>
      <c r="E212" s="775">
        <v>51</v>
      </c>
      <c r="F212" s="775">
        <v>4</v>
      </c>
      <c r="G212" s="775">
        <v>3</v>
      </c>
      <c r="H212" s="775">
        <v>28</v>
      </c>
      <c r="I212" s="775">
        <v>139</v>
      </c>
      <c r="J212" s="775">
        <v>32</v>
      </c>
      <c r="K212" s="775">
        <v>93</v>
      </c>
      <c r="L212" s="775">
        <v>42</v>
      </c>
      <c r="M212" s="775">
        <v>37</v>
      </c>
      <c r="N212" s="775">
        <v>11</v>
      </c>
      <c r="O212" s="775">
        <v>67</v>
      </c>
      <c r="P212" s="775">
        <v>55</v>
      </c>
      <c r="Q212" s="775">
        <v>16</v>
      </c>
      <c r="R212" s="775">
        <v>48</v>
      </c>
      <c r="S212" s="775">
        <v>120</v>
      </c>
      <c r="T212" s="775">
        <v>16</v>
      </c>
      <c r="U212" s="775">
        <v>20</v>
      </c>
      <c r="V212" s="775">
        <v>696</v>
      </c>
      <c r="W212" s="775">
        <v>13</v>
      </c>
      <c r="X212" s="775">
        <v>29</v>
      </c>
      <c r="Y212" s="775">
        <v>97</v>
      </c>
    </row>
    <row r="213" spans="1:25" s="386" customFormat="1" ht="15" customHeight="1" x14ac:dyDescent="0.25">
      <c r="A213" s="775" t="s">
        <v>595</v>
      </c>
      <c r="B213" s="775" t="s">
        <v>2030</v>
      </c>
      <c r="C213" s="775">
        <v>793</v>
      </c>
      <c r="D213" s="775">
        <v>1</v>
      </c>
      <c r="E213" s="775">
        <v>51</v>
      </c>
      <c r="F213" s="775">
        <v>4</v>
      </c>
      <c r="G213" s="775">
        <v>3</v>
      </c>
      <c r="H213" s="775">
        <v>30</v>
      </c>
      <c r="I213" s="775">
        <v>143</v>
      </c>
      <c r="J213" s="775">
        <v>34</v>
      </c>
      <c r="K213" s="775">
        <v>92</v>
      </c>
      <c r="L213" s="775">
        <v>44</v>
      </c>
      <c r="M213" s="775">
        <v>38</v>
      </c>
      <c r="N213" s="775">
        <v>10</v>
      </c>
      <c r="O213" s="775">
        <v>69</v>
      </c>
      <c r="P213" s="775">
        <v>53</v>
      </c>
      <c r="Q213" s="775">
        <v>17</v>
      </c>
      <c r="R213" s="775">
        <v>50</v>
      </c>
      <c r="S213" s="775">
        <v>119</v>
      </c>
      <c r="T213" s="775">
        <v>14</v>
      </c>
      <c r="U213" s="775">
        <v>20</v>
      </c>
      <c r="V213" s="775">
        <v>704</v>
      </c>
      <c r="W213" s="775">
        <v>15</v>
      </c>
      <c r="X213" s="775">
        <v>29</v>
      </c>
      <c r="Y213" s="775">
        <v>99</v>
      </c>
    </row>
    <row r="214" spans="1:25" s="386" customFormat="1" ht="15" customHeight="1" x14ac:dyDescent="0.25">
      <c r="A214" s="775" t="s">
        <v>596</v>
      </c>
      <c r="B214" s="775" t="s">
        <v>2030</v>
      </c>
      <c r="C214" s="775">
        <v>800</v>
      </c>
      <c r="D214" s="775">
        <v>1</v>
      </c>
      <c r="E214" s="775">
        <v>51</v>
      </c>
      <c r="F214" s="775">
        <v>4</v>
      </c>
      <c r="G214" s="775">
        <v>3</v>
      </c>
      <c r="H214" s="775">
        <v>30</v>
      </c>
      <c r="I214" s="775">
        <v>145</v>
      </c>
      <c r="J214" s="775">
        <v>34</v>
      </c>
      <c r="K214" s="775">
        <v>92</v>
      </c>
      <c r="L214" s="775">
        <v>43</v>
      </c>
      <c r="M214" s="775">
        <v>40</v>
      </c>
      <c r="N214" s="775">
        <v>10</v>
      </c>
      <c r="O214" s="775">
        <v>68</v>
      </c>
      <c r="P214" s="775">
        <v>51</v>
      </c>
      <c r="Q214" s="775">
        <v>17</v>
      </c>
      <c r="R214" s="775">
        <v>52</v>
      </c>
      <c r="S214" s="775">
        <v>122</v>
      </c>
      <c r="T214" s="775">
        <v>17</v>
      </c>
      <c r="U214" s="775">
        <v>21</v>
      </c>
      <c r="V214" s="775">
        <v>711</v>
      </c>
      <c r="W214" s="775">
        <v>15</v>
      </c>
      <c r="X214" s="775">
        <v>30</v>
      </c>
      <c r="Y214" s="775">
        <v>100</v>
      </c>
    </row>
    <row r="215" spans="1:25" s="386" customFormat="1" ht="15" customHeight="1" x14ac:dyDescent="0.25">
      <c r="A215" s="775" t="s">
        <v>597</v>
      </c>
      <c r="B215" s="775" t="s">
        <v>2030</v>
      </c>
      <c r="C215" s="775">
        <v>812</v>
      </c>
      <c r="D215" s="775">
        <v>1</v>
      </c>
      <c r="E215" s="775">
        <v>54</v>
      </c>
      <c r="F215" s="775">
        <v>4</v>
      </c>
      <c r="G215" s="775">
        <v>4</v>
      </c>
      <c r="H215" s="775">
        <v>31</v>
      </c>
      <c r="I215" s="775">
        <v>147</v>
      </c>
      <c r="J215" s="775">
        <v>33</v>
      </c>
      <c r="K215" s="775">
        <v>91</v>
      </c>
      <c r="L215" s="775">
        <v>42</v>
      </c>
      <c r="M215" s="775">
        <v>40</v>
      </c>
      <c r="N215" s="775">
        <v>9</v>
      </c>
      <c r="O215" s="775">
        <v>72</v>
      </c>
      <c r="P215" s="775">
        <v>48</v>
      </c>
      <c r="Q215" s="775">
        <v>18</v>
      </c>
      <c r="R215" s="775">
        <v>55</v>
      </c>
      <c r="S215" s="775">
        <v>124</v>
      </c>
      <c r="T215" s="775">
        <v>18</v>
      </c>
      <c r="U215" s="775">
        <v>21</v>
      </c>
      <c r="V215" s="775">
        <v>717</v>
      </c>
      <c r="W215" s="775">
        <v>16</v>
      </c>
      <c r="X215" s="775">
        <v>31</v>
      </c>
      <c r="Y215" s="775">
        <v>100</v>
      </c>
    </row>
    <row r="216" spans="1:25" s="386" customFormat="1" ht="15" customHeight="1" x14ac:dyDescent="0.25">
      <c r="A216" s="775" t="s">
        <v>598</v>
      </c>
      <c r="B216" s="775" t="s">
        <v>2030</v>
      </c>
      <c r="C216" s="775">
        <v>819</v>
      </c>
      <c r="D216" s="775">
        <v>1</v>
      </c>
      <c r="E216" s="775">
        <v>57</v>
      </c>
      <c r="F216" s="775">
        <v>4</v>
      </c>
      <c r="G216" s="775">
        <v>4</v>
      </c>
      <c r="H216" s="775">
        <v>28</v>
      </c>
      <c r="I216" s="775">
        <v>143</v>
      </c>
      <c r="J216" s="775">
        <v>35</v>
      </c>
      <c r="K216" s="775">
        <v>92</v>
      </c>
      <c r="L216" s="775">
        <v>40</v>
      </c>
      <c r="M216" s="775">
        <v>40</v>
      </c>
      <c r="N216" s="775">
        <v>10</v>
      </c>
      <c r="O216" s="775">
        <v>73</v>
      </c>
      <c r="P216" s="775">
        <v>53</v>
      </c>
      <c r="Q216" s="775">
        <v>17</v>
      </c>
      <c r="R216" s="775">
        <v>53</v>
      </c>
      <c r="S216" s="775">
        <v>127</v>
      </c>
      <c r="T216" s="775">
        <v>22</v>
      </c>
      <c r="U216" s="775">
        <v>21</v>
      </c>
      <c r="V216" s="775">
        <v>725</v>
      </c>
      <c r="W216" s="775">
        <v>16</v>
      </c>
      <c r="X216" s="775">
        <v>31</v>
      </c>
      <c r="Y216" s="775">
        <v>96</v>
      </c>
    </row>
    <row r="217" spans="1:25" s="386" customFormat="1" ht="15" customHeight="1" x14ac:dyDescent="0.25">
      <c r="A217" s="775" t="s">
        <v>599</v>
      </c>
      <c r="B217" s="775" t="s">
        <v>2030</v>
      </c>
      <c r="C217" s="775">
        <v>820</v>
      </c>
      <c r="D217" s="775">
        <v>1</v>
      </c>
      <c r="E217" s="775">
        <v>59</v>
      </c>
      <c r="F217" s="775">
        <v>4</v>
      </c>
      <c r="G217" s="775">
        <v>4</v>
      </c>
      <c r="H217" s="775">
        <v>26</v>
      </c>
      <c r="I217" s="775">
        <v>137</v>
      </c>
      <c r="J217" s="775">
        <v>36</v>
      </c>
      <c r="K217" s="775">
        <v>94</v>
      </c>
      <c r="L217" s="775">
        <v>43</v>
      </c>
      <c r="M217" s="775">
        <v>39</v>
      </c>
      <c r="N217" s="775">
        <v>9</v>
      </c>
      <c r="O217" s="775">
        <v>77</v>
      </c>
      <c r="P217" s="775">
        <v>54</v>
      </c>
      <c r="Q217" s="775">
        <v>17</v>
      </c>
      <c r="R217" s="775">
        <v>50</v>
      </c>
      <c r="S217" s="775">
        <v>129</v>
      </c>
      <c r="T217" s="775">
        <v>20</v>
      </c>
      <c r="U217" s="775">
        <v>21</v>
      </c>
      <c r="V217" s="775">
        <v>726</v>
      </c>
      <c r="W217" s="775">
        <v>15</v>
      </c>
      <c r="X217" s="775">
        <v>31</v>
      </c>
      <c r="Y217" s="775">
        <v>91</v>
      </c>
    </row>
    <row r="218" spans="1:25" s="386" customFormat="1" ht="15" customHeight="1" x14ac:dyDescent="0.25">
      <c r="A218" s="775" t="s">
        <v>600</v>
      </c>
      <c r="B218" s="775" t="s">
        <v>2030</v>
      </c>
      <c r="C218" s="775">
        <v>817</v>
      </c>
      <c r="D218" s="775">
        <v>1</v>
      </c>
      <c r="E218" s="775">
        <v>57</v>
      </c>
      <c r="F218" s="775">
        <v>4</v>
      </c>
      <c r="G218" s="775">
        <v>4</v>
      </c>
      <c r="H218" s="775">
        <v>24</v>
      </c>
      <c r="I218" s="775">
        <v>132</v>
      </c>
      <c r="J218" s="775">
        <v>40</v>
      </c>
      <c r="K218" s="775">
        <v>94</v>
      </c>
      <c r="L218" s="775">
        <v>43</v>
      </c>
      <c r="M218" s="775">
        <v>39</v>
      </c>
      <c r="N218" s="775">
        <v>9</v>
      </c>
      <c r="O218" s="775">
        <v>74</v>
      </c>
      <c r="P218" s="775">
        <v>54</v>
      </c>
      <c r="Q218" s="775">
        <v>18</v>
      </c>
      <c r="R218" s="775">
        <v>49</v>
      </c>
      <c r="S218" s="775">
        <v>131</v>
      </c>
      <c r="T218" s="775">
        <v>21</v>
      </c>
      <c r="U218" s="775">
        <v>22</v>
      </c>
      <c r="V218" s="775">
        <v>726</v>
      </c>
      <c r="W218" s="775">
        <v>13</v>
      </c>
      <c r="X218" s="775">
        <v>30</v>
      </c>
      <c r="Y218" s="775">
        <v>89</v>
      </c>
    </row>
    <row r="219" spans="1:25" s="386" customFormat="1" ht="15" customHeight="1" x14ac:dyDescent="0.25">
      <c r="A219" s="775" t="s">
        <v>601</v>
      </c>
      <c r="B219" s="775" t="s">
        <v>2030</v>
      </c>
      <c r="C219" s="775">
        <v>814</v>
      </c>
      <c r="D219" s="775">
        <v>1</v>
      </c>
      <c r="E219" s="775">
        <v>58</v>
      </c>
      <c r="F219" s="775">
        <v>4</v>
      </c>
      <c r="G219" s="775">
        <v>4</v>
      </c>
      <c r="H219" s="775">
        <v>23</v>
      </c>
      <c r="I219" s="775">
        <v>131</v>
      </c>
      <c r="J219" s="775">
        <v>43</v>
      </c>
      <c r="K219" s="775">
        <v>93</v>
      </c>
      <c r="L219" s="775">
        <v>44</v>
      </c>
      <c r="M219" s="775">
        <v>39</v>
      </c>
      <c r="N219" s="775">
        <v>9</v>
      </c>
      <c r="O219" s="775">
        <v>71</v>
      </c>
      <c r="P219" s="775">
        <v>54</v>
      </c>
      <c r="Q219" s="775">
        <v>18</v>
      </c>
      <c r="R219" s="775">
        <v>49</v>
      </c>
      <c r="S219" s="775">
        <v>130</v>
      </c>
      <c r="T219" s="775">
        <v>20</v>
      </c>
      <c r="U219" s="775">
        <v>23</v>
      </c>
      <c r="V219" s="775">
        <v>723</v>
      </c>
      <c r="W219" s="775">
        <v>15</v>
      </c>
      <c r="X219" s="775">
        <v>29</v>
      </c>
      <c r="Y219" s="775">
        <v>88</v>
      </c>
    </row>
    <row r="220" spans="1:25" s="386" customFormat="1" ht="15" customHeight="1" x14ac:dyDescent="0.25">
      <c r="A220" s="775" t="s">
        <v>602</v>
      </c>
      <c r="B220" s="775" t="s">
        <v>2030</v>
      </c>
      <c r="C220" s="775">
        <v>815</v>
      </c>
      <c r="D220" s="775">
        <v>1</v>
      </c>
      <c r="E220" s="775">
        <v>58</v>
      </c>
      <c r="F220" s="775">
        <v>4</v>
      </c>
      <c r="G220" s="775">
        <v>4</v>
      </c>
      <c r="H220" s="775">
        <v>22</v>
      </c>
      <c r="I220" s="775">
        <v>133</v>
      </c>
      <c r="J220" s="775">
        <v>43</v>
      </c>
      <c r="K220" s="775">
        <v>89</v>
      </c>
      <c r="L220" s="775">
        <v>44</v>
      </c>
      <c r="M220" s="775">
        <v>40</v>
      </c>
      <c r="N220" s="775">
        <v>11</v>
      </c>
      <c r="O220" s="775">
        <v>74</v>
      </c>
      <c r="P220" s="775">
        <v>55</v>
      </c>
      <c r="Q220" s="775">
        <v>18</v>
      </c>
      <c r="R220" s="775">
        <v>47</v>
      </c>
      <c r="S220" s="775">
        <v>130</v>
      </c>
      <c r="T220" s="775">
        <v>21</v>
      </c>
      <c r="U220" s="775">
        <v>23</v>
      </c>
      <c r="V220" s="775">
        <v>727</v>
      </c>
      <c r="W220" s="775">
        <v>15</v>
      </c>
      <c r="X220" s="775">
        <v>28</v>
      </c>
      <c r="Y220" s="775">
        <v>90</v>
      </c>
    </row>
    <row r="221" spans="1:25" s="386" customFormat="1" ht="15" customHeight="1" x14ac:dyDescent="0.25">
      <c r="A221" s="775" t="s">
        <v>603</v>
      </c>
      <c r="B221" s="775" t="s">
        <v>2030</v>
      </c>
      <c r="C221" s="775">
        <v>811</v>
      </c>
      <c r="D221" s="775">
        <v>1</v>
      </c>
      <c r="E221" s="775">
        <v>61</v>
      </c>
      <c r="F221" s="775">
        <v>3</v>
      </c>
      <c r="G221" s="775">
        <v>4</v>
      </c>
      <c r="H221" s="775">
        <v>23</v>
      </c>
      <c r="I221" s="775">
        <v>130</v>
      </c>
      <c r="J221" s="775">
        <v>42</v>
      </c>
      <c r="K221" s="775">
        <v>87</v>
      </c>
      <c r="L221" s="775">
        <v>45</v>
      </c>
      <c r="M221" s="775">
        <v>39</v>
      </c>
      <c r="N221" s="775">
        <v>10</v>
      </c>
      <c r="O221" s="775">
        <v>76</v>
      </c>
      <c r="P221" s="775">
        <v>55</v>
      </c>
      <c r="Q221" s="775">
        <v>20</v>
      </c>
      <c r="R221" s="775">
        <v>46</v>
      </c>
      <c r="S221" s="775">
        <v>128</v>
      </c>
      <c r="T221" s="775">
        <v>22</v>
      </c>
      <c r="U221" s="775">
        <v>22</v>
      </c>
      <c r="V221" s="775">
        <v>720</v>
      </c>
      <c r="W221" s="775">
        <v>14</v>
      </c>
      <c r="X221" s="775">
        <v>27</v>
      </c>
      <c r="Y221" s="775">
        <v>89</v>
      </c>
    </row>
    <row r="222" spans="1:25" s="386" customFormat="1" ht="15" customHeight="1" x14ac:dyDescent="0.25">
      <c r="A222" s="775" t="s">
        <v>604</v>
      </c>
      <c r="B222" s="775" t="s">
        <v>2030</v>
      </c>
      <c r="C222" s="775">
        <v>821</v>
      </c>
      <c r="D222" s="775">
        <v>1</v>
      </c>
      <c r="E222" s="775">
        <v>59</v>
      </c>
      <c r="F222" s="775">
        <v>3</v>
      </c>
      <c r="G222" s="775">
        <v>4</v>
      </c>
      <c r="H222" s="775">
        <v>23</v>
      </c>
      <c r="I222" s="775">
        <v>129</v>
      </c>
      <c r="J222" s="775">
        <v>39</v>
      </c>
      <c r="K222" s="775">
        <v>88</v>
      </c>
      <c r="L222" s="775">
        <v>46</v>
      </c>
      <c r="M222" s="775">
        <v>38</v>
      </c>
      <c r="N222" s="775">
        <v>11</v>
      </c>
      <c r="O222" s="775">
        <v>77</v>
      </c>
      <c r="P222" s="775">
        <v>55</v>
      </c>
      <c r="Q222" s="775">
        <v>21</v>
      </c>
      <c r="R222" s="775">
        <v>48</v>
      </c>
      <c r="S222" s="775">
        <v>131</v>
      </c>
      <c r="T222" s="775">
        <v>22</v>
      </c>
      <c r="U222" s="775">
        <v>25</v>
      </c>
      <c r="V222" s="775">
        <v>731</v>
      </c>
      <c r="W222" s="775">
        <v>15</v>
      </c>
      <c r="X222" s="775">
        <v>28</v>
      </c>
      <c r="Y222" s="775">
        <v>86</v>
      </c>
    </row>
    <row r="223" spans="1:25" s="386" customFormat="1" ht="15" customHeight="1" x14ac:dyDescent="0.25">
      <c r="A223" s="775" t="s">
        <v>605</v>
      </c>
      <c r="B223" s="775" t="s">
        <v>2030</v>
      </c>
      <c r="C223" s="775">
        <v>832</v>
      </c>
      <c r="D223" s="775">
        <v>1</v>
      </c>
      <c r="E223" s="775">
        <v>60</v>
      </c>
      <c r="F223" s="775">
        <v>4</v>
      </c>
      <c r="G223" s="775">
        <v>4</v>
      </c>
      <c r="H223" s="775">
        <v>26</v>
      </c>
      <c r="I223" s="775">
        <v>127</v>
      </c>
      <c r="J223" s="775">
        <v>40</v>
      </c>
      <c r="K223" s="775">
        <v>91</v>
      </c>
      <c r="L223" s="775">
        <v>48</v>
      </c>
      <c r="M223" s="775">
        <v>38</v>
      </c>
      <c r="N223" s="775">
        <v>10</v>
      </c>
      <c r="O223" s="775">
        <v>77</v>
      </c>
      <c r="P223" s="775">
        <v>56</v>
      </c>
      <c r="Q223" s="775">
        <v>21</v>
      </c>
      <c r="R223" s="775">
        <v>47</v>
      </c>
      <c r="S223" s="775">
        <v>133</v>
      </c>
      <c r="T223" s="775">
        <v>23</v>
      </c>
      <c r="U223" s="775">
        <v>28</v>
      </c>
      <c r="V223" s="775">
        <v>739</v>
      </c>
      <c r="W223" s="775">
        <v>15</v>
      </c>
      <c r="X223" s="775">
        <v>29</v>
      </c>
      <c r="Y223" s="775">
        <v>83</v>
      </c>
    </row>
    <row r="224" spans="1:25" s="386" customFormat="1" ht="15" customHeight="1" x14ac:dyDescent="0.25">
      <c r="A224" s="775" t="s">
        <v>606</v>
      </c>
      <c r="B224" s="775" t="s">
        <v>2030</v>
      </c>
      <c r="C224" s="775">
        <v>837</v>
      </c>
      <c r="D224" s="775">
        <v>1</v>
      </c>
      <c r="E224" s="775">
        <v>59</v>
      </c>
      <c r="F224" s="775">
        <v>4</v>
      </c>
      <c r="G224" s="775">
        <v>4</v>
      </c>
      <c r="H224" s="775">
        <v>26</v>
      </c>
      <c r="I224" s="775">
        <v>130</v>
      </c>
      <c r="J224" s="775">
        <v>41</v>
      </c>
      <c r="K224" s="775">
        <v>92</v>
      </c>
      <c r="L224" s="775">
        <v>48</v>
      </c>
      <c r="M224" s="775">
        <v>38</v>
      </c>
      <c r="N224" s="775">
        <v>11</v>
      </c>
      <c r="O224" s="775">
        <v>74</v>
      </c>
      <c r="P224" s="775">
        <v>57</v>
      </c>
      <c r="Q224" s="775">
        <v>21</v>
      </c>
      <c r="R224" s="775">
        <v>49</v>
      </c>
      <c r="S224" s="775">
        <v>134</v>
      </c>
      <c r="T224" s="775">
        <v>21</v>
      </c>
      <c r="U224" s="775">
        <v>27</v>
      </c>
      <c r="V224" s="775">
        <v>743</v>
      </c>
      <c r="W224" s="775">
        <v>15</v>
      </c>
      <c r="X224" s="775">
        <v>30</v>
      </c>
      <c r="Y224" s="775">
        <v>86</v>
      </c>
    </row>
    <row r="225" spans="1:25" s="386" customFormat="1" ht="15" customHeight="1" x14ac:dyDescent="0.25">
      <c r="A225" s="775" t="s">
        <v>607</v>
      </c>
      <c r="B225" s="775" t="s">
        <v>2030</v>
      </c>
      <c r="C225" s="775">
        <v>842</v>
      </c>
      <c r="D225" s="775">
        <v>1</v>
      </c>
      <c r="E225" s="775">
        <v>61</v>
      </c>
      <c r="F225" s="775">
        <v>4</v>
      </c>
      <c r="G225" s="775">
        <v>4</v>
      </c>
      <c r="H225" s="775">
        <v>28</v>
      </c>
      <c r="I225" s="775">
        <v>134</v>
      </c>
      <c r="J225" s="775">
        <v>40</v>
      </c>
      <c r="K225" s="775">
        <v>92</v>
      </c>
      <c r="L225" s="775">
        <v>47</v>
      </c>
      <c r="M225" s="775">
        <v>39</v>
      </c>
      <c r="N225" s="775">
        <v>11</v>
      </c>
      <c r="O225" s="775">
        <v>76</v>
      </c>
      <c r="P225" s="775">
        <v>55</v>
      </c>
      <c r="Q225" s="775">
        <v>21</v>
      </c>
      <c r="R225" s="775">
        <v>50</v>
      </c>
      <c r="S225" s="775">
        <v>135</v>
      </c>
      <c r="T225" s="775">
        <v>18</v>
      </c>
      <c r="U225" s="775">
        <v>27</v>
      </c>
      <c r="V225" s="775">
        <v>745</v>
      </c>
      <c r="W225" s="775">
        <v>15</v>
      </c>
      <c r="X225" s="775">
        <v>30</v>
      </c>
      <c r="Y225" s="775">
        <v>89</v>
      </c>
    </row>
    <row r="226" spans="1:25" s="386" customFormat="1" ht="15" customHeight="1" x14ac:dyDescent="0.25">
      <c r="A226" s="775" t="s">
        <v>608</v>
      </c>
      <c r="B226" s="775" t="s">
        <v>2030</v>
      </c>
      <c r="C226" s="775">
        <v>846</v>
      </c>
      <c r="D226" s="775">
        <v>1</v>
      </c>
      <c r="E226" s="775">
        <v>62</v>
      </c>
      <c r="F226" s="775">
        <v>3</v>
      </c>
      <c r="G226" s="775">
        <v>4</v>
      </c>
      <c r="H226" s="775">
        <v>26</v>
      </c>
      <c r="I226" s="775">
        <v>138</v>
      </c>
      <c r="J226" s="775">
        <v>41</v>
      </c>
      <c r="K226" s="775">
        <v>92</v>
      </c>
      <c r="L226" s="775">
        <v>48</v>
      </c>
      <c r="M226" s="775">
        <v>38</v>
      </c>
      <c r="N226" s="775">
        <v>12</v>
      </c>
      <c r="O226" s="775">
        <v>78</v>
      </c>
      <c r="P226" s="775">
        <v>56</v>
      </c>
      <c r="Q226" s="775">
        <v>22</v>
      </c>
      <c r="R226" s="775">
        <v>51</v>
      </c>
      <c r="S226" s="775">
        <v>131</v>
      </c>
      <c r="T226" s="775">
        <v>17</v>
      </c>
      <c r="U226" s="775">
        <v>25</v>
      </c>
      <c r="V226" s="775">
        <v>749</v>
      </c>
      <c r="W226" s="775">
        <v>16</v>
      </c>
      <c r="X226" s="775">
        <v>31</v>
      </c>
      <c r="Y226" s="775">
        <v>92</v>
      </c>
    </row>
    <row r="227" spans="1:25" s="386" customFormat="1" ht="15" customHeight="1" x14ac:dyDescent="0.25">
      <c r="A227" s="775" t="s">
        <v>609</v>
      </c>
      <c r="B227" s="775" t="s">
        <v>2030</v>
      </c>
      <c r="C227" s="775">
        <v>864</v>
      </c>
      <c r="D227" s="775">
        <v>1</v>
      </c>
      <c r="E227" s="775">
        <v>63</v>
      </c>
      <c r="F227" s="775">
        <v>3</v>
      </c>
      <c r="G227" s="775">
        <v>4</v>
      </c>
      <c r="H227" s="775">
        <v>27</v>
      </c>
      <c r="I227" s="775">
        <v>141</v>
      </c>
      <c r="J227" s="775">
        <v>40</v>
      </c>
      <c r="K227" s="775">
        <v>95</v>
      </c>
      <c r="L227" s="775">
        <v>48</v>
      </c>
      <c r="M227" s="775">
        <v>39</v>
      </c>
      <c r="N227" s="775">
        <v>11</v>
      </c>
      <c r="O227" s="775">
        <v>83</v>
      </c>
      <c r="P227" s="775">
        <v>56</v>
      </c>
      <c r="Q227" s="775">
        <v>24</v>
      </c>
      <c r="R227" s="775">
        <v>52</v>
      </c>
      <c r="S227" s="775">
        <v>132</v>
      </c>
      <c r="T227" s="775">
        <v>20</v>
      </c>
      <c r="U227" s="775">
        <v>25</v>
      </c>
      <c r="V227" s="775">
        <v>766</v>
      </c>
      <c r="W227" s="775">
        <v>17</v>
      </c>
      <c r="X227" s="775">
        <v>31</v>
      </c>
      <c r="Y227" s="775">
        <v>93</v>
      </c>
    </row>
    <row r="228" spans="1:25" s="386" customFormat="1" ht="15" customHeight="1" x14ac:dyDescent="0.25">
      <c r="A228" s="775" t="s">
        <v>610</v>
      </c>
      <c r="B228" s="775" t="s">
        <v>2030</v>
      </c>
      <c r="C228" s="775">
        <v>862</v>
      </c>
      <c r="D228" s="775">
        <v>1</v>
      </c>
      <c r="E228" s="775">
        <v>63</v>
      </c>
      <c r="F228" s="775">
        <v>3</v>
      </c>
      <c r="G228" s="775">
        <v>4</v>
      </c>
      <c r="H228" s="775">
        <v>27</v>
      </c>
      <c r="I228" s="775">
        <v>140</v>
      </c>
      <c r="J228" s="775">
        <v>41</v>
      </c>
      <c r="K228" s="775">
        <v>93</v>
      </c>
      <c r="L228" s="775">
        <v>51</v>
      </c>
      <c r="M228" s="775">
        <v>38</v>
      </c>
      <c r="N228" s="775">
        <v>12</v>
      </c>
      <c r="O228" s="775">
        <v>80</v>
      </c>
      <c r="P228" s="775">
        <v>54</v>
      </c>
      <c r="Q228" s="775">
        <v>24</v>
      </c>
      <c r="R228" s="775">
        <v>51</v>
      </c>
      <c r="S228" s="775">
        <v>131</v>
      </c>
      <c r="T228" s="775">
        <v>23</v>
      </c>
      <c r="U228" s="775">
        <v>25</v>
      </c>
      <c r="V228" s="775">
        <v>762</v>
      </c>
      <c r="W228" s="775">
        <v>17</v>
      </c>
      <c r="X228" s="775">
        <v>29</v>
      </c>
      <c r="Y228" s="775">
        <v>94</v>
      </c>
    </row>
    <row r="229" spans="1:25" s="386" customFormat="1" ht="15" customHeight="1" x14ac:dyDescent="0.25">
      <c r="A229" s="775" t="s">
        <v>611</v>
      </c>
      <c r="B229" s="775" t="s">
        <v>2030</v>
      </c>
      <c r="C229" s="775">
        <v>856</v>
      </c>
      <c r="D229" s="775">
        <v>1</v>
      </c>
      <c r="E229" s="775">
        <v>63</v>
      </c>
      <c r="F229" s="775">
        <v>3</v>
      </c>
      <c r="G229" s="775">
        <v>4</v>
      </c>
      <c r="H229" s="775">
        <v>27</v>
      </c>
      <c r="I229" s="775">
        <v>139</v>
      </c>
      <c r="J229" s="775">
        <v>40</v>
      </c>
      <c r="K229" s="775">
        <v>93</v>
      </c>
      <c r="L229" s="775">
        <v>51</v>
      </c>
      <c r="M229" s="775">
        <v>38</v>
      </c>
      <c r="N229" s="775">
        <v>13</v>
      </c>
      <c r="O229" s="775">
        <v>78</v>
      </c>
      <c r="P229" s="775">
        <v>53</v>
      </c>
      <c r="Q229" s="775">
        <v>23</v>
      </c>
      <c r="R229" s="775">
        <v>51</v>
      </c>
      <c r="S229" s="775">
        <v>131</v>
      </c>
      <c r="T229" s="775">
        <v>23</v>
      </c>
      <c r="U229" s="775">
        <v>24</v>
      </c>
      <c r="V229" s="775">
        <v>757</v>
      </c>
      <c r="W229" s="775">
        <v>18</v>
      </c>
      <c r="X229" s="775">
        <v>28</v>
      </c>
      <c r="Y229" s="775">
        <v>93</v>
      </c>
    </row>
    <row r="230" spans="1:25" s="386" customFormat="1" ht="15" customHeight="1" x14ac:dyDescent="0.25">
      <c r="A230" s="775" t="s">
        <v>612</v>
      </c>
      <c r="B230" s="775" t="s">
        <v>2030</v>
      </c>
      <c r="C230" s="775">
        <v>855</v>
      </c>
      <c r="D230" s="775">
        <v>1</v>
      </c>
      <c r="E230" s="775">
        <v>64</v>
      </c>
      <c r="F230" s="775">
        <v>3</v>
      </c>
      <c r="G230" s="775">
        <v>4</v>
      </c>
      <c r="H230" s="775">
        <v>28</v>
      </c>
      <c r="I230" s="775">
        <v>137</v>
      </c>
      <c r="J230" s="775">
        <v>41</v>
      </c>
      <c r="K230" s="775">
        <v>91</v>
      </c>
      <c r="L230" s="775">
        <v>52</v>
      </c>
      <c r="M230" s="775">
        <v>37</v>
      </c>
      <c r="N230" s="775">
        <v>15</v>
      </c>
      <c r="O230" s="775">
        <v>79</v>
      </c>
      <c r="P230" s="775">
        <v>53</v>
      </c>
      <c r="Q230" s="775">
        <v>21</v>
      </c>
      <c r="R230" s="775">
        <v>49</v>
      </c>
      <c r="S230" s="775">
        <v>132</v>
      </c>
      <c r="T230" s="775">
        <v>23</v>
      </c>
      <c r="U230" s="775">
        <v>24</v>
      </c>
      <c r="V230" s="775">
        <v>753</v>
      </c>
      <c r="W230" s="775">
        <v>17</v>
      </c>
      <c r="X230" s="775">
        <v>28</v>
      </c>
      <c r="Y230" s="775">
        <v>92</v>
      </c>
    </row>
    <row r="231" spans="1:25" s="386" customFormat="1" ht="15" customHeight="1" x14ac:dyDescent="0.25">
      <c r="A231" s="775" t="s">
        <v>613</v>
      </c>
      <c r="B231" s="775" t="s">
        <v>2030</v>
      </c>
      <c r="C231" s="775">
        <v>847</v>
      </c>
      <c r="D231" s="775">
        <v>1</v>
      </c>
      <c r="E231" s="775">
        <v>60</v>
      </c>
      <c r="F231" s="775">
        <v>3</v>
      </c>
      <c r="G231" s="775">
        <v>4</v>
      </c>
      <c r="H231" s="775">
        <v>28</v>
      </c>
      <c r="I231" s="775">
        <v>139</v>
      </c>
      <c r="J231" s="775">
        <v>43</v>
      </c>
      <c r="K231" s="775">
        <v>88</v>
      </c>
      <c r="L231" s="775">
        <v>51</v>
      </c>
      <c r="M231" s="775">
        <v>36</v>
      </c>
      <c r="N231" s="775">
        <v>14</v>
      </c>
      <c r="O231" s="775">
        <v>80</v>
      </c>
      <c r="P231" s="775">
        <v>51</v>
      </c>
      <c r="Q231" s="775">
        <v>20</v>
      </c>
      <c r="R231" s="775">
        <v>49</v>
      </c>
      <c r="S231" s="775">
        <v>133</v>
      </c>
      <c r="T231" s="775">
        <v>22</v>
      </c>
      <c r="U231" s="775">
        <v>24</v>
      </c>
      <c r="V231" s="775">
        <v>748</v>
      </c>
      <c r="W231" s="775">
        <v>18</v>
      </c>
      <c r="X231" s="775">
        <v>30</v>
      </c>
      <c r="Y231" s="775">
        <v>92</v>
      </c>
    </row>
    <row r="232" spans="1:25" s="386" customFormat="1" ht="15" customHeight="1" x14ac:dyDescent="0.25">
      <c r="A232" s="775" t="s">
        <v>614</v>
      </c>
      <c r="B232" s="775" t="s">
        <v>2030</v>
      </c>
      <c r="C232" s="775">
        <v>845</v>
      </c>
      <c r="D232" s="775">
        <v>1</v>
      </c>
      <c r="E232" s="775">
        <v>60</v>
      </c>
      <c r="F232" s="775">
        <v>3</v>
      </c>
      <c r="G232" s="775">
        <v>4</v>
      </c>
      <c r="H232" s="775">
        <v>28</v>
      </c>
      <c r="I232" s="775">
        <v>135</v>
      </c>
      <c r="J232" s="775">
        <v>43</v>
      </c>
      <c r="K232" s="775">
        <v>91</v>
      </c>
      <c r="L232" s="775">
        <v>48</v>
      </c>
      <c r="M232" s="775">
        <v>34</v>
      </c>
      <c r="N232" s="775">
        <v>13</v>
      </c>
      <c r="O232" s="775">
        <v>80</v>
      </c>
      <c r="P232" s="775">
        <v>51</v>
      </c>
      <c r="Q232" s="775">
        <v>20</v>
      </c>
      <c r="R232" s="775">
        <v>50</v>
      </c>
      <c r="S232" s="775">
        <v>136</v>
      </c>
      <c r="T232" s="775">
        <v>23</v>
      </c>
      <c r="U232" s="775">
        <v>23</v>
      </c>
      <c r="V232" s="775">
        <v>748</v>
      </c>
      <c r="W232" s="775">
        <v>15</v>
      </c>
      <c r="X232" s="775">
        <v>29</v>
      </c>
      <c r="Y232" s="775">
        <v>91</v>
      </c>
    </row>
    <row r="233" spans="1:25" s="386" customFormat="1" ht="15" customHeight="1" x14ac:dyDescent="0.25">
      <c r="A233" s="775" t="s">
        <v>615</v>
      </c>
      <c r="B233" s="775" t="s">
        <v>2030</v>
      </c>
      <c r="C233" s="775">
        <v>840</v>
      </c>
      <c r="D233" s="775">
        <v>2</v>
      </c>
      <c r="E233" s="775">
        <v>57</v>
      </c>
      <c r="F233" s="775">
        <v>4</v>
      </c>
      <c r="G233" s="775">
        <v>4</v>
      </c>
      <c r="H233" s="775">
        <v>27</v>
      </c>
      <c r="I233" s="775">
        <v>135</v>
      </c>
      <c r="J233" s="775">
        <v>42</v>
      </c>
      <c r="K233" s="775">
        <v>94</v>
      </c>
      <c r="L233" s="775">
        <v>46</v>
      </c>
      <c r="M233" s="775">
        <v>34</v>
      </c>
      <c r="N233" s="775">
        <v>12</v>
      </c>
      <c r="O233" s="775">
        <v>80</v>
      </c>
      <c r="P233" s="775">
        <v>53</v>
      </c>
      <c r="Q233" s="775">
        <v>21</v>
      </c>
      <c r="R233" s="775">
        <v>52</v>
      </c>
      <c r="S233" s="775">
        <v>137</v>
      </c>
      <c r="T233" s="775">
        <v>22</v>
      </c>
      <c r="U233" s="775">
        <v>22</v>
      </c>
      <c r="V233" s="775">
        <v>748</v>
      </c>
      <c r="W233" s="775">
        <v>15</v>
      </c>
      <c r="X233" s="775">
        <v>30</v>
      </c>
      <c r="Y233" s="775">
        <v>90</v>
      </c>
    </row>
    <row r="234" spans="1:25" s="386" customFormat="1" ht="15" customHeight="1" x14ac:dyDescent="0.25">
      <c r="A234" s="775" t="s">
        <v>616</v>
      </c>
      <c r="B234" s="775" t="s">
        <v>2030</v>
      </c>
      <c r="C234" s="775">
        <v>835</v>
      </c>
      <c r="D234" s="775">
        <v>2</v>
      </c>
      <c r="E234" s="775">
        <v>57</v>
      </c>
      <c r="F234" s="775">
        <v>4</v>
      </c>
      <c r="G234" s="775">
        <v>4</v>
      </c>
      <c r="H234" s="775">
        <v>27</v>
      </c>
      <c r="I234" s="775">
        <v>133</v>
      </c>
      <c r="J234" s="775">
        <v>41</v>
      </c>
      <c r="K234" s="775">
        <v>96</v>
      </c>
      <c r="L234" s="775">
        <v>46</v>
      </c>
      <c r="M234" s="775">
        <v>33</v>
      </c>
      <c r="N234" s="775">
        <v>11</v>
      </c>
      <c r="O234" s="775">
        <v>80</v>
      </c>
      <c r="P234" s="775">
        <v>50</v>
      </c>
      <c r="Q234" s="775">
        <v>22</v>
      </c>
      <c r="R234" s="775">
        <v>51</v>
      </c>
      <c r="S234" s="775">
        <v>138</v>
      </c>
      <c r="T234" s="775">
        <v>21</v>
      </c>
      <c r="U234" s="775">
        <v>21</v>
      </c>
      <c r="V234" s="775">
        <v>744</v>
      </c>
      <c r="W234" s="775">
        <v>15</v>
      </c>
      <c r="X234" s="775">
        <v>30</v>
      </c>
      <c r="Y234" s="775">
        <v>89</v>
      </c>
    </row>
    <row r="235" spans="1:25" ht="15" customHeight="1" x14ac:dyDescent="0.25">
      <c r="A235" s="773" t="s">
        <v>617</v>
      </c>
      <c r="B235" s="738" t="s">
        <v>2030</v>
      </c>
      <c r="C235" s="736">
        <v>822</v>
      </c>
      <c r="D235" s="736">
        <v>2</v>
      </c>
      <c r="E235" s="736">
        <v>55</v>
      </c>
      <c r="F235" s="736">
        <v>4</v>
      </c>
      <c r="G235" s="736">
        <v>4</v>
      </c>
      <c r="H235" s="736">
        <v>26</v>
      </c>
      <c r="I235" s="736">
        <v>131</v>
      </c>
      <c r="J235" s="736">
        <v>41</v>
      </c>
      <c r="K235" s="736">
        <v>91</v>
      </c>
      <c r="L235" s="736">
        <v>44</v>
      </c>
      <c r="M235" s="736">
        <v>34</v>
      </c>
      <c r="N235" s="736">
        <v>12</v>
      </c>
      <c r="O235" s="736">
        <v>79</v>
      </c>
      <c r="P235" s="736">
        <v>49</v>
      </c>
      <c r="Q235" s="736">
        <v>22</v>
      </c>
      <c r="R235" s="736">
        <v>51</v>
      </c>
      <c r="S235" s="736">
        <v>139</v>
      </c>
      <c r="T235" s="736">
        <v>20</v>
      </c>
      <c r="U235" s="736">
        <v>20</v>
      </c>
      <c r="V235" s="736">
        <v>733</v>
      </c>
      <c r="W235" s="736">
        <v>15</v>
      </c>
      <c r="X235" s="736">
        <v>29</v>
      </c>
      <c r="Y235" s="736">
        <v>87</v>
      </c>
    </row>
    <row r="236" spans="1:25" ht="15" customHeight="1" x14ac:dyDescent="0.25">
      <c r="A236" s="773" t="s">
        <v>618</v>
      </c>
      <c r="B236" s="738" t="s">
        <v>2030</v>
      </c>
      <c r="C236" s="736">
        <v>821</v>
      </c>
      <c r="D236" s="736">
        <v>2</v>
      </c>
      <c r="E236" s="736">
        <v>54</v>
      </c>
      <c r="F236" s="736">
        <v>3</v>
      </c>
      <c r="G236" s="736">
        <v>4</v>
      </c>
      <c r="H236" s="736">
        <v>25</v>
      </c>
      <c r="I236" s="736">
        <v>133</v>
      </c>
      <c r="J236" s="736">
        <v>38</v>
      </c>
      <c r="K236" s="736">
        <v>91</v>
      </c>
      <c r="L236" s="736">
        <v>42</v>
      </c>
      <c r="M236" s="736">
        <v>34</v>
      </c>
      <c r="N236" s="736">
        <v>11</v>
      </c>
      <c r="O236" s="736">
        <v>81</v>
      </c>
      <c r="P236" s="736">
        <v>48</v>
      </c>
      <c r="Q236" s="736">
        <v>22</v>
      </c>
      <c r="R236" s="736">
        <v>52</v>
      </c>
      <c r="S236" s="736">
        <v>140</v>
      </c>
      <c r="T236" s="736">
        <v>23</v>
      </c>
      <c r="U236" s="736">
        <v>19</v>
      </c>
      <c r="V236" s="736">
        <v>734</v>
      </c>
      <c r="W236" s="736">
        <v>16</v>
      </c>
      <c r="X236" s="736">
        <v>31</v>
      </c>
      <c r="Y236" s="736">
        <v>86</v>
      </c>
    </row>
    <row r="237" spans="1:25" ht="15" customHeight="1" x14ac:dyDescent="0.25">
      <c r="A237" s="773" t="s">
        <v>619</v>
      </c>
      <c r="B237" s="738" t="s">
        <v>2030</v>
      </c>
      <c r="C237" s="736">
        <v>815</v>
      </c>
      <c r="D237" s="736">
        <v>2</v>
      </c>
      <c r="E237" s="736">
        <v>54</v>
      </c>
      <c r="F237" s="736">
        <v>3</v>
      </c>
      <c r="G237" s="736">
        <v>4</v>
      </c>
      <c r="H237" s="736">
        <v>25</v>
      </c>
      <c r="I237" s="736">
        <v>128</v>
      </c>
      <c r="J237" s="736">
        <v>35</v>
      </c>
      <c r="K237" s="736">
        <v>94</v>
      </c>
      <c r="L237" s="736">
        <v>43</v>
      </c>
      <c r="M237" s="736">
        <v>34</v>
      </c>
      <c r="N237" s="736">
        <v>11</v>
      </c>
      <c r="O237" s="736">
        <v>81</v>
      </c>
      <c r="P237" s="736">
        <v>50</v>
      </c>
      <c r="Q237" s="736">
        <v>22</v>
      </c>
      <c r="R237" s="736">
        <v>51</v>
      </c>
      <c r="S237" s="736">
        <v>139</v>
      </c>
      <c r="T237" s="736">
        <v>23</v>
      </c>
      <c r="U237" s="736">
        <v>19</v>
      </c>
      <c r="V237" s="736">
        <v>729</v>
      </c>
      <c r="W237" s="736">
        <v>17</v>
      </c>
      <c r="X237" s="736">
        <v>29</v>
      </c>
      <c r="Y237" s="736">
        <v>82</v>
      </c>
    </row>
    <row r="238" spans="1:25" ht="15" customHeight="1" x14ac:dyDescent="0.25">
      <c r="A238" s="773" t="s">
        <v>620</v>
      </c>
      <c r="B238" s="738" t="s">
        <v>2030</v>
      </c>
      <c r="C238" s="736">
        <v>818</v>
      </c>
      <c r="D238" s="736">
        <v>2</v>
      </c>
      <c r="E238" s="736">
        <v>52</v>
      </c>
      <c r="F238" s="736">
        <v>3</v>
      </c>
      <c r="G238" s="736">
        <v>3</v>
      </c>
      <c r="H238" s="736">
        <v>25</v>
      </c>
      <c r="I238" s="736">
        <v>134</v>
      </c>
      <c r="J238" s="736">
        <v>31</v>
      </c>
      <c r="K238" s="736">
        <v>97</v>
      </c>
      <c r="L238" s="736">
        <v>43</v>
      </c>
      <c r="M238" s="736">
        <v>32</v>
      </c>
      <c r="N238" s="736">
        <v>10</v>
      </c>
      <c r="O238" s="736">
        <v>84</v>
      </c>
      <c r="P238" s="736">
        <v>52</v>
      </c>
      <c r="Q238" s="736">
        <v>22</v>
      </c>
      <c r="R238" s="736">
        <v>50</v>
      </c>
      <c r="S238" s="736">
        <v>139</v>
      </c>
      <c r="T238" s="736">
        <v>19</v>
      </c>
      <c r="U238" s="736">
        <v>19</v>
      </c>
      <c r="V238" s="736">
        <v>734</v>
      </c>
      <c r="W238" s="736">
        <v>18</v>
      </c>
      <c r="X238" s="736">
        <v>31</v>
      </c>
      <c r="Y238" s="736">
        <v>85</v>
      </c>
    </row>
    <row r="239" spans="1:25" ht="15" customHeight="1" x14ac:dyDescent="0.25">
      <c r="A239" s="773" t="s">
        <v>621</v>
      </c>
      <c r="B239" s="738" t="s">
        <v>2030</v>
      </c>
      <c r="C239" s="736">
        <v>813</v>
      </c>
      <c r="D239" s="736">
        <v>2</v>
      </c>
      <c r="E239" s="736">
        <v>51</v>
      </c>
      <c r="F239" s="736">
        <v>3</v>
      </c>
      <c r="G239" s="736">
        <v>4</v>
      </c>
      <c r="H239" s="736">
        <v>24</v>
      </c>
      <c r="I239" s="736">
        <v>132</v>
      </c>
      <c r="J239" s="736">
        <v>31</v>
      </c>
      <c r="K239" s="736">
        <v>94</v>
      </c>
      <c r="L239" s="736">
        <v>44</v>
      </c>
      <c r="M239" s="736">
        <v>32</v>
      </c>
      <c r="N239" s="736">
        <v>12</v>
      </c>
      <c r="O239" s="736">
        <v>85</v>
      </c>
      <c r="P239" s="736">
        <v>53</v>
      </c>
      <c r="Q239" s="736">
        <v>24</v>
      </c>
      <c r="R239" s="736">
        <v>50</v>
      </c>
      <c r="S239" s="736">
        <v>137</v>
      </c>
      <c r="T239" s="736">
        <v>17</v>
      </c>
      <c r="U239" s="736">
        <v>19</v>
      </c>
      <c r="V239" s="736">
        <v>729</v>
      </c>
      <c r="W239" s="736">
        <v>15</v>
      </c>
      <c r="X239" s="736">
        <v>31</v>
      </c>
      <c r="Y239" s="736">
        <v>87</v>
      </c>
    </row>
    <row r="240" spans="1:25" ht="15" customHeight="1" x14ac:dyDescent="0.25">
      <c r="A240" s="773" t="s">
        <v>622</v>
      </c>
      <c r="B240" s="738" t="s">
        <v>2030</v>
      </c>
      <c r="C240" s="736">
        <v>809</v>
      </c>
      <c r="D240" s="736">
        <v>2</v>
      </c>
      <c r="E240" s="736">
        <v>51</v>
      </c>
      <c r="F240" s="736">
        <v>3</v>
      </c>
      <c r="G240" s="736">
        <v>4</v>
      </c>
      <c r="H240" s="736">
        <v>26</v>
      </c>
      <c r="I240" s="736">
        <v>134</v>
      </c>
      <c r="J240" s="736">
        <v>33</v>
      </c>
      <c r="K240" s="736">
        <v>90</v>
      </c>
      <c r="L240" s="736">
        <v>42</v>
      </c>
      <c r="M240" s="736">
        <v>32</v>
      </c>
      <c r="N240" s="736">
        <v>11</v>
      </c>
      <c r="O240" s="736">
        <v>80</v>
      </c>
      <c r="P240" s="736">
        <v>53</v>
      </c>
      <c r="Q240" s="736">
        <v>24</v>
      </c>
      <c r="R240" s="736">
        <v>52</v>
      </c>
      <c r="S240" s="736">
        <v>138</v>
      </c>
      <c r="T240" s="736">
        <v>16</v>
      </c>
      <c r="U240" s="736">
        <v>19</v>
      </c>
      <c r="V240" s="736">
        <v>722</v>
      </c>
      <c r="W240" s="736">
        <v>15</v>
      </c>
      <c r="X240" s="736">
        <v>32</v>
      </c>
      <c r="Y240" s="736">
        <v>87</v>
      </c>
    </row>
    <row r="241" spans="1:28" ht="15" customHeight="1" x14ac:dyDescent="0.25">
      <c r="A241" s="773" t="s">
        <v>623</v>
      </c>
      <c r="B241" s="738" t="s">
        <v>2030</v>
      </c>
      <c r="C241" s="736">
        <v>811</v>
      </c>
      <c r="D241" s="736">
        <v>2</v>
      </c>
      <c r="E241" s="736">
        <v>53</v>
      </c>
      <c r="F241" s="736">
        <v>3</v>
      </c>
      <c r="G241" s="736">
        <v>4</v>
      </c>
      <c r="H241" s="736">
        <v>26</v>
      </c>
      <c r="I241" s="736">
        <v>132</v>
      </c>
      <c r="J241" s="736">
        <v>35</v>
      </c>
      <c r="K241" s="736">
        <v>87</v>
      </c>
      <c r="L241" s="736">
        <v>41</v>
      </c>
      <c r="M241" s="736">
        <v>32</v>
      </c>
      <c r="N241" s="736">
        <v>12</v>
      </c>
      <c r="O241" s="736">
        <v>77</v>
      </c>
      <c r="P241" s="736">
        <v>57</v>
      </c>
      <c r="Q241" s="736">
        <v>24</v>
      </c>
      <c r="R241" s="736">
        <v>51</v>
      </c>
      <c r="S241" s="736">
        <v>137</v>
      </c>
      <c r="T241" s="736">
        <v>18</v>
      </c>
      <c r="U241" s="736">
        <v>19</v>
      </c>
      <c r="V241" s="736">
        <v>723</v>
      </c>
      <c r="W241" s="736">
        <v>14</v>
      </c>
      <c r="X241" s="736">
        <v>32</v>
      </c>
      <c r="Y241" s="736">
        <v>87</v>
      </c>
    </row>
    <row r="242" spans="1:28" ht="15" customHeight="1" x14ac:dyDescent="0.25">
      <c r="A242" s="773" t="s">
        <v>624</v>
      </c>
      <c r="B242" s="738" t="s">
        <v>2030</v>
      </c>
      <c r="C242" s="736">
        <v>812</v>
      </c>
      <c r="D242" s="736">
        <v>2</v>
      </c>
      <c r="E242" s="736">
        <v>56</v>
      </c>
      <c r="F242" s="736">
        <v>3</v>
      </c>
      <c r="G242" s="736">
        <v>4</v>
      </c>
      <c r="H242" s="736">
        <v>27</v>
      </c>
      <c r="I242" s="736">
        <v>130</v>
      </c>
      <c r="J242" s="736">
        <v>36</v>
      </c>
      <c r="K242" s="736">
        <v>89</v>
      </c>
      <c r="L242" s="736">
        <v>43</v>
      </c>
      <c r="M242" s="736">
        <v>31</v>
      </c>
      <c r="N242" s="736">
        <v>11</v>
      </c>
      <c r="O242" s="736">
        <v>75</v>
      </c>
      <c r="P242" s="736">
        <v>54</v>
      </c>
      <c r="Q242" s="736">
        <v>22</v>
      </c>
      <c r="R242" s="736">
        <v>53</v>
      </c>
      <c r="S242" s="736">
        <v>136</v>
      </c>
      <c r="T242" s="736">
        <v>22</v>
      </c>
      <c r="U242" s="736">
        <v>19</v>
      </c>
      <c r="V242" s="736">
        <v>719</v>
      </c>
      <c r="W242" s="736">
        <v>14</v>
      </c>
      <c r="X242" s="736">
        <v>31</v>
      </c>
      <c r="Y242" s="736">
        <v>86</v>
      </c>
    </row>
    <row r="243" spans="1:28" s="343" customFormat="1" ht="15" customHeight="1" x14ac:dyDescent="0.3">
      <c r="A243" s="749" t="s">
        <v>625</v>
      </c>
      <c r="B243" s="749" t="s">
        <v>2030</v>
      </c>
      <c r="C243" s="749">
        <v>819</v>
      </c>
      <c r="D243" s="749">
        <v>2</v>
      </c>
      <c r="E243" s="749">
        <v>56</v>
      </c>
      <c r="F243" s="749">
        <v>3</v>
      </c>
      <c r="G243" s="749">
        <v>3</v>
      </c>
      <c r="H243" s="749">
        <v>28</v>
      </c>
      <c r="I243" s="749">
        <v>133</v>
      </c>
      <c r="J243" s="749">
        <v>36</v>
      </c>
      <c r="K243" s="749">
        <v>92</v>
      </c>
      <c r="L243" s="749">
        <v>43</v>
      </c>
      <c r="M243" s="749">
        <v>30</v>
      </c>
      <c r="N243" s="749">
        <v>13</v>
      </c>
      <c r="O243" s="749">
        <v>76</v>
      </c>
      <c r="P243" s="749">
        <v>55</v>
      </c>
      <c r="Q243" s="749">
        <v>22</v>
      </c>
      <c r="R243" s="749">
        <v>51</v>
      </c>
      <c r="S243" s="749">
        <v>136</v>
      </c>
      <c r="T243" s="749">
        <v>23</v>
      </c>
      <c r="U243" s="749">
        <v>18</v>
      </c>
      <c r="V243" s="749">
        <v>727</v>
      </c>
      <c r="W243" s="749">
        <v>13</v>
      </c>
      <c r="X243" s="749">
        <v>31</v>
      </c>
      <c r="Y243" s="749">
        <v>89</v>
      </c>
    </row>
    <row r="244" spans="1:28" s="386" customFormat="1" ht="15" customHeight="1" x14ac:dyDescent="0.25">
      <c r="A244" s="775" t="s">
        <v>626</v>
      </c>
      <c r="B244" s="775" t="s">
        <v>2030</v>
      </c>
      <c r="C244" s="775">
        <v>795</v>
      </c>
      <c r="D244" s="775">
        <v>2</v>
      </c>
      <c r="E244" s="775">
        <v>52</v>
      </c>
      <c r="F244" s="775">
        <v>3</v>
      </c>
      <c r="G244" s="775">
        <v>4</v>
      </c>
      <c r="H244" s="775">
        <v>27</v>
      </c>
      <c r="I244" s="775">
        <v>130</v>
      </c>
      <c r="J244" s="775">
        <v>37</v>
      </c>
      <c r="K244" s="775">
        <v>85</v>
      </c>
      <c r="L244" s="775">
        <v>42</v>
      </c>
      <c r="M244" s="775">
        <v>29</v>
      </c>
      <c r="N244" s="775">
        <v>14</v>
      </c>
      <c r="O244" s="775">
        <v>71</v>
      </c>
      <c r="P244" s="775">
        <v>52</v>
      </c>
      <c r="Q244" s="775">
        <v>22</v>
      </c>
      <c r="R244" s="775">
        <v>50</v>
      </c>
      <c r="S244" s="775">
        <v>136</v>
      </c>
      <c r="T244" s="775">
        <v>23</v>
      </c>
      <c r="U244" s="775">
        <v>17</v>
      </c>
      <c r="V244" s="775">
        <v>707</v>
      </c>
      <c r="W244" s="775">
        <v>13</v>
      </c>
      <c r="X244" s="775">
        <v>31</v>
      </c>
      <c r="Y244" s="775">
        <v>85</v>
      </c>
    </row>
    <row r="245" spans="1:28" s="343" customFormat="1" ht="15" customHeight="1" x14ac:dyDescent="0.3">
      <c r="A245" s="749" t="s">
        <v>627</v>
      </c>
      <c r="B245" s="749" t="s">
        <v>2030</v>
      </c>
      <c r="C245" s="749">
        <v>637</v>
      </c>
      <c r="D245" s="749">
        <v>1</v>
      </c>
      <c r="E245" s="749">
        <v>41</v>
      </c>
      <c r="F245" s="749">
        <v>3</v>
      </c>
      <c r="G245" s="749">
        <v>3</v>
      </c>
      <c r="H245" s="749">
        <v>21</v>
      </c>
      <c r="I245" s="749">
        <v>98</v>
      </c>
      <c r="J245" s="749">
        <v>28</v>
      </c>
      <c r="K245" s="749">
        <v>54</v>
      </c>
      <c r="L245" s="749">
        <v>31</v>
      </c>
      <c r="M245" s="749">
        <v>25</v>
      </c>
      <c r="N245" s="749">
        <v>12</v>
      </c>
      <c r="O245" s="749">
        <v>56</v>
      </c>
      <c r="P245" s="749">
        <v>45</v>
      </c>
      <c r="Q245" s="749">
        <v>21</v>
      </c>
      <c r="R245" s="749">
        <v>42</v>
      </c>
      <c r="S245" s="749">
        <v>130</v>
      </c>
      <c r="T245" s="749">
        <v>15</v>
      </c>
      <c r="U245" s="749">
        <v>13</v>
      </c>
      <c r="V245" s="749">
        <v>569</v>
      </c>
      <c r="W245" s="749">
        <v>9</v>
      </c>
      <c r="X245" s="749">
        <v>23</v>
      </c>
      <c r="Y245" s="749">
        <v>65</v>
      </c>
    </row>
    <row r="246" spans="1:28" s="343" customFormat="1" ht="15" customHeight="1" x14ac:dyDescent="0.3">
      <c r="A246" s="749" t="s">
        <v>628</v>
      </c>
      <c r="B246" s="749" t="s">
        <v>2030</v>
      </c>
      <c r="C246" s="749">
        <v>471</v>
      </c>
      <c r="D246" s="749">
        <v>1</v>
      </c>
      <c r="E246" s="749">
        <v>32</v>
      </c>
      <c r="F246" s="749">
        <v>2</v>
      </c>
      <c r="G246" s="749">
        <v>3</v>
      </c>
      <c r="H246" s="749">
        <v>12</v>
      </c>
      <c r="I246" s="749">
        <v>63</v>
      </c>
      <c r="J246" s="749">
        <v>19</v>
      </c>
      <c r="K246" s="749">
        <v>26</v>
      </c>
      <c r="L246" s="749">
        <v>22</v>
      </c>
      <c r="M246" s="749">
        <v>21</v>
      </c>
      <c r="N246" s="749">
        <v>9</v>
      </c>
      <c r="O246" s="749">
        <v>43</v>
      </c>
      <c r="P246" s="749">
        <v>38</v>
      </c>
      <c r="Q246" s="749">
        <v>18</v>
      </c>
      <c r="R246" s="749">
        <v>32</v>
      </c>
      <c r="S246" s="749">
        <v>115</v>
      </c>
      <c r="T246" s="749">
        <v>9</v>
      </c>
      <c r="U246" s="749">
        <v>9</v>
      </c>
      <c r="V246" s="749">
        <v>423</v>
      </c>
      <c r="W246" s="749">
        <v>4</v>
      </c>
      <c r="X246" s="749">
        <v>16</v>
      </c>
      <c r="Y246" s="749">
        <v>43</v>
      </c>
    </row>
    <row r="247" spans="1:28" s="386" customFormat="1" ht="15" customHeight="1" x14ac:dyDescent="0.25">
      <c r="A247" s="775" t="s">
        <v>629</v>
      </c>
      <c r="B247" s="775" t="s">
        <v>2030</v>
      </c>
      <c r="C247" s="775">
        <v>328</v>
      </c>
      <c r="D247" s="775">
        <v>0</v>
      </c>
      <c r="E247" s="775">
        <v>24</v>
      </c>
      <c r="F247" s="775">
        <v>2</v>
      </c>
      <c r="G247" s="775">
        <v>2</v>
      </c>
      <c r="H247" s="775">
        <v>7</v>
      </c>
      <c r="I247" s="775">
        <v>36</v>
      </c>
      <c r="J247" s="775">
        <v>10</v>
      </c>
      <c r="K247" s="775">
        <v>8</v>
      </c>
      <c r="L247" s="775">
        <v>13</v>
      </c>
      <c r="M247" s="775">
        <v>17</v>
      </c>
      <c r="N247" s="775">
        <v>4</v>
      </c>
      <c r="O247" s="775">
        <v>33</v>
      </c>
      <c r="P247" s="775">
        <v>28</v>
      </c>
      <c r="Q247" s="775">
        <v>15</v>
      </c>
      <c r="R247" s="775">
        <v>22</v>
      </c>
      <c r="S247" s="775">
        <v>104</v>
      </c>
      <c r="T247" s="775">
        <v>2</v>
      </c>
      <c r="U247" s="775">
        <v>6</v>
      </c>
      <c r="V247" s="775">
        <v>297</v>
      </c>
      <c r="W247" s="775">
        <v>2</v>
      </c>
      <c r="X247" s="775">
        <v>10</v>
      </c>
      <c r="Y247" s="775">
        <v>24</v>
      </c>
    </row>
    <row r="248" spans="1:28" s="386" customFormat="1" ht="15" customHeight="1" x14ac:dyDescent="0.25">
      <c r="A248" s="775" t="s">
        <v>630</v>
      </c>
      <c r="B248" s="775" t="s">
        <v>2030</v>
      </c>
      <c r="C248" s="775">
        <v>369</v>
      </c>
      <c r="D248" s="775">
        <v>0</v>
      </c>
      <c r="E248" s="775">
        <v>27</v>
      </c>
      <c r="F248" s="775">
        <v>2</v>
      </c>
      <c r="G248" s="775">
        <v>2</v>
      </c>
      <c r="H248" s="775">
        <v>12</v>
      </c>
      <c r="I248" s="775">
        <v>43</v>
      </c>
      <c r="J248" s="775">
        <v>13</v>
      </c>
      <c r="K248" s="775">
        <v>16</v>
      </c>
      <c r="L248" s="775">
        <v>16</v>
      </c>
      <c r="M248" s="775">
        <v>16</v>
      </c>
      <c r="N248" s="775">
        <v>5</v>
      </c>
      <c r="O248" s="775">
        <v>38</v>
      </c>
      <c r="P248" s="775">
        <v>31</v>
      </c>
      <c r="Q248" s="775">
        <v>17</v>
      </c>
      <c r="R248" s="775">
        <v>24</v>
      </c>
      <c r="S248" s="775">
        <v>104</v>
      </c>
      <c r="T248" s="775">
        <v>2</v>
      </c>
      <c r="U248" s="775">
        <v>6</v>
      </c>
      <c r="V248" s="775">
        <v>329</v>
      </c>
      <c r="W248" s="775">
        <v>3</v>
      </c>
      <c r="X248" s="775">
        <v>12</v>
      </c>
      <c r="Y248" s="775">
        <v>28</v>
      </c>
    </row>
    <row r="249" spans="1:28" s="343" customFormat="1" ht="15" customHeight="1" x14ac:dyDescent="0.3">
      <c r="A249" s="749" t="s">
        <v>631</v>
      </c>
      <c r="B249" s="749" t="s">
        <v>2030</v>
      </c>
      <c r="C249" s="749">
        <v>428</v>
      </c>
      <c r="D249" s="749">
        <v>0</v>
      </c>
      <c r="E249" s="749">
        <v>31</v>
      </c>
      <c r="F249" s="749">
        <v>3</v>
      </c>
      <c r="G249" s="749">
        <v>3</v>
      </c>
      <c r="H249" s="749">
        <v>18</v>
      </c>
      <c r="I249" s="749">
        <v>51</v>
      </c>
      <c r="J249" s="749">
        <v>20</v>
      </c>
      <c r="K249" s="749">
        <v>25</v>
      </c>
      <c r="L249" s="749">
        <v>18</v>
      </c>
      <c r="M249" s="749">
        <v>17</v>
      </c>
      <c r="N249" s="749">
        <v>7</v>
      </c>
      <c r="O249" s="749">
        <v>44</v>
      </c>
      <c r="P249" s="749">
        <v>28</v>
      </c>
      <c r="Q249" s="749">
        <v>18</v>
      </c>
      <c r="R249" s="749">
        <v>29</v>
      </c>
      <c r="S249" s="749">
        <v>111</v>
      </c>
      <c r="T249" s="749">
        <v>4</v>
      </c>
      <c r="U249" s="749">
        <v>7</v>
      </c>
      <c r="V249" s="749">
        <v>377</v>
      </c>
      <c r="W249" s="749">
        <v>5</v>
      </c>
      <c r="X249" s="749">
        <v>13</v>
      </c>
      <c r="Y249" s="749">
        <v>34</v>
      </c>
    </row>
    <row r="250" spans="1:28" s="343" customFormat="1" ht="15" customHeight="1" x14ac:dyDescent="0.3">
      <c r="A250" s="749" t="s">
        <v>632</v>
      </c>
      <c r="B250" s="749" t="s">
        <v>2030</v>
      </c>
      <c r="C250" s="749">
        <v>490</v>
      </c>
      <c r="D250" s="749">
        <v>0</v>
      </c>
      <c r="E250" s="749">
        <v>36</v>
      </c>
      <c r="F250" s="749">
        <v>3</v>
      </c>
      <c r="G250" s="749">
        <v>3</v>
      </c>
      <c r="H250" s="749">
        <v>21</v>
      </c>
      <c r="I250" s="749">
        <v>61</v>
      </c>
      <c r="J250" s="749">
        <v>22</v>
      </c>
      <c r="K250" s="749">
        <v>34</v>
      </c>
      <c r="L250" s="749">
        <v>22</v>
      </c>
      <c r="M250" s="749">
        <v>19</v>
      </c>
      <c r="N250" s="749">
        <v>7</v>
      </c>
      <c r="O250" s="749">
        <v>47</v>
      </c>
      <c r="P250" s="749">
        <v>34</v>
      </c>
      <c r="Q250" s="749">
        <v>19</v>
      </c>
      <c r="R250" s="749">
        <v>34</v>
      </c>
      <c r="S250" s="749">
        <v>115</v>
      </c>
      <c r="T250" s="749">
        <v>4</v>
      </c>
      <c r="U250" s="749">
        <v>8</v>
      </c>
      <c r="V250" s="749">
        <v>427</v>
      </c>
      <c r="W250" s="749">
        <v>6</v>
      </c>
      <c r="X250" s="749">
        <v>14</v>
      </c>
      <c r="Y250" s="749">
        <v>40</v>
      </c>
    </row>
    <row r="251" spans="1:28" s="343" customFormat="1" ht="15" customHeight="1" x14ac:dyDescent="0.3">
      <c r="A251" s="749" t="s">
        <v>633</v>
      </c>
      <c r="B251" s="749" t="s">
        <v>2030</v>
      </c>
      <c r="C251" s="749">
        <v>535</v>
      </c>
      <c r="D251" s="749">
        <v>1</v>
      </c>
      <c r="E251" s="749">
        <v>42</v>
      </c>
      <c r="F251" s="749">
        <v>3</v>
      </c>
      <c r="G251" s="749">
        <v>4</v>
      </c>
      <c r="H251" s="749">
        <v>25</v>
      </c>
      <c r="I251" s="749">
        <v>64</v>
      </c>
      <c r="J251" s="749">
        <v>29</v>
      </c>
      <c r="K251" s="749">
        <v>33</v>
      </c>
      <c r="L251" s="749">
        <v>26</v>
      </c>
      <c r="M251" s="749">
        <v>19</v>
      </c>
      <c r="N251" s="749">
        <v>10</v>
      </c>
      <c r="O251" s="749">
        <v>51</v>
      </c>
      <c r="P251" s="749">
        <v>34</v>
      </c>
      <c r="Q251" s="749">
        <v>19</v>
      </c>
      <c r="R251" s="749">
        <v>40</v>
      </c>
      <c r="S251" s="749">
        <v>120</v>
      </c>
      <c r="T251" s="749">
        <v>8</v>
      </c>
      <c r="U251" s="749">
        <v>11</v>
      </c>
      <c r="V251" s="749">
        <v>462</v>
      </c>
      <c r="W251" s="749">
        <v>7</v>
      </c>
      <c r="X251" s="749">
        <v>15</v>
      </c>
      <c r="Y251" s="749">
        <v>42</v>
      </c>
    </row>
    <row r="252" spans="1:28" s="343" customFormat="1" ht="15" customHeight="1" x14ac:dyDescent="0.3">
      <c r="A252" s="749" t="s">
        <v>634</v>
      </c>
      <c r="B252" s="749" t="s">
        <v>2030</v>
      </c>
      <c r="C252" s="749">
        <v>560</v>
      </c>
      <c r="D252" s="749">
        <v>1</v>
      </c>
      <c r="E252" s="749">
        <v>43</v>
      </c>
      <c r="F252" s="749">
        <v>4</v>
      </c>
      <c r="G252" s="749">
        <v>3</v>
      </c>
      <c r="H252" s="749">
        <v>26</v>
      </c>
      <c r="I252" s="749">
        <v>68</v>
      </c>
      <c r="J252" s="749">
        <v>30</v>
      </c>
      <c r="K252" s="749">
        <v>34</v>
      </c>
      <c r="L252" s="749">
        <v>29</v>
      </c>
      <c r="M252" s="749">
        <v>20</v>
      </c>
      <c r="N252" s="749">
        <v>11</v>
      </c>
      <c r="O252" s="749">
        <v>53</v>
      </c>
      <c r="P252" s="749">
        <v>37</v>
      </c>
      <c r="Q252" s="749">
        <v>22</v>
      </c>
      <c r="R252" s="749">
        <v>39</v>
      </c>
      <c r="S252" s="749">
        <v>123</v>
      </c>
      <c r="T252" s="749">
        <v>10</v>
      </c>
      <c r="U252" s="749">
        <v>11</v>
      </c>
      <c r="V252" s="749">
        <v>485</v>
      </c>
      <c r="W252" s="749">
        <v>8</v>
      </c>
      <c r="X252" s="749">
        <v>17</v>
      </c>
      <c r="Y252" s="749">
        <v>44</v>
      </c>
    </row>
    <row r="253" spans="1:28" ht="15" customHeight="1" x14ac:dyDescent="0.25">
      <c r="A253" s="748" t="s">
        <v>635</v>
      </c>
      <c r="B253" s="748" t="s">
        <v>2030</v>
      </c>
      <c r="C253" s="748">
        <v>602</v>
      </c>
      <c r="D253" s="748">
        <v>1</v>
      </c>
      <c r="E253" s="748">
        <v>44</v>
      </c>
      <c r="F253" s="748">
        <v>3</v>
      </c>
      <c r="G253" s="748">
        <v>3</v>
      </c>
      <c r="H253" s="748">
        <v>28</v>
      </c>
      <c r="I253" s="748">
        <v>74</v>
      </c>
      <c r="J253" s="748">
        <v>31</v>
      </c>
      <c r="K253" s="748">
        <v>29</v>
      </c>
      <c r="L253" s="748">
        <v>33</v>
      </c>
      <c r="M253" s="748">
        <v>21</v>
      </c>
      <c r="N253" s="748">
        <v>11</v>
      </c>
      <c r="O253" s="748">
        <v>66</v>
      </c>
      <c r="P253" s="748">
        <v>36</v>
      </c>
      <c r="Q253" s="748">
        <v>25</v>
      </c>
      <c r="R253" s="748">
        <v>41</v>
      </c>
      <c r="S253" s="748">
        <v>129</v>
      </c>
      <c r="T253" s="748">
        <v>12</v>
      </c>
      <c r="U253" s="748">
        <v>12</v>
      </c>
      <c r="V253" s="748">
        <v>520</v>
      </c>
      <c r="W253" s="748">
        <v>8</v>
      </c>
      <c r="X253" s="748">
        <v>19</v>
      </c>
      <c r="Y253" s="748">
        <v>46</v>
      </c>
    </row>
    <row r="254" spans="1:28" ht="15" customHeight="1" x14ac:dyDescent="0.25">
      <c r="A254" s="748" t="s">
        <v>636</v>
      </c>
      <c r="B254" s="748" t="s">
        <v>2030</v>
      </c>
      <c r="C254" s="748">
        <v>617</v>
      </c>
      <c r="D254" s="748">
        <v>1</v>
      </c>
      <c r="E254" s="748">
        <v>47</v>
      </c>
      <c r="F254" s="748">
        <v>4</v>
      </c>
      <c r="G254" s="748">
        <v>3</v>
      </c>
      <c r="H254" s="748">
        <v>30</v>
      </c>
      <c r="I254" s="748">
        <v>77</v>
      </c>
      <c r="J254" s="748">
        <v>25</v>
      </c>
      <c r="K254" s="748">
        <v>23</v>
      </c>
      <c r="L254" s="748">
        <v>36</v>
      </c>
      <c r="M254" s="748">
        <v>22</v>
      </c>
      <c r="N254" s="748">
        <v>10</v>
      </c>
      <c r="O254" s="748">
        <v>67</v>
      </c>
      <c r="P254" s="748">
        <v>41</v>
      </c>
      <c r="Q254" s="748">
        <v>35</v>
      </c>
      <c r="R254" s="748">
        <v>43</v>
      </c>
      <c r="S254" s="748">
        <v>127</v>
      </c>
      <c r="T254" s="748">
        <v>10</v>
      </c>
      <c r="U254" s="748">
        <v>12</v>
      </c>
      <c r="V254" s="748">
        <v>527</v>
      </c>
      <c r="W254" s="748">
        <v>9</v>
      </c>
      <c r="X254" s="748">
        <v>21</v>
      </c>
      <c r="Y254" s="748">
        <v>47</v>
      </c>
    </row>
    <row r="255" spans="1:28" ht="15" customHeight="1" x14ac:dyDescent="0.25">
      <c r="A255" s="748" t="s">
        <v>637</v>
      </c>
      <c r="B255" s="748" t="s">
        <v>2030</v>
      </c>
      <c r="C255" s="748">
        <v>621</v>
      </c>
      <c r="D255" s="748">
        <v>1</v>
      </c>
      <c r="E255" s="748">
        <v>50</v>
      </c>
      <c r="F255" s="748">
        <v>4</v>
      </c>
      <c r="G255" s="748">
        <v>3</v>
      </c>
      <c r="H255" s="748">
        <v>29</v>
      </c>
      <c r="I255" s="748">
        <v>75</v>
      </c>
      <c r="J255" s="748">
        <v>22</v>
      </c>
      <c r="K255" s="748">
        <v>20</v>
      </c>
      <c r="L255" s="748">
        <v>38</v>
      </c>
      <c r="M255" s="748">
        <v>23</v>
      </c>
      <c r="N255" s="748">
        <v>8</v>
      </c>
      <c r="O255" s="748">
        <v>69</v>
      </c>
      <c r="P255" s="748">
        <v>44</v>
      </c>
      <c r="Q255" s="748">
        <v>36</v>
      </c>
      <c r="R255" s="748">
        <v>42</v>
      </c>
      <c r="S255" s="748">
        <v>129</v>
      </c>
      <c r="T255" s="748">
        <v>7</v>
      </c>
      <c r="U255" s="748">
        <v>13</v>
      </c>
      <c r="V255" s="748">
        <v>527</v>
      </c>
      <c r="W255" s="748">
        <v>8</v>
      </c>
      <c r="X255" s="748">
        <v>21</v>
      </c>
      <c r="Y255" s="748">
        <v>46</v>
      </c>
    </row>
    <row r="256" spans="1:28" s="353" customFormat="1" ht="15" customHeight="1" x14ac:dyDescent="0.3">
      <c r="A256" s="750" t="s">
        <v>638</v>
      </c>
      <c r="B256" s="750" t="s">
        <v>2030</v>
      </c>
      <c r="C256" s="750">
        <v>626</v>
      </c>
      <c r="D256" s="750">
        <v>1</v>
      </c>
      <c r="E256" s="750">
        <v>54</v>
      </c>
      <c r="F256" s="750">
        <v>5</v>
      </c>
      <c r="G256" s="750">
        <v>4</v>
      </c>
      <c r="H256" s="750">
        <v>30</v>
      </c>
      <c r="I256" s="750">
        <v>75</v>
      </c>
      <c r="J256" s="750">
        <v>23</v>
      </c>
      <c r="K256" s="750">
        <v>28</v>
      </c>
      <c r="L256" s="750">
        <v>39</v>
      </c>
      <c r="M256" s="750">
        <v>25</v>
      </c>
      <c r="N256" s="750">
        <v>8</v>
      </c>
      <c r="O256" s="750">
        <v>64</v>
      </c>
      <c r="P256" s="750">
        <v>48</v>
      </c>
      <c r="Q256" s="750">
        <v>32</v>
      </c>
      <c r="R256" s="750">
        <v>41</v>
      </c>
      <c r="S256" s="750">
        <v>130</v>
      </c>
      <c r="T256" s="750">
        <v>6</v>
      </c>
      <c r="U256" s="750">
        <v>12</v>
      </c>
      <c r="V256" s="750">
        <v>531</v>
      </c>
      <c r="W256" s="750">
        <v>9</v>
      </c>
      <c r="X256" s="750">
        <v>21</v>
      </c>
      <c r="Y256" s="750">
        <v>45</v>
      </c>
      <c r="Z256" s="230"/>
      <c r="AA256" s="230"/>
      <c r="AB256" s="230"/>
    </row>
    <row r="257" spans="1:25" ht="15" customHeight="1" x14ac:dyDescent="0.25">
      <c r="A257" s="748" t="s">
        <v>639</v>
      </c>
      <c r="B257" s="748" t="s">
        <v>2030</v>
      </c>
      <c r="C257" s="748">
        <v>659</v>
      </c>
      <c r="D257" s="748">
        <v>1</v>
      </c>
      <c r="E257" s="748">
        <v>57</v>
      </c>
      <c r="F257" s="748">
        <v>6</v>
      </c>
      <c r="G257" s="748">
        <v>4</v>
      </c>
      <c r="H257" s="748">
        <v>28</v>
      </c>
      <c r="I257" s="748">
        <v>80</v>
      </c>
      <c r="J257" s="748">
        <v>25</v>
      </c>
      <c r="K257" s="748">
        <v>43</v>
      </c>
      <c r="L257" s="748">
        <v>41</v>
      </c>
      <c r="M257" s="748">
        <v>27</v>
      </c>
      <c r="N257" s="748">
        <v>11</v>
      </c>
      <c r="O257" s="748">
        <v>68</v>
      </c>
      <c r="P257" s="748">
        <v>49</v>
      </c>
      <c r="Q257" s="748">
        <v>24</v>
      </c>
      <c r="R257" s="748">
        <v>43</v>
      </c>
      <c r="S257" s="748">
        <v>134</v>
      </c>
      <c r="T257" s="748">
        <v>9</v>
      </c>
      <c r="U257" s="748">
        <v>11</v>
      </c>
      <c r="V257" s="748">
        <v>565</v>
      </c>
      <c r="W257" s="748">
        <v>9</v>
      </c>
      <c r="X257" s="748">
        <v>22</v>
      </c>
      <c r="Y257" s="748">
        <v>49</v>
      </c>
    </row>
    <row r="258" spans="1:25" s="353" customFormat="1" ht="15" customHeight="1" x14ac:dyDescent="0.3">
      <c r="A258" s="750" t="s">
        <v>640</v>
      </c>
      <c r="B258" s="750" t="s">
        <v>2030</v>
      </c>
      <c r="C258" s="750">
        <v>764</v>
      </c>
      <c r="D258" s="750">
        <v>1</v>
      </c>
      <c r="E258" s="750">
        <v>59</v>
      </c>
      <c r="F258" s="750">
        <v>6</v>
      </c>
      <c r="G258" s="750">
        <v>6</v>
      </c>
      <c r="H258" s="750">
        <v>32</v>
      </c>
      <c r="I258" s="750">
        <v>96</v>
      </c>
      <c r="J258" s="750">
        <v>28</v>
      </c>
      <c r="K258" s="750">
        <v>75</v>
      </c>
      <c r="L258" s="750">
        <v>45</v>
      </c>
      <c r="M258" s="750">
        <v>30</v>
      </c>
      <c r="N258" s="750">
        <v>14</v>
      </c>
      <c r="O258" s="750">
        <v>75</v>
      </c>
      <c r="P258" s="750">
        <v>56</v>
      </c>
      <c r="Q258" s="750">
        <v>22</v>
      </c>
      <c r="R258" s="750">
        <v>46</v>
      </c>
      <c r="S258" s="750">
        <v>143</v>
      </c>
      <c r="T258" s="750">
        <v>19</v>
      </c>
      <c r="U258" s="750">
        <v>13</v>
      </c>
      <c r="V258" s="750">
        <v>662</v>
      </c>
      <c r="W258" s="750">
        <v>12</v>
      </c>
      <c r="X258" s="750">
        <v>25</v>
      </c>
      <c r="Y258" s="750">
        <v>59</v>
      </c>
    </row>
    <row r="259" spans="1:25" s="353" customFormat="1" ht="15" customHeight="1" x14ac:dyDescent="0.3">
      <c r="A259" s="750" t="s">
        <v>641</v>
      </c>
      <c r="B259" s="750" t="s">
        <v>2030</v>
      </c>
      <c r="C259" s="750">
        <v>867</v>
      </c>
      <c r="D259" s="750">
        <v>1</v>
      </c>
      <c r="E259" s="750">
        <v>64</v>
      </c>
      <c r="F259" s="750">
        <v>6</v>
      </c>
      <c r="G259" s="750">
        <v>6</v>
      </c>
      <c r="H259" s="750">
        <v>30</v>
      </c>
      <c r="I259" s="750">
        <v>108</v>
      </c>
      <c r="J259" s="750">
        <v>35</v>
      </c>
      <c r="K259" s="750">
        <v>108</v>
      </c>
      <c r="L259" s="750">
        <v>48</v>
      </c>
      <c r="M259" s="750">
        <v>33</v>
      </c>
      <c r="N259" s="750">
        <v>16</v>
      </c>
      <c r="O259" s="750">
        <v>82</v>
      </c>
      <c r="P259" s="750">
        <v>64</v>
      </c>
      <c r="Q259" s="750">
        <v>24</v>
      </c>
      <c r="R259" s="750">
        <v>50</v>
      </c>
      <c r="S259" s="750">
        <v>154</v>
      </c>
      <c r="T259" s="750">
        <v>25</v>
      </c>
      <c r="U259" s="750">
        <v>19</v>
      </c>
      <c r="V259" s="750">
        <v>763</v>
      </c>
      <c r="W259" s="750">
        <v>14</v>
      </c>
      <c r="X259" s="750">
        <v>30</v>
      </c>
      <c r="Y259" s="750">
        <v>64</v>
      </c>
    </row>
    <row r="260" spans="1:25" ht="15" customHeight="1" x14ac:dyDescent="0.25">
      <c r="A260" s="773" t="s">
        <v>642</v>
      </c>
      <c r="B260" s="738" t="s">
        <v>2030</v>
      </c>
      <c r="C260" s="736">
        <v>968</v>
      </c>
      <c r="D260" s="736">
        <v>1</v>
      </c>
      <c r="E260" s="736">
        <v>68</v>
      </c>
      <c r="F260" s="736">
        <v>6</v>
      </c>
      <c r="G260" s="736">
        <v>6</v>
      </c>
      <c r="H260" s="736">
        <v>35</v>
      </c>
      <c r="I260" s="736">
        <v>122</v>
      </c>
      <c r="J260" s="736">
        <v>39</v>
      </c>
      <c r="K260" s="736">
        <v>129</v>
      </c>
      <c r="L260" s="736">
        <v>55</v>
      </c>
      <c r="M260" s="736">
        <v>36</v>
      </c>
      <c r="N260" s="736">
        <v>15</v>
      </c>
      <c r="O260" s="736">
        <v>89</v>
      </c>
      <c r="P260" s="736">
        <v>70</v>
      </c>
      <c r="Q260" s="736">
        <v>26</v>
      </c>
      <c r="R260" s="736">
        <v>53</v>
      </c>
      <c r="S260" s="736">
        <v>164</v>
      </c>
      <c r="T260" s="736">
        <v>31</v>
      </c>
      <c r="U260" s="736">
        <v>25</v>
      </c>
      <c r="V260" s="736">
        <v>853</v>
      </c>
      <c r="W260" s="736">
        <v>15</v>
      </c>
      <c r="X260" s="736">
        <v>33</v>
      </c>
      <c r="Y260" s="736">
        <v>74</v>
      </c>
    </row>
    <row r="261" spans="1:25" ht="15" customHeight="1" x14ac:dyDescent="0.25">
      <c r="A261" s="773" t="s">
        <v>643</v>
      </c>
      <c r="B261" s="738" t="s">
        <v>2030</v>
      </c>
      <c r="C261" s="736">
        <v>1052</v>
      </c>
      <c r="D261" s="736">
        <v>1</v>
      </c>
      <c r="E261" s="736">
        <v>74</v>
      </c>
      <c r="F261" s="736">
        <v>6</v>
      </c>
      <c r="G261" s="736">
        <v>6</v>
      </c>
      <c r="H261" s="736">
        <v>38</v>
      </c>
      <c r="I261" s="736">
        <v>136</v>
      </c>
      <c r="J261" s="736">
        <v>45</v>
      </c>
      <c r="K261" s="736">
        <v>145</v>
      </c>
      <c r="L261" s="736">
        <v>59</v>
      </c>
      <c r="M261" s="736">
        <v>39</v>
      </c>
      <c r="N261" s="736">
        <v>15</v>
      </c>
      <c r="O261" s="736">
        <v>99</v>
      </c>
      <c r="P261" s="736">
        <v>78</v>
      </c>
      <c r="Q261" s="736">
        <v>28</v>
      </c>
      <c r="R261" s="736">
        <v>57</v>
      </c>
      <c r="S261" s="736">
        <v>172</v>
      </c>
      <c r="T261" s="736">
        <v>30</v>
      </c>
      <c r="U261" s="736">
        <v>25</v>
      </c>
      <c r="V261" s="736">
        <v>928</v>
      </c>
      <c r="W261" s="736">
        <v>16</v>
      </c>
      <c r="X261" s="736">
        <v>37</v>
      </c>
      <c r="Y261" s="736">
        <v>83</v>
      </c>
    </row>
    <row r="262" spans="1:25" ht="15" customHeight="1" x14ac:dyDescent="0.25">
      <c r="A262" s="773" t="s">
        <v>644</v>
      </c>
      <c r="B262" s="738" t="s">
        <v>2030</v>
      </c>
      <c r="C262" s="736">
        <v>1125</v>
      </c>
      <c r="D262" s="736">
        <v>1</v>
      </c>
      <c r="E262" s="736">
        <v>83</v>
      </c>
      <c r="F262" s="736">
        <v>6</v>
      </c>
      <c r="G262" s="736">
        <v>7</v>
      </c>
      <c r="H262" s="736">
        <v>43</v>
      </c>
      <c r="I262" s="736">
        <v>147</v>
      </c>
      <c r="J262" s="736">
        <v>48</v>
      </c>
      <c r="K262" s="736">
        <v>149</v>
      </c>
      <c r="L262" s="736">
        <v>65</v>
      </c>
      <c r="M262" s="736">
        <v>44</v>
      </c>
      <c r="N262" s="736">
        <v>17</v>
      </c>
      <c r="O262" s="736">
        <v>106</v>
      </c>
      <c r="P262" s="736">
        <v>83</v>
      </c>
      <c r="Q262" s="736">
        <v>29</v>
      </c>
      <c r="R262" s="736">
        <v>60</v>
      </c>
      <c r="S262" s="736">
        <v>179</v>
      </c>
      <c r="T262" s="736">
        <v>31</v>
      </c>
      <c r="U262" s="736">
        <v>25</v>
      </c>
      <c r="V262" s="736">
        <v>984</v>
      </c>
      <c r="W262" s="736">
        <v>18</v>
      </c>
      <c r="X262" s="736">
        <v>37</v>
      </c>
      <c r="Y262" s="736">
        <v>92</v>
      </c>
    </row>
    <row r="263" spans="1:25" ht="15" customHeight="1" x14ac:dyDescent="0.25">
      <c r="A263" s="773" t="s">
        <v>645</v>
      </c>
      <c r="B263" s="738" t="s">
        <v>2030</v>
      </c>
      <c r="C263" s="736">
        <v>1198</v>
      </c>
      <c r="D263" s="736">
        <v>2</v>
      </c>
      <c r="E263" s="736">
        <v>90</v>
      </c>
      <c r="F263" s="736">
        <v>6</v>
      </c>
      <c r="G263" s="736">
        <v>9</v>
      </c>
      <c r="H263" s="736">
        <v>46</v>
      </c>
      <c r="I263" s="736">
        <v>154</v>
      </c>
      <c r="J263" s="736">
        <v>54</v>
      </c>
      <c r="K263" s="736">
        <v>165</v>
      </c>
      <c r="L263" s="736">
        <v>67</v>
      </c>
      <c r="M263" s="736">
        <v>46</v>
      </c>
      <c r="N263" s="736">
        <v>17</v>
      </c>
      <c r="O263" s="736">
        <v>113</v>
      </c>
      <c r="P263" s="736">
        <v>87</v>
      </c>
      <c r="Q263" s="736">
        <v>31</v>
      </c>
      <c r="R263" s="736">
        <v>62</v>
      </c>
      <c r="S263" s="736">
        <v>189</v>
      </c>
      <c r="T263" s="736">
        <v>34</v>
      </c>
      <c r="U263" s="736">
        <v>26</v>
      </c>
      <c r="V263" s="736">
        <v>1044</v>
      </c>
      <c r="W263" s="736">
        <v>19</v>
      </c>
      <c r="X263" s="736">
        <v>39</v>
      </c>
      <c r="Y263" s="736">
        <v>96</v>
      </c>
    </row>
    <row r="264" spans="1:25" ht="15" customHeight="1" x14ac:dyDescent="0.25">
      <c r="A264" s="773" t="s">
        <v>646</v>
      </c>
      <c r="B264" s="738" t="s">
        <v>2030</v>
      </c>
      <c r="C264" s="736">
        <v>1223</v>
      </c>
      <c r="D264" s="736">
        <v>2</v>
      </c>
      <c r="E264" s="736">
        <v>94</v>
      </c>
      <c r="F264" s="736">
        <v>6</v>
      </c>
      <c r="G264" s="736">
        <v>9</v>
      </c>
      <c r="H264" s="736">
        <v>41</v>
      </c>
      <c r="I264" s="736">
        <v>158</v>
      </c>
      <c r="J264" s="736">
        <v>57</v>
      </c>
      <c r="K264" s="736">
        <v>170</v>
      </c>
      <c r="L264" s="736">
        <v>70</v>
      </c>
      <c r="M264" s="736">
        <v>47</v>
      </c>
      <c r="N264" s="736">
        <v>17</v>
      </c>
      <c r="O264" s="736">
        <v>114</v>
      </c>
      <c r="P264" s="736">
        <v>90</v>
      </c>
      <c r="Q264" s="736">
        <v>31</v>
      </c>
      <c r="R264" s="736">
        <v>63</v>
      </c>
      <c r="S264" s="736">
        <v>193</v>
      </c>
      <c r="T264" s="736">
        <v>33</v>
      </c>
      <c r="U264" s="736">
        <v>27</v>
      </c>
      <c r="V264" s="736">
        <v>1069</v>
      </c>
      <c r="W264" s="736">
        <v>21</v>
      </c>
      <c r="X264" s="736">
        <v>40</v>
      </c>
      <c r="Y264" s="736">
        <v>98</v>
      </c>
    </row>
    <row r="265" spans="1:25" ht="15" customHeight="1" x14ac:dyDescent="0.25">
      <c r="A265" s="748" t="s">
        <v>647</v>
      </c>
      <c r="B265" s="748" t="s">
        <v>2030</v>
      </c>
      <c r="C265" s="748">
        <v>1243</v>
      </c>
      <c r="D265" s="748">
        <v>2</v>
      </c>
      <c r="E265" s="748">
        <v>94</v>
      </c>
      <c r="F265" s="748">
        <v>6</v>
      </c>
      <c r="G265" s="748">
        <v>9</v>
      </c>
      <c r="H265" s="748">
        <v>40</v>
      </c>
      <c r="I265" s="748">
        <v>159</v>
      </c>
      <c r="J265" s="748">
        <v>59</v>
      </c>
      <c r="K265" s="748">
        <v>173</v>
      </c>
      <c r="L265" s="748">
        <v>70</v>
      </c>
      <c r="M265" s="748">
        <v>47</v>
      </c>
      <c r="N265" s="748">
        <v>15</v>
      </c>
      <c r="O265" s="748">
        <v>119</v>
      </c>
      <c r="P265" s="748">
        <v>91</v>
      </c>
      <c r="Q265" s="748">
        <v>32</v>
      </c>
      <c r="R265" s="748">
        <v>66</v>
      </c>
      <c r="S265" s="748">
        <v>202</v>
      </c>
      <c r="T265" s="748">
        <v>33</v>
      </c>
      <c r="U265" s="748">
        <v>26</v>
      </c>
      <c r="V265" s="748">
        <v>1091</v>
      </c>
      <c r="W265" s="748">
        <v>21</v>
      </c>
      <c r="X265" s="748">
        <v>41</v>
      </c>
      <c r="Y265" s="748">
        <v>97</v>
      </c>
    </row>
    <row r="266" spans="1:25" ht="15" customHeight="1" x14ac:dyDescent="0.25">
      <c r="A266" s="773" t="s">
        <v>648</v>
      </c>
      <c r="B266" s="738" t="s">
        <v>2030</v>
      </c>
      <c r="C266" s="736">
        <v>1250</v>
      </c>
      <c r="D266" s="736">
        <v>2</v>
      </c>
      <c r="E266" s="736">
        <v>93</v>
      </c>
      <c r="F266" s="736">
        <v>5</v>
      </c>
      <c r="G266" s="736">
        <v>8</v>
      </c>
      <c r="H266" s="736">
        <v>38</v>
      </c>
      <c r="I266" s="736">
        <v>168</v>
      </c>
      <c r="J266" s="736">
        <v>59</v>
      </c>
      <c r="K266" s="736">
        <v>168</v>
      </c>
      <c r="L266" s="736">
        <v>75</v>
      </c>
      <c r="M266" s="736">
        <v>49</v>
      </c>
      <c r="N266" s="736">
        <v>16</v>
      </c>
      <c r="O266" s="736">
        <v>123</v>
      </c>
      <c r="P266" s="736">
        <v>91</v>
      </c>
      <c r="Q266" s="736">
        <v>32</v>
      </c>
      <c r="R266" s="736">
        <v>69</v>
      </c>
      <c r="S266" s="736">
        <v>204</v>
      </c>
      <c r="T266" s="736">
        <v>28</v>
      </c>
      <c r="U266" s="736">
        <v>25</v>
      </c>
      <c r="V266" s="736">
        <v>1105</v>
      </c>
      <c r="W266" s="736">
        <v>22</v>
      </c>
      <c r="X266" s="736">
        <v>41</v>
      </c>
      <c r="Y266" s="736">
        <v>104</v>
      </c>
    </row>
    <row r="267" spans="1:25" ht="15" customHeight="1" x14ac:dyDescent="0.25">
      <c r="A267" s="773" t="s">
        <v>649</v>
      </c>
      <c r="B267" s="738" t="s">
        <v>2030</v>
      </c>
      <c r="C267" s="736">
        <v>1267</v>
      </c>
      <c r="D267" s="736">
        <v>2</v>
      </c>
      <c r="E267" s="736">
        <v>94</v>
      </c>
      <c r="F267" s="736">
        <v>5</v>
      </c>
      <c r="G267" s="736">
        <v>9</v>
      </c>
      <c r="H267" s="736">
        <v>47</v>
      </c>
      <c r="I267" s="736">
        <v>172</v>
      </c>
      <c r="J267" s="736">
        <v>57</v>
      </c>
      <c r="K267" s="736">
        <v>162</v>
      </c>
      <c r="L267" s="736">
        <v>76</v>
      </c>
      <c r="M267" s="736">
        <v>49</v>
      </c>
      <c r="N267" s="736">
        <v>16</v>
      </c>
      <c r="O267" s="736">
        <v>123</v>
      </c>
      <c r="P267" s="736">
        <v>87</v>
      </c>
      <c r="Q267" s="736">
        <v>33</v>
      </c>
      <c r="R267" s="736">
        <v>71</v>
      </c>
      <c r="S267" s="736">
        <v>210</v>
      </c>
      <c r="T267" s="736">
        <v>32</v>
      </c>
      <c r="U267" s="736">
        <v>26</v>
      </c>
      <c r="V267" s="736">
        <v>1112</v>
      </c>
      <c r="W267" s="736">
        <v>22</v>
      </c>
      <c r="X267" s="736">
        <v>42</v>
      </c>
      <c r="Y267" s="736">
        <v>108</v>
      </c>
    </row>
    <row r="268" spans="1:25" ht="15" customHeight="1" x14ac:dyDescent="0.25">
      <c r="A268" s="773" t="s">
        <v>650</v>
      </c>
      <c r="B268" s="738" t="s">
        <v>2030</v>
      </c>
      <c r="C268" s="736">
        <v>1276</v>
      </c>
      <c r="D268" s="736">
        <v>2</v>
      </c>
      <c r="E268" s="736">
        <v>93</v>
      </c>
      <c r="F268" s="736">
        <v>5</v>
      </c>
      <c r="G268" s="736">
        <v>8</v>
      </c>
      <c r="H268" s="736">
        <v>46</v>
      </c>
      <c r="I268" s="736">
        <v>179</v>
      </c>
      <c r="J268" s="736">
        <v>57</v>
      </c>
      <c r="K268" s="736">
        <v>160</v>
      </c>
      <c r="L268" s="736">
        <v>76</v>
      </c>
      <c r="M268" s="736">
        <v>50</v>
      </c>
      <c r="N268" s="736">
        <v>16</v>
      </c>
      <c r="O268" s="736">
        <v>127</v>
      </c>
      <c r="P268" s="736">
        <v>84</v>
      </c>
      <c r="Q268" s="736">
        <v>34</v>
      </c>
      <c r="R268" s="736">
        <v>68</v>
      </c>
      <c r="S268" s="736">
        <v>212</v>
      </c>
      <c r="T268" s="736">
        <v>35</v>
      </c>
      <c r="U268" s="736">
        <v>27</v>
      </c>
      <c r="V268" s="736">
        <v>1124</v>
      </c>
      <c r="W268" s="736">
        <v>23</v>
      </c>
      <c r="X268" s="736">
        <v>41</v>
      </c>
      <c r="Y268" s="736">
        <v>115</v>
      </c>
    </row>
    <row r="269" spans="1:25" ht="15" customHeight="1" x14ac:dyDescent="0.25">
      <c r="A269" s="773" t="s">
        <v>651</v>
      </c>
      <c r="B269" s="751" t="s">
        <v>2030</v>
      </c>
      <c r="C269" s="736">
        <v>1291</v>
      </c>
      <c r="D269" s="736">
        <v>2</v>
      </c>
      <c r="E269" s="736">
        <v>95</v>
      </c>
      <c r="F269" s="736">
        <v>5</v>
      </c>
      <c r="G269" s="736">
        <v>9</v>
      </c>
      <c r="H269" s="736">
        <v>50</v>
      </c>
      <c r="I269" s="736">
        <v>173</v>
      </c>
      <c r="J269" s="736">
        <v>58</v>
      </c>
      <c r="K269" s="736">
        <v>170</v>
      </c>
      <c r="L269" s="736">
        <v>78</v>
      </c>
      <c r="M269" s="736">
        <v>52</v>
      </c>
      <c r="N269" s="736">
        <v>16</v>
      </c>
      <c r="O269" s="736">
        <v>128</v>
      </c>
      <c r="P269" s="736">
        <v>83</v>
      </c>
      <c r="Q269" s="736">
        <v>35</v>
      </c>
      <c r="R269" s="736">
        <v>68</v>
      </c>
      <c r="S269" s="736">
        <v>212</v>
      </c>
      <c r="T269" s="736">
        <v>38</v>
      </c>
      <c r="U269" s="736">
        <v>24</v>
      </c>
      <c r="V269" s="736">
        <v>1133</v>
      </c>
      <c r="W269" s="736">
        <v>22</v>
      </c>
      <c r="X269" s="736">
        <v>40</v>
      </c>
      <c r="Y269" s="736">
        <v>111</v>
      </c>
    </row>
    <row r="270" spans="1:25" ht="15" customHeight="1" x14ac:dyDescent="0.25">
      <c r="A270" s="773" t="s">
        <v>652</v>
      </c>
      <c r="B270" s="738" t="s">
        <v>2030</v>
      </c>
      <c r="C270" s="736">
        <v>1300</v>
      </c>
      <c r="D270" s="736">
        <v>2</v>
      </c>
      <c r="E270" s="736">
        <v>95</v>
      </c>
      <c r="F270" s="736">
        <v>5</v>
      </c>
      <c r="G270" s="736">
        <v>8</v>
      </c>
      <c r="H270" s="736">
        <v>50</v>
      </c>
      <c r="I270" s="736">
        <v>172</v>
      </c>
      <c r="J270" s="736">
        <v>58</v>
      </c>
      <c r="K270" s="736">
        <v>176</v>
      </c>
      <c r="L270" s="736">
        <v>77</v>
      </c>
      <c r="M270" s="736">
        <v>53</v>
      </c>
      <c r="N270" s="736">
        <v>18</v>
      </c>
      <c r="O270" s="736">
        <v>133</v>
      </c>
      <c r="P270" s="736">
        <v>81</v>
      </c>
      <c r="Q270" s="736">
        <v>35</v>
      </c>
      <c r="R270" s="736">
        <v>67</v>
      </c>
      <c r="S270" s="736">
        <v>211</v>
      </c>
      <c r="T270" s="736">
        <v>34</v>
      </c>
      <c r="U270" s="736">
        <v>25</v>
      </c>
      <c r="V270" s="736">
        <v>1140</v>
      </c>
      <c r="W270" s="736">
        <v>23</v>
      </c>
      <c r="X270" s="736">
        <v>38</v>
      </c>
      <c r="Y270" s="736">
        <v>111</v>
      </c>
    </row>
    <row r="271" spans="1:25" ht="15" customHeight="1" x14ac:dyDescent="0.25">
      <c r="A271" s="773" t="s">
        <v>653</v>
      </c>
      <c r="B271" s="738" t="s">
        <v>2030</v>
      </c>
      <c r="C271" s="736">
        <v>1290</v>
      </c>
      <c r="D271" s="736">
        <v>2</v>
      </c>
      <c r="E271" s="736">
        <v>93</v>
      </c>
      <c r="F271" s="736">
        <v>5</v>
      </c>
      <c r="G271" s="736">
        <v>9</v>
      </c>
      <c r="H271" s="736">
        <v>49</v>
      </c>
      <c r="I271" s="736">
        <v>168</v>
      </c>
      <c r="J271" s="736">
        <v>53</v>
      </c>
      <c r="K271" s="736">
        <v>177</v>
      </c>
      <c r="L271" s="736">
        <v>77</v>
      </c>
      <c r="M271" s="736">
        <v>56</v>
      </c>
      <c r="N271" s="736">
        <v>17</v>
      </c>
      <c r="O271" s="736">
        <v>130</v>
      </c>
      <c r="P271" s="736">
        <v>80</v>
      </c>
      <c r="Q271" s="736">
        <v>36</v>
      </c>
      <c r="R271" s="736">
        <v>68</v>
      </c>
      <c r="S271" s="736">
        <v>212</v>
      </c>
      <c r="T271" s="736">
        <v>33</v>
      </c>
      <c r="U271" s="736">
        <v>24</v>
      </c>
      <c r="V271" s="736">
        <v>1133</v>
      </c>
      <c r="W271" s="736">
        <v>22</v>
      </c>
      <c r="X271" s="736">
        <v>40</v>
      </c>
      <c r="Y271" s="736">
        <v>107</v>
      </c>
    </row>
    <row r="272" spans="1:25" ht="15" customHeight="1" x14ac:dyDescent="0.25">
      <c r="A272" s="773" t="s">
        <v>654</v>
      </c>
      <c r="B272" s="738" t="s">
        <v>2030</v>
      </c>
      <c r="C272" s="736">
        <v>1263</v>
      </c>
      <c r="D272" s="736">
        <v>2</v>
      </c>
      <c r="E272" s="736">
        <v>92</v>
      </c>
      <c r="F272" s="736">
        <v>6</v>
      </c>
      <c r="G272" s="736">
        <v>9</v>
      </c>
      <c r="H272" s="736">
        <v>46</v>
      </c>
      <c r="I272" s="736">
        <v>164</v>
      </c>
      <c r="J272" s="736">
        <v>51</v>
      </c>
      <c r="K272" s="736">
        <v>173</v>
      </c>
      <c r="L272" s="736">
        <v>70</v>
      </c>
      <c r="M272" s="736">
        <v>54</v>
      </c>
      <c r="N272" s="736">
        <v>17</v>
      </c>
      <c r="O272" s="736">
        <v>129</v>
      </c>
      <c r="P272" s="736">
        <v>77</v>
      </c>
      <c r="Q272" s="736">
        <v>38</v>
      </c>
      <c r="R272" s="736">
        <v>65</v>
      </c>
      <c r="S272" s="736">
        <v>217</v>
      </c>
      <c r="T272" s="736">
        <v>33</v>
      </c>
      <c r="U272" s="736">
        <v>22</v>
      </c>
      <c r="V272" s="736">
        <v>1110</v>
      </c>
      <c r="W272" s="736">
        <v>23</v>
      </c>
      <c r="X272" s="736">
        <v>38</v>
      </c>
      <c r="Y272" s="736">
        <v>103</v>
      </c>
    </row>
    <row r="273" spans="1:25" ht="15" customHeight="1" x14ac:dyDescent="0.25">
      <c r="A273" s="773" t="s">
        <v>655</v>
      </c>
      <c r="B273" s="738" t="s">
        <v>2030</v>
      </c>
      <c r="C273" s="736">
        <v>1244</v>
      </c>
      <c r="D273" s="736">
        <v>2</v>
      </c>
      <c r="E273" s="736">
        <v>89</v>
      </c>
      <c r="F273" s="736">
        <v>6</v>
      </c>
      <c r="G273" s="736">
        <v>9</v>
      </c>
      <c r="H273" s="736">
        <v>46</v>
      </c>
      <c r="I273" s="736">
        <v>161</v>
      </c>
      <c r="J273" s="736">
        <v>50</v>
      </c>
      <c r="K273" s="736">
        <v>165</v>
      </c>
      <c r="L273" s="736">
        <v>67</v>
      </c>
      <c r="M273" s="736">
        <v>54</v>
      </c>
      <c r="N273" s="736">
        <v>17</v>
      </c>
      <c r="O273" s="736">
        <v>126</v>
      </c>
      <c r="P273" s="736">
        <v>78</v>
      </c>
      <c r="Q273" s="736">
        <v>38</v>
      </c>
      <c r="R273" s="736">
        <v>70</v>
      </c>
      <c r="S273" s="736">
        <v>214</v>
      </c>
      <c r="T273" s="736">
        <v>34</v>
      </c>
      <c r="U273" s="736">
        <v>20</v>
      </c>
      <c r="V273" s="736">
        <v>1093</v>
      </c>
      <c r="W273" s="736">
        <v>22</v>
      </c>
      <c r="X273" s="736">
        <v>39</v>
      </c>
      <c r="Y273" s="736">
        <v>101</v>
      </c>
    </row>
    <row r="274" spans="1:25" ht="15" customHeight="1" x14ac:dyDescent="0.25">
      <c r="A274" s="773" t="s">
        <v>656</v>
      </c>
      <c r="B274" s="738" t="s">
        <v>2030</v>
      </c>
      <c r="C274" s="736">
        <v>1222</v>
      </c>
      <c r="D274" s="736">
        <v>2</v>
      </c>
      <c r="E274" s="736">
        <v>87</v>
      </c>
      <c r="F274" s="736">
        <v>5</v>
      </c>
      <c r="G274" s="736">
        <v>8</v>
      </c>
      <c r="H274" s="736">
        <v>46</v>
      </c>
      <c r="I274" s="736">
        <v>156</v>
      </c>
      <c r="J274" s="736">
        <v>52</v>
      </c>
      <c r="K274" s="736">
        <v>156</v>
      </c>
      <c r="L274" s="736">
        <v>65</v>
      </c>
      <c r="M274" s="736">
        <v>52</v>
      </c>
      <c r="N274" s="736">
        <v>17</v>
      </c>
      <c r="O274" s="736">
        <v>122</v>
      </c>
      <c r="P274" s="736">
        <v>77</v>
      </c>
      <c r="Q274" s="736">
        <v>37</v>
      </c>
      <c r="R274" s="736">
        <v>70</v>
      </c>
      <c r="S274" s="736">
        <v>216</v>
      </c>
      <c r="T274" s="736">
        <v>34</v>
      </c>
      <c r="U274" s="736">
        <v>20</v>
      </c>
      <c r="V274" s="736">
        <v>1073</v>
      </c>
      <c r="W274" s="736">
        <v>22</v>
      </c>
      <c r="X274" s="736">
        <v>37</v>
      </c>
      <c r="Y274" s="736">
        <v>97</v>
      </c>
    </row>
    <row r="275" spans="1:25" ht="15" customHeight="1" x14ac:dyDescent="0.25">
      <c r="A275" s="773" t="s">
        <v>657</v>
      </c>
      <c r="B275" s="738" t="s">
        <v>2030</v>
      </c>
      <c r="C275" s="736">
        <v>1208</v>
      </c>
      <c r="D275" s="736">
        <v>2</v>
      </c>
      <c r="E275" s="736">
        <v>85</v>
      </c>
      <c r="F275" s="736">
        <v>5</v>
      </c>
      <c r="G275" s="736">
        <v>8</v>
      </c>
      <c r="H275" s="736">
        <v>48</v>
      </c>
      <c r="I275" s="736">
        <v>156</v>
      </c>
      <c r="J275" s="736">
        <v>51</v>
      </c>
      <c r="K275" s="736">
        <v>148</v>
      </c>
      <c r="L275" s="736">
        <v>63</v>
      </c>
      <c r="M275" s="736">
        <v>49</v>
      </c>
      <c r="N275" s="736">
        <v>16</v>
      </c>
      <c r="O275" s="736">
        <v>123</v>
      </c>
      <c r="P275" s="736">
        <v>80</v>
      </c>
      <c r="Q275" s="736">
        <v>37</v>
      </c>
      <c r="R275" s="736">
        <v>77</v>
      </c>
      <c r="S275" s="736">
        <v>208</v>
      </c>
      <c r="T275" s="736">
        <v>30</v>
      </c>
      <c r="U275" s="736">
        <v>23</v>
      </c>
      <c r="V275" s="736">
        <v>1058</v>
      </c>
      <c r="W275" s="736">
        <v>22</v>
      </c>
      <c r="X275" s="736">
        <v>37</v>
      </c>
      <c r="Y275" s="736">
        <v>97</v>
      </c>
    </row>
    <row r="276" spans="1:25" ht="15" customHeight="1" x14ac:dyDescent="0.25">
      <c r="A276" s="773" t="s">
        <v>658</v>
      </c>
      <c r="B276" s="738" t="s">
        <v>2030</v>
      </c>
      <c r="C276" s="736">
        <v>1167</v>
      </c>
      <c r="D276" s="736">
        <v>2</v>
      </c>
      <c r="E276" s="736">
        <v>85</v>
      </c>
      <c r="F276" s="736">
        <v>5</v>
      </c>
      <c r="G276" s="736">
        <v>7</v>
      </c>
      <c r="H276" s="736">
        <v>46</v>
      </c>
      <c r="I276" s="736">
        <v>148</v>
      </c>
      <c r="J276" s="736">
        <v>49</v>
      </c>
      <c r="K276" s="736">
        <v>143</v>
      </c>
      <c r="L276" s="736">
        <v>60</v>
      </c>
      <c r="M276" s="736">
        <v>49</v>
      </c>
      <c r="N276" s="736">
        <v>15</v>
      </c>
      <c r="O276" s="736">
        <v>119</v>
      </c>
      <c r="P276" s="736">
        <v>73</v>
      </c>
      <c r="Q276" s="736">
        <v>37</v>
      </c>
      <c r="R276" s="736">
        <v>70</v>
      </c>
      <c r="S276" s="736">
        <v>206</v>
      </c>
      <c r="T276" s="736">
        <v>28</v>
      </c>
      <c r="U276" s="736">
        <v>24</v>
      </c>
      <c r="V276" s="736">
        <v>1020</v>
      </c>
      <c r="W276" s="736">
        <v>23</v>
      </c>
      <c r="X276" s="736">
        <v>33</v>
      </c>
      <c r="Y276" s="736">
        <v>92</v>
      </c>
    </row>
    <row r="277" spans="1:25" ht="15" customHeight="1" x14ac:dyDescent="0.25">
      <c r="A277" s="773" t="s">
        <v>659</v>
      </c>
      <c r="B277" s="738" t="s">
        <v>2030</v>
      </c>
      <c r="C277" s="736">
        <v>1138</v>
      </c>
      <c r="D277" s="736">
        <v>2</v>
      </c>
      <c r="E277" s="736">
        <v>79</v>
      </c>
      <c r="F277" s="736">
        <v>5</v>
      </c>
      <c r="G277" s="736">
        <v>7</v>
      </c>
      <c r="H277" s="736">
        <v>42</v>
      </c>
      <c r="I277" s="736">
        <v>148</v>
      </c>
      <c r="J277" s="736">
        <v>47</v>
      </c>
      <c r="K277" s="736">
        <v>146</v>
      </c>
      <c r="L277" s="736">
        <v>57</v>
      </c>
      <c r="M277" s="736">
        <v>49</v>
      </c>
      <c r="N277" s="736">
        <v>14</v>
      </c>
      <c r="O277" s="736">
        <v>115</v>
      </c>
      <c r="P277" s="736">
        <v>70</v>
      </c>
      <c r="Q277" s="736">
        <v>36</v>
      </c>
      <c r="R277" s="736">
        <v>69</v>
      </c>
      <c r="S277" s="736">
        <v>204</v>
      </c>
      <c r="T277" s="736">
        <v>25</v>
      </c>
      <c r="U277" s="736">
        <v>22</v>
      </c>
      <c r="V277" s="736">
        <v>1002</v>
      </c>
      <c r="W277" s="736">
        <v>26</v>
      </c>
      <c r="X277" s="736">
        <v>31</v>
      </c>
      <c r="Y277" s="736">
        <v>91</v>
      </c>
    </row>
    <row r="278" spans="1:25" ht="15" customHeight="1" x14ac:dyDescent="0.25">
      <c r="A278" s="773" t="s">
        <v>660</v>
      </c>
      <c r="B278" s="751" t="s">
        <v>2030</v>
      </c>
      <c r="C278" s="736">
        <v>1114</v>
      </c>
      <c r="D278" s="736">
        <v>2</v>
      </c>
      <c r="E278" s="736">
        <v>79</v>
      </c>
      <c r="F278" s="736">
        <v>5</v>
      </c>
      <c r="G278" s="736">
        <v>7</v>
      </c>
      <c r="H278" s="736">
        <v>41</v>
      </c>
      <c r="I278" s="736">
        <v>148</v>
      </c>
      <c r="J278" s="736">
        <v>46</v>
      </c>
      <c r="K278" s="736">
        <v>146</v>
      </c>
      <c r="L278" s="736">
        <v>53</v>
      </c>
      <c r="M278" s="736">
        <v>48</v>
      </c>
      <c r="N278" s="736">
        <v>13</v>
      </c>
      <c r="O278" s="736">
        <v>108</v>
      </c>
      <c r="P278" s="736">
        <v>66</v>
      </c>
      <c r="Q278" s="736">
        <v>36</v>
      </c>
      <c r="R278" s="736">
        <v>66</v>
      </c>
      <c r="S278" s="736">
        <v>204</v>
      </c>
      <c r="T278" s="736">
        <v>26</v>
      </c>
      <c r="U278" s="736">
        <v>22</v>
      </c>
      <c r="V278" s="736">
        <v>981</v>
      </c>
      <c r="W278" s="736">
        <v>27</v>
      </c>
      <c r="X278" s="736">
        <v>30</v>
      </c>
      <c r="Y278" s="736">
        <v>92</v>
      </c>
    </row>
    <row r="279" spans="1:25" ht="15" customHeight="1" x14ac:dyDescent="0.25">
      <c r="A279" s="773" t="s">
        <v>661</v>
      </c>
      <c r="B279" s="751" t="s">
        <v>2030</v>
      </c>
      <c r="C279" s="736">
        <v>1112</v>
      </c>
      <c r="D279" s="736">
        <v>2</v>
      </c>
      <c r="E279" s="736">
        <v>77</v>
      </c>
      <c r="F279" s="736">
        <v>5</v>
      </c>
      <c r="G279" s="736">
        <v>7</v>
      </c>
      <c r="H279" s="736">
        <v>39</v>
      </c>
      <c r="I279" s="736">
        <v>149</v>
      </c>
      <c r="J279" s="736">
        <v>49</v>
      </c>
      <c r="K279" s="736">
        <v>144</v>
      </c>
      <c r="L279" s="736">
        <v>53</v>
      </c>
      <c r="M279" s="736">
        <v>46</v>
      </c>
      <c r="N279" s="736">
        <v>11</v>
      </c>
      <c r="O279" s="736">
        <v>107</v>
      </c>
      <c r="P279" s="736">
        <v>70</v>
      </c>
      <c r="Q279" s="736">
        <v>37</v>
      </c>
      <c r="R279" s="736">
        <v>67</v>
      </c>
      <c r="S279" s="736">
        <v>202</v>
      </c>
      <c r="T279" s="736">
        <v>28</v>
      </c>
      <c r="U279" s="736">
        <v>21</v>
      </c>
      <c r="V279" s="736">
        <v>983</v>
      </c>
      <c r="W279" s="736">
        <v>28</v>
      </c>
      <c r="X279" s="736">
        <v>28</v>
      </c>
      <c r="Y279" s="736">
        <v>92</v>
      </c>
    </row>
    <row r="280" spans="1:25" ht="15" customHeight="1" x14ac:dyDescent="0.25">
      <c r="A280" s="773" t="s">
        <v>662</v>
      </c>
      <c r="B280" s="751" t="s">
        <v>2030</v>
      </c>
      <c r="C280" s="736">
        <v>1104</v>
      </c>
      <c r="D280" s="736">
        <v>2</v>
      </c>
      <c r="E280" s="736">
        <v>79</v>
      </c>
      <c r="F280" s="736">
        <v>6</v>
      </c>
      <c r="G280" s="736">
        <v>7</v>
      </c>
      <c r="H280" s="736">
        <v>40</v>
      </c>
      <c r="I280" s="736">
        <v>144</v>
      </c>
      <c r="J280" s="736">
        <v>44</v>
      </c>
      <c r="K280" s="736">
        <v>141</v>
      </c>
      <c r="L280" s="736">
        <v>54</v>
      </c>
      <c r="M280" s="736">
        <v>44</v>
      </c>
      <c r="N280" s="736">
        <v>11</v>
      </c>
      <c r="O280" s="736">
        <v>109</v>
      </c>
      <c r="P280" s="736">
        <v>72</v>
      </c>
      <c r="Q280" s="736">
        <v>37</v>
      </c>
      <c r="R280" s="736">
        <v>69</v>
      </c>
      <c r="S280" s="736">
        <v>198</v>
      </c>
      <c r="T280" s="736">
        <v>29</v>
      </c>
      <c r="U280" s="736">
        <v>22</v>
      </c>
      <c r="V280" s="736">
        <v>972</v>
      </c>
      <c r="W280" s="736">
        <v>27</v>
      </c>
      <c r="X280" s="736">
        <v>28</v>
      </c>
      <c r="Y280" s="736">
        <v>89</v>
      </c>
    </row>
    <row r="281" spans="1:25" ht="15" customHeight="1" x14ac:dyDescent="0.25">
      <c r="A281" s="773" t="s">
        <v>663</v>
      </c>
      <c r="B281" s="738" t="s">
        <v>2030</v>
      </c>
      <c r="C281" s="736">
        <v>1075</v>
      </c>
      <c r="D281" s="736">
        <v>2</v>
      </c>
      <c r="E281" s="736">
        <v>75</v>
      </c>
      <c r="F281" s="736">
        <v>6</v>
      </c>
      <c r="G281" s="736">
        <v>7</v>
      </c>
      <c r="H281" s="736">
        <v>40</v>
      </c>
      <c r="I281" s="736">
        <v>141</v>
      </c>
      <c r="J281" s="736">
        <v>42</v>
      </c>
      <c r="K281" s="736">
        <v>133</v>
      </c>
      <c r="L281" s="736">
        <v>52</v>
      </c>
      <c r="M281" s="736">
        <v>42</v>
      </c>
      <c r="N281" s="736">
        <v>12</v>
      </c>
      <c r="O281" s="736">
        <v>107</v>
      </c>
      <c r="P281" s="736">
        <v>70</v>
      </c>
      <c r="Q281" s="736">
        <v>36</v>
      </c>
      <c r="R281" s="736">
        <v>67</v>
      </c>
      <c r="S281" s="736">
        <v>193</v>
      </c>
      <c r="T281" s="736">
        <v>28</v>
      </c>
      <c r="U281" s="736">
        <v>23</v>
      </c>
      <c r="V281" s="736">
        <v>947</v>
      </c>
      <c r="W281" s="736">
        <v>27</v>
      </c>
      <c r="X281" s="736">
        <v>28</v>
      </c>
      <c r="Y281" s="736">
        <v>86</v>
      </c>
    </row>
    <row r="282" spans="1:25" ht="15" customHeight="1" x14ac:dyDescent="0.25">
      <c r="A282" s="773" t="s">
        <v>664</v>
      </c>
      <c r="B282" s="738" t="s">
        <v>2030</v>
      </c>
      <c r="C282" s="736">
        <v>1043</v>
      </c>
      <c r="D282" s="736">
        <v>2</v>
      </c>
      <c r="E282" s="736">
        <v>73</v>
      </c>
      <c r="F282" s="736">
        <v>6</v>
      </c>
      <c r="G282" s="736">
        <v>7</v>
      </c>
      <c r="H282" s="736">
        <v>37</v>
      </c>
      <c r="I282" s="736">
        <v>141</v>
      </c>
      <c r="J282" s="736">
        <v>39</v>
      </c>
      <c r="K282" s="736">
        <v>131</v>
      </c>
      <c r="L282" s="736">
        <v>50</v>
      </c>
      <c r="M282" s="736">
        <v>39</v>
      </c>
      <c r="N282" s="736">
        <v>14</v>
      </c>
      <c r="O282" s="736">
        <v>101</v>
      </c>
      <c r="P282" s="736">
        <v>65</v>
      </c>
      <c r="Q282" s="736">
        <v>35</v>
      </c>
      <c r="R282" s="736">
        <v>64</v>
      </c>
      <c r="S282" s="736">
        <v>190</v>
      </c>
      <c r="T282" s="736">
        <v>28</v>
      </c>
      <c r="U282" s="736">
        <v>24</v>
      </c>
      <c r="V282" s="736">
        <v>920</v>
      </c>
      <c r="W282" s="736">
        <v>25</v>
      </c>
      <c r="X282" s="736">
        <v>31</v>
      </c>
      <c r="Y282" s="736">
        <v>85</v>
      </c>
    </row>
    <row r="283" spans="1:25" ht="15" customHeight="1" x14ac:dyDescent="0.25">
      <c r="A283" s="773" t="s">
        <v>665</v>
      </c>
      <c r="B283" s="738" t="s">
        <v>2030</v>
      </c>
      <c r="C283" s="736">
        <v>1025</v>
      </c>
      <c r="D283" s="736">
        <v>2</v>
      </c>
      <c r="E283" s="736">
        <v>70</v>
      </c>
      <c r="F283" s="736">
        <v>6</v>
      </c>
      <c r="G283" s="736">
        <v>7</v>
      </c>
      <c r="H283" s="736">
        <v>38</v>
      </c>
      <c r="I283" s="736">
        <v>143</v>
      </c>
      <c r="J283" s="736">
        <v>38</v>
      </c>
      <c r="K283" s="736">
        <v>127</v>
      </c>
      <c r="L283" s="736">
        <v>47</v>
      </c>
      <c r="M283" s="736">
        <v>38</v>
      </c>
      <c r="N283" s="736">
        <v>14</v>
      </c>
      <c r="O283" s="736">
        <v>97</v>
      </c>
      <c r="P283" s="736">
        <v>64</v>
      </c>
      <c r="Q283" s="736">
        <v>35</v>
      </c>
      <c r="R283" s="736">
        <v>62</v>
      </c>
      <c r="S283" s="736">
        <v>187</v>
      </c>
      <c r="T283" s="736">
        <v>27</v>
      </c>
      <c r="U283" s="736">
        <v>24</v>
      </c>
      <c r="V283" s="736">
        <v>903</v>
      </c>
      <c r="W283" s="736">
        <v>25</v>
      </c>
      <c r="X283" s="736">
        <v>32</v>
      </c>
      <c r="Y283" s="736">
        <v>86</v>
      </c>
    </row>
    <row r="284" spans="1:25" ht="15" customHeight="1" x14ac:dyDescent="0.25">
      <c r="A284" s="773" t="s">
        <v>666</v>
      </c>
      <c r="B284" s="738" t="s">
        <v>2030</v>
      </c>
      <c r="C284" s="736">
        <v>1010</v>
      </c>
      <c r="D284" s="736">
        <v>2</v>
      </c>
      <c r="E284" s="736">
        <v>70</v>
      </c>
      <c r="F284" s="736">
        <v>7</v>
      </c>
      <c r="G284" s="736">
        <v>7</v>
      </c>
      <c r="H284" s="736">
        <v>38</v>
      </c>
      <c r="I284" s="736">
        <v>139</v>
      </c>
      <c r="J284" s="736">
        <v>37</v>
      </c>
      <c r="K284" s="736">
        <v>123</v>
      </c>
      <c r="L284" s="736">
        <v>47</v>
      </c>
      <c r="M284" s="736">
        <v>39</v>
      </c>
      <c r="N284" s="736">
        <v>14</v>
      </c>
      <c r="O284" s="736">
        <v>96</v>
      </c>
      <c r="P284" s="736">
        <v>63</v>
      </c>
      <c r="Q284" s="736">
        <v>34</v>
      </c>
      <c r="R284" s="736">
        <v>61</v>
      </c>
      <c r="S284" s="736">
        <v>182</v>
      </c>
      <c r="T284" s="736">
        <v>28</v>
      </c>
      <c r="U284" s="736">
        <v>25</v>
      </c>
      <c r="V284" s="736">
        <v>887</v>
      </c>
      <c r="W284" s="736">
        <v>23</v>
      </c>
      <c r="X284" s="736">
        <v>30</v>
      </c>
      <c r="Y284" s="736">
        <v>86</v>
      </c>
    </row>
    <row r="285" spans="1:25" ht="15" customHeight="1" x14ac:dyDescent="0.25">
      <c r="A285" s="773" t="s">
        <v>667</v>
      </c>
      <c r="B285" s="738" t="s">
        <v>2030</v>
      </c>
      <c r="C285" s="736">
        <v>988</v>
      </c>
      <c r="D285" s="736">
        <v>2</v>
      </c>
      <c r="E285" s="736">
        <v>70</v>
      </c>
      <c r="F285" s="736">
        <v>6</v>
      </c>
      <c r="G285" s="736">
        <v>7</v>
      </c>
      <c r="H285" s="736">
        <v>36</v>
      </c>
      <c r="I285" s="736">
        <v>137</v>
      </c>
      <c r="J285" s="736">
        <v>38</v>
      </c>
      <c r="K285" s="736">
        <v>116</v>
      </c>
      <c r="L285" s="736">
        <v>46</v>
      </c>
      <c r="M285" s="736">
        <v>38</v>
      </c>
      <c r="N285" s="736">
        <v>12</v>
      </c>
      <c r="O285" s="736">
        <v>94</v>
      </c>
      <c r="P285" s="736">
        <v>59</v>
      </c>
      <c r="Q285" s="736">
        <v>34</v>
      </c>
      <c r="R285" s="736">
        <v>61</v>
      </c>
      <c r="S285" s="736">
        <v>182</v>
      </c>
      <c r="T285" s="736">
        <v>27</v>
      </c>
      <c r="U285" s="736">
        <v>24</v>
      </c>
      <c r="V285" s="736">
        <v>869</v>
      </c>
      <c r="W285" s="736">
        <v>24</v>
      </c>
      <c r="X285" s="736">
        <v>29</v>
      </c>
      <c r="Y285" s="736">
        <v>85</v>
      </c>
    </row>
    <row r="286" spans="1:25" ht="15" customHeight="1" x14ac:dyDescent="0.25">
      <c r="A286" s="773" t="s">
        <v>668</v>
      </c>
      <c r="B286" s="738" t="s">
        <v>2030</v>
      </c>
      <c r="C286" s="736">
        <v>973</v>
      </c>
      <c r="D286" s="736">
        <v>2</v>
      </c>
      <c r="E286" s="736">
        <v>72</v>
      </c>
      <c r="F286" s="736">
        <v>6</v>
      </c>
      <c r="G286" s="736">
        <v>7</v>
      </c>
      <c r="H286" s="736">
        <v>33</v>
      </c>
      <c r="I286" s="736">
        <v>140</v>
      </c>
      <c r="J286" s="736">
        <v>40</v>
      </c>
      <c r="K286" s="736">
        <v>116</v>
      </c>
      <c r="L286" s="736">
        <v>45</v>
      </c>
      <c r="M286" s="736">
        <v>36</v>
      </c>
      <c r="N286" s="736">
        <v>10</v>
      </c>
      <c r="O286" s="736">
        <v>92</v>
      </c>
      <c r="P286" s="736">
        <v>56</v>
      </c>
      <c r="Q286" s="736">
        <v>32</v>
      </c>
      <c r="R286" s="736">
        <v>59</v>
      </c>
      <c r="S286" s="736">
        <v>179</v>
      </c>
      <c r="T286" s="736">
        <v>26</v>
      </c>
      <c r="U286" s="736">
        <v>23</v>
      </c>
      <c r="V286" s="736">
        <v>854</v>
      </c>
      <c r="W286" s="736">
        <v>25</v>
      </c>
      <c r="X286" s="736">
        <v>31</v>
      </c>
      <c r="Y286" s="736">
        <v>84</v>
      </c>
    </row>
    <row r="287" spans="1:25" ht="15" customHeight="1" x14ac:dyDescent="0.25">
      <c r="A287" s="773" t="s">
        <v>669</v>
      </c>
      <c r="B287" s="738" t="s">
        <v>2030</v>
      </c>
      <c r="C287" s="736">
        <v>952</v>
      </c>
      <c r="D287" s="736">
        <v>2</v>
      </c>
      <c r="E287" s="736">
        <v>70</v>
      </c>
      <c r="F287" s="736">
        <v>5</v>
      </c>
      <c r="G287" s="736">
        <v>6</v>
      </c>
      <c r="H287" s="736">
        <v>33</v>
      </c>
      <c r="I287" s="736">
        <v>135</v>
      </c>
      <c r="J287" s="736">
        <v>36</v>
      </c>
      <c r="K287" s="736">
        <v>112</v>
      </c>
      <c r="L287" s="736">
        <v>43</v>
      </c>
      <c r="M287" s="736">
        <v>35</v>
      </c>
      <c r="N287" s="736">
        <v>9</v>
      </c>
      <c r="O287" s="736">
        <v>92</v>
      </c>
      <c r="P287" s="736">
        <v>57</v>
      </c>
      <c r="Q287" s="736">
        <v>32</v>
      </c>
      <c r="R287" s="736">
        <v>61</v>
      </c>
      <c r="S287" s="736">
        <v>178</v>
      </c>
      <c r="T287" s="736">
        <v>22</v>
      </c>
      <c r="U287" s="736">
        <v>22</v>
      </c>
      <c r="V287" s="736">
        <v>834</v>
      </c>
      <c r="W287" s="736">
        <v>24</v>
      </c>
      <c r="X287" s="736">
        <v>31</v>
      </c>
      <c r="Y287" s="736">
        <v>80</v>
      </c>
    </row>
    <row r="288" spans="1:25" ht="15" customHeight="1" x14ac:dyDescent="0.25">
      <c r="A288" s="773" t="s">
        <v>670</v>
      </c>
      <c r="B288" s="738" t="s">
        <v>2030</v>
      </c>
      <c r="C288" s="736">
        <v>948</v>
      </c>
      <c r="D288" s="736">
        <v>2</v>
      </c>
      <c r="E288" s="736">
        <v>68</v>
      </c>
      <c r="F288" s="736">
        <v>5</v>
      </c>
      <c r="G288" s="736">
        <v>7</v>
      </c>
      <c r="H288" s="736">
        <v>35</v>
      </c>
      <c r="I288" s="736">
        <v>133</v>
      </c>
      <c r="J288" s="736">
        <v>34</v>
      </c>
      <c r="K288" s="736">
        <v>112</v>
      </c>
      <c r="L288" s="736">
        <v>43</v>
      </c>
      <c r="M288" s="736">
        <v>36</v>
      </c>
      <c r="N288" s="736">
        <v>11</v>
      </c>
      <c r="O288" s="736">
        <v>94</v>
      </c>
      <c r="P288" s="736">
        <v>60</v>
      </c>
      <c r="Q288" s="736">
        <v>33</v>
      </c>
      <c r="R288" s="736">
        <v>60</v>
      </c>
      <c r="S288" s="736">
        <v>173</v>
      </c>
      <c r="T288" s="736">
        <v>21</v>
      </c>
      <c r="U288" s="736">
        <v>21</v>
      </c>
      <c r="V288" s="736">
        <v>830</v>
      </c>
      <c r="W288" s="736">
        <v>25</v>
      </c>
      <c r="X288" s="736">
        <v>29</v>
      </c>
      <c r="Y288" s="736">
        <v>80</v>
      </c>
    </row>
    <row r="289" spans="1:25" ht="15" customHeight="1" x14ac:dyDescent="0.25">
      <c r="A289" s="773" t="s">
        <v>671</v>
      </c>
      <c r="B289" s="738" t="s">
        <v>2030</v>
      </c>
      <c r="C289" s="736">
        <v>924</v>
      </c>
      <c r="D289" s="736">
        <v>2</v>
      </c>
      <c r="E289" s="736">
        <v>65</v>
      </c>
      <c r="F289" s="736">
        <v>5</v>
      </c>
      <c r="G289" s="736">
        <v>6</v>
      </c>
      <c r="H289" s="736">
        <v>37</v>
      </c>
      <c r="I289" s="736">
        <v>125</v>
      </c>
      <c r="J289" s="736">
        <v>31</v>
      </c>
      <c r="K289" s="736">
        <v>108</v>
      </c>
      <c r="L289" s="736">
        <v>42</v>
      </c>
      <c r="M289" s="736">
        <v>35</v>
      </c>
      <c r="N289" s="736">
        <v>12</v>
      </c>
      <c r="O289" s="736">
        <v>94</v>
      </c>
      <c r="P289" s="736">
        <v>62</v>
      </c>
      <c r="Q289" s="736">
        <v>32</v>
      </c>
      <c r="R289" s="736">
        <v>60</v>
      </c>
      <c r="S289" s="736">
        <v>169</v>
      </c>
      <c r="T289" s="736">
        <v>18</v>
      </c>
      <c r="U289" s="736">
        <v>19</v>
      </c>
      <c r="V289" s="736">
        <v>808</v>
      </c>
      <c r="W289" s="736">
        <v>24</v>
      </c>
      <c r="X289" s="736">
        <v>25</v>
      </c>
      <c r="Y289" s="736">
        <v>76</v>
      </c>
    </row>
    <row r="290" spans="1:25" ht="15" customHeight="1" x14ac:dyDescent="0.25">
      <c r="A290" s="773" t="s">
        <v>672</v>
      </c>
      <c r="B290" s="738" t="s">
        <v>2030</v>
      </c>
      <c r="C290" s="736">
        <v>916</v>
      </c>
      <c r="D290" s="736">
        <v>2</v>
      </c>
      <c r="E290" s="736">
        <v>67</v>
      </c>
      <c r="F290" s="736">
        <v>5</v>
      </c>
      <c r="G290" s="736">
        <v>7</v>
      </c>
      <c r="H290" s="736">
        <v>36</v>
      </c>
      <c r="I290" s="736">
        <v>124</v>
      </c>
      <c r="J290" s="736">
        <v>32</v>
      </c>
      <c r="K290" s="736">
        <v>106</v>
      </c>
      <c r="L290" s="736">
        <v>44</v>
      </c>
      <c r="M290" s="736">
        <v>32</v>
      </c>
      <c r="N290" s="736">
        <v>13</v>
      </c>
      <c r="O290" s="736">
        <v>92</v>
      </c>
      <c r="P290" s="736">
        <v>64</v>
      </c>
      <c r="Q290" s="736">
        <v>32</v>
      </c>
      <c r="R290" s="736">
        <v>58</v>
      </c>
      <c r="S290" s="736">
        <v>166</v>
      </c>
      <c r="T290" s="736">
        <v>18</v>
      </c>
      <c r="U290" s="736">
        <v>18</v>
      </c>
      <c r="V290" s="736">
        <v>799</v>
      </c>
      <c r="W290" s="736">
        <v>23</v>
      </c>
      <c r="X290" s="736">
        <v>28</v>
      </c>
      <c r="Y290" s="736">
        <v>73</v>
      </c>
    </row>
    <row r="291" spans="1:25" ht="15" customHeight="1" x14ac:dyDescent="0.25">
      <c r="A291" s="773" t="s">
        <v>673</v>
      </c>
      <c r="B291" s="738" t="s">
        <v>2030</v>
      </c>
      <c r="C291" s="736">
        <v>904</v>
      </c>
      <c r="D291" s="736">
        <v>2</v>
      </c>
      <c r="E291" s="736">
        <v>66</v>
      </c>
      <c r="F291" s="736">
        <v>5</v>
      </c>
      <c r="G291" s="736">
        <v>7</v>
      </c>
      <c r="H291" s="736">
        <v>36</v>
      </c>
      <c r="I291" s="736">
        <v>120</v>
      </c>
      <c r="J291" s="736">
        <v>32</v>
      </c>
      <c r="K291" s="736">
        <v>107</v>
      </c>
      <c r="L291" s="736">
        <v>42</v>
      </c>
      <c r="M291" s="736">
        <v>33</v>
      </c>
      <c r="N291" s="736">
        <v>14</v>
      </c>
      <c r="O291" s="736">
        <v>90</v>
      </c>
      <c r="P291" s="736">
        <v>66</v>
      </c>
      <c r="Q291" s="736">
        <v>31</v>
      </c>
      <c r="R291" s="736">
        <v>58</v>
      </c>
      <c r="S291" s="736">
        <v>162</v>
      </c>
      <c r="T291" s="736">
        <v>15</v>
      </c>
      <c r="U291" s="736">
        <v>18</v>
      </c>
      <c r="V291" s="736">
        <v>788</v>
      </c>
      <c r="W291" s="736">
        <v>23</v>
      </c>
      <c r="X291" s="736">
        <v>28</v>
      </c>
      <c r="Y291" s="736">
        <v>70</v>
      </c>
    </row>
    <row r="292" spans="1:25" ht="15" customHeight="1" x14ac:dyDescent="0.25">
      <c r="A292" s="773" t="s">
        <v>674</v>
      </c>
      <c r="B292" s="738" t="s">
        <v>2030</v>
      </c>
      <c r="C292" s="736">
        <v>905</v>
      </c>
      <c r="D292" s="736">
        <v>2</v>
      </c>
      <c r="E292" s="736">
        <v>65</v>
      </c>
      <c r="F292" s="736">
        <v>5</v>
      </c>
      <c r="G292" s="736">
        <v>7</v>
      </c>
      <c r="H292" s="736">
        <v>37</v>
      </c>
      <c r="I292" s="736">
        <v>115</v>
      </c>
      <c r="J292" s="736">
        <v>35</v>
      </c>
      <c r="K292" s="736">
        <v>107</v>
      </c>
      <c r="L292" s="736">
        <v>42</v>
      </c>
      <c r="M292" s="736">
        <v>36</v>
      </c>
      <c r="N292" s="736">
        <v>15</v>
      </c>
      <c r="O292" s="736">
        <v>88</v>
      </c>
      <c r="P292" s="736">
        <v>67</v>
      </c>
      <c r="Q292" s="736">
        <v>32</v>
      </c>
      <c r="R292" s="736">
        <v>58</v>
      </c>
      <c r="S292" s="736">
        <v>163</v>
      </c>
      <c r="T292" s="736">
        <v>14</v>
      </c>
      <c r="U292" s="736">
        <v>19</v>
      </c>
      <c r="V292" s="736">
        <v>790</v>
      </c>
      <c r="W292" s="736">
        <v>22</v>
      </c>
      <c r="X292" s="736">
        <v>28</v>
      </c>
      <c r="Y292" s="736">
        <v>66</v>
      </c>
    </row>
    <row r="293" spans="1:25" ht="15" customHeight="1" x14ac:dyDescent="0.25">
      <c r="A293" s="773" t="s">
        <v>675</v>
      </c>
      <c r="B293" s="738" t="s">
        <v>2030</v>
      </c>
      <c r="C293" s="736">
        <v>892</v>
      </c>
      <c r="D293" s="736">
        <v>2</v>
      </c>
      <c r="E293" s="736">
        <v>62</v>
      </c>
      <c r="F293" s="736">
        <v>5</v>
      </c>
      <c r="G293" s="736">
        <v>6</v>
      </c>
      <c r="H293" s="736">
        <v>36</v>
      </c>
      <c r="I293" s="736">
        <v>113</v>
      </c>
      <c r="J293" s="736">
        <v>35</v>
      </c>
      <c r="K293" s="736">
        <v>105</v>
      </c>
      <c r="L293" s="736">
        <v>38</v>
      </c>
      <c r="M293" s="736">
        <v>35</v>
      </c>
      <c r="N293" s="736">
        <v>16</v>
      </c>
      <c r="O293" s="736">
        <v>89</v>
      </c>
      <c r="P293" s="736">
        <v>66</v>
      </c>
      <c r="Q293" s="736">
        <v>32</v>
      </c>
      <c r="R293" s="736">
        <v>57</v>
      </c>
      <c r="S293" s="736">
        <v>162</v>
      </c>
      <c r="T293" s="736">
        <v>17</v>
      </c>
      <c r="U293" s="736">
        <v>19</v>
      </c>
      <c r="V293" s="736">
        <v>782</v>
      </c>
      <c r="W293" s="736">
        <v>21</v>
      </c>
      <c r="X293" s="736">
        <v>27</v>
      </c>
      <c r="Y293" s="736">
        <v>65</v>
      </c>
    </row>
    <row r="294" spans="1:25" ht="15" customHeight="1" x14ac:dyDescent="0.25">
      <c r="A294" s="773" t="s">
        <v>676</v>
      </c>
      <c r="B294" s="738" t="s">
        <v>2030</v>
      </c>
      <c r="C294" s="736">
        <v>886</v>
      </c>
      <c r="D294" s="736">
        <v>2</v>
      </c>
      <c r="E294" s="736">
        <v>63</v>
      </c>
      <c r="F294" s="736">
        <v>5</v>
      </c>
      <c r="G294" s="736">
        <v>7</v>
      </c>
      <c r="H294" s="736">
        <v>39</v>
      </c>
      <c r="I294" s="736">
        <v>109</v>
      </c>
      <c r="J294" s="736">
        <v>35</v>
      </c>
      <c r="K294" s="736">
        <v>98</v>
      </c>
      <c r="L294" s="736">
        <v>40</v>
      </c>
      <c r="M294" s="736">
        <v>34</v>
      </c>
      <c r="N294" s="736">
        <v>15</v>
      </c>
      <c r="O294" s="736">
        <v>90</v>
      </c>
      <c r="P294" s="736">
        <v>64</v>
      </c>
      <c r="Q294" s="736">
        <v>32</v>
      </c>
      <c r="R294" s="736">
        <v>57</v>
      </c>
      <c r="S294" s="736">
        <v>162</v>
      </c>
      <c r="T294" s="736">
        <v>19</v>
      </c>
      <c r="U294" s="736">
        <v>18</v>
      </c>
      <c r="V294" s="736">
        <v>773</v>
      </c>
      <c r="W294" s="736">
        <v>20</v>
      </c>
      <c r="X294" s="736">
        <v>26</v>
      </c>
      <c r="Y294" s="736">
        <v>63</v>
      </c>
    </row>
    <row r="295" spans="1:25" ht="15" customHeight="1" x14ac:dyDescent="0.25">
      <c r="A295" s="773" t="s">
        <v>677</v>
      </c>
      <c r="B295" s="738" t="s">
        <v>2030</v>
      </c>
      <c r="C295" s="736">
        <v>870</v>
      </c>
      <c r="D295" s="736">
        <v>2</v>
      </c>
      <c r="E295" s="736">
        <v>64</v>
      </c>
      <c r="F295" s="736">
        <v>4</v>
      </c>
      <c r="G295" s="736">
        <v>7</v>
      </c>
      <c r="H295" s="736">
        <v>36</v>
      </c>
      <c r="I295" s="736">
        <v>107</v>
      </c>
      <c r="J295" s="736">
        <v>36</v>
      </c>
      <c r="K295" s="736">
        <v>97</v>
      </c>
      <c r="L295" s="736">
        <v>41</v>
      </c>
      <c r="M295" s="736">
        <v>33</v>
      </c>
      <c r="N295" s="736">
        <v>14</v>
      </c>
      <c r="O295" s="736">
        <v>88</v>
      </c>
      <c r="P295" s="736">
        <v>61</v>
      </c>
      <c r="Q295" s="736">
        <v>32</v>
      </c>
      <c r="R295" s="736">
        <v>56</v>
      </c>
      <c r="S295" s="736">
        <v>159</v>
      </c>
      <c r="T295" s="736">
        <v>20</v>
      </c>
      <c r="U295" s="736">
        <v>18</v>
      </c>
      <c r="V295" s="736">
        <v>759</v>
      </c>
      <c r="W295" s="736">
        <v>20</v>
      </c>
      <c r="X295" s="736">
        <v>26</v>
      </c>
      <c r="Y295" s="736">
        <v>61</v>
      </c>
    </row>
    <row r="296" spans="1:25" ht="15" customHeight="1" x14ac:dyDescent="0.25">
      <c r="A296" s="773" t="s">
        <v>678</v>
      </c>
      <c r="B296" s="738" t="s">
        <v>2030</v>
      </c>
      <c r="C296" s="736">
        <v>863</v>
      </c>
      <c r="D296" s="736">
        <v>2</v>
      </c>
      <c r="E296" s="736">
        <v>63</v>
      </c>
      <c r="F296" s="736">
        <v>5</v>
      </c>
      <c r="G296" s="736">
        <v>7</v>
      </c>
      <c r="H296" s="736">
        <v>38</v>
      </c>
      <c r="I296" s="736">
        <v>109</v>
      </c>
      <c r="J296" s="736">
        <v>38</v>
      </c>
      <c r="K296" s="736">
        <v>95</v>
      </c>
      <c r="L296" s="736">
        <v>41</v>
      </c>
      <c r="M296" s="736">
        <v>32</v>
      </c>
      <c r="N296" s="736">
        <v>14</v>
      </c>
      <c r="O296" s="736">
        <v>87</v>
      </c>
      <c r="P296" s="736">
        <v>59</v>
      </c>
      <c r="Q296" s="736">
        <v>31</v>
      </c>
      <c r="R296" s="736">
        <v>56</v>
      </c>
      <c r="S296" s="736">
        <v>155</v>
      </c>
      <c r="T296" s="736">
        <v>17</v>
      </c>
      <c r="U296" s="736">
        <v>15</v>
      </c>
      <c r="V296" s="736">
        <v>750</v>
      </c>
      <c r="W296" s="736">
        <v>21</v>
      </c>
      <c r="X296" s="736">
        <v>27</v>
      </c>
      <c r="Y296" s="736">
        <v>62</v>
      </c>
    </row>
    <row r="297" spans="1:25" ht="15" customHeight="1" x14ac:dyDescent="0.25">
      <c r="A297" s="773" t="s">
        <v>679</v>
      </c>
      <c r="B297" s="738" t="s">
        <v>2030</v>
      </c>
      <c r="C297" s="736">
        <v>847</v>
      </c>
      <c r="D297" s="736">
        <v>1</v>
      </c>
      <c r="E297" s="736">
        <v>61</v>
      </c>
      <c r="F297" s="736">
        <v>4</v>
      </c>
      <c r="G297" s="736">
        <v>6</v>
      </c>
      <c r="H297" s="736">
        <v>40</v>
      </c>
      <c r="I297" s="736">
        <v>109</v>
      </c>
      <c r="J297" s="736">
        <v>35</v>
      </c>
      <c r="K297" s="736">
        <v>97</v>
      </c>
      <c r="L297" s="736">
        <v>40</v>
      </c>
      <c r="M297" s="736">
        <v>33</v>
      </c>
      <c r="N297" s="736">
        <v>13</v>
      </c>
      <c r="O297" s="736">
        <v>86</v>
      </c>
      <c r="P297" s="736">
        <v>55</v>
      </c>
      <c r="Q297" s="736">
        <v>30</v>
      </c>
      <c r="R297" s="736">
        <v>55</v>
      </c>
      <c r="S297" s="736">
        <v>151</v>
      </c>
      <c r="T297" s="736">
        <v>17</v>
      </c>
      <c r="U297" s="736">
        <v>15</v>
      </c>
      <c r="V297" s="736">
        <v>735</v>
      </c>
      <c r="W297" s="736">
        <v>20</v>
      </c>
      <c r="X297" s="736">
        <v>27</v>
      </c>
      <c r="Y297" s="736">
        <v>62</v>
      </c>
    </row>
    <row r="298" spans="1:25" ht="15" customHeight="1" x14ac:dyDescent="0.25">
      <c r="A298" s="773" t="s">
        <v>680</v>
      </c>
      <c r="B298" s="738" t="s">
        <v>2030</v>
      </c>
      <c r="C298" s="736">
        <v>832</v>
      </c>
      <c r="D298" s="736">
        <v>1</v>
      </c>
      <c r="E298" s="736">
        <v>58</v>
      </c>
      <c r="F298" s="736">
        <v>4</v>
      </c>
      <c r="G298" s="736">
        <v>6</v>
      </c>
      <c r="H298" s="736">
        <v>39</v>
      </c>
      <c r="I298" s="736">
        <v>108</v>
      </c>
      <c r="J298" s="736">
        <v>33</v>
      </c>
      <c r="K298" s="736">
        <v>94</v>
      </c>
      <c r="L298" s="736">
        <v>38</v>
      </c>
      <c r="M298" s="736">
        <v>33</v>
      </c>
      <c r="N298" s="736">
        <v>12</v>
      </c>
      <c r="O298" s="736">
        <v>86</v>
      </c>
      <c r="P298" s="736">
        <v>57</v>
      </c>
      <c r="Q298" s="736">
        <v>28</v>
      </c>
      <c r="R298" s="736">
        <v>55</v>
      </c>
      <c r="S298" s="736">
        <v>148</v>
      </c>
      <c r="T298" s="736">
        <v>18</v>
      </c>
      <c r="U298" s="736">
        <v>15</v>
      </c>
      <c r="V298" s="736">
        <v>723</v>
      </c>
      <c r="W298" s="736">
        <v>20</v>
      </c>
      <c r="X298" s="736">
        <v>27</v>
      </c>
      <c r="Y298" s="736">
        <v>61</v>
      </c>
    </row>
    <row r="299" spans="1:25" ht="15" customHeight="1" x14ac:dyDescent="0.25">
      <c r="A299" s="773" t="s">
        <v>681</v>
      </c>
      <c r="B299" s="738" t="s">
        <v>2030</v>
      </c>
      <c r="C299" s="736">
        <v>822</v>
      </c>
      <c r="D299" s="736">
        <v>2</v>
      </c>
      <c r="E299" s="736">
        <v>57</v>
      </c>
      <c r="F299" s="736">
        <v>4</v>
      </c>
      <c r="G299" s="736">
        <v>6</v>
      </c>
      <c r="H299" s="736">
        <v>37</v>
      </c>
      <c r="I299" s="736">
        <v>104</v>
      </c>
      <c r="J299" s="736">
        <v>33</v>
      </c>
      <c r="K299" s="736">
        <v>91</v>
      </c>
      <c r="L299" s="736">
        <v>38</v>
      </c>
      <c r="M299" s="736">
        <v>35</v>
      </c>
      <c r="N299" s="736">
        <v>13</v>
      </c>
      <c r="O299" s="736">
        <v>85</v>
      </c>
      <c r="P299" s="736">
        <v>58</v>
      </c>
      <c r="Q299" s="736">
        <v>29</v>
      </c>
      <c r="R299" s="736">
        <v>53</v>
      </c>
      <c r="S299" s="736">
        <v>145</v>
      </c>
      <c r="T299" s="736">
        <v>18</v>
      </c>
      <c r="U299" s="736">
        <v>15</v>
      </c>
      <c r="V299" s="736">
        <v>716</v>
      </c>
      <c r="W299" s="736">
        <v>18</v>
      </c>
      <c r="X299" s="736">
        <v>27</v>
      </c>
      <c r="Y299" s="736">
        <v>59</v>
      </c>
    </row>
    <row r="300" spans="1:25" ht="15" customHeight="1" x14ac:dyDescent="0.25">
      <c r="A300" s="773" t="s">
        <v>682</v>
      </c>
      <c r="B300" s="738" t="s">
        <v>2032</v>
      </c>
      <c r="C300" s="736">
        <v>807</v>
      </c>
      <c r="D300" s="736">
        <v>2</v>
      </c>
      <c r="E300" s="736">
        <v>56</v>
      </c>
      <c r="F300" s="736">
        <v>4</v>
      </c>
      <c r="G300" s="736">
        <v>7</v>
      </c>
      <c r="H300" s="736">
        <v>33</v>
      </c>
      <c r="I300" s="736">
        <v>98</v>
      </c>
      <c r="J300" s="736">
        <v>35</v>
      </c>
      <c r="K300" s="736">
        <v>89</v>
      </c>
      <c r="L300" s="736">
        <v>38</v>
      </c>
      <c r="M300" s="736">
        <v>34</v>
      </c>
      <c r="N300" s="736">
        <v>14</v>
      </c>
      <c r="O300" s="736">
        <v>81</v>
      </c>
      <c r="P300" s="736">
        <v>57</v>
      </c>
      <c r="Q300" s="736">
        <v>29</v>
      </c>
      <c r="R300" s="736">
        <v>53</v>
      </c>
      <c r="S300" s="736">
        <v>143</v>
      </c>
      <c r="T300" s="736">
        <v>17</v>
      </c>
      <c r="U300" s="736">
        <v>15</v>
      </c>
      <c r="V300" s="736">
        <v>704</v>
      </c>
      <c r="W300" s="736">
        <v>15</v>
      </c>
      <c r="X300" s="736">
        <v>26</v>
      </c>
      <c r="Y300" s="736">
        <v>58</v>
      </c>
    </row>
    <row r="301" spans="1:25" x14ac:dyDescent="0.25">
      <c r="A301" s="773" t="s">
        <v>683</v>
      </c>
      <c r="B301" s="738" t="s">
        <v>2030</v>
      </c>
      <c r="C301" s="736">
        <v>806</v>
      </c>
      <c r="D301" s="736">
        <v>2</v>
      </c>
      <c r="E301" s="736">
        <v>57</v>
      </c>
      <c r="F301" s="736">
        <v>4</v>
      </c>
      <c r="G301" s="736">
        <v>6</v>
      </c>
      <c r="H301" s="736">
        <v>35</v>
      </c>
      <c r="I301" s="736">
        <v>97</v>
      </c>
      <c r="J301" s="736">
        <v>37</v>
      </c>
      <c r="K301" s="736">
        <v>88</v>
      </c>
      <c r="L301" s="736">
        <v>38</v>
      </c>
      <c r="M301" s="736">
        <v>35</v>
      </c>
      <c r="N301" s="736">
        <v>14</v>
      </c>
      <c r="O301" s="736">
        <v>83</v>
      </c>
      <c r="P301" s="736">
        <v>58</v>
      </c>
      <c r="Q301" s="736">
        <v>30</v>
      </c>
      <c r="R301" s="736">
        <v>52</v>
      </c>
      <c r="S301" s="736">
        <v>139</v>
      </c>
      <c r="T301" s="736">
        <v>18</v>
      </c>
      <c r="U301" s="736">
        <v>15</v>
      </c>
      <c r="V301" s="736">
        <v>702</v>
      </c>
      <c r="W301" s="736">
        <v>15</v>
      </c>
      <c r="X301" s="736">
        <v>25</v>
      </c>
      <c r="Y301" s="736">
        <v>58</v>
      </c>
    </row>
    <row r="302" spans="1:25" x14ac:dyDescent="0.25">
      <c r="A302" s="748" t="s">
        <v>684</v>
      </c>
      <c r="B302" s="748" t="s">
        <v>2030</v>
      </c>
      <c r="C302" s="748">
        <v>804</v>
      </c>
      <c r="D302" s="748">
        <v>2</v>
      </c>
      <c r="E302" s="748">
        <v>58</v>
      </c>
      <c r="F302" s="748">
        <v>4</v>
      </c>
      <c r="G302" s="748">
        <v>6</v>
      </c>
      <c r="H302" s="748">
        <v>42</v>
      </c>
      <c r="I302" s="748">
        <v>94</v>
      </c>
      <c r="J302" s="748">
        <v>37</v>
      </c>
      <c r="K302" s="748">
        <v>85</v>
      </c>
      <c r="L302" s="748">
        <v>36</v>
      </c>
      <c r="M302" s="748">
        <v>35</v>
      </c>
      <c r="N302" s="748">
        <v>14</v>
      </c>
      <c r="O302" s="748">
        <v>83</v>
      </c>
      <c r="P302" s="748">
        <v>53</v>
      </c>
      <c r="Q302" s="748">
        <v>29</v>
      </c>
      <c r="R302" s="748">
        <v>52</v>
      </c>
      <c r="S302" s="748">
        <v>142</v>
      </c>
      <c r="T302" s="748">
        <v>19</v>
      </c>
      <c r="U302" s="748">
        <v>15</v>
      </c>
      <c r="V302" s="748">
        <v>692</v>
      </c>
      <c r="W302" s="748">
        <v>14</v>
      </c>
      <c r="X302" s="748">
        <v>23</v>
      </c>
      <c r="Y302" s="748">
        <v>58</v>
      </c>
    </row>
    <row r="303" spans="1:25" x14ac:dyDescent="0.25">
      <c r="A303" s="748" t="s">
        <v>685</v>
      </c>
      <c r="B303" s="748" t="s">
        <v>2030</v>
      </c>
      <c r="C303" s="748">
        <v>799</v>
      </c>
      <c r="D303" s="748">
        <v>2</v>
      </c>
      <c r="E303" s="748">
        <v>56</v>
      </c>
      <c r="F303" s="748">
        <v>4</v>
      </c>
      <c r="G303" s="748">
        <v>6</v>
      </c>
      <c r="H303" s="748">
        <v>43</v>
      </c>
      <c r="I303" s="748">
        <v>98</v>
      </c>
      <c r="J303" s="748">
        <v>35</v>
      </c>
      <c r="K303" s="748">
        <v>83</v>
      </c>
      <c r="L303" s="748">
        <v>36</v>
      </c>
      <c r="M303" s="748">
        <v>36</v>
      </c>
      <c r="N303" s="748">
        <v>13</v>
      </c>
      <c r="O303" s="748">
        <v>81</v>
      </c>
      <c r="P303" s="748">
        <v>53</v>
      </c>
      <c r="Q303" s="748">
        <v>28</v>
      </c>
      <c r="R303" s="748">
        <v>52</v>
      </c>
      <c r="S303" s="748">
        <v>138</v>
      </c>
      <c r="T303" s="748">
        <v>20</v>
      </c>
      <c r="U303" s="748">
        <v>16</v>
      </c>
      <c r="V303" s="748">
        <v>689</v>
      </c>
      <c r="W303" s="748">
        <v>15</v>
      </c>
      <c r="X303" s="748">
        <v>26</v>
      </c>
      <c r="Y303" s="748">
        <v>58</v>
      </c>
    </row>
    <row r="304" spans="1:25" x14ac:dyDescent="0.25">
      <c r="A304" s="748" t="s">
        <v>686</v>
      </c>
      <c r="B304" s="748" t="s">
        <v>2030</v>
      </c>
      <c r="C304" s="748">
        <v>783</v>
      </c>
      <c r="D304" s="748">
        <v>1</v>
      </c>
      <c r="E304" s="748">
        <v>53</v>
      </c>
      <c r="F304" s="748">
        <v>4</v>
      </c>
      <c r="G304" s="748">
        <v>7</v>
      </c>
      <c r="H304" s="748">
        <v>43</v>
      </c>
      <c r="I304" s="748">
        <v>102</v>
      </c>
      <c r="J304" s="748">
        <v>34</v>
      </c>
      <c r="K304" s="748">
        <v>82</v>
      </c>
      <c r="L304" s="748">
        <v>35</v>
      </c>
      <c r="M304" s="748">
        <v>34</v>
      </c>
      <c r="N304" s="748">
        <v>14</v>
      </c>
      <c r="O304" s="748">
        <v>79</v>
      </c>
      <c r="P304" s="748">
        <v>52</v>
      </c>
      <c r="Q304" s="748">
        <v>28</v>
      </c>
      <c r="R304" s="748">
        <v>48</v>
      </c>
      <c r="S304" s="748">
        <v>135</v>
      </c>
      <c r="T304" s="748">
        <v>18</v>
      </c>
      <c r="U304" s="748">
        <v>13</v>
      </c>
      <c r="V304" s="748">
        <v>676</v>
      </c>
      <c r="W304" s="748">
        <v>17</v>
      </c>
      <c r="X304" s="748">
        <v>27</v>
      </c>
      <c r="Y304" s="748">
        <v>59</v>
      </c>
    </row>
    <row r="305" spans="1:25" x14ac:dyDescent="0.25">
      <c r="A305" s="748" t="s">
        <v>687</v>
      </c>
      <c r="B305" s="748" t="s">
        <v>2030</v>
      </c>
      <c r="C305" s="748">
        <v>762</v>
      </c>
      <c r="D305" s="748">
        <v>1</v>
      </c>
      <c r="E305" s="748">
        <v>50</v>
      </c>
      <c r="F305" s="748">
        <v>4</v>
      </c>
      <c r="G305" s="748">
        <v>7</v>
      </c>
      <c r="H305" s="748">
        <v>33</v>
      </c>
      <c r="I305" s="748">
        <v>103</v>
      </c>
      <c r="J305" s="748">
        <v>33</v>
      </c>
      <c r="K305" s="748">
        <v>81</v>
      </c>
      <c r="L305" s="748">
        <v>36</v>
      </c>
      <c r="M305" s="748">
        <v>34</v>
      </c>
      <c r="N305" s="748">
        <v>13</v>
      </c>
      <c r="O305" s="748">
        <v>77</v>
      </c>
      <c r="P305" s="748">
        <v>52</v>
      </c>
      <c r="Q305" s="748">
        <v>29</v>
      </c>
      <c r="R305" s="748">
        <v>46</v>
      </c>
      <c r="S305" s="748">
        <v>134</v>
      </c>
      <c r="T305" s="748">
        <v>18</v>
      </c>
      <c r="U305" s="748">
        <v>12</v>
      </c>
      <c r="V305" s="748">
        <v>667</v>
      </c>
      <c r="W305" s="748">
        <v>18</v>
      </c>
      <c r="X305" s="748">
        <v>29</v>
      </c>
      <c r="Y305" s="748">
        <v>56</v>
      </c>
    </row>
    <row r="306" spans="1:25" x14ac:dyDescent="0.25">
      <c r="A306" s="748" t="s">
        <v>688</v>
      </c>
      <c r="B306" s="748" t="s">
        <v>2030</v>
      </c>
      <c r="C306" s="748">
        <v>739</v>
      </c>
      <c r="D306" s="748">
        <v>1</v>
      </c>
      <c r="E306" s="748">
        <v>49</v>
      </c>
      <c r="F306" s="748">
        <v>4</v>
      </c>
      <c r="G306" s="748">
        <v>7</v>
      </c>
      <c r="H306" s="748">
        <v>33</v>
      </c>
      <c r="I306" s="748">
        <v>99</v>
      </c>
      <c r="J306" s="748">
        <v>32</v>
      </c>
      <c r="K306" s="748">
        <v>78</v>
      </c>
      <c r="L306" s="748">
        <v>35</v>
      </c>
      <c r="M306" s="748">
        <v>33</v>
      </c>
      <c r="N306" s="748">
        <v>14</v>
      </c>
      <c r="O306" s="748">
        <v>74</v>
      </c>
      <c r="P306" s="748">
        <v>49</v>
      </c>
      <c r="Q306" s="748">
        <v>28</v>
      </c>
      <c r="R306" s="748">
        <v>44</v>
      </c>
      <c r="S306" s="748">
        <v>134</v>
      </c>
      <c r="T306" s="748">
        <v>16</v>
      </c>
      <c r="U306" s="748">
        <v>10</v>
      </c>
      <c r="V306" s="748">
        <v>645</v>
      </c>
      <c r="W306" s="748">
        <v>17</v>
      </c>
      <c r="X306" s="748">
        <v>28</v>
      </c>
      <c r="Y306" s="748">
        <v>54</v>
      </c>
    </row>
    <row r="307" spans="1:25" x14ac:dyDescent="0.25">
      <c r="A307" s="748" t="s">
        <v>689</v>
      </c>
      <c r="B307" s="748" t="s">
        <v>2030</v>
      </c>
      <c r="C307" s="748">
        <v>726</v>
      </c>
      <c r="D307" s="748">
        <v>1</v>
      </c>
      <c r="E307" s="748">
        <v>49</v>
      </c>
      <c r="F307" s="748">
        <v>4</v>
      </c>
      <c r="G307" s="748">
        <v>8</v>
      </c>
      <c r="H307" s="748">
        <v>30</v>
      </c>
      <c r="I307" s="748">
        <v>93</v>
      </c>
      <c r="J307" s="748">
        <v>32</v>
      </c>
      <c r="K307" s="748">
        <v>79</v>
      </c>
      <c r="L307" s="748">
        <v>35</v>
      </c>
      <c r="M307" s="748">
        <v>32</v>
      </c>
      <c r="N307" s="748">
        <v>13</v>
      </c>
      <c r="O307" s="748">
        <v>73</v>
      </c>
      <c r="P307" s="748">
        <v>49</v>
      </c>
      <c r="Q307" s="748">
        <v>28</v>
      </c>
      <c r="R307" s="748">
        <v>42</v>
      </c>
      <c r="S307" s="748">
        <v>136</v>
      </c>
      <c r="T307" s="748">
        <v>15</v>
      </c>
      <c r="U307" s="748">
        <v>11</v>
      </c>
      <c r="V307" s="748">
        <v>636</v>
      </c>
      <c r="W307" s="748">
        <v>14</v>
      </c>
      <c r="X307" s="748">
        <v>27</v>
      </c>
      <c r="Y307" s="748">
        <v>52</v>
      </c>
    </row>
    <row r="308" spans="1:25" x14ac:dyDescent="0.25">
      <c r="A308" s="748" t="s">
        <v>690</v>
      </c>
      <c r="B308" s="748" t="s">
        <v>2030</v>
      </c>
      <c r="C308" s="748">
        <v>722</v>
      </c>
      <c r="D308" s="748">
        <v>1</v>
      </c>
      <c r="E308" s="748">
        <v>47</v>
      </c>
      <c r="F308" s="748">
        <v>4</v>
      </c>
      <c r="G308" s="748">
        <v>8</v>
      </c>
      <c r="H308" s="748">
        <v>31</v>
      </c>
      <c r="I308" s="748">
        <v>93</v>
      </c>
      <c r="J308" s="748">
        <v>30</v>
      </c>
      <c r="K308" s="748">
        <v>75</v>
      </c>
      <c r="L308" s="748">
        <v>34</v>
      </c>
      <c r="M308" s="748">
        <v>33</v>
      </c>
      <c r="N308" s="748">
        <v>13</v>
      </c>
      <c r="O308" s="748">
        <v>74</v>
      </c>
      <c r="P308" s="748">
        <v>50</v>
      </c>
      <c r="Q308" s="748">
        <v>29</v>
      </c>
      <c r="R308" s="748">
        <v>45</v>
      </c>
      <c r="S308" s="748">
        <v>131</v>
      </c>
      <c r="T308" s="748">
        <v>15</v>
      </c>
      <c r="U308" s="748">
        <v>11</v>
      </c>
      <c r="V308" s="748">
        <v>632</v>
      </c>
      <c r="W308" s="748">
        <v>16</v>
      </c>
      <c r="X308" s="748">
        <v>27</v>
      </c>
      <c r="Y308" s="748">
        <v>50</v>
      </c>
    </row>
    <row r="309" spans="1:25" x14ac:dyDescent="0.25">
      <c r="A309" s="748" t="s">
        <v>691</v>
      </c>
      <c r="B309" s="748" t="s">
        <v>2032</v>
      </c>
      <c r="C309" s="748">
        <v>731</v>
      </c>
      <c r="D309" s="748">
        <v>1</v>
      </c>
      <c r="E309" s="748">
        <v>49</v>
      </c>
      <c r="F309" s="748">
        <v>4</v>
      </c>
      <c r="G309" s="748">
        <v>8</v>
      </c>
      <c r="H309" s="748">
        <v>31</v>
      </c>
      <c r="I309" s="748">
        <v>94</v>
      </c>
      <c r="J309" s="748">
        <v>29</v>
      </c>
      <c r="K309" s="748">
        <v>78</v>
      </c>
      <c r="L309" s="748">
        <v>36</v>
      </c>
      <c r="M309" s="748">
        <v>33</v>
      </c>
      <c r="N309" s="748">
        <v>12</v>
      </c>
      <c r="O309" s="748">
        <v>77</v>
      </c>
      <c r="P309" s="748">
        <v>50</v>
      </c>
      <c r="Q309" s="748">
        <v>29</v>
      </c>
      <c r="R309" s="748">
        <v>47</v>
      </c>
      <c r="S309" s="748">
        <v>129</v>
      </c>
      <c r="T309" s="748">
        <v>14</v>
      </c>
      <c r="U309" s="748">
        <v>13</v>
      </c>
      <c r="V309" s="748">
        <v>639</v>
      </c>
      <c r="W309" s="748">
        <v>17</v>
      </c>
      <c r="X309" s="748">
        <v>28</v>
      </c>
      <c r="Y309" s="748">
        <v>49</v>
      </c>
    </row>
    <row r="310" spans="1:25" x14ac:dyDescent="0.25">
      <c r="A310" s="773" t="s">
        <v>2033</v>
      </c>
      <c r="B310" s="738" t="s">
        <v>2032</v>
      </c>
      <c r="C310" s="736">
        <v>725</v>
      </c>
      <c r="D310" s="736">
        <v>1</v>
      </c>
      <c r="E310" s="736">
        <v>47</v>
      </c>
      <c r="F310" s="736">
        <v>3</v>
      </c>
      <c r="G310" s="736">
        <v>7</v>
      </c>
      <c r="H310" s="736">
        <v>30</v>
      </c>
      <c r="I310" s="736">
        <v>96</v>
      </c>
      <c r="J310" s="736">
        <v>30</v>
      </c>
      <c r="K310" s="736">
        <v>75</v>
      </c>
      <c r="L310" s="736">
        <v>36</v>
      </c>
      <c r="M310" s="736">
        <v>33</v>
      </c>
      <c r="N310" s="736">
        <v>10</v>
      </c>
      <c r="O310" s="736">
        <v>76</v>
      </c>
      <c r="P310" s="736">
        <v>50</v>
      </c>
      <c r="Q310" s="736">
        <v>30</v>
      </c>
      <c r="R310" s="736">
        <v>49</v>
      </c>
      <c r="S310" s="736">
        <v>126</v>
      </c>
      <c r="T310" s="736">
        <v>14</v>
      </c>
      <c r="U310" s="736">
        <v>13</v>
      </c>
      <c r="V310" s="736">
        <v>636</v>
      </c>
      <c r="W310" s="736">
        <v>20</v>
      </c>
      <c r="X310" s="736">
        <v>26</v>
      </c>
      <c r="Y310" s="736">
        <v>50</v>
      </c>
    </row>
    <row r="311" spans="1:25" x14ac:dyDescent="0.25">
      <c r="A311" s="748" t="s">
        <v>2230</v>
      </c>
      <c r="B311" s="748" t="s">
        <v>2032</v>
      </c>
      <c r="C311" s="748">
        <v>725</v>
      </c>
      <c r="D311" s="748">
        <v>1</v>
      </c>
      <c r="E311" s="748">
        <v>48</v>
      </c>
      <c r="F311" s="748">
        <v>3</v>
      </c>
      <c r="G311" s="748">
        <v>8</v>
      </c>
      <c r="H311" s="748">
        <v>29</v>
      </c>
      <c r="I311" s="748">
        <v>92</v>
      </c>
      <c r="J311" s="748">
        <v>30</v>
      </c>
      <c r="K311" s="748">
        <v>77</v>
      </c>
      <c r="L311" s="748">
        <v>35</v>
      </c>
      <c r="M311" s="748">
        <v>33</v>
      </c>
      <c r="N311" s="748">
        <v>10</v>
      </c>
      <c r="O311" s="748">
        <v>79</v>
      </c>
      <c r="P311" s="748">
        <v>49</v>
      </c>
      <c r="Q311" s="748">
        <v>30</v>
      </c>
      <c r="R311" s="748">
        <v>49</v>
      </c>
      <c r="S311" s="748">
        <v>125</v>
      </c>
      <c r="T311" s="748">
        <v>15</v>
      </c>
      <c r="U311" s="748">
        <v>14</v>
      </c>
      <c r="V311" s="748">
        <v>636</v>
      </c>
      <c r="W311" s="748">
        <v>17</v>
      </c>
      <c r="X311" s="748">
        <v>23</v>
      </c>
      <c r="Y311" s="748">
        <v>51</v>
      </c>
    </row>
    <row r="312" spans="1:25" ht="13" x14ac:dyDescent="0.3">
      <c r="A312" s="747" t="s">
        <v>2457</v>
      </c>
      <c r="B312" s="745" t="s">
        <v>2034</v>
      </c>
      <c r="C312" s="746">
        <v>729</v>
      </c>
      <c r="D312" s="746">
        <v>1</v>
      </c>
      <c r="E312" s="746">
        <v>50</v>
      </c>
      <c r="F312" s="746">
        <v>3</v>
      </c>
      <c r="G312" s="746">
        <v>7</v>
      </c>
      <c r="H312" s="746">
        <v>28</v>
      </c>
      <c r="I312" s="746">
        <v>96</v>
      </c>
      <c r="J312" s="746">
        <v>32</v>
      </c>
      <c r="K312" s="746">
        <v>77</v>
      </c>
      <c r="L312" s="746">
        <v>35</v>
      </c>
      <c r="M312" s="746">
        <v>34</v>
      </c>
      <c r="N312" s="746">
        <v>11</v>
      </c>
      <c r="O312" s="746">
        <v>78</v>
      </c>
      <c r="P312" s="746">
        <v>47</v>
      </c>
      <c r="Q312" s="746">
        <v>30</v>
      </c>
      <c r="R312" s="746">
        <v>50</v>
      </c>
      <c r="S312" s="746">
        <v>121</v>
      </c>
      <c r="T312" s="746">
        <v>16</v>
      </c>
      <c r="U312" s="746">
        <v>14</v>
      </c>
      <c r="V312" s="746">
        <v>639</v>
      </c>
      <c r="W312" s="746">
        <v>17</v>
      </c>
      <c r="X312" s="746">
        <v>25</v>
      </c>
      <c r="Y312" s="746">
        <v>53</v>
      </c>
    </row>
    <row r="313" spans="1:25" ht="14.5" x14ac:dyDescent="0.35">
      <c r="A313" s="226"/>
      <c r="B313" s="226"/>
      <c r="C313" s="226"/>
      <c r="D313" s="226"/>
      <c r="E313" s="226"/>
      <c r="F313" s="354"/>
      <c r="G313" s="354"/>
      <c r="H313" s="354"/>
      <c r="I313" s="354"/>
      <c r="J313" s="354"/>
      <c r="K313" s="354"/>
      <c r="L313" s="354"/>
      <c r="M313" s="226"/>
      <c r="N313" s="226"/>
      <c r="O313" s="226"/>
      <c r="P313" s="226"/>
      <c r="Q313" s="226"/>
      <c r="R313" s="226"/>
      <c r="S313" s="226"/>
      <c r="T313" s="226"/>
      <c r="U313" s="226"/>
      <c r="V313" s="226"/>
      <c r="W313" s="226"/>
      <c r="X313" s="226"/>
      <c r="Y313" s="226"/>
    </row>
    <row r="314" spans="1:25" ht="14.5" x14ac:dyDescent="0.35">
      <c r="A314" s="226"/>
      <c r="B314" s="226"/>
      <c r="C314" s="226"/>
      <c r="D314" s="226"/>
      <c r="E314" s="226"/>
      <c r="F314" s="226"/>
      <c r="G314" s="226"/>
      <c r="H314" s="226"/>
      <c r="I314" s="226"/>
      <c r="J314" s="226"/>
      <c r="K314" s="226"/>
      <c r="L314" s="226"/>
      <c r="M314" s="226"/>
      <c r="N314" s="226"/>
      <c r="O314" s="226"/>
      <c r="P314" s="226"/>
      <c r="Q314" s="226"/>
      <c r="R314" s="226"/>
      <c r="S314" s="226"/>
      <c r="T314" s="226"/>
      <c r="U314" s="226"/>
      <c r="V314" s="226"/>
      <c r="W314" s="226"/>
      <c r="X314" s="226"/>
      <c r="Y314" s="226"/>
    </row>
    <row r="315" spans="1:25" ht="14.5" x14ac:dyDescent="0.35">
      <c r="A315" s="344"/>
      <c r="B315" s="226"/>
      <c r="C315" s="226"/>
      <c r="D315" s="226"/>
      <c r="E315" s="226"/>
      <c r="F315" s="226"/>
      <c r="G315" s="226"/>
      <c r="H315" s="226"/>
      <c r="I315" s="226"/>
      <c r="J315" s="226"/>
      <c r="K315" s="226"/>
      <c r="L315" s="226"/>
      <c r="M315" s="226"/>
      <c r="N315" s="226"/>
      <c r="O315" s="226"/>
      <c r="P315" s="226"/>
      <c r="Q315" s="226"/>
      <c r="R315" s="226"/>
      <c r="S315" s="226"/>
      <c r="T315" s="226"/>
      <c r="U315" s="226"/>
      <c r="V315" s="226"/>
      <c r="W315" s="226"/>
      <c r="X315" s="226"/>
      <c r="Y315" s="226"/>
    </row>
    <row r="316" spans="1:25" ht="14.5" x14ac:dyDescent="0.35">
      <c r="A316" s="354"/>
      <c r="B316" s="354"/>
      <c r="C316" s="354"/>
      <c r="D316" s="221"/>
      <c r="E316" s="354"/>
      <c r="F316" s="226"/>
      <c r="G316" s="226"/>
      <c r="H316" s="226"/>
      <c r="I316" s="226"/>
      <c r="J316" s="226"/>
      <c r="K316" s="226"/>
      <c r="L316" s="226"/>
      <c r="M316" s="226"/>
      <c r="N316" s="226"/>
      <c r="O316" s="226"/>
      <c r="P316" s="226"/>
      <c r="Q316" s="226"/>
      <c r="R316" s="226"/>
      <c r="S316" s="226"/>
      <c r="T316" s="226"/>
      <c r="U316" s="226"/>
      <c r="V316" s="226"/>
      <c r="W316" s="226"/>
      <c r="X316" s="226"/>
      <c r="Y316" s="226"/>
    </row>
    <row r="317" spans="1:25" ht="14.5" x14ac:dyDescent="0.35">
      <c r="A317" s="352"/>
      <c r="B317" s="354"/>
      <c r="C317" s="354"/>
      <c r="D317" s="226"/>
      <c r="E317" s="354"/>
      <c r="F317" s="226"/>
      <c r="G317" s="226"/>
      <c r="H317" s="226"/>
      <c r="I317" s="226"/>
      <c r="J317" s="226"/>
      <c r="K317" s="226"/>
      <c r="L317" s="226"/>
      <c r="M317" s="226"/>
      <c r="N317" s="226"/>
      <c r="O317" s="226"/>
      <c r="P317" s="226"/>
      <c r="Q317" s="226"/>
      <c r="R317" s="226"/>
      <c r="S317" s="226"/>
      <c r="T317" s="226"/>
      <c r="U317" s="226"/>
      <c r="V317" s="226"/>
      <c r="W317" s="226"/>
      <c r="X317" s="226"/>
      <c r="Y317" s="226"/>
    </row>
    <row r="318" spans="1:25" ht="14.5" x14ac:dyDescent="0.35">
      <c r="A318" s="226"/>
      <c r="B318" s="226"/>
      <c r="C318" s="226"/>
      <c r="D318" s="226"/>
      <c r="E318" s="226"/>
      <c r="F318" s="226"/>
      <c r="G318" s="226"/>
      <c r="H318" s="226"/>
      <c r="I318" s="226"/>
      <c r="J318" s="226"/>
      <c r="K318" s="226"/>
      <c r="L318" s="226"/>
      <c r="M318" s="226"/>
      <c r="N318" s="226"/>
      <c r="O318" s="226"/>
      <c r="P318" s="226"/>
      <c r="Q318" s="226"/>
      <c r="R318" s="226"/>
      <c r="S318" s="226"/>
      <c r="T318" s="226"/>
      <c r="U318" s="226"/>
      <c r="V318" s="226"/>
      <c r="W318" s="226"/>
      <c r="X318" s="226"/>
      <c r="Y318" s="226"/>
    </row>
    <row r="319" spans="1:25" ht="14.5" x14ac:dyDescent="0.35">
      <c r="A319" s="226"/>
      <c r="B319" s="226"/>
      <c r="C319" s="226"/>
      <c r="D319" s="226"/>
      <c r="E319" s="226"/>
      <c r="F319" s="226"/>
      <c r="G319" s="226"/>
      <c r="H319" s="226"/>
      <c r="I319" s="226"/>
      <c r="J319" s="226"/>
      <c r="K319" s="226"/>
      <c r="L319" s="226"/>
      <c r="M319" s="226"/>
      <c r="N319" s="226"/>
      <c r="O319" s="226"/>
      <c r="P319" s="226"/>
      <c r="Q319" s="226"/>
      <c r="R319" s="226"/>
      <c r="S319" s="226"/>
      <c r="T319" s="226"/>
      <c r="U319" s="226"/>
      <c r="V319" s="226"/>
      <c r="W319" s="226"/>
      <c r="X319" s="226"/>
      <c r="Y319" s="226"/>
    </row>
    <row r="320" spans="1:25" ht="14.5" x14ac:dyDescent="0.35">
      <c r="A320" s="226"/>
      <c r="B320" s="226"/>
      <c r="C320" s="226"/>
      <c r="D320" s="226"/>
      <c r="E320" s="226"/>
      <c r="F320" s="226"/>
      <c r="G320" s="226"/>
      <c r="H320" s="226"/>
      <c r="I320" s="226"/>
      <c r="J320" s="226"/>
      <c r="K320" s="226"/>
      <c r="L320" s="226"/>
      <c r="M320" s="226"/>
      <c r="N320" s="226"/>
      <c r="O320" s="226"/>
      <c r="P320" s="226"/>
      <c r="Q320" s="226"/>
      <c r="R320" s="226"/>
      <c r="S320" s="226"/>
      <c r="T320" s="226"/>
      <c r="U320" s="226"/>
      <c r="V320" s="226"/>
      <c r="W320" s="226"/>
      <c r="X320" s="226"/>
      <c r="Y320" s="226"/>
    </row>
    <row r="321" spans="1:25" ht="14.5" x14ac:dyDescent="0.35">
      <c r="A321" s="226"/>
      <c r="B321" s="226"/>
      <c r="C321" s="226"/>
      <c r="D321" s="226"/>
      <c r="E321" s="226"/>
      <c r="F321" s="226"/>
      <c r="G321" s="226"/>
      <c r="H321" s="226"/>
      <c r="I321" s="226"/>
      <c r="J321" s="226"/>
      <c r="K321" s="226"/>
      <c r="L321" s="226"/>
      <c r="M321" s="226"/>
      <c r="N321" s="226"/>
      <c r="O321" s="226"/>
      <c r="P321" s="226"/>
      <c r="Q321" s="226"/>
      <c r="R321" s="226"/>
      <c r="S321" s="226"/>
      <c r="T321" s="226"/>
      <c r="U321" s="226"/>
      <c r="V321" s="226"/>
      <c r="W321" s="226"/>
      <c r="X321" s="226"/>
      <c r="Y321" s="226"/>
    </row>
    <row r="322" spans="1:25" ht="14.5" x14ac:dyDescent="0.35">
      <c r="A322" s="226"/>
      <c r="B322" s="226"/>
      <c r="C322" s="226"/>
      <c r="D322" s="226"/>
      <c r="E322" s="226"/>
      <c r="F322" s="226"/>
      <c r="G322" s="226"/>
      <c r="H322" s="226"/>
      <c r="I322" s="226"/>
      <c r="J322" s="226"/>
      <c r="K322" s="226"/>
      <c r="L322" s="226"/>
      <c r="M322" s="226"/>
      <c r="N322" s="226"/>
      <c r="O322" s="226"/>
      <c r="P322" s="226"/>
      <c r="Q322" s="226"/>
      <c r="R322" s="226"/>
      <c r="S322" s="226"/>
      <c r="T322" s="226"/>
      <c r="U322" s="226"/>
      <c r="V322" s="226"/>
      <c r="W322" s="226"/>
      <c r="X322" s="226"/>
      <c r="Y322" s="226"/>
    </row>
    <row r="323" spans="1:25" ht="14.5" x14ac:dyDescent="0.35">
      <c r="A323" s="226"/>
      <c r="B323" s="226"/>
      <c r="C323" s="226"/>
      <c r="D323" s="226"/>
      <c r="E323" s="226"/>
      <c r="F323" s="226"/>
      <c r="G323" s="226"/>
      <c r="H323" s="226"/>
      <c r="I323" s="226"/>
      <c r="J323" s="226"/>
      <c r="K323" s="226"/>
      <c r="L323" s="226"/>
      <c r="M323" s="226"/>
      <c r="N323" s="226"/>
      <c r="O323" s="226"/>
      <c r="P323" s="226"/>
      <c r="Q323" s="226"/>
      <c r="R323" s="226"/>
      <c r="S323" s="226"/>
      <c r="T323" s="226"/>
      <c r="U323" s="226"/>
      <c r="V323" s="226"/>
      <c r="W323" s="226"/>
      <c r="X323" s="226"/>
      <c r="Y323" s="226"/>
    </row>
    <row r="324" spans="1:25" ht="14.5" x14ac:dyDescent="0.35">
      <c r="A324" s="226"/>
      <c r="B324" s="226"/>
      <c r="C324" s="226"/>
      <c r="D324" s="226"/>
      <c r="E324" s="226"/>
      <c r="F324" s="226"/>
      <c r="G324" s="226"/>
      <c r="H324" s="226"/>
      <c r="I324" s="226"/>
      <c r="J324" s="226"/>
      <c r="K324" s="226"/>
      <c r="L324" s="226"/>
      <c r="M324" s="226"/>
      <c r="N324" s="226"/>
      <c r="O324" s="226"/>
      <c r="P324" s="226"/>
      <c r="Q324" s="226"/>
      <c r="R324" s="226"/>
      <c r="S324" s="226"/>
      <c r="T324" s="226"/>
      <c r="U324" s="226"/>
      <c r="V324" s="226"/>
      <c r="W324" s="226"/>
      <c r="X324" s="226"/>
      <c r="Y324" s="226"/>
    </row>
    <row r="325" spans="1:25" ht="14.5" x14ac:dyDescent="0.35">
      <c r="A325" s="226"/>
      <c r="B325" s="226"/>
      <c r="C325" s="226"/>
      <c r="D325" s="226"/>
      <c r="E325" s="226"/>
      <c r="F325" s="226"/>
      <c r="G325" s="226"/>
      <c r="H325" s="226"/>
      <c r="I325" s="226"/>
      <c r="J325" s="226"/>
      <c r="K325" s="226"/>
      <c r="L325" s="226"/>
      <c r="M325" s="226"/>
      <c r="N325" s="226"/>
      <c r="O325" s="226"/>
      <c r="P325" s="226"/>
      <c r="Q325" s="226"/>
      <c r="R325" s="226"/>
      <c r="S325" s="226"/>
      <c r="T325" s="226"/>
      <c r="U325" s="226"/>
      <c r="V325" s="226"/>
      <c r="W325" s="226"/>
      <c r="X325" s="226"/>
      <c r="Y325" s="226"/>
    </row>
    <row r="326" spans="1:25" ht="14.5" x14ac:dyDescent="0.35">
      <c r="A326" s="226"/>
      <c r="B326" s="226"/>
      <c r="C326" s="226"/>
      <c r="D326" s="226"/>
      <c r="E326" s="226"/>
      <c r="F326" s="226"/>
      <c r="G326" s="226"/>
      <c r="H326" s="226"/>
      <c r="I326" s="226"/>
      <c r="J326" s="226"/>
      <c r="K326" s="226"/>
      <c r="L326" s="226"/>
      <c r="M326" s="226"/>
      <c r="N326" s="226"/>
      <c r="O326" s="226"/>
      <c r="P326" s="226"/>
      <c r="Q326" s="226"/>
      <c r="R326" s="226"/>
      <c r="S326" s="226"/>
      <c r="T326" s="226"/>
      <c r="U326" s="226"/>
      <c r="V326" s="226"/>
      <c r="W326" s="226"/>
      <c r="X326" s="226"/>
      <c r="Y326" s="226"/>
    </row>
    <row r="327" spans="1:25" ht="14.5" x14ac:dyDescent="0.35">
      <c r="A327" s="226"/>
      <c r="B327" s="226"/>
      <c r="C327" s="226"/>
      <c r="D327" s="226"/>
      <c r="E327" s="226"/>
      <c r="F327" s="226"/>
      <c r="G327" s="226"/>
      <c r="H327" s="226"/>
      <c r="I327" s="226"/>
      <c r="J327" s="226"/>
      <c r="K327" s="226"/>
      <c r="L327" s="226"/>
      <c r="M327" s="226"/>
      <c r="N327" s="226"/>
      <c r="O327" s="226"/>
      <c r="P327" s="226"/>
      <c r="Q327" s="226"/>
      <c r="R327" s="226"/>
      <c r="S327" s="226"/>
      <c r="T327" s="226"/>
      <c r="U327" s="226"/>
      <c r="V327" s="226"/>
      <c r="W327" s="226"/>
      <c r="X327" s="226"/>
      <c r="Y327" s="226"/>
    </row>
    <row r="328" spans="1:25" ht="14.5" x14ac:dyDescent="0.35">
      <c r="A328" s="226"/>
      <c r="B328" s="226"/>
      <c r="C328" s="226"/>
      <c r="D328" s="226"/>
      <c r="E328" s="226"/>
      <c r="F328" s="226"/>
      <c r="G328" s="226"/>
      <c r="H328" s="226"/>
      <c r="I328" s="226"/>
      <c r="J328" s="226"/>
      <c r="K328" s="226"/>
      <c r="L328" s="226"/>
      <c r="M328" s="226"/>
      <c r="N328" s="226"/>
      <c r="O328" s="226"/>
      <c r="P328" s="226"/>
      <c r="Q328" s="226"/>
      <c r="R328" s="226"/>
      <c r="S328" s="226"/>
      <c r="T328" s="226"/>
      <c r="U328" s="226"/>
      <c r="V328" s="226"/>
      <c r="W328" s="226"/>
      <c r="X328" s="226"/>
      <c r="Y328" s="226"/>
    </row>
    <row r="329" spans="1:25" ht="14.5" x14ac:dyDescent="0.35">
      <c r="A329" s="226"/>
      <c r="B329" s="226"/>
      <c r="C329" s="226"/>
      <c r="D329" s="226"/>
      <c r="E329" s="226"/>
      <c r="F329" s="226"/>
      <c r="G329" s="226"/>
      <c r="H329" s="226"/>
      <c r="I329" s="226"/>
      <c r="J329" s="226"/>
      <c r="K329" s="226"/>
      <c r="L329" s="226"/>
      <c r="M329" s="226"/>
      <c r="N329" s="226"/>
      <c r="O329" s="226"/>
      <c r="P329" s="226"/>
      <c r="Q329" s="226"/>
      <c r="R329" s="226"/>
      <c r="S329" s="226"/>
      <c r="T329" s="226"/>
      <c r="U329" s="226"/>
      <c r="V329" s="226"/>
      <c r="W329" s="226"/>
      <c r="X329" s="226"/>
      <c r="Y329" s="226"/>
    </row>
    <row r="330" spans="1:25" ht="14.5" x14ac:dyDescent="0.35">
      <c r="A330" s="226"/>
      <c r="B330" s="226"/>
      <c r="C330" s="226"/>
      <c r="D330" s="226"/>
      <c r="E330" s="226"/>
      <c r="F330" s="226"/>
      <c r="G330" s="226"/>
      <c r="H330" s="226"/>
      <c r="I330" s="226"/>
      <c r="J330" s="226"/>
      <c r="K330" s="226"/>
      <c r="L330" s="226"/>
      <c r="M330" s="226"/>
      <c r="N330" s="226"/>
      <c r="O330" s="226"/>
      <c r="P330" s="226"/>
      <c r="Q330" s="226"/>
      <c r="R330" s="226"/>
      <c r="S330" s="226"/>
      <c r="T330" s="226"/>
      <c r="U330" s="226"/>
      <c r="V330" s="226"/>
      <c r="W330" s="226"/>
      <c r="X330" s="226"/>
      <c r="Y330" s="226"/>
    </row>
    <row r="331" spans="1:25" ht="14.5" x14ac:dyDescent="0.35">
      <c r="A331" s="226"/>
      <c r="B331" s="226"/>
      <c r="C331" s="226"/>
      <c r="D331" s="226"/>
      <c r="E331" s="226"/>
      <c r="F331" s="226"/>
      <c r="G331" s="226"/>
      <c r="H331" s="226"/>
      <c r="I331" s="226"/>
      <c r="J331" s="226"/>
      <c r="K331" s="226"/>
      <c r="L331" s="226"/>
      <c r="M331" s="226"/>
      <c r="N331" s="226"/>
      <c r="O331" s="226"/>
      <c r="P331" s="226"/>
      <c r="Q331" s="226"/>
      <c r="R331" s="226"/>
      <c r="S331" s="226"/>
      <c r="T331" s="226"/>
      <c r="U331" s="226"/>
      <c r="V331" s="226"/>
      <c r="W331" s="226"/>
      <c r="X331" s="226"/>
      <c r="Y331" s="226"/>
    </row>
    <row r="332" spans="1:25" ht="14.5" x14ac:dyDescent="0.35">
      <c r="A332" s="226"/>
      <c r="B332" s="226"/>
      <c r="C332" s="226"/>
      <c r="D332" s="226"/>
      <c r="E332" s="226"/>
      <c r="F332" s="226"/>
      <c r="G332" s="226"/>
      <c r="H332" s="226"/>
      <c r="I332" s="226"/>
      <c r="J332" s="226"/>
      <c r="K332" s="226"/>
      <c r="L332" s="226"/>
      <c r="M332" s="226"/>
      <c r="N332" s="226"/>
      <c r="O332" s="226"/>
      <c r="P332" s="226"/>
      <c r="Q332" s="226"/>
      <c r="R332" s="226"/>
      <c r="S332" s="226"/>
      <c r="T332" s="226"/>
      <c r="U332" s="226"/>
      <c r="V332" s="226"/>
      <c r="W332" s="226"/>
      <c r="X332" s="226"/>
      <c r="Y332" s="226"/>
    </row>
    <row r="333" spans="1:25" ht="14.5" x14ac:dyDescent="0.35">
      <c r="A333" s="226"/>
      <c r="B333" s="226"/>
      <c r="C333" s="226"/>
      <c r="D333" s="226"/>
      <c r="E333" s="226"/>
      <c r="F333" s="226"/>
      <c r="G333" s="226"/>
      <c r="H333" s="226"/>
      <c r="I333" s="226"/>
      <c r="J333" s="226"/>
      <c r="K333" s="226"/>
      <c r="L333" s="226"/>
      <c r="M333" s="226"/>
      <c r="N333" s="226"/>
      <c r="O333" s="226"/>
      <c r="P333" s="226"/>
      <c r="Q333" s="226"/>
      <c r="R333" s="226"/>
      <c r="S333" s="226"/>
      <c r="T333" s="226"/>
      <c r="U333" s="226"/>
      <c r="V333" s="226"/>
      <c r="W333" s="226"/>
      <c r="X333" s="226"/>
      <c r="Y333" s="226"/>
    </row>
    <row r="334" spans="1:25" ht="14.5" x14ac:dyDescent="0.35">
      <c r="A334" s="226"/>
      <c r="B334" s="226"/>
      <c r="C334" s="226"/>
      <c r="D334" s="226"/>
      <c r="E334" s="226"/>
      <c r="F334" s="226"/>
      <c r="G334" s="226"/>
      <c r="H334" s="226"/>
      <c r="I334" s="226"/>
      <c r="J334" s="226"/>
      <c r="K334" s="226"/>
      <c r="L334" s="226"/>
      <c r="M334" s="226"/>
      <c r="N334" s="226"/>
      <c r="O334" s="226"/>
      <c r="P334" s="226"/>
      <c r="Q334" s="226"/>
      <c r="R334" s="226"/>
      <c r="S334" s="226"/>
      <c r="T334" s="226"/>
      <c r="U334" s="226"/>
      <c r="V334" s="226"/>
      <c r="W334" s="226"/>
      <c r="X334" s="226"/>
      <c r="Y334" s="226"/>
    </row>
    <row r="335" spans="1:25" ht="14.5" x14ac:dyDescent="0.35">
      <c r="A335" s="226"/>
      <c r="B335" s="226"/>
      <c r="C335" s="226"/>
      <c r="D335" s="226"/>
      <c r="E335" s="226"/>
      <c r="F335" s="226"/>
      <c r="G335" s="226"/>
      <c r="H335" s="226"/>
      <c r="I335" s="226"/>
      <c r="J335" s="226"/>
      <c r="K335" s="226"/>
      <c r="L335" s="226"/>
      <c r="M335" s="226"/>
      <c r="N335" s="226"/>
      <c r="O335" s="226"/>
      <c r="P335" s="226"/>
      <c r="Q335" s="226"/>
      <c r="R335" s="226"/>
      <c r="S335" s="226"/>
      <c r="T335" s="226"/>
      <c r="U335" s="226"/>
      <c r="V335" s="226"/>
      <c r="W335" s="226"/>
      <c r="X335" s="226"/>
      <c r="Y335" s="226"/>
    </row>
    <row r="336" spans="1:25" ht="14.5" x14ac:dyDescent="0.35">
      <c r="A336" s="226"/>
      <c r="B336" s="226"/>
      <c r="C336" s="226"/>
      <c r="D336" s="226"/>
      <c r="E336" s="226"/>
      <c r="F336" s="226"/>
      <c r="G336" s="226"/>
      <c r="H336" s="226"/>
      <c r="I336" s="226"/>
      <c r="J336" s="226"/>
      <c r="K336" s="226"/>
      <c r="L336" s="226"/>
      <c r="M336" s="226"/>
      <c r="N336" s="226"/>
      <c r="O336" s="226"/>
      <c r="P336" s="226"/>
      <c r="Q336" s="226"/>
      <c r="R336" s="226"/>
      <c r="S336" s="226"/>
      <c r="T336" s="226"/>
      <c r="U336" s="226"/>
      <c r="V336" s="226"/>
      <c r="W336" s="226"/>
      <c r="X336" s="226"/>
      <c r="Y336" s="226"/>
    </row>
    <row r="337" spans="1:25" ht="14.5" x14ac:dyDescent="0.35">
      <c r="A337" s="226"/>
      <c r="B337" s="226"/>
      <c r="C337" s="226"/>
      <c r="D337" s="226"/>
      <c r="E337" s="226"/>
      <c r="F337" s="226"/>
      <c r="G337" s="226"/>
      <c r="H337" s="226"/>
      <c r="I337" s="226"/>
      <c r="J337" s="226"/>
      <c r="K337" s="226"/>
      <c r="L337" s="226"/>
      <c r="M337" s="226"/>
      <c r="N337" s="226"/>
      <c r="O337" s="226"/>
      <c r="P337" s="226"/>
      <c r="Q337" s="226"/>
      <c r="R337" s="226"/>
      <c r="S337" s="226"/>
      <c r="T337" s="226"/>
      <c r="U337" s="226"/>
      <c r="V337" s="226"/>
      <c r="W337" s="226"/>
      <c r="X337" s="226"/>
      <c r="Y337" s="226"/>
    </row>
    <row r="338" spans="1:25" ht="14.5" x14ac:dyDescent="0.35">
      <c r="A338" s="226"/>
      <c r="B338" s="226"/>
      <c r="C338" s="226"/>
      <c r="D338" s="226"/>
      <c r="E338" s="226"/>
      <c r="F338" s="226"/>
      <c r="G338" s="226"/>
      <c r="H338" s="226"/>
      <c r="I338" s="226"/>
      <c r="J338" s="226"/>
      <c r="K338" s="226"/>
      <c r="L338" s="226"/>
      <c r="M338" s="226"/>
      <c r="N338" s="226"/>
      <c r="O338" s="226"/>
      <c r="P338" s="226"/>
      <c r="Q338" s="226"/>
      <c r="R338" s="226"/>
      <c r="S338" s="226"/>
      <c r="T338" s="226"/>
      <c r="U338" s="226"/>
      <c r="V338" s="226"/>
      <c r="W338" s="226"/>
      <c r="X338" s="226"/>
      <c r="Y338" s="226"/>
    </row>
    <row r="339" spans="1:25" ht="14.5" x14ac:dyDescent="0.35">
      <c r="A339" s="226"/>
      <c r="B339" s="226"/>
      <c r="C339" s="226"/>
      <c r="D339" s="226"/>
      <c r="E339" s="226"/>
      <c r="F339" s="226"/>
      <c r="G339" s="226"/>
      <c r="H339" s="226"/>
      <c r="I339" s="226"/>
      <c r="J339" s="226"/>
      <c r="K339" s="226"/>
      <c r="L339" s="226"/>
      <c r="M339" s="226"/>
      <c r="N339" s="226"/>
      <c r="O339" s="226"/>
      <c r="P339" s="226"/>
      <c r="Q339" s="226"/>
      <c r="R339" s="226"/>
      <c r="S339" s="226"/>
      <c r="T339" s="226"/>
      <c r="U339" s="226"/>
      <c r="V339" s="226"/>
      <c r="W339" s="226"/>
      <c r="X339" s="226"/>
      <c r="Y339" s="226"/>
    </row>
    <row r="340" spans="1:25" ht="14.5" x14ac:dyDescent="0.35">
      <c r="A340" s="226"/>
      <c r="B340" s="226"/>
      <c r="C340" s="226"/>
      <c r="D340" s="226"/>
      <c r="E340" s="226"/>
      <c r="F340" s="226"/>
      <c r="G340" s="226"/>
      <c r="H340" s="226"/>
      <c r="I340" s="226"/>
      <c r="J340" s="226"/>
      <c r="K340" s="226"/>
      <c r="L340" s="226"/>
      <c r="M340" s="226"/>
      <c r="N340" s="226"/>
      <c r="O340" s="226"/>
      <c r="P340" s="226"/>
      <c r="Q340" s="226"/>
      <c r="R340" s="226"/>
      <c r="S340" s="226"/>
      <c r="T340" s="226"/>
      <c r="U340" s="226"/>
      <c r="V340" s="226"/>
      <c r="W340" s="226"/>
      <c r="X340" s="226"/>
      <c r="Y340" s="226"/>
    </row>
    <row r="341" spans="1:25" ht="14.5" x14ac:dyDescent="0.35">
      <c r="A341" s="226"/>
      <c r="B341" s="226"/>
      <c r="C341" s="226"/>
      <c r="D341" s="226"/>
      <c r="E341" s="226"/>
      <c r="F341" s="226"/>
      <c r="G341" s="226"/>
      <c r="H341" s="226"/>
      <c r="I341" s="226"/>
      <c r="J341" s="226"/>
      <c r="K341" s="226"/>
      <c r="L341" s="226"/>
      <c r="M341" s="226"/>
      <c r="N341" s="226"/>
      <c r="O341" s="226"/>
      <c r="P341" s="226"/>
      <c r="Q341" s="226"/>
      <c r="R341" s="226"/>
      <c r="S341" s="226"/>
      <c r="T341" s="226"/>
      <c r="U341" s="226"/>
      <c r="V341" s="226"/>
      <c r="W341" s="226"/>
      <c r="X341" s="226"/>
      <c r="Y341" s="226"/>
    </row>
    <row r="342" spans="1:25" ht="14.5" x14ac:dyDescent="0.35">
      <c r="A342" s="226"/>
      <c r="B342" s="226"/>
      <c r="C342" s="226"/>
      <c r="D342" s="226"/>
      <c r="E342" s="226"/>
      <c r="F342" s="226"/>
      <c r="G342" s="226"/>
      <c r="H342" s="226"/>
      <c r="I342" s="226"/>
      <c r="J342" s="226"/>
      <c r="K342" s="226"/>
      <c r="L342" s="226"/>
      <c r="M342" s="226"/>
      <c r="N342" s="226"/>
      <c r="O342" s="226"/>
      <c r="P342" s="226"/>
      <c r="Q342" s="226"/>
      <c r="R342" s="226"/>
      <c r="S342" s="226"/>
      <c r="T342" s="226"/>
      <c r="U342" s="226"/>
      <c r="V342" s="226"/>
      <c r="W342" s="226"/>
      <c r="X342" s="226"/>
      <c r="Y342" s="226"/>
    </row>
    <row r="343" spans="1:25" ht="14.5" x14ac:dyDescent="0.35">
      <c r="A343" s="226"/>
      <c r="B343" s="226"/>
      <c r="C343" s="226"/>
      <c r="D343" s="226"/>
      <c r="E343" s="226"/>
      <c r="F343" s="226"/>
      <c r="G343" s="226"/>
      <c r="H343" s="226"/>
      <c r="I343" s="226"/>
      <c r="J343" s="226"/>
      <c r="K343" s="226"/>
      <c r="L343" s="226"/>
      <c r="M343" s="226"/>
      <c r="N343" s="226"/>
      <c r="O343" s="226"/>
      <c r="P343" s="226"/>
      <c r="Q343" s="226"/>
      <c r="R343" s="226"/>
      <c r="S343" s="226"/>
      <c r="T343" s="226"/>
      <c r="U343" s="226"/>
      <c r="V343" s="226"/>
      <c r="W343" s="226"/>
      <c r="X343" s="226"/>
      <c r="Y343" s="226"/>
    </row>
    <row r="344" spans="1:25" ht="14.5" x14ac:dyDescent="0.35">
      <c r="A344" s="226"/>
      <c r="B344" s="226"/>
      <c r="C344" s="226"/>
      <c r="D344" s="226"/>
      <c r="E344" s="226"/>
      <c r="F344" s="226"/>
      <c r="G344" s="226"/>
      <c r="H344" s="226"/>
      <c r="I344" s="226"/>
      <c r="J344" s="226"/>
      <c r="K344" s="226"/>
      <c r="L344" s="226"/>
      <c r="M344" s="226"/>
      <c r="N344" s="226"/>
      <c r="O344" s="226"/>
      <c r="P344" s="226"/>
      <c r="Q344" s="226"/>
      <c r="R344" s="226"/>
      <c r="S344" s="226"/>
      <c r="T344" s="226"/>
      <c r="U344" s="226"/>
      <c r="V344" s="226"/>
      <c r="W344" s="226"/>
      <c r="X344" s="226"/>
      <c r="Y344" s="226"/>
    </row>
    <row r="345" spans="1:25" ht="14.5" x14ac:dyDescent="0.35">
      <c r="A345" s="226"/>
      <c r="B345" s="226"/>
      <c r="C345" s="226"/>
      <c r="D345" s="226"/>
      <c r="E345" s="226"/>
      <c r="F345" s="226"/>
      <c r="G345" s="226"/>
      <c r="H345" s="226"/>
      <c r="I345" s="226"/>
      <c r="J345" s="226"/>
      <c r="K345" s="226"/>
      <c r="L345" s="226"/>
      <c r="M345" s="226"/>
      <c r="N345" s="226"/>
      <c r="O345" s="226"/>
      <c r="P345" s="226"/>
      <c r="Q345" s="226"/>
      <c r="R345" s="226"/>
      <c r="S345" s="226"/>
      <c r="T345" s="226"/>
      <c r="U345" s="226"/>
      <c r="V345" s="226"/>
      <c r="W345" s="226"/>
      <c r="X345" s="226"/>
      <c r="Y345" s="226"/>
    </row>
    <row r="346" spans="1:25" ht="14.5" x14ac:dyDescent="0.35">
      <c r="A346" s="226"/>
      <c r="B346" s="226"/>
      <c r="C346" s="226"/>
      <c r="D346" s="226"/>
      <c r="E346" s="226"/>
      <c r="F346" s="226"/>
      <c r="G346" s="226"/>
      <c r="H346" s="226"/>
      <c r="I346" s="226"/>
      <c r="J346" s="226"/>
      <c r="K346" s="226"/>
      <c r="L346" s="226"/>
      <c r="M346" s="226"/>
      <c r="N346" s="226"/>
      <c r="O346" s="226"/>
      <c r="P346" s="226"/>
      <c r="Q346" s="226"/>
      <c r="R346" s="226"/>
      <c r="S346" s="226"/>
      <c r="T346" s="226"/>
      <c r="U346" s="226"/>
      <c r="V346" s="226"/>
      <c r="W346" s="226"/>
      <c r="X346" s="226"/>
      <c r="Y346" s="226"/>
    </row>
    <row r="347" spans="1:25" ht="14.5" x14ac:dyDescent="0.35">
      <c r="A347" s="226"/>
      <c r="B347" s="226"/>
      <c r="C347" s="226"/>
      <c r="D347" s="226"/>
      <c r="E347" s="226"/>
      <c r="F347" s="226"/>
      <c r="G347" s="226"/>
      <c r="H347" s="226"/>
      <c r="I347" s="226"/>
      <c r="J347" s="226"/>
      <c r="K347" s="226"/>
      <c r="L347" s="226"/>
      <c r="M347" s="226"/>
      <c r="N347" s="226"/>
      <c r="O347" s="226"/>
      <c r="P347" s="226"/>
      <c r="Q347" s="226"/>
      <c r="R347" s="226"/>
      <c r="S347" s="226"/>
      <c r="T347" s="226"/>
      <c r="U347" s="226"/>
      <c r="V347" s="226"/>
      <c r="W347" s="226"/>
      <c r="X347" s="226"/>
      <c r="Y347" s="226"/>
    </row>
    <row r="348" spans="1:25" ht="14.5" x14ac:dyDescent="0.35">
      <c r="A348" s="226"/>
      <c r="B348" s="226"/>
      <c r="C348" s="226"/>
      <c r="D348" s="226"/>
      <c r="E348" s="226"/>
      <c r="F348" s="226"/>
      <c r="G348" s="226"/>
      <c r="H348" s="226"/>
      <c r="I348" s="226"/>
      <c r="J348" s="226"/>
      <c r="K348" s="226"/>
      <c r="L348" s="226"/>
      <c r="M348" s="226"/>
      <c r="N348" s="226"/>
      <c r="O348" s="226"/>
      <c r="P348" s="226"/>
      <c r="Q348" s="226"/>
      <c r="R348" s="226"/>
      <c r="S348" s="226"/>
      <c r="T348" s="226"/>
      <c r="U348" s="226"/>
      <c r="V348" s="226"/>
      <c r="W348" s="226"/>
      <c r="X348" s="226"/>
      <c r="Y348" s="226"/>
    </row>
    <row r="349" spans="1:25" ht="14.5" x14ac:dyDescent="0.35">
      <c r="A349" s="226"/>
      <c r="B349" s="226"/>
      <c r="C349" s="226"/>
      <c r="D349" s="226"/>
      <c r="E349" s="226"/>
      <c r="F349" s="226"/>
      <c r="G349" s="226"/>
      <c r="H349" s="226"/>
      <c r="I349" s="226"/>
      <c r="J349" s="226"/>
      <c r="K349" s="226"/>
      <c r="L349" s="226"/>
      <c r="M349" s="226"/>
      <c r="N349" s="226"/>
      <c r="O349" s="226"/>
      <c r="P349" s="226"/>
      <c r="Q349" s="226"/>
      <c r="R349" s="226"/>
      <c r="S349" s="226"/>
      <c r="T349" s="226"/>
      <c r="U349" s="226"/>
      <c r="V349" s="226"/>
      <c r="W349" s="226"/>
      <c r="X349" s="226"/>
      <c r="Y349" s="226"/>
    </row>
    <row r="350" spans="1:25" ht="14.5" x14ac:dyDescent="0.35">
      <c r="A350" s="226"/>
      <c r="B350" s="226"/>
      <c r="C350" s="226"/>
      <c r="D350" s="226"/>
      <c r="E350" s="226"/>
      <c r="F350" s="226"/>
      <c r="G350" s="226"/>
      <c r="H350" s="226"/>
      <c r="I350" s="226"/>
      <c r="J350" s="226"/>
      <c r="K350" s="226"/>
      <c r="L350" s="226"/>
      <c r="M350" s="226"/>
      <c r="N350" s="226"/>
      <c r="O350" s="226"/>
      <c r="P350" s="226"/>
      <c r="Q350" s="226"/>
      <c r="R350" s="226"/>
      <c r="S350" s="226"/>
      <c r="T350" s="226"/>
      <c r="U350" s="226"/>
      <c r="V350" s="226"/>
      <c r="W350" s="226"/>
      <c r="X350" s="226"/>
      <c r="Y350" s="226"/>
    </row>
    <row r="351" spans="1:25" ht="14.5" x14ac:dyDescent="0.35">
      <c r="A351" s="226"/>
      <c r="B351" s="226"/>
      <c r="C351" s="226"/>
      <c r="D351" s="226"/>
      <c r="E351" s="226"/>
      <c r="F351" s="226"/>
      <c r="G351" s="226"/>
      <c r="H351" s="226"/>
      <c r="I351" s="226"/>
      <c r="J351" s="226"/>
      <c r="K351" s="226"/>
      <c r="L351" s="226"/>
      <c r="M351" s="226"/>
      <c r="N351" s="226"/>
      <c r="O351" s="226"/>
      <c r="P351" s="226"/>
      <c r="Q351" s="226"/>
      <c r="R351" s="226"/>
      <c r="S351" s="226"/>
      <c r="T351" s="226"/>
      <c r="U351" s="226"/>
      <c r="V351" s="226"/>
      <c r="W351" s="226"/>
      <c r="X351" s="226"/>
      <c r="Y351" s="226"/>
    </row>
    <row r="352" spans="1:25" ht="14.5" x14ac:dyDescent="0.35">
      <c r="A352" s="226"/>
      <c r="B352" s="226"/>
      <c r="C352" s="226"/>
      <c r="D352" s="226"/>
      <c r="E352" s="226"/>
      <c r="F352" s="226"/>
      <c r="G352" s="226"/>
      <c r="H352" s="226"/>
      <c r="I352" s="226"/>
      <c r="J352" s="226"/>
      <c r="K352" s="226"/>
      <c r="L352" s="226"/>
      <c r="M352" s="226"/>
      <c r="N352" s="226"/>
      <c r="O352" s="226"/>
      <c r="P352" s="226"/>
      <c r="Q352" s="226"/>
      <c r="R352" s="226"/>
      <c r="S352" s="226"/>
      <c r="T352" s="226"/>
      <c r="U352" s="226"/>
      <c r="V352" s="226"/>
      <c r="W352" s="226"/>
      <c r="X352" s="226"/>
      <c r="Y352" s="226"/>
    </row>
    <row r="353" spans="1:25" ht="14.5" x14ac:dyDescent="0.35">
      <c r="A353" s="226"/>
      <c r="B353" s="226"/>
      <c r="C353" s="226"/>
      <c r="D353" s="226"/>
      <c r="E353" s="226"/>
      <c r="F353" s="226"/>
      <c r="G353" s="226"/>
      <c r="H353" s="226"/>
      <c r="I353" s="226"/>
      <c r="J353" s="226"/>
      <c r="K353" s="226"/>
      <c r="L353" s="226"/>
      <c r="M353" s="226"/>
      <c r="N353" s="226"/>
      <c r="O353" s="226"/>
      <c r="P353" s="226"/>
      <c r="Q353" s="226"/>
      <c r="R353" s="226"/>
      <c r="S353" s="226"/>
      <c r="T353" s="226"/>
      <c r="U353" s="226"/>
      <c r="V353" s="226"/>
      <c r="W353" s="226"/>
      <c r="X353" s="226"/>
      <c r="Y353" s="226"/>
    </row>
    <row r="354" spans="1:25" ht="14.5" x14ac:dyDescent="0.35">
      <c r="A354" s="226"/>
      <c r="B354" s="226"/>
      <c r="C354" s="226"/>
      <c r="D354" s="226"/>
      <c r="E354" s="226"/>
      <c r="F354" s="226"/>
      <c r="G354" s="226"/>
      <c r="H354" s="226"/>
      <c r="I354" s="226"/>
      <c r="J354" s="226"/>
      <c r="K354" s="226"/>
      <c r="L354" s="226"/>
      <c r="M354" s="226"/>
      <c r="N354" s="226"/>
      <c r="O354" s="226"/>
      <c r="P354" s="226"/>
      <c r="Q354" s="226"/>
      <c r="R354" s="226"/>
      <c r="S354" s="226"/>
      <c r="T354" s="226"/>
      <c r="U354" s="226"/>
      <c r="V354" s="226"/>
      <c r="W354" s="226"/>
      <c r="X354" s="226"/>
      <c r="Y354" s="226"/>
    </row>
    <row r="355" spans="1:25" ht="14.5" x14ac:dyDescent="0.35">
      <c r="A355" s="226"/>
      <c r="B355" s="226"/>
      <c r="C355" s="226"/>
      <c r="D355" s="226"/>
      <c r="E355" s="226"/>
      <c r="F355" s="226"/>
      <c r="G355" s="226"/>
      <c r="H355" s="226"/>
      <c r="I355" s="226"/>
      <c r="J355" s="226"/>
      <c r="K355" s="226"/>
      <c r="L355" s="226"/>
      <c r="M355" s="226"/>
      <c r="N355" s="226"/>
      <c r="O355" s="226"/>
      <c r="P355" s="226"/>
      <c r="Q355" s="226"/>
      <c r="R355" s="226"/>
      <c r="S355" s="226"/>
      <c r="T355" s="226"/>
      <c r="U355" s="226"/>
      <c r="V355" s="226"/>
      <c r="W355" s="226"/>
      <c r="X355" s="226"/>
      <c r="Y355" s="226"/>
    </row>
    <row r="356" spans="1:25" ht="14.5" x14ac:dyDescent="0.35">
      <c r="A356" s="226"/>
      <c r="B356" s="226"/>
      <c r="C356" s="226"/>
      <c r="D356" s="226"/>
      <c r="E356" s="226"/>
      <c r="F356" s="226"/>
      <c r="G356" s="226"/>
      <c r="H356" s="226"/>
      <c r="I356" s="226"/>
      <c r="J356" s="226"/>
      <c r="K356" s="226"/>
      <c r="L356" s="226"/>
      <c r="M356" s="226"/>
      <c r="N356" s="226"/>
      <c r="O356" s="226"/>
      <c r="P356" s="226"/>
      <c r="Q356" s="226"/>
      <c r="R356" s="226"/>
      <c r="S356" s="226"/>
      <c r="T356" s="226"/>
      <c r="U356" s="226"/>
      <c r="V356" s="226"/>
      <c r="W356" s="226"/>
      <c r="X356" s="226"/>
      <c r="Y356" s="226"/>
    </row>
    <row r="357" spans="1:25" ht="14.5" x14ac:dyDescent="0.35">
      <c r="A357" s="226"/>
      <c r="B357" s="226"/>
      <c r="C357" s="226"/>
      <c r="D357" s="226"/>
      <c r="E357" s="226"/>
      <c r="F357" s="226"/>
      <c r="G357" s="226"/>
      <c r="H357" s="226"/>
      <c r="I357" s="226"/>
      <c r="J357" s="226"/>
      <c r="K357" s="226"/>
      <c r="L357" s="226"/>
      <c r="M357" s="226"/>
      <c r="N357" s="226"/>
      <c r="O357" s="226"/>
      <c r="P357" s="226"/>
      <c r="Q357" s="226"/>
      <c r="R357" s="226"/>
      <c r="S357" s="226"/>
      <c r="T357" s="226"/>
      <c r="U357" s="226"/>
      <c r="V357" s="226"/>
      <c r="W357" s="226"/>
      <c r="X357" s="226"/>
      <c r="Y357" s="226"/>
    </row>
    <row r="358" spans="1:25" ht="14.5" x14ac:dyDescent="0.35">
      <c r="A358" s="226"/>
      <c r="B358" s="226"/>
      <c r="C358" s="226"/>
      <c r="D358" s="226"/>
      <c r="E358" s="226"/>
      <c r="F358" s="226"/>
      <c r="G358" s="226"/>
      <c r="H358" s="226"/>
      <c r="I358" s="226"/>
      <c r="J358" s="226"/>
      <c r="K358" s="226"/>
      <c r="L358" s="226"/>
      <c r="M358" s="226"/>
      <c r="N358" s="226"/>
      <c r="O358" s="226"/>
      <c r="P358" s="226"/>
      <c r="Q358" s="226"/>
      <c r="R358" s="226"/>
      <c r="S358" s="226"/>
      <c r="T358" s="226"/>
      <c r="U358" s="226"/>
      <c r="V358" s="226"/>
      <c r="W358" s="226"/>
      <c r="X358" s="226"/>
      <c r="Y358" s="226"/>
    </row>
    <row r="359" spans="1:25" ht="14.5" x14ac:dyDescent="0.35">
      <c r="A359" s="226"/>
      <c r="B359" s="226"/>
      <c r="C359" s="226"/>
      <c r="D359" s="226"/>
      <c r="E359" s="226"/>
      <c r="F359" s="226"/>
      <c r="G359" s="226"/>
      <c r="H359" s="226"/>
      <c r="I359" s="226"/>
      <c r="J359" s="226"/>
      <c r="K359" s="226"/>
      <c r="L359" s="226"/>
      <c r="M359" s="226"/>
      <c r="N359" s="226"/>
      <c r="O359" s="226"/>
      <c r="P359" s="226"/>
      <c r="Q359" s="226"/>
      <c r="R359" s="226"/>
      <c r="S359" s="226"/>
      <c r="T359" s="226"/>
      <c r="U359" s="226"/>
      <c r="V359" s="226"/>
      <c r="W359" s="226"/>
      <c r="X359" s="226"/>
      <c r="Y359" s="226"/>
    </row>
    <row r="360" spans="1:25" ht="14.5" x14ac:dyDescent="0.35">
      <c r="A360" s="226"/>
      <c r="B360" s="226"/>
      <c r="C360" s="226"/>
      <c r="D360" s="226"/>
      <c r="E360" s="226"/>
      <c r="F360" s="226"/>
      <c r="G360" s="226"/>
      <c r="H360" s="226"/>
      <c r="I360" s="226"/>
      <c r="J360" s="226"/>
      <c r="K360" s="226"/>
      <c r="L360" s="226"/>
      <c r="M360" s="226"/>
      <c r="N360" s="226"/>
      <c r="O360" s="226"/>
      <c r="P360" s="226"/>
      <c r="Q360" s="226"/>
      <c r="R360" s="226"/>
      <c r="S360" s="226"/>
      <c r="T360" s="226"/>
      <c r="U360" s="226"/>
      <c r="V360" s="226"/>
      <c r="W360" s="226"/>
      <c r="X360" s="226"/>
      <c r="Y360" s="226"/>
    </row>
    <row r="361" spans="1:25" ht="14.5" x14ac:dyDescent="0.35">
      <c r="A361" s="226"/>
      <c r="B361" s="226"/>
      <c r="C361" s="226"/>
      <c r="D361" s="226"/>
      <c r="E361" s="226"/>
      <c r="F361" s="226"/>
      <c r="G361" s="226"/>
      <c r="H361" s="226"/>
      <c r="I361" s="226"/>
      <c r="J361" s="226"/>
      <c r="K361" s="226"/>
      <c r="L361" s="226"/>
      <c r="M361" s="226"/>
      <c r="N361" s="226"/>
      <c r="O361" s="226"/>
      <c r="P361" s="226"/>
      <c r="Q361" s="226"/>
      <c r="R361" s="226"/>
      <c r="S361" s="226"/>
      <c r="T361" s="226"/>
      <c r="U361" s="226"/>
      <c r="V361" s="226"/>
      <c r="W361" s="226"/>
      <c r="X361" s="226"/>
      <c r="Y361" s="226"/>
    </row>
    <row r="362" spans="1:25" ht="14.5" x14ac:dyDescent="0.35">
      <c r="A362" s="226"/>
      <c r="B362" s="226"/>
      <c r="C362" s="226"/>
      <c r="D362" s="226"/>
      <c r="E362" s="226"/>
      <c r="F362" s="226"/>
      <c r="G362" s="226"/>
      <c r="H362" s="226"/>
      <c r="I362" s="226"/>
      <c r="J362" s="226"/>
      <c r="K362" s="226"/>
      <c r="L362" s="226"/>
      <c r="M362" s="226"/>
      <c r="N362" s="226"/>
      <c r="O362" s="226"/>
      <c r="P362" s="226"/>
      <c r="Q362" s="226"/>
      <c r="R362" s="226"/>
      <c r="S362" s="226"/>
      <c r="T362" s="226"/>
      <c r="U362" s="226"/>
      <c r="V362" s="226"/>
      <c r="W362" s="226"/>
      <c r="X362" s="226"/>
      <c r="Y362" s="226"/>
    </row>
    <row r="363" spans="1:25" ht="14.5" x14ac:dyDescent="0.35">
      <c r="A363" s="226"/>
      <c r="B363" s="226"/>
      <c r="C363" s="226"/>
      <c r="D363" s="226"/>
      <c r="E363" s="226"/>
      <c r="F363" s="226"/>
      <c r="G363" s="226"/>
      <c r="H363" s="226"/>
      <c r="I363" s="226"/>
      <c r="J363" s="226"/>
      <c r="K363" s="226"/>
      <c r="L363" s="226"/>
      <c r="M363" s="226"/>
      <c r="N363" s="226"/>
      <c r="O363" s="226"/>
      <c r="P363" s="226"/>
      <c r="Q363" s="226"/>
      <c r="R363" s="226"/>
      <c r="S363" s="226"/>
      <c r="T363" s="226"/>
      <c r="U363" s="226"/>
      <c r="V363" s="226"/>
      <c r="W363" s="226"/>
      <c r="X363" s="226"/>
      <c r="Y363" s="226"/>
    </row>
    <row r="364" spans="1:25" ht="14.5" x14ac:dyDescent="0.35">
      <c r="A364" s="226"/>
      <c r="B364" s="226"/>
      <c r="C364" s="226"/>
      <c r="D364" s="226"/>
      <c r="E364" s="226"/>
      <c r="F364" s="226"/>
      <c r="G364" s="226"/>
      <c r="H364" s="226"/>
      <c r="I364" s="226"/>
      <c r="J364" s="226"/>
      <c r="K364" s="226"/>
      <c r="L364" s="226"/>
      <c r="M364" s="226"/>
      <c r="N364" s="226"/>
      <c r="O364" s="226"/>
      <c r="P364" s="226"/>
      <c r="Q364" s="226"/>
      <c r="R364" s="226"/>
      <c r="S364" s="226"/>
      <c r="T364" s="226"/>
      <c r="U364" s="226"/>
      <c r="V364" s="226"/>
      <c r="W364" s="226"/>
      <c r="X364" s="226"/>
      <c r="Y364" s="226"/>
    </row>
    <row r="365" spans="1:25" ht="14.5" x14ac:dyDescent="0.35">
      <c r="A365" s="226"/>
      <c r="B365" s="226"/>
      <c r="C365" s="226"/>
      <c r="D365" s="226"/>
      <c r="E365" s="226"/>
      <c r="F365" s="226"/>
      <c r="G365" s="226"/>
      <c r="H365" s="226"/>
      <c r="I365" s="226"/>
      <c r="J365" s="226"/>
      <c r="K365" s="226"/>
      <c r="L365" s="226"/>
      <c r="M365" s="226"/>
      <c r="N365" s="226"/>
      <c r="O365" s="226"/>
      <c r="P365" s="226"/>
      <c r="Q365" s="226"/>
      <c r="R365" s="226"/>
      <c r="S365" s="226"/>
      <c r="T365" s="226"/>
      <c r="U365" s="226"/>
      <c r="V365" s="226"/>
      <c r="W365" s="226"/>
      <c r="X365" s="226"/>
      <c r="Y365" s="226"/>
    </row>
    <row r="366" spans="1:25" ht="14.5" x14ac:dyDescent="0.35">
      <c r="A366" s="226"/>
      <c r="B366" s="226"/>
      <c r="C366" s="226"/>
      <c r="D366" s="226"/>
      <c r="E366" s="226"/>
      <c r="F366" s="226"/>
      <c r="G366" s="226"/>
      <c r="H366" s="226"/>
      <c r="I366" s="226"/>
      <c r="J366" s="226"/>
      <c r="K366" s="226"/>
      <c r="L366" s="226"/>
      <c r="M366" s="226"/>
      <c r="N366" s="226"/>
      <c r="O366" s="226"/>
      <c r="P366" s="226"/>
      <c r="Q366" s="226"/>
      <c r="R366" s="226"/>
      <c r="S366" s="226"/>
      <c r="T366" s="226"/>
      <c r="U366" s="226"/>
      <c r="V366" s="226"/>
      <c r="W366" s="226"/>
      <c r="X366" s="226"/>
      <c r="Y366" s="226"/>
    </row>
    <row r="367" spans="1:25" ht="14.5" x14ac:dyDescent="0.35">
      <c r="A367" s="226"/>
      <c r="B367" s="226"/>
      <c r="C367" s="226"/>
      <c r="D367" s="226"/>
      <c r="E367" s="226"/>
      <c r="F367" s="226"/>
      <c r="G367" s="226"/>
      <c r="H367" s="226"/>
      <c r="I367" s="226"/>
      <c r="J367" s="226"/>
      <c r="K367" s="226"/>
      <c r="L367" s="226"/>
      <c r="M367" s="226"/>
      <c r="N367" s="226"/>
      <c r="O367" s="226"/>
      <c r="P367" s="226"/>
      <c r="Q367" s="226"/>
      <c r="R367" s="226"/>
      <c r="S367" s="226"/>
      <c r="T367" s="226"/>
      <c r="U367" s="226"/>
      <c r="V367" s="226"/>
      <c r="W367" s="226"/>
      <c r="X367" s="226"/>
      <c r="Y367" s="226"/>
    </row>
    <row r="368" spans="1:25" ht="14.5" x14ac:dyDescent="0.35">
      <c r="A368" s="226"/>
      <c r="B368" s="226"/>
      <c r="C368" s="226"/>
      <c r="D368" s="226"/>
      <c r="E368" s="226"/>
      <c r="F368" s="226"/>
      <c r="G368" s="226"/>
      <c r="H368" s="226"/>
      <c r="I368" s="226"/>
      <c r="J368" s="226"/>
      <c r="K368" s="226"/>
      <c r="L368" s="226"/>
      <c r="M368" s="226"/>
      <c r="N368" s="226"/>
      <c r="O368" s="226"/>
      <c r="P368" s="226"/>
      <c r="Q368" s="226"/>
      <c r="R368" s="226"/>
      <c r="S368" s="226"/>
      <c r="T368" s="226"/>
      <c r="U368" s="226"/>
      <c r="V368" s="226"/>
      <c r="W368" s="226"/>
      <c r="X368" s="226"/>
      <c r="Y368" s="226"/>
    </row>
    <row r="369" spans="1:25" ht="14.5" x14ac:dyDescent="0.35">
      <c r="A369" s="226"/>
      <c r="B369" s="226"/>
      <c r="C369" s="226"/>
      <c r="D369" s="226"/>
      <c r="E369" s="226"/>
      <c r="F369" s="226"/>
      <c r="G369" s="226"/>
      <c r="H369" s="226"/>
      <c r="I369" s="226"/>
      <c r="J369" s="226"/>
      <c r="K369" s="226"/>
      <c r="L369" s="226"/>
      <c r="M369" s="226"/>
      <c r="N369" s="226"/>
      <c r="O369" s="226"/>
      <c r="P369" s="226"/>
      <c r="Q369" s="226"/>
      <c r="R369" s="226"/>
      <c r="S369" s="226"/>
      <c r="T369" s="226"/>
      <c r="U369" s="226"/>
      <c r="V369" s="226"/>
      <c r="W369" s="226"/>
      <c r="X369" s="226"/>
      <c r="Y369" s="226"/>
    </row>
    <row r="370" spans="1:25" ht="14.5" x14ac:dyDescent="0.35">
      <c r="A370" s="226"/>
      <c r="B370" s="226"/>
      <c r="C370" s="226"/>
      <c r="D370" s="226"/>
      <c r="E370" s="226"/>
      <c r="F370" s="226"/>
      <c r="G370" s="226"/>
      <c r="H370" s="226"/>
      <c r="I370" s="226"/>
      <c r="J370" s="226"/>
      <c r="K370" s="226"/>
      <c r="L370" s="226"/>
      <c r="M370" s="226"/>
      <c r="N370" s="226"/>
      <c r="O370" s="226"/>
      <c r="P370" s="226"/>
      <c r="Q370" s="226"/>
      <c r="R370" s="226"/>
      <c r="S370" s="226"/>
      <c r="T370" s="226"/>
      <c r="U370" s="226"/>
      <c r="V370" s="226"/>
      <c r="W370" s="226"/>
      <c r="X370" s="226"/>
      <c r="Y370" s="226"/>
    </row>
    <row r="371" spans="1:25" ht="14.5" x14ac:dyDescent="0.35">
      <c r="A371" s="226"/>
      <c r="B371" s="226"/>
      <c r="C371" s="226"/>
      <c r="D371" s="226"/>
      <c r="E371" s="226"/>
      <c r="F371" s="226"/>
      <c r="G371" s="226"/>
      <c r="H371" s="226"/>
      <c r="I371" s="226"/>
      <c r="J371" s="226"/>
      <c r="K371" s="226"/>
      <c r="L371" s="226"/>
      <c r="M371" s="226"/>
      <c r="N371" s="226"/>
      <c r="O371" s="226"/>
      <c r="P371" s="226"/>
      <c r="Q371" s="226"/>
      <c r="R371" s="226"/>
      <c r="S371" s="226"/>
      <c r="T371" s="226"/>
      <c r="U371" s="226"/>
      <c r="V371" s="226"/>
      <c r="W371" s="226"/>
      <c r="X371" s="226"/>
      <c r="Y371" s="226"/>
    </row>
    <row r="372" spans="1:25" ht="14.5" x14ac:dyDescent="0.35">
      <c r="A372" s="226"/>
      <c r="B372" s="226"/>
      <c r="C372" s="226"/>
      <c r="D372" s="226"/>
      <c r="E372" s="226"/>
      <c r="F372" s="226"/>
      <c r="G372" s="226"/>
      <c r="H372" s="226"/>
      <c r="I372" s="226"/>
      <c r="J372" s="226"/>
      <c r="K372" s="226"/>
      <c r="L372" s="226"/>
      <c r="M372" s="226"/>
      <c r="N372" s="226"/>
      <c r="O372" s="226"/>
      <c r="P372" s="226"/>
      <c r="Q372" s="226"/>
      <c r="R372" s="226"/>
      <c r="S372" s="226"/>
      <c r="T372" s="226"/>
      <c r="U372" s="226"/>
      <c r="V372" s="226"/>
      <c r="W372" s="226"/>
      <c r="X372" s="226"/>
      <c r="Y372" s="226"/>
    </row>
    <row r="373" spans="1:25" ht="14.5" x14ac:dyDescent="0.35">
      <c r="A373" s="226"/>
      <c r="B373" s="226"/>
      <c r="C373" s="226"/>
      <c r="D373" s="226"/>
      <c r="E373" s="226"/>
      <c r="F373" s="226"/>
      <c r="G373" s="226"/>
      <c r="H373" s="226"/>
      <c r="I373" s="226"/>
      <c r="J373" s="226"/>
      <c r="K373" s="226"/>
      <c r="L373" s="226"/>
      <c r="M373" s="226"/>
      <c r="N373" s="226"/>
      <c r="O373" s="226"/>
      <c r="P373" s="226"/>
      <c r="Q373" s="226"/>
      <c r="R373" s="226"/>
      <c r="S373" s="226"/>
      <c r="T373" s="226"/>
      <c r="U373" s="226"/>
      <c r="V373" s="226"/>
      <c r="W373" s="226"/>
      <c r="X373" s="226"/>
      <c r="Y373" s="226"/>
    </row>
    <row r="374" spans="1:25" ht="14.5" x14ac:dyDescent="0.35">
      <c r="A374" s="226"/>
      <c r="B374" s="226"/>
      <c r="C374" s="226"/>
      <c r="D374" s="226"/>
      <c r="E374" s="226"/>
      <c r="F374" s="226"/>
      <c r="G374" s="226"/>
      <c r="H374" s="226"/>
      <c r="I374" s="226"/>
      <c r="J374" s="226"/>
      <c r="K374" s="226"/>
      <c r="L374" s="226"/>
      <c r="M374" s="226"/>
      <c r="N374" s="226"/>
      <c r="O374" s="226"/>
      <c r="P374" s="226"/>
      <c r="Q374" s="226"/>
      <c r="R374" s="226"/>
      <c r="S374" s="226"/>
      <c r="T374" s="226"/>
      <c r="U374" s="226"/>
      <c r="V374" s="226"/>
      <c r="W374" s="226"/>
      <c r="X374" s="226"/>
      <c r="Y374" s="226"/>
    </row>
    <row r="375" spans="1:25" ht="14.5" x14ac:dyDescent="0.35">
      <c r="A375" s="226"/>
      <c r="B375" s="226"/>
      <c r="C375" s="226"/>
      <c r="D375" s="226"/>
      <c r="E375" s="226"/>
      <c r="F375" s="226"/>
      <c r="G375" s="226"/>
      <c r="H375" s="226"/>
      <c r="I375" s="226"/>
      <c r="J375" s="226"/>
      <c r="K375" s="226"/>
      <c r="L375" s="226"/>
      <c r="M375" s="226"/>
      <c r="N375" s="226"/>
      <c r="O375" s="226"/>
      <c r="P375" s="226"/>
      <c r="Q375" s="226"/>
      <c r="R375" s="226"/>
      <c r="S375" s="226"/>
      <c r="T375" s="226"/>
      <c r="U375" s="226"/>
      <c r="V375" s="226"/>
      <c r="W375" s="226"/>
      <c r="X375" s="226"/>
      <c r="Y375" s="226"/>
    </row>
    <row r="376" spans="1:25" ht="14.5" x14ac:dyDescent="0.35">
      <c r="A376" s="226"/>
      <c r="B376" s="226"/>
      <c r="C376" s="226"/>
      <c r="D376" s="226"/>
      <c r="E376" s="226"/>
      <c r="F376" s="226"/>
      <c r="G376" s="226"/>
      <c r="H376" s="226"/>
      <c r="I376" s="226"/>
      <c r="J376" s="226"/>
      <c r="K376" s="226"/>
      <c r="L376" s="226"/>
      <c r="M376" s="226"/>
      <c r="N376" s="226"/>
      <c r="O376" s="226"/>
      <c r="P376" s="226"/>
      <c r="Q376" s="226"/>
      <c r="R376" s="226"/>
      <c r="S376" s="226"/>
      <c r="T376" s="226"/>
      <c r="U376" s="226"/>
      <c r="V376" s="226"/>
      <c r="W376" s="226"/>
      <c r="X376" s="226"/>
      <c r="Y376" s="226"/>
    </row>
    <row r="377" spans="1:25" ht="14.5" x14ac:dyDescent="0.35">
      <c r="A377" s="226"/>
      <c r="B377" s="226"/>
      <c r="C377" s="226"/>
      <c r="D377" s="226"/>
      <c r="E377" s="226"/>
      <c r="F377" s="226"/>
      <c r="G377" s="226"/>
      <c r="H377" s="226"/>
      <c r="I377" s="226"/>
      <c r="J377" s="226"/>
      <c r="K377" s="226"/>
      <c r="L377" s="226"/>
      <c r="M377" s="226"/>
      <c r="N377" s="226"/>
      <c r="O377" s="226"/>
      <c r="P377" s="226"/>
      <c r="Q377" s="226"/>
      <c r="R377" s="226"/>
      <c r="S377" s="226"/>
      <c r="T377" s="226"/>
      <c r="U377" s="226"/>
      <c r="V377" s="226"/>
      <c r="W377" s="226"/>
      <c r="X377" s="226"/>
      <c r="Y377" s="226"/>
    </row>
    <row r="378" spans="1:25" ht="14.5" x14ac:dyDescent="0.35">
      <c r="A378" s="226"/>
      <c r="B378" s="226"/>
      <c r="C378" s="226"/>
      <c r="D378" s="226"/>
      <c r="E378" s="226"/>
      <c r="F378" s="226"/>
      <c r="G378" s="226"/>
      <c r="H378" s="226"/>
      <c r="I378" s="226"/>
      <c r="J378" s="226"/>
      <c r="K378" s="226"/>
      <c r="L378" s="226"/>
      <c r="M378" s="226"/>
      <c r="N378" s="226"/>
      <c r="O378" s="226"/>
      <c r="P378" s="226"/>
      <c r="Q378" s="226"/>
      <c r="R378" s="226"/>
      <c r="S378" s="226"/>
      <c r="T378" s="226"/>
      <c r="U378" s="226"/>
      <c r="V378" s="226"/>
      <c r="W378" s="226"/>
      <c r="X378" s="226"/>
      <c r="Y378" s="226"/>
    </row>
    <row r="379" spans="1:25" ht="14.5" x14ac:dyDescent="0.35">
      <c r="A379" s="226"/>
      <c r="B379" s="226"/>
      <c r="C379" s="226"/>
      <c r="D379" s="226"/>
      <c r="E379" s="226"/>
      <c r="F379" s="226"/>
      <c r="G379" s="226"/>
      <c r="H379" s="226"/>
      <c r="I379" s="226"/>
      <c r="J379" s="226"/>
      <c r="K379" s="226"/>
      <c r="L379" s="226"/>
      <c r="M379" s="226"/>
      <c r="N379" s="226"/>
      <c r="O379" s="226"/>
      <c r="P379" s="226"/>
      <c r="Q379" s="226"/>
      <c r="R379" s="226"/>
      <c r="S379" s="226"/>
      <c r="T379" s="226"/>
      <c r="U379" s="226"/>
      <c r="V379" s="226"/>
      <c r="W379" s="226"/>
      <c r="X379" s="226"/>
      <c r="Y379" s="226"/>
    </row>
    <row r="380" spans="1:25" ht="14.5" x14ac:dyDescent="0.35">
      <c r="A380" s="226"/>
      <c r="B380" s="226"/>
      <c r="C380" s="226"/>
      <c r="D380" s="226"/>
      <c r="E380" s="226"/>
      <c r="F380" s="226"/>
      <c r="G380" s="226"/>
      <c r="H380" s="226"/>
      <c r="I380" s="226"/>
      <c r="J380" s="226"/>
      <c r="K380" s="226"/>
      <c r="L380" s="226"/>
      <c r="M380" s="226"/>
      <c r="N380" s="226"/>
      <c r="O380" s="226"/>
      <c r="P380" s="226"/>
      <c r="Q380" s="226"/>
      <c r="R380" s="226"/>
      <c r="S380" s="226"/>
      <c r="T380" s="226"/>
      <c r="U380" s="226"/>
      <c r="V380" s="226"/>
      <c r="W380" s="226"/>
      <c r="X380" s="226"/>
      <c r="Y380" s="226"/>
    </row>
    <row r="381" spans="1:25" ht="14.5" x14ac:dyDescent="0.35">
      <c r="A381" s="226"/>
      <c r="B381" s="226"/>
      <c r="C381" s="226"/>
      <c r="D381" s="226"/>
      <c r="E381" s="226"/>
      <c r="F381" s="226"/>
      <c r="G381" s="226"/>
      <c r="H381" s="226"/>
      <c r="I381" s="226"/>
      <c r="J381" s="226"/>
      <c r="K381" s="226"/>
      <c r="L381" s="226"/>
      <c r="M381" s="226"/>
      <c r="N381" s="226"/>
      <c r="O381" s="226"/>
      <c r="P381" s="226"/>
      <c r="Q381" s="226"/>
      <c r="R381" s="226"/>
      <c r="S381" s="226"/>
      <c r="T381" s="226"/>
      <c r="U381" s="226"/>
      <c r="V381" s="226"/>
      <c r="W381" s="226"/>
      <c r="X381" s="226"/>
      <c r="Y381" s="226"/>
    </row>
    <row r="382" spans="1:25" ht="14.5" x14ac:dyDescent="0.35">
      <c r="A382" s="226"/>
      <c r="B382" s="226"/>
      <c r="C382" s="226"/>
      <c r="D382" s="226"/>
      <c r="E382" s="226"/>
    </row>
    <row r="383" spans="1:25" ht="14.5" x14ac:dyDescent="0.35">
      <c r="A383" s="226"/>
      <c r="B383" s="226"/>
      <c r="C383" s="226"/>
      <c r="D383" s="226"/>
      <c r="E383" s="226"/>
    </row>
    <row r="384" spans="1:25" ht="14.5" x14ac:dyDescent="0.35">
      <c r="A384" s="226"/>
      <c r="B384" s="226"/>
      <c r="C384" s="226"/>
      <c r="D384" s="226"/>
      <c r="E384" s="226"/>
    </row>
    <row r="385" spans="1:5" ht="14.5" x14ac:dyDescent="0.35">
      <c r="A385" s="226"/>
      <c r="B385" s="226"/>
      <c r="C385" s="226"/>
      <c r="D385" s="226"/>
      <c r="E385" s="226"/>
    </row>
  </sheetData>
  <mergeCells count="6">
    <mergeCell ref="C9:D9"/>
    <mergeCell ref="J9:K9"/>
    <mergeCell ref="J10:K10"/>
    <mergeCell ref="A13:Y13"/>
    <mergeCell ref="A7:N7"/>
    <mergeCell ref="T7:Y7"/>
  </mergeCells>
  <conditionalFormatting sqref="D3:Y3">
    <cfRule type="colorScale" priority="4">
      <colorScale>
        <cfvo type="min"/>
        <cfvo type="percentile" val="50"/>
        <cfvo type="max"/>
        <color rgb="FFF8696B"/>
        <color rgb="FFFFEB84"/>
        <color rgb="FF63BE7B"/>
      </colorScale>
    </cfRule>
  </conditionalFormatting>
  <conditionalFormatting sqref="D4:Y4">
    <cfRule type="colorScale" priority="3">
      <colorScale>
        <cfvo type="min"/>
        <cfvo type="percentile" val="50"/>
        <cfvo type="max"/>
        <color rgb="FFF8696B"/>
        <color rgb="FFFFEB84"/>
        <color rgb="FF63BE7B"/>
      </colorScale>
    </cfRule>
  </conditionalFormatting>
  <conditionalFormatting sqref="D5:Y5">
    <cfRule type="colorScale" priority="2">
      <colorScale>
        <cfvo type="min"/>
        <cfvo type="percentile" val="50"/>
        <cfvo type="max"/>
        <color rgb="FFF8696B"/>
        <color rgb="FFFFEB84"/>
        <color rgb="FF63BE7B"/>
      </colorScale>
    </cfRule>
  </conditionalFormatting>
  <conditionalFormatting sqref="D6:Y6">
    <cfRule type="colorScale" priority="1">
      <colorScale>
        <cfvo type="min"/>
        <cfvo type="percentile" val="50"/>
        <cfvo type="max"/>
        <color rgb="FFF8696B"/>
        <color rgb="FFFFEB84"/>
        <color rgb="FF63BE7B"/>
      </colorScale>
    </cfRule>
  </conditionalFormatting>
  <pageMargins left="0.39370078740157483" right="0.39370078740157483" top="0.59055118110236227" bottom="0.59055118110236227" header="0.51181102362204722" footer="0.51181102362204722"/>
  <pageSetup paperSize="9" scale="28"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7B946-B41B-4BDE-B843-6B295F53F07D}">
  <sheetPr>
    <tabColor rgb="FF00B0F0"/>
    <pageSetUpPr fitToPage="1"/>
  </sheetPr>
  <dimension ref="A1:O1528"/>
  <sheetViews>
    <sheetView workbookViewId="0"/>
  </sheetViews>
  <sheetFormatPr defaultColWidth="9.1796875" defaultRowHeight="15.5" x14ac:dyDescent="0.35"/>
  <cols>
    <col min="1" max="1" width="40" style="145" customWidth="1"/>
    <col min="2" max="13" width="15.453125" style="145" customWidth="1"/>
    <col min="14" max="14" width="19.1796875" style="145" customWidth="1"/>
    <col min="15" max="16384" width="9.1796875" style="145"/>
  </cols>
  <sheetData>
    <row r="1" spans="1:14" ht="18" x14ac:dyDescent="0.35">
      <c r="A1" s="292" t="s">
        <v>2086</v>
      </c>
      <c r="B1" s="294"/>
      <c r="C1" s="294"/>
      <c r="D1" s="294"/>
      <c r="E1" s="294"/>
      <c r="F1" s="294"/>
      <c r="G1" s="294"/>
      <c r="H1" s="294"/>
      <c r="I1" s="294"/>
      <c r="J1" s="294"/>
      <c r="K1" s="294"/>
      <c r="L1" s="294"/>
      <c r="M1" s="294"/>
      <c r="N1" s="275"/>
    </row>
    <row r="2" spans="1:14" x14ac:dyDescent="0.35">
      <c r="A2" s="291" t="s">
        <v>2087</v>
      </c>
      <c r="B2" s="275"/>
      <c r="C2" s="275"/>
      <c r="D2" s="275"/>
      <c r="E2" s="275"/>
      <c r="F2" s="275"/>
      <c r="G2" s="275"/>
      <c r="H2" s="275"/>
      <c r="I2" s="275"/>
      <c r="J2" s="275"/>
      <c r="K2" s="275"/>
      <c r="L2" s="275"/>
      <c r="M2" s="293"/>
      <c r="N2" s="275"/>
    </row>
    <row r="3" spans="1:14" x14ac:dyDescent="0.35">
      <c r="A3" s="291" t="s">
        <v>2088</v>
      </c>
      <c r="B3" s="295"/>
      <c r="C3" s="295"/>
      <c r="D3" s="295"/>
      <c r="E3" s="295"/>
      <c r="F3" s="295"/>
      <c r="G3" s="295"/>
      <c r="H3" s="295"/>
      <c r="I3" s="295"/>
      <c r="J3" s="295"/>
      <c r="K3" s="295"/>
      <c r="L3" s="295"/>
      <c r="M3" s="295"/>
      <c r="N3" s="275"/>
    </row>
    <row r="4" spans="1:14" x14ac:dyDescent="0.35">
      <c r="A4" s="291" t="s">
        <v>2089</v>
      </c>
      <c r="B4" s="295"/>
      <c r="C4" s="295"/>
      <c r="D4" s="295"/>
      <c r="E4" s="295"/>
      <c r="F4" s="295"/>
      <c r="G4" s="295"/>
      <c r="H4" s="295"/>
      <c r="I4" s="295"/>
      <c r="J4" s="295"/>
      <c r="K4" s="295"/>
      <c r="L4" s="295"/>
      <c r="M4" s="295"/>
      <c r="N4" s="275"/>
    </row>
    <row r="5" spans="1:14" ht="93" x14ac:dyDescent="0.35">
      <c r="A5" s="296" t="s">
        <v>1006</v>
      </c>
      <c r="B5" s="297" t="s">
        <v>2090</v>
      </c>
      <c r="C5" s="297" t="s">
        <v>2091</v>
      </c>
      <c r="D5" s="297" t="s">
        <v>2092</v>
      </c>
      <c r="E5" s="297" t="s">
        <v>2093</v>
      </c>
      <c r="F5" s="297" t="s">
        <v>2094</v>
      </c>
      <c r="G5" s="297" t="s">
        <v>2095</v>
      </c>
      <c r="H5" s="297" t="s">
        <v>2096</v>
      </c>
      <c r="I5" s="297" t="s">
        <v>2097</v>
      </c>
      <c r="J5" s="297" t="s">
        <v>2098</v>
      </c>
      <c r="K5" s="297" t="s">
        <v>2099</v>
      </c>
      <c r="L5" s="297" t="s">
        <v>2100</v>
      </c>
      <c r="M5" s="297" t="s">
        <v>2101</v>
      </c>
      <c r="N5" s="297" t="s">
        <v>2102</v>
      </c>
    </row>
    <row r="6" spans="1:14" x14ac:dyDescent="0.35">
      <c r="A6" s="597" t="s">
        <v>822</v>
      </c>
      <c r="B6" s="596" t="s">
        <v>2103</v>
      </c>
      <c r="C6" s="596" t="s">
        <v>2104</v>
      </c>
      <c r="D6" s="596" t="s">
        <v>2105</v>
      </c>
      <c r="E6" s="596" t="s">
        <v>2106</v>
      </c>
      <c r="F6" s="596" t="s">
        <v>2107</v>
      </c>
      <c r="G6" s="596" t="s">
        <v>2108</v>
      </c>
      <c r="H6" s="596" t="s">
        <v>2109</v>
      </c>
      <c r="I6" s="596" t="s">
        <v>2110</v>
      </c>
      <c r="J6" s="596" t="s">
        <v>2111</v>
      </c>
      <c r="K6" s="596" t="s">
        <v>2112</v>
      </c>
      <c r="L6" s="596" t="s">
        <v>2113</v>
      </c>
      <c r="M6" s="596" t="s">
        <v>2114</v>
      </c>
      <c r="N6" s="293"/>
    </row>
    <row r="7" spans="1:14" x14ac:dyDescent="0.35">
      <c r="A7" s="776" t="s">
        <v>1493</v>
      </c>
      <c r="B7" s="768">
        <v>533.6</v>
      </c>
      <c r="C7" s="764">
        <v>2</v>
      </c>
      <c r="D7" s="768">
        <v>682.8</v>
      </c>
      <c r="E7" s="764">
        <v>2.6</v>
      </c>
      <c r="F7" s="768">
        <v>462.2</v>
      </c>
      <c r="G7" s="764">
        <v>2.7</v>
      </c>
      <c r="H7" s="768">
        <v>591.5</v>
      </c>
      <c r="I7" s="764">
        <v>3.4</v>
      </c>
      <c r="J7" s="768">
        <v>71.400000000000006</v>
      </c>
      <c r="K7" s="764">
        <v>0.8</v>
      </c>
      <c r="L7" s="768">
        <v>91.3</v>
      </c>
      <c r="M7" s="764">
        <v>1</v>
      </c>
      <c r="N7" s="761" t="s">
        <v>2115</v>
      </c>
    </row>
    <row r="8" spans="1:14" x14ac:dyDescent="0.35">
      <c r="A8" s="776" t="s">
        <v>1494</v>
      </c>
      <c r="B8" s="768">
        <v>552.29999999999995</v>
      </c>
      <c r="C8" s="764">
        <v>2.1</v>
      </c>
      <c r="D8" s="768">
        <v>690.9</v>
      </c>
      <c r="E8" s="764">
        <v>2.6</v>
      </c>
      <c r="F8" s="768">
        <v>477.1</v>
      </c>
      <c r="G8" s="764">
        <v>2.8</v>
      </c>
      <c r="H8" s="768">
        <v>596.5</v>
      </c>
      <c r="I8" s="764">
        <v>3.5</v>
      </c>
      <c r="J8" s="768">
        <v>75.2</v>
      </c>
      <c r="K8" s="764">
        <v>0.8</v>
      </c>
      <c r="L8" s="768">
        <v>94.4</v>
      </c>
      <c r="M8" s="764">
        <v>1</v>
      </c>
      <c r="N8" s="761" t="s">
        <v>2030</v>
      </c>
    </row>
    <row r="9" spans="1:14" x14ac:dyDescent="0.35">
      <c r="A9" s="776" t="s">
        <v>1495</v>
      </c>
      <c r="B9" s="768">
        <v>573.5</v>
      </c>
      <c r="C9" s="764">
        <v>2.2000000000000002</v>
      </c>
      <c r="D9" s="768">
        <v>705.3</v>
      </c>
      <c r="E9" s="764">
        <v>2.6</v>
      </c>
      <c r="F9" s="768">
        <v>494.2</v>
      </c>
      <c r="G9" s="764">
        <v>2.9</v>
      </c>
      <c r="H9" s="768">
        <v>607.4</v>
      </c>
      <c r="I9" s="764">
        <v>3.5</v>
      </c>
      <c r="J9" s="768">
        <v>79.3</v>
      </c>
      <c r="K9" s="764">
        <v>0.8</v>
      </c>
      <c r="L9" s="768">
        <v>97.9</v>
      </c>
      <c r="M9" s="764">
        <v>1</v>
      </c>
      <c r="N9" s="761" t="s">
        <v>2030</v>
      </c>
    </row>
    <row r="10" spans="1:14" x14ac:dyDescent="0.35">
      <c r="A10" s="776" t="s">
        <v>1496</v>
      </c>
      <c r="B10" s="768">
        <v>599.1</v>
      </c>
      <c r="C10" s="764">
        <v>2.2000000000000002</v>
      </c>
      <c r="D10" s="768">
        <v>714.7</v>
      </c>
      <c r="E10" s="764">
        <v>2.7</v>
      </c>
      <c r="F10" s="768">
        <v>519.29999999999995</v>
      </c>
      <c r="G10" s="764">
        <v>3</v>
      </c>
      <c r="H10" s="768">
        <v>618.9</v>
      </c>
      <c r="I10" s="764">
        <v>3.6</v>
      </c>
      <c r="J10" s="768">
        <v>79.8</v>
      </c>
      <c r="K10" s="764">
        <v>0.8</v>
      </c>
      <c r="L10" s="768">
        <v>95.8</v>
      </c>
      <c r="M10" s="764">
        <v>1</v>
      </c>
      <c r="N10" s="761" t="s">
        <v>2030</v>
      </c>
    </row>
    <row r="11" spans="1:14" x14ac:dyDescent="0.35">
      <c r="A11" s="776" t="s">
        <v>1497</v>
      </c>
      <c r="B11" s="768">
        <v>641.70000000000005</v>
      </c>
      <c r="C11" s="764">
        <v>2.4</v>
      </c>
      <c r="D11" s="768">
        <v>720</v>
      </c>
      <c r="E11" s="764">
        <v>2.7</v>
      </c>
      <c r="F11" s="768">
        <v>554.9</v>
      </c>
      <c r="G11" s="764">
        <v>3.2</v>
      </c>
      <c r="H11" s="768">
        <v>623.79999999999995</v>
      </c>
      <c r="I11" s="764">
        <v>3.6</v>
      </c>
      <c r="J11" s="768">
        <v>86.8</v>
      </c>
      <c r="K11" s="764">
        <v>0.9</v>
      </c>
      <c r="L11" s="768">
        <v>96.2</v>
      </c>
      <c r="M11" s="764">
        <v>1</v>
      </c>
      <c r="N11" s="761" t="s">
        <v>2115</v>
      </c>
    </row>
    <row r="12" spans="1:14" x14ac:dyDescent="0.35">
      <c r="A12" s="776" t="s">
        <v>1498</v>
      </c>
      <c r="B12" s="768">
        <v>655.20000000000005</v>
      </c>
      <c r="C12" s="764">
        <v>2.5</v>
      </c>
      <c r="D12" s="768">
        <v>696</v>
      </c>
      <c r="E12" s="764">
        <v>2.6</v>
      </c>
      <c r="F12" s="768">
        <v>567.1</v>
      </c>
      <c r="G12" s="764">
        <v>3.3</v>
      </c>
      <c r="H12" s="768">
        <v>606.4</v>
      </c>
      <c r="I12" s="764">
        <v>3.5</v>
      </c>
      <c r="J12" s="768">
        <v>88.1</v>
      </c>
      <c r="K12" s="764">
        <v>0.9</v>
      </c>
      <c r="L12" s="768">
        <v>89.6</v>
      </c>
      <c r="M12" s="764">
        <v>0.9</v>
      </c>
      <c r="N12" s="761" t="s">
        <v>2030</v>
      </c>
    </row>
    <row r="13" spans="1:14" x14ac:dyDescent="0.35">
      <c r="A13" s="776" t="s">
        <v>1499</v>
      </c>
      <c r="B13" s="768">
        <v>662.9</v>
      </c>
      <c r="C13" s="764">
        <v>2.5</v>
      </c>
      <c r="D13" s="768">
        <v>711.7</v>
      </c>
      <c r="E13" s="764">
        <v>2.7</v>
      </c>
      <c r="F13" s="768">
        <v>574.79999999999995</v>
      </c>
      <c r="G13" s="764">
        <v>3.3</v>
      </c>
      <c r="H13" s="768">
        <v>618.9</v>
      </c>
      <c r="I13" s="764">
        <v>3.6</v>
      </c>
      <c r="J13" s="768">
        <v>88.1</v>
      </c>
      <c r="K13" s="764">
        <v>0.9</v>
      </c>
      <c r="L13" s="768">
        <v>92.7</v>
      </c>
      <c r="M13" s="764">
        <v>1</v>
      </c>
      <c r="N13" s="761" t="s">
        <v>2030</v>
      </c>
    </row>
    <row r="14" spans="1:14" x14ac:dyDescent="0.35">
      <c r="A14" s="776" t="s">
        <v>1500</v>
      </c>
      <c r="B14" s="768">
        <v>664.1</v>
      </c>
      <c r="C14" s="764">
        <v>2.5</v>
      </c>
      <c r="D14" s="768">
        <v>759</v>
      </c>
      <c r="E14" s="764">
        <v>2.8</v>
      </c>
      <c r="F14" s="768">
        <v>578.29999999999995</v>
      </c>
      <c r="G14" s="764">
        <v>3.4</v>
      </c>
      <c r="H14" s="768">
        <v>653.79999999999995</v>
      </c>
      <c r="I14" s="764">
        <v>3.8</v>
      </c>
      <c r="J14" s="768">
        <v>85.8</v>
      </c>
      <c r="K14" s="764">
        <v>0.9</v>
      </c>
      <c r="L14" s="768">
        <v>105.2</v>
      </c>
      <c r="M14" s="764">
        <v>1.1000000000000001</v>
      </c>
      <c r="N14" s="761" t="s">
        <v>2115</v>
      </c>
    </row>
    <row r="15" spans="1:14" x14ac:dyDescent="0.35">
      <c r="A15" s="776" t="s">
        <v>1501</v>
      </c>
      <c r="B15" s="768">
        <v>684</v>
      </c>
      <c r="C15" s="764">
        <v>2.6</v>
      </c>
      <c r="D15" s="768">
        <v>783.6</v>
      </c>
      <c r="E15" s="764">
        <v>2.9</v>
      </c>
      <c r="F15" s="768">
        <v>591.6</v>
      </c>
      <c r="G15" s="764">
        <v>3.4</v>
      </c>
      <c r="H15" s="768">
        <v>670.7</v>
      </c>
      <c r="I15" s="764">
        <v>3.9</v>
      </c>
      <c r="J15" s="768">
        <v>92.4</v>
      </c>
      <c r="K15" s="764">
        <v>1</v>
      </c>
      <c r="L15" s="768">
        <v>112.9</v>
      </c>
      <c r="M15" s="764">
        <v>1.2</v>
      </c>
      <c r="N15" s="761" t="s">
        <v>2030</v>
      </c>
    </row>
    <row r="16" spans="1:14" x14ac:dyDescent="0.35">
      <c r="A16" s="776" t="s">
        <v>1502</v>
      </c>
      <c r="B16" s="768">
        <v>715.8</v>
      </c>
      <c r="C16" s="764">
        <v>2.7</v>
      </c>
      <c r="D16" s="768">
        <v>815.6</v>
      </c>
      <c r="E16" s="764">
        <v>3.1</v>
      </c>
      <c r="F16" s="768">
        <v>616.9</v>
      </c>
      <c r="G16" s="764">
        <v>3.6</v>
      </c>
      <c r="H16" s="768">
        <v>694.9</v>
      </c>
      <c r="I16" s="764">
        <v>4</v>
      </c>
      <c r="J16" s="768">
        <v>98.9</v>
      </c>
      <c r="K16" s="764">
        <v>1</v>
      </c>
      <c r="L16" s="768">
        <v>120.7</v>
      </c>
      <c r="M16" s="764">
        <v>1.3</v>
      </c>
      <c r="N16" s="761" t="s">
        <v>2115</v>
      </c>
    </row>
    <row r="17" spans="1:14" x14ac:dyDescent="0.35">
      <c r="A17" s="776" t="s">
        <v>1503</v>
      </c>
      <c r="B17" s="768">
        <v>747.6</v>
      </c>
      <c r="C17" s="764">
        <v>2.8</v>
      </c>
      <c r="D17" s="768">
        <v>857.4</v>
      </c>
      <c r="E17" s="764">
        <v>3.2</v>
      </c>
      <c r="F17" s="768">
        <v>644.29999999999995</v>
      </c>
      <c r="G17" s="764">
        <v>3.7</v>
      </c>
      <c r="H17" s="768">
        <v>730.7</v>
      </c>
      <c r="I17" s="764">
        <v>4.2</v>
      </c>
      <c r="J17" s="768">
        <v>103.3</v>
      </c>
      <c r="K17" s="764">
        <v>1.1000000000000001</v>
      </c>
      <c r="L17" s="768">
        <v>126.7</v>
      </c>
      <c r="M17" s="764">
        <v>1.3</v>
      </c>
      <c r="N17" s="761" t="s">
        <v>2030</v>
      </c>
    </row>
    <row r="18" spans="1:14" x14ac:dyDescent="0.35">
      <c r="A18" s="776" t="s">
        <v>1504</v>
      </c>
      <c r="B18" s="768">
        <v>757.7</v>
      </c>
      <c r="C18" s="764">
        <v>2.8</v>
      </c>
      <c r="D18" s="768">
        <v>878.5</v>
      </c>
      <c r="E18" s="764">
        <v>3.3</v>
      </c>
      <c r="F18" s="768">
        <v>652.20000000000005</v>
      </c>
      <c r="G18" s="764">
        <v>3.8</v>
      </c>
      <c r="H18" s="768">
        <v>752.8</v>
      </c>
      <c r="I18" s="764">
        <v>4.4000000000000004</v>
      </c>
      <c r="J18" s="768">
        <v>105.5</v>
      </c>
      <c r="K18" s="764">
        <v>1.1000000000000001</v>
      </c>
      <c r="L18" s="768">
        <v>125.8</v>
      </c>
      <c r="M18" s="764">
        <v>1.3</v>
      </c>
      <c r="N18" s="761" t="s">
        <v>2030</v>
      </c>
    </row>
    <row r="19" spans="1:14" x14ac:dyDescent="0.35">
      <c r="A19" s="776" t="s">
        <v>1505</v>
      </c>
      <c r="B19" s="768">
        <v>754.1</v>
      </c>
      <c r="C19" s="764">
        <v>2.8</v>
      </c>
      <c r="D19" s="768">
        <v>936.1</v>
      </c>
      <c r="E19" s="764">
        <v>3.5</v>
      </c>
      <c r="F19" s="768">
        <v>651</v>
      </c>
      <c r="G19" s="764">
        <v>3.8</v>
      </c>
      <c r="H19" s="768">
        <v>802.5</v>
      </c>
      <c r="I19" s="764">
        <v>4.7</v>
      </c>
      <c r="J19" s="768">
        <v>103.1</v>
      </c>
      <c r="K19" s="764">
        <v>1.1000000000000001</v>
      </c>
      <c r="L19" s="768">
        <v>133.6</v>
      </c>
      <c r="M19" s="764">
        <v>1.4</v>
      </c>
      <c r="N19" s="761" t="s">
        <v>2115</v>
      </c>
    </row>
    <row r="20" spans="1:14" x14ac:dyDescent="0.35">
      <c r="A20" s="776" t="s">
        <v>1506</v>
      </c>
      <c r="B20" s="768">
        <v>768.5</v>
      </c>
      <c r="C20" s="764">
        <v>2.9</v>
      </c>
      <c r="D20" s="768">
        <v>936.6</v>
      </c>
      <c r="E20" s="764">
        <v>3.5</v>
      </c>
      <c r="F20" s="768">
        <v>663.3</v>
      </c>
      <c r="G20" s="764">
        <v>3.9</v>
      </c>
      <c r="H20" s="768">
        <v>802.8</v>
      </c>
      <c r="I20" s="764">
        <v>4.7</v>
      </c>
      <c r="J20" s="768">
        <v>105.2</v>
      </c>
      <c r="K20" s="764">
        <v>1.1000000000000001</v>
      </c>
      <c r="L20" s="768">
        <v>133.80000000000001</v>
      </c>
      <c r="M20" s="764">
        <v>1.4</v>
      </c>
      <c r="N20" s="761" t="s">
        <v>2030</v>
      </c>
    </row>
    <row r="21" spans="1:14" x14ac:dyDescent="0.35">
      <c r="A21" s="776" t="s">
        <v>1507</v>
      </c>
      <c r="B21" s="768">
        <v>779.6</v>
      </c>
      <c r="C21" s="764">
        <v>2.9</v>
      </c>
      <c r="D21" s="768">
        <v>938</v>
      </c>
      <c r="E21" s="764">
        <v>3.5</v>
      </c>
      <c r="F21" s="768">
        <v>671.3</v>
      </c>
      <c r="G21" s="764">
        <v>3.9</v>
      </c>
      <c r="H21" s="768">
        <v>802.5</v>
      </c>
      <c r="I21" s="764">
        <v>4.7</v>
      </c>
      <c r="J21" s="768">
        <v>108.3</v>
      </c>
      <c r="K21" s="764">
        <v>1.1000000000000001</v>
      </c>
      <c r="L21" s="768">
        <v>135.5</v>
      </c>
      <c r="M21" s="764">
        <v>1.4</v>
      </c>
      <c r="N21" s="761" t="s">
        <v>2030</v>
      </c>
    </row>
    <row r="22" spans="1:14" x14ac:dyDescent="0.35">
      <c r="A22" s="776" t="s">
        <v>1508</v>
      </c>
      <c r="B22" s="768">
        <v>775.9</v>
      </c>
      <c r="C22" s="764">
        <v>2.9</v>
      </c>
      <c r="D22" s="768">
        <v>918.4</v>
      </c>
      <c r="E22" s="764">
        <v>3.4</v>
      </c>
      <c r="F22" s="768">
        <v>666.2</v>
      </c>
      <c r="G22" s="764">
        <v>3.9</v>
      </c>
      <c r="H22" s="768">
        <v>784.1</v>
      </c>
      <c r="I22" s="764">
        <v>4.5999999999999996</v>
      </c>
      <c r="J22" s="768">
        <v>109.7</v>
      </c>
      <c r="K22" s="764">
        <v>1.1000000000000001</v>
      </c>
      <c r="L22" s="768">
        <v>134.30000000000001</v>
      </c>
      <c r="M22" s="764">
        <v>1.4</v>
      </c>
      <c r="N22" s="761" t="s">
        <v>2115</v>
      </c>
    </row>
    <row r="23" spans="1:14" x14ac:dyDescent="0.35">
      <c r="A23" s="776" t="s">
        <v>1509</v>
      </c>
      <c r="B23" s="768">
        <v>745.8</v>
      </c>
      <c r="C23" s="764">
        <v>2.8</v>
      </c>
      <c r="D23" s="768">
        <v>840.9</v>
      </c>
      <c r="E23" s="764">
        <v>3.1</v>
      </c>
      <c r="F23" s="768">
        <v>637.79999999999995</v>
      </c>
      <c r="G23" s="764">
        <v>3.7</v>
      </c>
      <c r="H23" s="768">
        <v>718.3</v>
      </c>
      <c r="I23" s="764">
        <v>4.2</v>
      </c>
      <c r="J23" s="768">
        <v>108</v>
      </c>
      <c r="K23" s="764">
        <v>1.1000000000000001</v>
      </c>
      <c r="L23" s="768">
        <v>122.6</v>
      </c>
      <c r="M23" s="764">
        <v>1.3</v>
      </c>
      <c r="N23" s="761" t="s">
        <v>2030</v>
      </c>
    </row>
    <row r="24" spans="1:14" x14ac:dyDescent="0.35">
      <c r="A24" s="776" t="s">
        <v>1510</v>
      </c>
      <c r="B24" s="768">
        <v>722.4</v>
      </c>
      <c r="C24" s="764">
        <v>2.7</v>
      </c>
      <c r="D24" s="768">
        <v>777.6</v>
      </c>
      <c r="E24" s="764">
        <v>2.9</v>
      </c>
      <c r="F24" s="768">
        <v>617</v>
      </c>
      <c r="G24" s="764">
        <v>3.6</v>
      </c>
      <c r="H24" s="768">
        <v>666.3</v>
      </c>
      <c r="I24" s="764">
        <v>3.9</v>
      </c>
      <c r="J24" s="768">
        <v>105.4</v>
      </c>
      <c r="K24" s="764">
        <v>1.1000000000000001</v>
      </c>
      <c r="L24" s="768">
        <v>111.4</v>
      </c>
      <c r="M24" s="764">
        <v>1.2</v>
      </c>
      <c r="N24" s="761" t="s">
        <v>2030</v>
      </c>
    </row>
    <row r="25" spans="1:14" x14ac:dyDescent="0.35">
      <c r="A25" s="776" t="s">
        <v>1511</v>
      </c>
      <c r="B25" s="768">
        <v>709.8</v>
      </c>
      <c r="C25" s="764">
        <v>2.7</v>
      </c>
      <c r="D25" s="768">
        <v>776.2</v>
      </c>
      <c r="E25" s="764">
        <v>2.9</v>
      </c>
      <c r="F25" s="768">
        <v>607</v>
      </c>
      <c r="G25" s="764">
        <v>3.5</v>
      </c>
      <c r="H25" s="768">
        <v>662.3</v>
      </c>
      <c r="I25" s="764">
        <v>3.9</v>
      </c>
      <c r="J25" s="768">
        <v>102.8</v>
      </c>
      <c r="K25" s="764">
        <v>1.1000000000000001</v>
      </c>
      <c r="L25" s="768">
        <v>113.9</v>
      </c>
      <c r="M25" s="764">
        <v>1.2</v>
      </c>
      <c r="N25" s="761" t="s">
        <v>2115</v>
      </c>
    </row>
    <row r="26" spans="1:14" x14ac:dyDescent="0.35">
      <c r="A26" s="776" t="s">
        <v>1512</v>
      </c>
      <c r="B26" s="768">
        <v>692.7</v>
      </c>
      <c r="C26" s="764">
        <v>2.6</v>
      </c>
      <c r="D26" s="768">
        <v>808.5</v>
      </c>
      <c r="E26" s="764">
        <v>3</v>
      </c>
      <c r="F26" s="768">
        <v>593.6</v>
      </c>
      <c r="G26" s="764">
        <v>3.5</v>
      </c>
      <c r="H26" s="768">
        <v>681.8</v>
      </c>
      <c r="I26" s="764">
        <v>4</v>
      </c>
      <c r="J26" s="768">
        <v>99.1</v>
      </c>
      <c r="K26" s="764">
        <v>1</v>
      </c>
      <c r="L26" s="768">
        <v>126.7</v>
      </c>
      <c r="M26" s="764">
        <v>1.3</v>
      </c>
      <c r="N26" s="761" t="s">
        <v>2030</v>
      </c>
    </row>
    <row r="27" spans="1:14" x14ac:dyDescent="0.35">
      <c r="A27" s="776" t="s">
        <v>1513</v>
      </c>
      <c r="B27" s="768">
        <v>696.7</v>
      </c>
      <c r="C27" s="764">
        <v>2.6</v>
      </c>
      <c r="D27" s="768">
        <v>809.5</v>
      </c>
      <c r="E27" s="764">
        <v>3</v>
      </c>
      <c r="F27" s="768">
        <v>596.79999999999995</v>
      </c>
      <c r="G27" s="764">
        <v>3.5</v>
      </c>
      <c r="H27" s="768">
        <v>683.9</v>
      </c>
      <c r="I27" s="764">
        <v>4</v>
      </c>
      <c r="J27" s="768">
        <v>99.9</v>
      </c>
      <c r="K27" s="764">
        <v>1</v>
      </c>
      <c r="L27" s="768">
        <v>125.6</v>
      </c>
      <c r="M27" s="764">
        <v>1.3</v>
      </c>
      <c r="N27" s="761" t="s">
        <v>2115</v>
      </c>
    </row>
    <row r="28" spans="1:14" x14ac:dyDescent="0.35">
      <c r="A28" s="776" t="s">
        <v>1514</v>
      </c>
      <c r="B28" s="768">
        <v>680.7</v>
      </c>
      <c r="C28" s="764">
        <v>2.5</v>
      </c>
      <c r="D28" s="768">
        <v>783.5</v>
      </c>
      <c r="E28" s="764">
        <v>2.9</v>
      </c>
      <c r="F28" s="768">
        <v>580.20000000000005</v>
      </c>
      <c r="G28" s="764">
        <v>3.4</v>
      </c>
      <c r="H28" s="768">
        <v>659.7</v>
      </c>
      <c r="I28" s="764">
        <v>3.9</v>
      </c>
      <c r="J28" s="768">
        <v>100.5</v>
      </c>
      <c r="K28" s="764">
        <v>1</v>
      </c>
      <c r="L28" s="768">
        <v>123.7</v>
      </c>
      <c r="M28" s="764">
        <v>1.3</v>
      </c>
      <c r="N28" s="761" t="s">
        <v>2030</v>
      </c>
    </row>
    <row r="29" spans="1:14" x14ac:dyDescent="0.35">
      <c r="A29" s="776" t="s">
        <v>1515</v>
      </c>
      <c r="B29" s="768">
        <v>666.2</v>
      </c>
      <c r="C29" s="764">
        <v>2.5</v>
      </c>
      <c r="D29" s="768">
        <v>771.4</v>
      </c>
      <c r="E29" s="764">
        <v>2.9</v>
      </c>
      <c r="F29" s="768">
        <v>565.6</v>
      </c>
      <c r="G29" s="764">
        <v>3.3</v>
      </c>
      <c r="H29" s="768">
        <v>648.1</v>
      </c>
      <c r="I29" s="764">
        <v>3.8</v>
      </c>
      <c r="J29" s="768">
        <v>100.6</v>
      </c>
      <c r="K29" s="764">
        <v>1</v>
      </c>
      <c r="L29" s="768">
        <v>123.3</v>
      </c>
      <c r="M29" s="764">
        <v>1.3</v>
      </c>
      <c r="N29" s="761" t="s">
        <v>2030</v>
      </c>
    </row>
    <row r="30" spans="1:14" x14ac:dyDescent="0.35">
      <c r="A30" s="776" t="s">
        <v>1516</v>
      </c>
      <c r="B30" s="768">
        <v>639.4</v>
      </c>
      <c r="C30" s="764">
        <v>2.4</v>
      </c>
      <c r="D30" s="768">
        <v>751.6</v>
      </c>
      <c r="E30" s="764">
        <v>2.8</v>
      </c>
      <c r="F30" s="768">
        <v>540.6</v>
      </c>
      <c r="G30" s="764">
        <v>3.2</v>
      </c>
      <c r="H30" s="768">
        <v>634.4</v>
      </c>
      <c r="I30" s="764">
        <v>3.7</v>
      </c>
      <c r="J30" s="768">
        <v>98.8</v>
      </c>
      <c r="K30" s="764">
        <v>1</v>
      </c>
      <c r="L30" s="768">
        <v>117.2</v>
      </c>
      <c r="M30" s="764">
        <v>1.2</v>
      </c>
      <c r="N30" s="761" t="s">
        <v>2115</v>
      </c>
    </row>
    <row r="31" spans="1:14" x14ac:dyDescent="0.35">
      <c r="A31" s="776" t="s">
        <v>1517</v>
      </c>
      <c r="B31" s="768">
        <v>603.70000000000005</v>
      </c>
      <c r="C31" s="764">
        <v>2.2000000000000002</v>
      </c>
      <c r="D31" s="768">
        <v>776.6</v>
      </c>
      <c r="E31" s="764">
        <v>2.9</v>
      </c>
      <c r="F31" s="768">
        <v>510.7</v>
      </c>
      <c r="G31" s="764">
        <v>3</v>
      </c>
      <c r="H31" s="768">
        <v>654.9</v>
      </c>
      <c r="I31" s="764">
        <v>3.8</v>
      </c>
      <c r="J31" s="768">
        <v>93</v>
      </c>
      <c r="K31" s="764">
        <v>0.9</v>
      </c>
      <c r="L31" s="768">
        <v>121.7</v>
      </c>
      <c r="M31" s="764">
        <v>1.2</v>
      </c>
      <c r="N31" s="761" t="s">
        <v>2030</v>
      </c>
    </row>
    <row r="32" spans="1:14" x14ac:dyDescent="0.35">
      <c r="A32" s="776" t="s">
        <v>1518</v>
      </c>
      <c r="B32" s="768">
        <v>574.29999999999995</v>
      </c>
      <c r="C32" s="764">
        <v>2.1</v>
      </c>
      <c r="D32" s="768">
        <v>725.4</v>
      </c>
      <c r="E32" s="764">
        <v>2.7</v>
      </c>
      <c r="F32" s="768">
        <v>484.7</v>
      </c>
      <c r="G32" s="764">
        <v>2.8</v>
      </c>
      <c r="H32" s="768">
        <v>611.9</v>
      </c>
      <c r="I32" s="764">
        <v>3.6</v>
      </c>
      <c r="J32" s="768">
        <v>89.6</v>
      </c>
      <c r="K32" s="764">
        <v>0.9</v>
      </c>
      <c r="L32" s="768">
        <v>113.5</v>
      </c>
      <c r="M32" s="764">
        <v>1.1000000000000001</v>
      </c>
      <c r="N32" s="761" t="s">
        <v>2030</v>
      </c>
    </row>
    <row r="33" spans="1:14" x14ac:dyDescent="0.35">
      <c r="A33" s="776" t="s">
        <v>1519</v>
      </c>
      <c r="B33" s="768">
        <v>560.29999999999995</v>
      </c>
      <c r="C33" s="764">
        <v>2.1</v>
      </c>
      <c r="D33" s="768">
        <v>693</v>
      </c>
      <c r="E33" s="764">
        <v>2.6</v>
      </c>
      <c r="F33" s="768">
        <v>471.7</v>
      </c>
      <c r="G33" s="764">
        <v>2.8</v>
      </c>
      <c r="H33" s="768">
        <v>585.20000000000005</v>
      </c>
      <c r="I33" s="764">
        <v>3.4</v>
      </c>
      <c r="J33" s="768">
        <v>88.6</v>
      </c>
      <c r="K33" s="764">
        <v>0.9</v>
      </c>
      <c r="L33" s="768">
        <v>107.8</v>
      </c>
      <c r="M33" s="764">
        <v>1.1000000000000001</v>
      </c>
      <c r="N33" s="761" t="s">
        <v>2030</v>
      </c>
    </row>
    <row r="34" spans="1:14" x14ac:dyDescent="0.35">
      <c r="A34" s="776" t="s">
        <v>1520</v>
      </c>
      <c r="B34" s="768">
        <v>547.20000000000005</v>
      </c>
      <c r="C34" s="764">
        <v>2</v>
      </c>
      <c r="D34" s="768">
        <v>656.8</v>
      </c>
      <c r="E34" s="764">
        <v>2.4</v>
      </c>
      <c r="F34" s="768">
        <v>459.1</v>
      </c>
      <c r="G34" s="764">
        <v>2.7</v>
      </c>
      <c r="H34" s="768">
        <v>554.5</v>
      </c>
      <c r="I34" s="764">
        <v>3.2</v>
      </c>
      <c r="J34" s="768">
        <v>88.1</v>
      </c>
      <c r="K34" s="764">
        <v>0.9</v>
      </c>
      <c r="L34" s="768">
        <v>102.3</v>
      </c>
      <c r="M34" s="764">
        <v>1</v>
      </c>
      <c r="N34" s="761" t="s">
        <v>2115</v>
      </c>
    </row>
    <row r="35" spans="1:14" x14ac:dyDescent="0.35">
      <c r="A35" s="776" t="s">
        <v>1521</v>
      </c>
      <c r="B35" s="768">
        <v>537.6</v>
      </c>
      <c r="C35" s="764">
        <v>2</v>
      </c>
      <c r="D35" s="768">
        <v>601.79999999999995</v>
      </c>
      <c r="E35" s="764">
        <v>2.2000000000000002</v>
      </c>
      <c r="F35" s="768">
        <v>452.3</v>
      </c>
      <c r="G35" s="764">
        <v>2.6</v>
      </c>
      <c r="H35" s="768">
        <v>512.20000000000005</v>
      </c>
      <c r="I35" s="764">
        <v>3</v>
      </c>
      <c r="J35" s="768">
        <v>85.3</v>
      </c>
      <c r="K35" s="764">
        <v>0.9</v>
      </c>
      <c r="L35" s="768">
        <v>89.7</v>
      </c>
      <c r="M35" s="764">
        <v>0.9</v>
      </c>
      <c r="N35" s="761" t="s">
        <v>2030</v>
      </c>
    </row>
    <row r="36" spans="1:14" x14ac:dyDescent="0.35">
      <c r="A36" s="776" t="s">
        <v>1522</v>
      </c>
      <c r="B36" s="768">
        <v>530.20000000000005</v>
      </c>
      <c r="C36" s="764">
        <v>2</v>
      </c>
      <c r="D36" s="768">
        <v>556.79999999999995</v>
      </c>
      <c r="E36" s="764">
        <v>2.1</v>
      </c>
      <c r="F36" s="768">
        <v>445.5</v>
      </c>
      <c r="G36" s="764">
        <v>2.6</v>
      </c>
      <c r="H36" s="768">
        <v>476.1</v>
      </c>
      <c r="I36" s="764">
        <v>2.8</v>
      </c>
      <c r="J36" s="768">
        <v>84.7</v>
      </c>
      <c r="K36" s="764">
        <v>0.9</v>
      </c>
      <c r="L36" s="768">
        <v>80.7</v>
      </c>
      <c r="M36" s="764">
        <v>0.8</v>
      </c>
      <c r="N36" s="761" t="s">
        <v>2115</v>
      </c>
    </row>
    <row r="37" spans="1:14" x14ac:dyDescent="0.35">
      <c r="A37" s="776" t="s">
        <v>1523</v>
      </c>
      <c r="B37" s="768">
        <v>506.3</v>
      </c>
      <c r="C37" s="764">
        <v>1.9</v>
      </c>
      <c r="D37" s="768">
        <v>541.5</v>
      </c>
      <c r="E37" s="764">
        <v>2</v>
      </c>
      <c r="F37" s="768">
        <v>426.5</v>
      </c>
      <c r="G37" s="764">
        <v>2.5</v>
      </c>
      <c r="H37" s="768">
        <v>461.1</v>
      </c>
      <c r="I37" s="764">
        <v>2.7</v>
      </c>
      <c r="J37" s="768">
        <v>79.8</v>
      </c>
      <c r="K37" s="764">
        <v>0.8</v>
      </c>
      <c r="L37" s="768">
        <v>80.5</v>
      </c>
      <c r="M37" s="764">
        <v>0.8</v>
      </c>
      <c r="N37" s="761" t="s">
        <v>2030</v>
      </c>
    </row>
    <row r="38" spans="1:14" x14ac:dyDescent="0.35">
      <c r="A38" s="776" t="s">
        <v>1524</v>
      </c>
      <c r="B38" s="768">
        <v>486.8</v>
      </c>
      <c r="C38" s="764">
        <v>1.8</v>
      </c>
      <c r="D38" s="768">
        <v>552.9</v>
      </c>
      <c r="E38" s="764">
        <v>2</v>
      </c>
      <c r="F38" s="768">
        <v>412</v>
      </c>
      <c r="G38" s="764">
        <v>2.4</v>
      </c>
      <c r="H38" s="768">
        <v>467.5</v>
      </c>
      <c r="I38" s="764">
        <v>2.7</v>
      </c>
      <c r="J38" s="768">
        <v>74.8</v>
      </c>
      <c r="K38" s="764">
        <v>0.8</v>
      </c>
      <c r="L38" s="768">
        <v>85.4</v>
      </c>
      <c r="M38" s="764">
        <v>0.9</v>
      </c>
      <c r="N38" s="761" t="s">
        <v>2030</v>
      </c>
    </row>
    <row r="39" spans="1:14" x14ac:dyDescent="0.35">
      <c r="A39" s="776" t="s">
        <v>1525</v>
      </c>
      <c r="B39" s="768">
        <v>469.4</v>
      </c>
      <c r="C39" s="764">
        <v>1.7</v>
      </c>
      <c r="D39" s="768">
        <v>530.9</v>
      </c>
      <c r="E39" s="764">
        <v>2</v>
      </c>
      <c r="F39" s="768">
        <v>397.4</v>
      </c>
      <c r="G39" s="764">
        <v>2.2999999999999998</v>
      </c>
      <c r="H39" s="768">
        <v>449.7</v>
      </c>
      <c r="I39" s="764">
        <v>2.6</v>
      </c>
      <c r="J39" s="768">
        <v>72</v>
      </c>
      <c r="K39" s="764">
        <v>0.7</v>
      </c>
      <c r="L39" s="768">
        <v>81.2</v>
      </c>
      <c r="M39" s="764">
        <v>0.8</v>
      </c>
      <c r="N39" s="761" t="s">
        <v>2115</v>
      </c>
    </row>
    <row r="40" spans="1:14" x14ac:dyDescent="0.35">
      <c r="A40" s="776" t="s">
        <v>1526</v>
      </c>
      <c r="B40" s="768">
        <v>456.5</v>
      </c>
      <c r="C40" s="764">
        <v>1.7</v>
      </c>
      <c r="D40" s="768">
        <v>513.1</v>
      </c>
      <c r="E40" s="764">
        <v>1.9</v>
      </c>
      <c r="F40" s="768">
        <v>387.2</v>
      </c>
      <c r="G40" s="764">
        <v>2.2999999999999998</v>
      </c>
      <c r="H40" s="768">
        <v>435.6</v>
      </c>
      <c r="I40" s="764">
        <v>2.5</v>
      </c>
      <c r="J40" s="768">
        <v>69.3</v>
      </c>
      <c r="K40" s="764">
        <v>0.7</v>
      </c>
      <c r="L40" s="768">
        <v>77.5</v>
      </c>
      <c r="M40" s="764">
        <v>0.8</v>
      </c>
      <c r="N40" s="761" t="s">
        <v>2030</v>
      </c>
    </row>
    <row r="41" spans="1:14" x14ac:dyDescent="0.35">
      <c r="A41" s="776" t="s">
        <v>1527</v>
      </c>
      <c r="B41" s="768">
        <v>441.2</v>
      </c>
      <c r="C41" s="764">
        <v>1.6</v>
      </c>
      <c r="D41" s="768">
        <v>503</v>
      </c>
      <c r="E41" s="764">
        <v>1.9</v>
      </c>
      <c r="F41" s="768">
        <v>375.3</v>
      </c>
      <c r="G41" s="764">
        <v>2.2000000000000002</v>
      </c>
      <c r="H41" s="768">
        <v>428.4</v>
      </c>
      <c r="I41" s="764">
        <v>2.5</v>
      </c>
      <c r="J41" s="768">
        <v>65.900000000000006</v>
      </c>
      <c r="K41" s="764">
        <v>0.7</v>
      </c>
      <c r="L41" s="768">
        <v>74.599999999999994</v>
      </c>
      <c r="M41" s="764">
        <v>0.7</v>
      </c>
      <c r="N41" s="761" t="s">
        <v>2030</v>
      </c>
    </row>
    <row r="42" spans="1:14" x14ac:dyDescent="0.35">
      <c r="A42" s="776" t="s">
        <v>1528</v>
      </c>
      <c r="B42" s="768">
        <v>422.6</v>
      </c>
      <c r="C42" s="764">
        <v>1.6</v>
      </c>
      <c r="D42" s="768">
        <v>495.5</v>
      </c>
      <c r="E42" s="764">
        <v>1.8</v>
      </c>
      <c r="F42" s="768">
        <v>358.4</v>
      </c>
      <c r="G42" s="764">
        <v>2.1</v>
      </c>
      <c r="H42" s="768">
        <v>425</v>
      </c>
      <c r="I42" s="764">
        <v>2.5</v>
      </c>
      <c r="J42" s="768">
        <v>64.2</v>
      </c>
      <c r="K42" s="764">
        <v>0.6</v>
      </c>
      <c r="L42" s="768">
        <v>70.5</v>
      </c>
      <c r="M42" s="764">
        <v>0.7</v>
      </c>
      <c r="N42" s="761" t="s">
        <v>2115</v>
      </c>
    </row>
    <row r="43" spans="1:14" x14ac:dyDescent="0.35">
      <c r="A43" s="776" t="s">
        <v>1529</v>
      </c>
      <c r="B43" s="768">
        <v>468.7</v>
      </c>
      <c r="C43" s="764">
        <v>1.7</v>
      </c>
      <c r="D43" s="768">
        <v>611.5</v>
      </c>
      <c r="E43" s="764">
        <v>2.2999999999999998</v>
      </c>
      <c r="F43" s="768">
        <v>399</v>
      </c>
      <c r="G43" s="764">
        <v>2.4</v>
      </c>
      <c r="H43" s="768">
        <v>521.70000000000005</v>
      </c>
      <c r="I43" s="764">
        <v>3.1</v>
      </c>
      <c r="J43" s="768">
        <v>69.7</v>
      </c>
      <c r="K43" s="764">
        <v>0.7</v>
      </c>
      <c r="L43" s="768">
        <v>89.9</v>
      </c>
      <c r="M43" s="764">
        <v>0.9</v>
      </c>
      <c r="N43" s="761" t="s">
        <v>2030</v>
      </c>
    </row>
    <row r="44" spans="1:14" x14ac:dyDescent="0.35">
      <c r="A44" s="776" t="s">
        <v>1530</v>
      </c>
      <c r="B44" s="768">
        <v>486.6</v>
      </c>
      <c r="C44" s="764">
        <v>1.8</v>
      </c>
      <c r="D44" s="768">
        <v>612.5</v>
      </c>
      <c r="E44" s="764">
        <v>2.2999999999999998</v>
      </c>
      <c r="F44" s="768">
        <v>414.6</v>
      </c>
      <c r="G44" s="764">
        <v>2.4</v>
      </c>
      <c r="H44" s="768">
        <v>523.6</v>
      </c>
      <c r="I44" s="764">
        <v>3.1</v>
      </c>
      <c r="J44" s="768">
        <v>72</v>
      </c>
      <c r="K44" s="764">
        <v>0.7</v>
      </c>
      <c r="L44" s="768">
        <v>88.9</v>
      </c>
      <c r="M44" s="764">
        <v>0.9</v>
      </c>
      <c r="N44" s="761" t="s">
        <v>2115</v>
      </c>
    </row>
    <row r="45" spans="1:14" x14ac:dyDescent="0.35">
      <c r="A45" s="776" t="s">
        <v>1531</v>
      </c>
      <c r="B45" s="768">
        <v>494.8</v>
      </c>
      <c r="C45" s="764">
        <v>1.8</v>
      </c>
      <c r="D45" s="768">
        <v>601.5</v>
      </c>
      <c r="E45" s="764">
        <v>2.2000000000000002</v>
      </c>
      <c r="F45" s="768">
        <v>422.1</v>
      </c>
      <c r="G45" s="764">
        <v>2.5</v>
      </c>
      <c r="H45" s="768">
        <v>517.1</v>
      </c>
      <c r="I45" s="764">
        <v>3</v>
      </c>
      <c r="J45" s="768">
        <v>72.7</v>
      </c>
      <c r="K45" s="764">
        <v>0.7</v>
      </c>
      <c r="L45" s="768">
        <v>84.4</v>
      </c>
      <c r="M45" s="764">
        <v>0.8</v>
      </c>
      <c r="N45" s="761" t="s">
        <v>2030</v>
      </c>
    </row>
    <row r="46" spans="1:14" x14ac:dyDescent="0.35">
      <c r="A46" s="776" t="s">
        <v>1532</v>
      </c>
      <c r="B46" s="768">
        <v>497.4</v>
      </c>
      <c r="C46" s="764">
        <v>1.8</v>
      </c>
      <c r="D46" s="768">
        <v>588</v>
      </c>
      <c r="E46" s="764">
        <v>2.2000000000000002</v>
      </c>
      <c r="F46" s="768">
        <v>420.8</v>
      </c>
      <c r="G46" s="764">
        <v>2.5</v>
      </c>
      <c r="H46" s="768">
        <v>502.6</v>
      </c>
      <c r="I46" s="764">
        <v>3</v>
      </c>
      <c r="J46" s="768">
        <v>76.599999999999994</v>
      </c>
      <c r="K46" s="764">
        <v>0.8</v>
      </c>
      <c r="L46" s="768">
        <v>85.4</v>
      </c>
      <c r="M46" s="764">
        <v>0.8</v>
      </c>
      <c r="N46" s="761" t="s">
        <v>2030</v>
      </c>
    </row>
    <row r="47" spans="1:14" x14ac:dyDescent="0.35">
      <c r="A47" s="776" t="s">
        <v>1533</v>
      </c>
      <c r="B47" s="768">
        <v>494.3</v>
      </c>
      <c r="C47" s="764">
        <v>1.8</v>
      </c>
      <c r="D47" s="768">
        <v>545.79999999999995</v>
      </c>
      <c r="E47" s="764">
        <v>2</v>
      </c>
      <c r="F47" s="768">
        <v>418.7</v>
      </c>
      <c r="G47" s="764">
        <v>2.5</v>
      </c>
      <c r="H47" s="768">
        <v>469.9</v>
      </c>
      <c r="I47" s="764">
        <v>2.8</v>
      </c>
      <c r="J47" s="768">
        <v>75.599999999999994</v>
      </c>
      <c r="K47" s="764">
        <v>0.7</v>
      </c>
      <c r="L47" s="768">
        <v>75.900000000000006</v>
      </c>
      <c r="M47" s="764">
        <v>0.7</v>
      </c>
      <c r="N47" s="761" t="s">
        <v>2030</v>
      </c>
    </row>
    <row r="48" spans="1:14" x14ac:dyDescent="0.35">
      <c r="A48" s="776" t="s">
        <v>1534</v>
      </c>
      <c r="B48" s="768">
        <v>508.9</v>
      </c>
      <c r="C48" s="764">
        <v>1.9</v>
      </c>
      <c r="D48" s="768">
        <v>527.5</v>
      </c>
      <c r="E48" s="764">
        <v>1.9</v>
      </c>
      <c r="F48" s="768">
        <v>429.5</v>
      </c>
      <c r="G48" s="764">
        <v>2.5</v>
      </c>
      <c r="H48" s="768">
        <v>455.6</v>
      </c>
      <c r="I48" s="764">
        <v>2.7</v>
      </c>
      <c r="J48" s="768">
        <v>79.400000000000006</v>
      </c>
      <c r="K48" s="764">
        <v>0.8</v>
      </c>
      <c r="L48" s="768">
        <v>71.900000000000006</v>
      </c>
      <c r="M48" s="764">
        <v>0.7</v>
      </c>
      <c r="N48" s="761" t="s">
        <v>2115</v>
      </c>
    </row>
    <row r="49" spans="1:14" x14ac:dyDescent="0.35">
      <c r="A49" s="776" t="s">
        <v>1535</v>
      </c>
      <c r="B49" s="768">
        <v>510.8</v>
      </c>
      <c r="C49" s="764">
        <v>1.9</v>
      </c>
      <c r="D49" s="768">
        <v>552.1</v>
      </c>
      <c r="E49" s="764">
        <v>2</v>
      </c>
      <c r="F49" s="768">
        <v>434.5</v>
      </c>
      <c r="G49" s="764">
        <v>2.6</v>
      </c>
      <c r="H49" s="768">
        <v>472.3</v>
      </c>
      <c r="I49" s="764">
        <v>2.8</v>
      </c>
      <c r="J49" s="768">
        <v>76.3</v>
      </c>
      <c r="K49" s="764">
        <v>0.7</v>
      </c>
      <c r="L49" s="768">
        <v>79.8</v>
      </c>
      <c r="M49" s="764">
        <v>0.8</v>
      </c>
      <c r="N49" s="761" t="s">
        <v>2030</v>
      </c>
    </row>
    <row r="50" spans="1:14" x14ac:dyDescent="0.35">
      <c r="A50" s="776" t="s">
        <v>1536</v>
      </c>
      <c r="B50" s="768">
        <v>530.20000000000005</v>
      </c>
      <c r="C50" s="764">
        <v>2</v>
      </c>
      <c r="D50" s="768">
        <v>626.79999999999995</v>
      </c>
      <c r="E50" s="764">
        <v>2.2999999999999998</v>
      </c>
      <c r="F50" s="768">
        <v>451.1</v>
      </c>
      <c r="G50" s="764">
        <v>2.7</v>
      </c>
      <c r="H50" s="768">
        <v>524.70000000000005</v>
      </c>
      <c r="I50" s="764">
        <v>3.1</v>
      </c>
      <c r="J50" s="768">
        <v>79.099999999999994</v>
      </c>
      <c r="K50" s="764">
        <v>0.8</v>
      </c>
      <c r="L50" s="768">
        <v>102.1</v>
      </c>
      <c r="M50" s="764">
        <v>1</v>
      </c>
      <c r="N50" s="761" t="s">
        <v>2030</v>
      </c>
    </row>
    <row r="51" spans="1:14" x14ac:dyDescent="0.35">
      <c r="A51" s="776" t="s">
        <v>1537</v>
      </c>
      <c r="B51" s="768">
        <v>534.29999999999995</v>
      </c>
      <c r="C51" s="764">
        <v>2</v>
      </c>
      <c r="D51" s="768">
        <v>621.70000000000005</v>
      </c>
      <c r="E51" s="764">
        <v>2.2999999999999998</v>
      </c>
      <c r="F51" s="768">
        <v>453.9</v>
      </c>
      <c r="G51" s="764">
        <v>2.7</v>
      </c>
      <c r="H51" s="768">
        <v>520</v>
      </c>
      <c r="I51" s="764">
        <v>3.1</v>
      </c>
      <c r="J51" s="768">
        <v>80.400000000000006</v>
      </c>
      <c r="K51" s="764">
        <v>0.8</v>
      </c>
      <c r="L51" s="768">
        <v>101.6</v>
      </c>
      <c r="M51" s="764">
        <v>1</v>
      </c>
      <c r="N51" s="761" t="s">
        <v>2115</v>
      </c>
    </row>
    <row r="52" spans="1:14" x14ac:dyDescent="0.35">
      <c r="A52" s="776" t="s">
        <v>1538</v>
      </c>
      <c r="B52" s="768">
        <v>539.70000000000005</v>
      </c>
      <c r="C52" s="764">
        <v>2</v>
      </c>
      <c r="D52" s="768">
        <v>615.4</v>
      </c>
      <c r="E52" s="764">
        <v>2.2999999999999998</v>
      </c>
      <c r="F52" s="768">
        <v>461.7</v>
      </c>
      <c r="G52" s="764">
        <v>2.7</v>
      </c>
      <c r="H52" s="768">
        <v>520.20000000000005</v>
      </c>
      <c r="I52" s="764">
        <v>3.1</v>
      </c>
      <c r="J52" s="768">
        <v>78</v>
      </c>
      <c r="K52" s="764">
        <v>0.8</v>
      </c>
      <c r="L52" s="768">
        <v>95.3</v>
      </c>
      <c r="M52" s="764">
        <v>0.9</v>
      </c>
      <c r="N52" s="761" t="s">
        <v>2030</v>
      </c>
    </row>
    <row r="53" spans="1:14" x14ac:dyDescent="0.35">
      <c r="A53" s="776" t="s">
        <v>1539</v>
      </c>
      <c r="B53" s="768">
        <v>544.9</v>
      </c>
      <c r="C53" s="764">
        <v>2</v>
      </c>
      <c r="D53" s="768">
        <v>629.79999999999995</v>
      </c>
      <c r="E53" s="764">
        <v>2.2999999999999998</v>
      </c>
      <c r="F53" s="768">
        <v>465.7</v>
      </c>
      <c r="G53" s="764">
        <v>2.7</v>
      </c>
      <c r="H53" s="768">
        <v>531.29999999999995</v>
      </c>
      <c r="I53" s="764">
        <v>3.1</v>
      </c>
      <c r="J53" s="768">
        <v>79.2</v>
      </c>
      <c r="K53" s="764">
        <v>0.8</v>
      </c>
      <c r="L53" s="768">
        <v>98.4</v>
      </c>
      <c r="M53" s="764">
        <v>1</v>
      </c>
      <c r="N53" s="761" t="s">
        <v>2115</v>
      </c>
    </row>
    <row r="54" spans="1:14" x14ac:dyDescent="0.35">
      <c r="A54" s="776" t="s">
        <v>1540</v>
      </c>
      <c r="B54" s="768">
        <v>558.5</v>
      </c>
      <c r="C54" s="764">
        <v>2.1</v>
      </c>
      <c r="D54" s="768">
        <v>661.1</v>
      </c>
      <c r="E54" s="764">
        <v>2.4</v>
      </c>
      <c r="F54" s="768">
        <v>476.3</v>
      </c>
      <c r="G54" s="764">
        <v>2.8</v>
      </c>
      <c r="H54" s="768">
        <v>559.1</v>
      </c>
      <c r="I54" s="764">
        <v>3.3</v>
      </c>
      <c r="J54" s="768">
        <v>82.2</v>
      </c>
      <c r="K54" s="764">
        <v>0.8</v>
      </c>
      <c r="L54" s="768">
        <v>101.9</v>
      </c>
      <c r="M54" s="764">
        <v>1</v>
      </c>
      <c r="N54" s="761" t="s">
        <v>2030</v>
      </c>
    </row>
    <row r="55" spans="1:14" x14ac:dyDescent="0.35">
      <c r="A55" s="776" t="s">
        <v>1541</v>
      </c>
      <c r="B55" s="768">
        <v>587.79999999999995</v>
      </c>
      <c r="C55" s="764">
        <v>2.1</v>
      </c>
      <c r="D55" s="768">
        <v>771.8</v>
      </c>
      <c r="E55" s="764">
        <v>2.8</v>
      </c>
      <c r="F55" s="768">
        <v>499.8</v>
      </c>
      <c r="G55" s="764">
        <v>2.9</v>
      </c>
      <c r="H55" s="768">
        <v>635.1</v>
      </c>
      <c r="I55" s="764">
        <v>3.7</v>
      </c>
      <c r="J55" s="768">
        <v>88</v>
      </c>
      <c r="K55" s="764">
        <v>0.9</v>
      </c>
      <c r="L55" s="768">
        <v>136.69999999999999</v>
      </c>
      <c r="M55" s="764">
        <v>1.3</v>
      </c>
      <c r="N55" s="761" t="s">
        <v>2030</v>
      </c>
    </row>
    <row r="56" spans="1:14" x14ac:dyDescent="0.35">
      <c r="A56" s="776" t="s">
        <v>1542</v>
      </c>
      <c r="B56" s="768">
        <v>609.1</v>
      </c>
      <c r="C56" s="764">
        <v>2.2000000000000002</v>
      </c>
      <c r="D56" s="768">
        <v>791.8</v>
      </c>
      <c r="E56" s="764">
        <v>2.9</v>
      </c>
      <c r="F56" s="768">
        <v>515.1</v>
      </c>
      <c r="G56" s="764">
        <v>3</v>
      </c>
      <c r="H56" s="768">
        <v>650.20000000000005</v>
      </c>
      <c r="I56" s="764">
        <v>3.8</v>
      </c>
      <c r="J56" s="768">
        <v>94</v>
      </c>
      <c r="K56" s="764">
        <v>0.9</v>
      </c>
      <c r="L56" s="768">
        <v>141.6</v>
      </c>
      <c r="M56" s="764">
        <v>1.4</v>
      </c>
      <c r="N56" s="761" t="s">
        <v>2115</v>
      </c>
    </row>
    <row r="57" spans="1:14" x14ac:dyDescent="0.35">
      <c r="A57" s="776" t="s">
        <v>1543</v>
      </c>
      <c r="B57" s="768">
        <v>641.70000000000005</v>
      </c>
      <c r="C57" s="764">
        <v>2.2999999999999998</v>
      </c>
      <c r="D57" s="768">
        <v>802.6</v>
      </c>
      <c r="E57" s="764">
        <v>2.9</v>
      </c>
      <c r="F57" s="768">
        <v>539</v>
      </c>
      <c r="G57" s="764">
        <v>3.2</v>
      </c>
      <c r="H57" s="768">
        <v>657.7</v>
      </c>
      <c r="I57" s="764">
        <v>3.9</v>
      </c>
      <c r="J57" s="768">
        <v>102.7</v>
      </c>
      <c r="K57" s="764">
        <v>1</v>
      </c>
      <c r="L57" s="768">
        <v>144.9</v>
      </c>
      <c r="M57" s="764">
        <v>1.4</v>
      </c>
      <c r="N57" s="761" t="s">
        <v>2030</v>
      </c>
    </row>
    <row r="58" spans="1:14" x14ac:dyDescent="0.35">
      <c r="A58" s="776" t="s">
        <v>1544</v>
      </c>
      <c r="B58" s="768">
        <v>683.4</v>
      </c>
      <c r="C58" s="764">
        <v>2.5</v>
      </c>
      <c r="D58" s="768">
        <v>845</v>
      </c>
      <c r="E58" s="764">
        <v>3.1</v>
      </c>
      <c r="F58" s="768">
        <v>573.5</v>
      </c>
      <c r="G58" s="764">
        <v>3.4</v>
      </c>
      <c r="H58" s="768">
        <v>690.2</v>
      </c>
      <c r="I58" s="764">
        <v>4</v>
      </c>
      <c r="J58" s="768">
        <v>109.9</v>
      </c>
      <c r="K58" s="764">
        <v>1.1000000000000001</v>
      </c>
      <c r="L58" s="768">
        <v>154.9</v>
      </c>
      <c r="M58" s="764">
        <v>1.5</v>
      </c>
      <c r="N58" s="761" t="s">
        <v>2030</v>
      </c>
    </row>
    <row r="59" spans="1:14" x14ac:dyDescent="0.35">
      <c r="A59" s="776" t="s">
        <v>1545</v>
      </c>
      <c r="B59" s="768">
        <v>734.4</v>
      </c>
      <c r="C59" s="764">
        <v>2.7</v>
      </c>
      <c r="D59" s="768">
        <v>850.3</v>
      </c>
      <c r="E59" s="764">
        <v>3.1</v>
      </c>
      <c r="F59" s="768">
        <v>612.20000000000005</v>
      </c>
      <c r="G59" s="764">
        <v>3.6</v>
      </c>
      <c r="H59" s="768">
        <v>693.9</v>
      </c>
      <c r="I59" s="764">
        <v>4.0999999999999996</v>
      </c>
      <c r="J59" s="768">
        <v>122.2</v>
      </c>
      <c r="K59" s="764">
        <v>1.2</v>
      </c>
      <c r="L59" s="768">
        <v>156.4</v>
      </c>
      <c r="M59" s="764">
        <v>1.5</v>
      </c>
      <c r="N59" s="761" t="s">
        <v>2030</v>
      </c>
    </row>
    <row r="60" spans="1:14" x14ac:dyDescent="0.35">
      <c r="A60" s="776" t="s">
        <v>1546</v>
      </c>
      <c r="B60" s="768">
        <v>774.2</v>
      </c>
      <c r="C60" s="764">
        <v>2.8</v>
      </c>
      <c r="D60" s="768">
        <v>866.1</v>
      </c>
      <c r="E60" s="764">
        <v>3.2</v>
      </c>
      <c r="F60" s="768">
        <v>644.5</v>
      </c>
      <c r="G60" s="764">
        <v>3.8</v>
      </c>
      <c r="H60" s="768">
        <v>706.6</v>
      </c>
      <c r="I60" s="764">
        <v>4.0999999999999996</v>
      </c>
      <c r="J60" s="768">
        <v>129.69999999999999</v>
      </c>
      <c r="K60" s="764">
        <v>1.3</v>
      </c>
      <c r="L60" s="768">
        <v>159.4</v>
      </c>
      <c r="M60" s="764">
        <v>1.5</v>
      </c>
      <c r="N60" s="761" t="s">
        <v>2115</v>
      </c>
    </row>
    <row r="61" spans="1:14" x14ac:dyDescent="0.35">
      <c r="A61" s="776" t="s">
        <v>1547</v>
      </c>
      <c r="B61" s="768">
        <v>818.7</v>
      </c>
      <c r="C61" s="764">
        <v>3</v>
      </c>
      <c r="D61" s="768">
        <v>990.1</v>
      </c>
      <c r="E61" s="764">
        <v>3.6</v>
      </c>
      <c r="F61" s="768">
        <v>681.3</v>
      </c>
      <c r="G61" s="764">
        <v>4</v>
      </c>
      <c r="H61" s="768">
        <v>784.5</v>
      </c>
      <c r="I61" s="764">
        <v>4.5999999999999996</v>
      </c>
      <c r="J61" s="768">
        <v>137.4</v>
      </c>
      <c r="K61" s="764">
        <v>1.3</v>
      </c>
      <c r="L61" s="768">
        <v>205.6</v>
      </c>
      <c r="M61" s="764">
        <v>2</v>
      </c>
      <c r="N61" s="761" t="s">
        <v>2030</v>
      </c>
    </row>
    <row r="62" spans="1:14" x14ac:dyDescent="0.35">
      <c r="A62" s="776" t="s">
        <v>1548</v>
      </c>
      <c r="B62" s="768">
        <v>845.8</v>
      </c>
      <c r="C62" s="764">
        <v>3.1</v>
      </c>
      <c r="D62" s="768">
        <v>1151</v>
      </c>
      <c r="E62" s="764">
        <v>4.2</v>
      </c>
      <c r="F62" s="768">
        <v>703.6</v>
      </c>
      <c r="G62" s="764">
        <v>4.0999999999999996</v>
      </c>
      <c r="H62" s="768">
        <v>885.2</v>
      </c>
      <c r="I62" s="764">
        <v>5.2</v>
      </c>
      <c r="J62" s="768">
        <v>142.19999999999999</v>
      </c>
      <c r="K62" s="764">
        <v>1.4</v>
      </c>
      <c r="L62" s="768">
        <v>265.8</v>
      </c>
      <c r="M62" s="764">
        <v>2.6</v>
      </c>
      <c r="N62" s="761" t="s">
        <v>2115</v>
      </c>
    </row>
    <row r="63" spans="1:14" x14ac:dyDescent="0.35">
      <c r="A63" s="776" t="s">
        <v>1549</v>
      </c>
      <c r="B63" s="768">
        <v>877</v>
      </c>
      <c r="C63" s="764">
        <v>3.2</v>
      </c>
      <c r="D63" s="768">
        <v>1145.5</v>
      </c>
      <c r="E63" s="764">
        <v>4.2</v>
      </c>
      <c r="F63" s="768">
        <v>727.2</v>
      </c>
      <c r="G63" s="764">
        <v>4.3</v>
      </c>
      <c r="H63" s="768">
        <v>883.3</v>
      </c>
      <c r="I63" s="764">
        <v>5.2</v>
      </c>
      <c r="J63" s="768">
        <v>149.80000000000001</v>
      </c>
      <c r="K63" s="764">
        <v>1.5</v>
      </c>
      <c r="L63" s="768">
        <v>262.2</v>
      </c>
      <c r="M63" s="764">
        <v>2.5</v>
      </c>
      <c r="N63" s="761" t="s">
        <v>2030</v>
      </c>
    </row>
    <row r="64" spans="1:14" x14ac:dyDescent="0.35">
      <c r="A64" s="776" t="s">
        <v>1550</v>
      </c>
      <c r="B64" s="768">
        <v>934.4</v>
      </c>
      <c r="C64" s="764">
        <v>3.4</v>
      </c>
      <c r="D64" s="768">
        <v>1147.3</v>
      </c>
      <c r="E64" s="764">
        <v>4.2</v>
      </c>
      <c r="F64" s="768">
        <v>767.3</v>
      </c>
      <c r="G64" s="764">
        <v>4.5</v>
      </c>
      <c r="H64" s="768">
        <v>888.8</v>
      </c>
      <c r="I64" s="764">
        <v>5.2</v>
      </c>
      <c r="J64" s="768">
        <v>167.1</v>
      </c>
      <c r="K64" s="764">
        <v>1.6</v>
      </c>
      <c r="L64" s="768">
        <v>258.5</v>
      </c>
      <c r="M64" s="764">
        <v>2.5</v>
      </c>
      <c r="N64" s="761" t="s">
        <v>2030</v>
      </c>
    </row>
    <row r="65" spans="1:14" x14ac:dyDescent="0.35">
      <c r="A65" s="776" t="s">
        <v>1551</v>
      </c>
      <c r="B65" s="768">
        <v>970.1</v>
      </c>
      <c r="C65" s="764">
        <v>3.5</v>
      </c>
      <c r="D65" s="768">
        <v>1168.9000000000001</v>
      </c>
      <c r="E65" s="764">
        <v>4.3</v>
      </c>
      <c r="F65" s="768">
        <v>794.7</v>
      </c>
      <c r="G65" s="764">
        <v>4.7</v>
      </c>
      <c r="H65" s="768">
        <v>909</v>
      </c>
      <c r="I65" s="764">
        <v>5.3</v>
      </c>
      <c r="J65" s="768">
        <v>175.4</v>
      </c>
      <c r="K65" s="764">
        <v>1.7</v>
      </c>
      <c r="L65" s="768">
        <v>259.89999999999998</v>
      </c>
      <c r="M65" s="764">
        <v>2.5</v>
      </c>
      <c r="N65" s="761" t="s">
        <v>2115</v>
      </c>
    </row>
    <row r="66" spans="1:14" x14ac:dyDescent="0.35">
      <c r="A66" s="776" t="s">
        <v>1552</v>
      </c>
      <c r="B66" s="768">
        <v>997.1</v>
      </c>
      <c r="C66" s="764">
        <v>3.6</v>
      </c>
      <c r="D66" s="768">
        <v>1200.8</v>
      </c>
      <c r="E66" s="764">
        <v>4.4000000000000004</v>
      </c>
      <c r="F66" s="768">
        <v>814.4</v>
      </c>
      <c r="G66" s="764">
        <v>4.8</v>
      </c>
      <c r="H66" s="768">
        <v>940.5</v>
      </c>
      <c r="I66" s="764">
        <v>5.5</v>
      </c>
      <c r="J66" s="768">
        <v>182.7</v>
      </c>
      <c r="K66" s="764">
        <v>1.8</v>
      </c>
      <c r="L66" s="768">
        <v>260.3</v>
      </c>
      <c r="M66" s="764">
        <v>2.5</v>
      </c>
      <c r="N66" s="761" t="s">
        <v>2030</v>
      </c>
    </row>
    <row r="67" spans="1:14" x14ac:dyDescent="0.35">
      <c r="A67" s="776" t="s">
        <v>1553</v>
      </c>
      <c r="B67" s="768">
        <v>1022</v>
      </c>
      <c r="C67" s="764">
        <v>3.7</v>
      </c>
      <c r="D67" s="768">
        <v>1303.2</v>
      </c>
      <c r="E67" s="764">
        <v>4.7</v>
      </c>
      <c r="F67" s="768">
        <v>831.4</v>
      </c>
      <c r="G67" s="764">
        <v>4.9000000000000004</v>
      </c>
      <c r="H67" s="768">
        <v>1017.4</v>
      </c>
      <c r="I67" s="764">
        <v>5.9</v>
      </c>
      <c r="J67" s="768">
        <v>190.6</v>
      </c>
      <c r="K67" s="764">
        <v>1.8</v>
      </c>
      <c r="L67" s="768">
        <v>285.8</v>
      </c>
      <c r="M67" s="764">
        <v>2.7</v>
      </c>
      <c r="N67" s="761" t="s">
        <v>2030</v>
      </c>
    </row>
    <row r="68" spans="1:14" x14ac:dyDescent="0.35">
      <c r="A68" s="776" t="s">
        <v>1554</v>
      </c>
      <c r="B68" s="768">
        <v>1042.3</v>
      </c>
      <c r="C68" s="764">
        <v>3.8</v>
      </c>
      <c r="D68" s="768">
        <v>1304.4000000000001</v>
      </c>
      <c r="E68" s="764">
        <v>4.7</v>
      </c>
      <c r="F68" s="768">
        <v>843.3</v>
      </c>
      <c r="G68" s="764">
        <v>4.9000000000000004</v>
      </c>
      <c r="H68" s="768">
        <v>1014.6</v>
      </c>
      <c r="I68" s="764">
        <v>5.9</v>
      </c>
      <c r="J68" s="768">
        <v>199</v>
      </c>
      <c r="K68" s="764">
        <v>1.9</v>
      </c>
      <c r="L68" s="768">
        <v>289.8</v>
      </c>
      <c r="M68" s="764">
        <v>2.8</v>
      </c>
      <c r="N68" s="761" t="s">
        <v>2115</v>
      </c>
    </row>
    <row r="69" spans="1:14" x14ac:dyDescent="0.35">
      <c r="A69" s="776" t="s">
        <v>1555</v>
      </c>
      <c r="B69" s="768">
        <v>1055.5999999999999</v>
      </c>
      <c r="C69" s="764">
        <v>3.8</v>
      </c>
      <c r="D69" s="768">
        <v>1284.9000000000001</v>
      </c>
      <c r="E69" s="764">
        <v>4.7</v>
      </c>
      <c r="F69" s="768">
        <v>849.9</v>
      </c>
      <c r="G69" s="764">
        <v>5</v>
      </c>
      <c r="H69" s="768">
        <v>997.7</v>
      </c>
      <c r="I69" s="764">
        <v>5.8</v>
      </c>
      <c r="J69" s="768">
        <v>205.7</v>
      </c>
      <c r="K69" s="764">
        <v>2</v>
      </c>
      <c r="L69" s="768">
        <v>287.2</v>
      </c>
      <c r="M69" s="764">
        <v>2.8</v>
      </c>
      <c r="N69" s="761" t="s">
        <v>2030</v>
      </c>
    </row>
    <row r="70" spans="1:14" x14ac:dyDescent="0.35">
      <c r="A70" s="776" t="s">
        <v>1556</v>
      </c>
      <c r="B70" s="768">
        <v>1070.0999999999999</v>
      </c>
      <c r="C70" s="764">
        <v>3.9</v>
      </c>
      <c r="D70" s="768">
        <v>1281.0999999999999</v>
      </c>
      <c r="E70" s="764">
        <v>4.5999999999999996</v>
      </c>
      <c r="F70" s="768">
        <v>860.3</v>
      </c>
      <c r="G70" s="764">
        <v>5</v>
      </c>
      <c r="H70" s="768">
        <v>994.2</v>
      </c>
      <c r="I70" s="764">
        <v>5.8</v>
      </c>
      <c r="J70" s="768">
        <v>209.8</v>
      </c>
      <c r="K70" s="764">
        <v>2</v>
      </c>
      <c r="L70" s="768">
        <v>287</v>
      </c>
      <c r="M70" s="764">
        <v>2.8</v>
      </c>
      <c r="N70" s="761" t="s">
        <v>2030</v>
      </c>
    </row>
    <row r="71" spans="1:14" x14ac:dyDescent="0.35">
      <c r="A71" s="776" t="s">
        <v>1557</v>
      </c>
      <c r="B71" s="768">
        <v>1088.2</v>
      </c>
      <c r="C71" s="764">
        <v>3.9</v>
      </c>
      <c r="D71" s="768">
        <v>1271.8</v>
      </c>
      <c r="E71" s="764">
        <v>4.5999999999999996</v>
      </c>
      <c r="F71" s="768">
        <v>872.4</v>
      </c>
      <c r="G71" s="764">
        <v>5.0999999999999996</v>
      </c>
      <c r="H71" s="768">
        <v>982.9</v>
      </c>
      <c r="I71" s="764">
        <v>5.7</v>
      </c>
      <c r="J71" s="768">
        <v>215.8</v>
      </c>
      <c r="K71" s="764">
        <v>2.1</v>
      </c>
      <c r="L71" s="768">
        <v>288.89999999999998</v>
      </c>
      <c r="M71" s="764">
        <v>2.8</v>
      </c>
      <c r="N71" s="761" t="s">
        <v>2115</v>
      </c>
    </row>
    <row r="72" spans="1:14" x14ac:dyDescent="0.35">
      <c r="A72" s="776" t="s">
        <v>1558</v>
      </c>
      <c r="B72" s="768">
        <v>1085.5</v>
      </c>
      <c r="C72" s="764">
        <v>3.9</v>
      </c>
      <c r="D72" s="768">
        <v>1331.8</v>
      </c>
      <c r="E72" s="764">
        <v>4.8</v>
      </c>
      <c r="F72" s="768">
        <v>868.1</v>
      </c>
      <c r="G72" s="764">
        <v>5.0999999999999996</v>
      </c>
      <c r="H72" s="768">
        <v>1009.4</v>
      </c>
      <c r="I72" s="764">
        <v>5.9</v>
      </c>
      <c r="J72" s="768">
        <v>217.4</v>
      </c>
      <c r="K72" s="764">
        <v>2.1</v>
      </c>
      <c r="L72" s="768">
        <v>322.39999999999998</v>
      </c>
      <c r="M72" s="764">
        <v>3.1</v>
      </c>
      <c r="N72" s="761" t="s">
        <v>2030</v>
      </c>
    </row>
    <row r="73" spans="1:14" x14ac:dyDescent="0.35">
      <c r="A73" s="776" t="s">
        <v>1559</v>
      </c>
      <c r="B73" s="768">
        <v>1093</v>
      </c>
      <c r="C73" s="764">
        <v>4</v>
      </c>
      <c r="D73" s="768">
        <v>1463.5</v>
      </c>
      <c r="E73" s="764">
        <v>5.3</v>
      </c>
      <c r="F73" s="768">
        <v>869.6</v>
      </c>
      <c r="G73" s="764">
        <v>5.0999999999999996</v>
      </c>
      <c r="H73" s="768">
        <v>1071.2</v>
      </c>
      <c r="I73" s="764">
        <v>6.3</v>
      </c>
      <c r="J73" s="768">
        <v>223.4</v>
      </c>
      <c r="K73" s="764">
        <v>2.1</v>
      </c>
      <c r="L73" s="768">
        <v>392.2</v>
      </c>
      <c r="M73" s="764">
        <v>3.8</v>
      </c>
      <c r="N73" s="761" t="s">
        <v>2030</v>
      </c>
    </row>
    <row r="74" spans="1:14" x14ac:dyDescent="0.35">
      <c r="A74" s="776" t="s">
        <v>1560</v>
      </c>
      <c r="B74" s="768">
        <v>1107.5999999999999</v>
      </c>
      <c r="C74" s="764">
        <v>4</v>
      </c>
      <c r="D74" s="768">
        <v>1502</v>
      </c>
      <c r="E74" s="764">
        <v>5.5</v>
      </c>
      <c r="F74" s="768">
        <v>874.2</v>
      </c>
      <c r="G74" s="764">
        <v>5.0999999999999996</v>
      </c>
      <c r="H74" s="768">
        <v>1092.2</v>
      </c>
      <c r="I74" s="764">
        <v>6.4</v>
      </c>
      <c r="J74" s="768">
        <v>233.4</v>
      </c>
      <c r="K74" s="764">
        <v>2.2000000000000002</v>
      </c>
      <c r="L74" s="768">
        <v>408.8</v>
      </c>
      <c r="M74" s="764">
        <v>3.9</v>
      </c>
      <c r="N74" s="761" t="s">
        <v>2115</v>
      </c>
    </row>
    <row r="75" spans="1:14" x14ac:dyDescent="0.35">
      <c r="A75" s="776" t="s">
        <v>1561</v>
      </c>
      <c r="B75" s="768">
        <v>1107</v>
      </c>
      <c r="C75" s="764">
        <v>4</v>
      </c>
      <c r="D75" s="768">
        <v>1455.7</v>
      </c>
      <c r="E75" s="764">
        <v>5.3</v>
      </c>
      <c r="F75" s="768">
        <v>871.5</v>
      </c>
      <c r="G75" s="764">
        <v>5.0999999999999996</v>
      </c>
      <c r="H75" s="768">
        <v>1059.8</v>
      </c>
      <c r="I75" s="764">
        <v>6.2</v>
      </c>
      <c r="J75" s="768">
        <v>235.5</v>
      </c>
      <c r="K75" s="764">
        <v>2.2999999999999998</v>
      </c>
      <c r="L75" s="768">
        <v>395.9</v>
      </c>
      <c r="M75" s="764">
        <v>3.8</v>
      </c>
      <c r="N75" s="761" t="s">
        <v>2030</v>
      </c>
    </row>
    <row r="76" spans="1:14" x14ac:dyDescent="0.35">
      <c r="A76" s="776" t="s">
        <v>1562</v>
      </c>
      <c r="B76" s="768">
        <v>1097.8</v>
      </c>
      <c r="C76" s="764">
        <v>4</v>
      </c>
      <c r="D76" s="768">
        <v>1377.1</v>
      </c>
      <c r="E76" s="764">
        <v>5</v>
      </c>
      <c r="F76" s="768">
        <v>862.2</v>
      </c>
      <c r="G76" s="764">
        <v>5</v>
      </c>
      <c r="H76" s="768">
        <v>1010</v>
      </c>
      <c r="I76" s="764">
        <v>5.9</v>
      </c>
      <c r="J76" s="768">
        <v>235.6</v>
      </c>
      <c r="K76" s="764">
        <v>2.2999999999999998</v>
      </c>
      <c r="L76" s="768">
        <v>367.1</v>
      </c>
      <c r="M76" s="764">
        <v>3.5</v>
      </c>
      <c r="N76" s="761" t="s">
        <v>2115</v>
      </c>
    </row>
    <row r="77" spans="1:14" x14ac:dyDescent="0.35">
      <c r="A77" s="776" t="s">
        <v>1563</v>
      </c>
      <c r="B77" s="768">
        <v>1105.0999999999999</v>
      </c>
      <c r="C77" s="764">
        <v>4</v>
      </c>
      <c r="D77" s="768">
        <v>1366.5</v>
      </c>
      <c r="E77" s="764">
        <v>5</v>
      </c>
      <c r="F77" s="768">
        <v>864.7</v>
      </c>
      <c r="G77" s="764">
        <v>5</v>
      </c>
      <c r="H77" s="768">
        <v>1011.6</v>
      </c>
      <c r="I77" s="764">
        <v>5.9</v>
      </c>
      <c r="J77" s="768">
        <v>240.4</v>
      </c>
      <c r="K77" s="764">
        <v>2.2999999999999998</v>
      </c>
      <c r="L77" s="768">
        <v>354.9</v>
      </c>
      <c r="M77" s="764">
        <v>3.4</v>
      </c>
      <c r="N77" s="761" t="s">
        <v>2030</v>
      </c>
    </row>
    <row r="78" spans="1:14" x14ac:dyDescent="0.35">
      <c r="A78" s="776" t="s">
        <v>1564</v>
      </c>
      <c r="B78" s="768">
        <v>1108.8</v>
      </c>
      <c r="C78" s="764">
        <v>4</v>
      </c>
      <c r="D78" s="768">
        <v>1371</v>
      </c>
      <c r="E78" s="764">
        <v>5</v>
      </c>
      <c r="F78" s="768">
        <v>865.4</v>
      </c>
      <c r="G78" s="764">
        <v>5.0999999999999996</v>
      </c>
      <c r="H78" s="768">
        <v>1019.5</v>
      </c>
      <c r="I78" s="764">
        <v>5.9</v>
      </c>
      <c r="J78" s="768">
        <v>243.4</v>
      </c>
      <c r="K78" s="764">
        <v>2.2999999999999998</v>
      </c>
      <c r="L78" s="768">
        <v>351.5</v>
      </c>
      <c r="M78" s="764">
        <v>3.4</v>
      </c>
      <c r="N78" s="761" t="s">
        <v>2030</v>
      </c>
    </row>
    <row r="79" spans="1:14" x14ac:dyDescent="0.35">
      <c r="A79" s="776" t="s">
        <v>1565</v>
      </c>
      <c r="B79" s="768">
        <v>1111.0999999999999</v>
      </c>
      <c r="C79" s="764">
        <v>4</v>
      </c>
      <c r="D79" s="768">
        <v>1448.2</v>
      </c>
      <c r="E79" s="764">
        <v>5.2</v>
      </c>
      <c r="F79" s="768">
        <v>863.6</v>
      </c>
      <c r="G79" s="764">
        <v>5.0999999999999996</v>
      </c>
      <c r="H79" s="768">
        <v>1074.0999999999999</v>
      </c>
      <c r="I79" s="764">
        <v>6.3</v>
      </c>
      <c r="J79" s="768">
        <v>247.5</v>
      </c>
      <c r="K79" s="764">
        <v>2.2999999999999998</v>
      </c>
      <c r="L79" s="768">
        <v>374.1</v>
      </c>
      <c r="M79" s="764">
        <v>3.5</v>
      </c>
      <c r="N79" s="761" t="s">
        <v>2115</v>
      </c>
    </row>
    <row r="80" spans="1:14" x14ac:dyDescent="0.35">
      <c r="A80" s="776" t="s">
        <v>1566</v>
      </c>
      <c r="B80" s="768">
        <v>1107.4000000000001</v>
      </c>
      <c r="C80" s="764">
        <v>4</v>
      </c>
      <c r="D80" s="768">
        <v>1421.8</v>
      </c>
      <c r="E80" s="764">
        <v>5.0999999999999996</v>
      </c>
      <c r="F80" s="768">
        <v>859.7</v>
      </c>
      <c r="G80" s="764">
        <v>5</v>
      </c>
      <c r="H80" s="768">
        <v>1055.5</v>
      </c>
      <c r="I80" s="764">
        <v>6.2</v>
      </c>
      <c r="J80" s="768">
        <v>247.7</v>
      </c>
      <c r="K80" s="764">
        <v>2.2999999999999998</v>
      </c>
      <c r="L80" s="768">
        <v>366.3</v>
      </c>
      <c r="M80" s="764">
        <v>3.5</v>
      </c>
      <c r="N80" s="761" t="s">
        <v>2030</v>
      </c>
    </row>
    <row r="81" spans="1:14" x14ac:dyDescent="0.35">
      <c r="A81" s="776" t="s">
        <v>1567</v>
      </c>
      <c r="B81" s="768">
        <v>1107.9000000000001</v>
      </c>
      <c r="C81" s="764">
        <v>4</v>
      </c>
      <c r="D81" s="768">
        <v>1383.5</v>
      </c>
      <c r="E81" s="764">
        <v>5</v>
      </c>
      <c r="F81" s="768">
        <v>858.9</v>
      </c>
      <c r="G81" s="764">
        <v>5</v>
      </c>
      <c r="H81" s="768">
        <v>1028.5</v>
      </c>
      <c r="I81" s="764">
        <v>6</v>
      </c>
      <c r="J81" s="768">
        <v>249</v>
      </c>
      <c r="K81" s="764">
        <v>2.4</v>
      </c>
      <c r="L81" s="768">
        <v>355</v>
      </c>
      <c r="M81" s="764">
        <v>3.4</v>
      </c>
      <c r="N81" s="761" t="s">
        <v>2030</v>
      </c>
    </row>
    <row r="82" spans="1:14" x14ac:dyDescent="0.35">
      <c r="A82" s="776" t="s">
        <v>1568</v>
      </c>
      <c r="B82" s="768">
        <v>1117.5999999999999</v>
      </c>
      <c r="C82" s="764">
        <v>4</v>
      </c>
      <c r="D82" s="768">
        <v>1392.3</v>
      </c>
      <c r="E82" s="764">
        <v>5</v>
      </c>
      <c r="F82" s="768">
        <v>865.7</v>
      </c>
      <c r="G82" s="764">
        <v>5.0999999999999996</v>
      </c>
      <c r="H82" s="768">
        <v>1032.4000000000001</v>
      </c>
      <c r="I82" s="764">
        <v>6</v>
      </c>
      <c r="J82" s="768">
        <v>251.9</v>
      </c>
      <c r="K82" s="764">
        <v>2.4</v>
      </c>
      <c r="L82" s="768">
        <v>359.9</v>
      </c>
      <c r="M82" s="764">
        <v>3.4</v>
      </c>
      <c r="N82" s="761" t="s">
        <v>2115</v>
      </c>
    </row>
    <row r="83" spans="1:14" x14ac:dyDescent="0.35">
      <c r="A83" s="776" t="s">
        <v>1569</v>
      </c>
      <c r="B83" s="768">
        <v>1119.7</v>
      </c>
      <c r="C83" s="764">
        <v>4</v>
      </c>
      <c r="D83" s="768">
        <v>1341.7</v>
      </c>
      <c r="E83" s="764">
        <v>4.8</v>
      </c>
      <c r="F83" s="768">
        <v>866</v>
      </c>
      <c r="G83" s="764">
        <v>5.0999999999999996</v>
      </c>
      <c r="H83" s="768">
        <v>994.3</v>
      </c>
      <c r="I83" s="764">
        <v>5.8</v>
      </c>
      <c r="J83" s="768">
        <v>253.7</v>
      </c>
      <c r="K83" s="764">
        <v>2.4</v>
      </c>
      <c r="L83" s="768">
        <v>347.4</v>
      </c>
      <c r="M83" s="764">
        <v>3.3</v>
      </c>
      <c r="N83" s="761" t="s">
        <v>2030</v>
      </c>
    </row>
    <row r="84" spans="1:14" x14ac:dyDescent="0.35">
      <c r="A84" s="776" t="s">
        <v>1570</v>
      </c>
      <c r="B84" s="768">
        <v>1149.3</v>
      </c>
      <c r="C84" s="764">
        <v>4.2</v>
      </c>
      <c r="D84" s="768">
        <v>1450.1</v>
      </c>
      <c r="E84" s="764">
        <v>5.2</v>
      </c>
      <c r="F84" s="768">
        <v>886.7</v>
      </c>
      <c r="G84" s="764">
        <v>5.2</v>
      </c>
      <c r="H84" s="768">
        <v>1050.8</v>
      </c>
      <c r="I84" s="764">
        <v>6.2</v>
      </c>
      <c r="J84" s="768">
        <v>262.60000000000002</v>
      </c>
      <c r="K84" s="764">
        <v>2.5</v>
      </c>
      <c r="L84" s="768">
        <v>399.3</v>
      </c>
      <c r="M84" s="764">
        <v>3.8</v>
      </c>
      <c r="N84" s="761" t="s">
        <v>2030</v>
      </c>
    </row>
    <row r="85" spans="1:14" x14ac:dyDescent="0.35">
      <c r="A85" s="776" t="s">
        <v>1571</v>
      </c>
      <c r="B85" s="768">
        <v>1169.8</v>
      </c>
      <c r="C85" s="764">
        <v>4.2</v>
      </c>
      <c r="D85" s="768">
        <v>1622.4</v>
      </c>
      <c r="E85" s="764">
        <v>5.9</v>
      </c>
      <c r="F85" s="768">
        <v>896</v>
      </c>
      <c r="G85" s="764">
        <v>5.2</v>
      </c>
      <c r="H85" s="768">
        <v>1132.7</v>
      </c>
      <c r="I85" s="764">
        <v>6.6</v>
      </c>
      <c r="J85" s="768">
        <v>273.8</v>
      </c>
      <c r="K85" s="764">
        <v>2.6</v>
      </c>
      <c r="L85" s="768">
        <v>489.6</v>
      </c>
      <c r="M85" s="764">
        <v>4.5999999999999996</v>
      </c>
      <c r="N85" s="761" t="s">
        <v>2115</v>
      </c>
    </row>
    <row r="86" spans="1:14" x14ac:dyDescent="0.35">
      <c r="A86" s="776" t="s">
        <v>1572</v>
      </c>
      <c r="B86" s="768">
        <v>1172.7</v>
      </c>
      <c r="C86" s="764">
        <v>4.2</v>
      </c>
      <c r="D86" s="768">
        <v>1635.8</v>
      </c>
      <c r="E86" s="764">
        <v>5.9</v>
      </c>
      <c r="F86" s="768">
        <v>898.3</v>
      </c>
      <c r="G86" s="764">
        <v>5.3</v>
      </c>
      <c r="H86" s="768">
        <v>1143.5</v>
      </c>
      <c r="I86" s="764">
        <v>6.7</v>
      </c>
      <c r="J86" s="768">
        <v>274.39999999999998</v>
      </c>
      <c r="K86" s="764">
        <v>2.6</v>
      </c>
      <c r="L86" s="768">
        <v>492.3</v>
      </c>
      <c r="M86" s="764">
        <v>4.7</v>
      </c>
      <c r="N86" s="761" t="s">
        <v>2030</v>
      </c>
    </row>
    <row r="87" spans="1:14" x14ac:dyDescent="0.35">
      <c r="A87" s="776" t="s">
        <v>1573</v>
      </c>
      <c r="B87" s="768">
        <v>1193.5999999999999</v>
      </c>
      <c r="C87" s="764">
        <v>4.3</v>
      </c>
      <c r="D87" s="768">
        <v>1609.1</v>
      </c>
      <c r="E87" s="764">
        <v>5.8</v>
      </c>
      <c r="F87" s="768">
        <v>910.3</v>
      </c>
      <c r="G87" s="764">
        <v>5.3</v>
      </c>
      <c r="H87" s="768">
        <v>1124.3</v>
      </c>
      <c r="I87" s="764">
        <v>6.6</v>
      </c>
      <c r="J87" s="768">
        <v>283.3</v>
      </c>
      <c r="K87" s="764">
        <v>2.7</v>
      </c>
      <c r="L87" s="768">
        <v>484.8</v>
      </c>
      <c r="M87" s="764">
        <v>4.5999999999999996</v>
      </c>
      <c r="N87" s="761" t="s">
        <v>2030</v>
      </c>
    </row>
    <row r="88" spans="1:14" x14ac:dyDescent="0.35">
      <c r="A88" s="776" t="s">
        <v>1574</v>
      </c>
      <c r="B88" s="768">
        <v>1188.0999999999999</v>
      </c>
      <c r="C88" s="764">
        <v>4.3</v>
      </c>
      <c r="D88" s="768">
        <v>1518.3</v>
      </c>
      <c r="E88" s="764">
        <v>5.5</v>
      </c>
      <c r="F88" s="768">
        <v>905.1</v>
      </c>
      <c r="G88" s="764">
        <v>5.3</v>
      </c>
      <c r="H88" s="768">
        <v>1070.8</v>
      </c>
      <c r="I88" s="764">
        <v>6.3</v>
      </c>
      <c r="J88" s="768">
        <v>283</v>
      </c>
      <c r="K88" s="764">
        <v>2.7</v>
      </c>
      <c r="L88" s="768">
        <v>447.6</v>
      </c>
      <c r="M88" s="764">
        <v>4.2</v>
      </c>
      <c r="N88" s="761" t="s">
        <v>2115</v>
      </c>
    </row>
    <row r="89" spans="1:14" x14ac:dyDescent="0.35">
      <c r="A89" s="776" t="s">
        <v>1575</v>
      </c>
      <c r="B89" s="768">
        <v>1186.0999999999999</v>
      </c>
      <c r="C89" s="764">
        <v>4.3</v>
      </c>
      <c r="D89" s="768">
        <v>1499.1</v>
      </c>
      <c r="E89" s="764">
        <v>5.4</v>
      </c>
      <c r="F89" s="768">
        <v>900.4</v>
      </c>
      <c r="G89" s="764">
        <v>5.3</v>
      </c>
      <c r="H89" s="768">
        <v>1063.2</v>
      </c>
      <c r="I89" s="764">
        <v>6.2</v>
      </c>
      <c r="J89" s="768">
        <v>285.7</v>
      </c>
      <c r="K89" s="764">
        <v>2.7</v>
      </c>
      <c r="L89" s="768">
        <v>435.9</v>
      </c>
      <c r="M89" s="764">
        <v>4.0999999999999996</v>
      </c>
      <c r="N89" s="761" t="s">
        <v>2030</v>
      </c>
    </row>
    <row r="90" spans="1:14" x14ac:dyDescent="0.35">
      <c r="A90" s="776" t="s">
        <v>1576</v>
      </c>
      <c r="B90" s="768">
        <v>1181.5</v>
      </c>
      <c r="C90" s="764">
        <v>4.3</v>
      </c>
      <c r="D90" s="768">
        <v>1480.8</v>
      </c>
      <c r="E90" s="764">
        <v>5.4</v>
      </c>
      <c r="F90" s="768">
        <v>894.9</v>
      </c>
      <c r="G90" s="764">
        <v>5.2</v>
      </c>
      <c r="H90" s="768">
        <v>1060.7</v>
      </c>
      <c r="I90" s="764">
        <v>6.2</v>
      </c>
      <c r="J90" s="768">
        <v>286.60000000000002</v>
      </c>
      <c r="K90" s="764">
        <v>2.7</v>
      </c>
      <c r="L90" s="768">
        <v>420.1</v>
      </c>
      <c r="M90" s="764">
        <v>4</v>
      </c>
      <c r="N90" s="761" t="s">
        <v>2030</v>
      </c>
    </row>
    <row r="91" spans="1:14" x14ac:dyDescent="0.35">
      <c r="A91" s="776" t="s">
        <v>1577</v>
      </c>
      <c r="B91" s="768">
        <v>1167.5</v>
      </c>
      <c r="C91" s="764">
        <v>4.2</v>
      </c>
      <c r="D91" s="768">
        <v>1548.5</v>
      </c>
      <c r="E91" s="764">
        <v>5.6</v>
      </c>
      <c r="F91" s="768">
        <v>885.3</v>
      </c>
      <c r="G91" s="764">
        <v>5.2</v>
      </c>
      <c r="H91" s="768">
        <v>1114.8</v>
      </c>
      <c r="I91" s="764">
        <v>6.6</v>
      </c>
      <c r="J91" s="768">
        <v>282.2</v>
      </c>
      <c r="K91" s="764">
        <v>2.6</v>
      </c>
      <c r="L91" s="768">
        <v>433.7</v>
      </c>
      <c r="M91" s="764">
        <v>4</v>
      </c>
      <c r="N91" s="761" t="s">
        <v>2115</v>
      </c>
    </row>
    <row r="92" spans="1:14" x14ac:dyDescent="0.35">
      <c r="A92" s="776" t="s">
        <v>1578</v>
      </c>
      <c r="B92" s="768">
        <v>1150.9000000000001</v>
      </c>
      <c r="C92" s="764">
        <v>4.0999999999999996</v>
      </c>
      <c r="D92" s="768">
        <v>1508.7</v>
      </c>
      <c r="E92" s="764">
        <v>5.4</v>
      </c>
      <c r="F92" s="768">
        <v>871.1</v>
      </c>
      <c r="G92" s="764">
        <v>5.0999999999999996</v>
      </c>
      <c r="H92" s="768">
        <v>1089.5999999999999</v>
      </c>
      <c r="I92" s="764">
        <v>6.4</v>
      </c>
      <c r="J92" s="768">
        <v>279.8</v>
      </c>
      <c r="K92" s="764">
        <v>2.6</v>
      </c>
      <c r="L92" s="768">
        <v>419.1</v>
      </c>
      <c r="M92" s="764">
        <v>3.9</v>
      </c>
      <c r="N92" s="761" t="s">
        <v>2030</v>
      </c>
    </row>
    <row r="93" spans="1:14" x14ac:dyDescent="0.35">
      <c r="A93" s="776" t="s">
        <v>1579</v>
      </c>
      <c r="B93" s="768">
        <v>1148.0999999999999</v>
      </c>
      <c r="C93" s="764">
        <v>4.0999999999999996</v>
      </c>
      <c r="D93" s="768">
        <v>1461</v>
      </c>
      <c r="E93" s="764">
        <v>5.3</v>
      </c>
      <c r="F93" s="768">
        <v>868</v>
      </c>
      <c r="G93" s="764">
        <v>5.0999999999999996</v>
      </c>
      <c r="H93" s="768">
        <v>1058.4000000000001</v>
      </c>
      <c r="I93" s="764">
        <v>6.2</v>
      </c>
      <c r="J93" s="768">
        <v>280.10000000000002</v>
      </c>
      <c r="K93" s="764">
        <v>2.6</v>
      </c>
      <c r="L93" s="768">
        <v>402.6</v>
      </c>
      <c r="M93" s="764">
        <v>3.7</v>
      </c>
      <c r="N93" s="761" t="s">
        <v>2030</v>
      </c>
    </row>
    <row r="94" spans="1:14" x14ac:dyDescent="0.35">
      <c r="A94" s="776" t="s">
        <v>1580</v>
      </c>
      <c r="B94" s="768">
        <v>1147.3</v>
      </c>
      <c r="C94" s="764">
        <v>4.0999999999999996</v>
      </c>
      <c r="D94" s="768">
        <v>1451.8</v>
      </c>
      <c r="E94" s="764">
        <v>5.2</v>
      </c>
      <c r="F94" s="768">
        <v>862.3</v>
      </c>
      <c r="G94" s="764">
        <v>5.0999999999999996</v>
      </c>
      <c r="H94" s="768">
        <v>1045.4000000000001</v>
      </c>
      <c r="I94" s="764">
        <v>6.2</v>
      </c>
      <c r="J94" s="768">
        <v>285</v>
      </c>
      <c r="K94" s="764">
        <v>2.6</v>
      </c>
      <c r="L94" s="768">
        <v>406.4</v>
      </c>
      <c r="M94" s="764">
        <v>3.8</v>
      </c>
      <c r="N94" s="761" t="s">
        <v>2115</v>
      </c>
    </row>
    <row r="95" spans="1:14" x14ac:dyDescent="0.35">
      <c r="A95" s="776" t="s">
        <v>1581</v>
      </c>
      <c r="B95" s="768">
        <v>1140.5999999999999</v>
      </c>
      <c r="C95" s="764">
        <v>4.0999999999999996</v>
      </c>
      <c r="D95" s="768">
        <v>1386.8</v>
      </c>
      <c r="E95" s="764">
        <v>5</v>
      </c>
      <c r="F95" s="768">
        <v>856.5</v>
      </c>
      <c r="G95" s="764">
        <v>5</v>
      </c>
      <c r="H95" s="768">
        <v>1001.1</v>
      </c>
      <c r="I95" s="764">
        <v>5.9</v>
      </c>
      <c r="J95" s="768">
        <v>284.10000000000002</v>
      </c>
      <c r="K95" s="764">
        <v>2.6</v>
      </c>
      <c r="L95" s="768">
        <v>385.7</v>
      </c>
      <c r="M95" s="764">
        <v>3.6</v>
      </c>
      <c r="N95" s="761" t="s">
        <v>2030</v>
      </c>
    </row>
    <row r="96" spans="1:14" x14ac:dyDescent="0.35">
      <c r="A96" s="776" t="s">
        <v>1582</v>
      </c>
      <c r="B96" s="768">
        <v>1140.3</v>
      </c>
      <c r="C96" s="764">
        <v>4.0999999999999996</v>
      </c>
      <c r="D96" s="768">
        <v>1446.1</v>
      </c>
      <c r="E96" s="764">
        <v>5.2</v>
      </c>
      <c r="F96" s="768">
        <v>852.5</v>
      </c>
      <c r="G96" s="764">
        <v>5</v>
      </c>
      <c r="H96" s="768">
        <v>1022.9</v>
      </c>
      <c r="I96" s="764">
        <v>6</v>
      </c>
      <c r="J96" s="768">
        <v>287.8</v>
      </c>
      <c r="K96" s="764">
        <v>2.7</v>
      </c>
      <c r="L96" s="768">
        <v>423.1</v>
      </c>
      <c r="M96" s="764">
        <v>3.9</v>
      </c>
      <c r="N96" s="761" t="s">
        <v>2030</v>
      </c>
    </row>
    <row r="97" spans="1:14" x14ac:dyDescent="0.35">
      <c r="A97" s="776" t="s">
        <v>1583</v>
      </c>
      <c r="B97" s="768">
        <v>1134.5999999999999</v>
      </c>
      <c r="C97" s="764">
        <v>4.0999999999999996</v>
      </c>
      <c r="D97" s="768">
        <v>1585.8</v>
      </c>
      <c r="E97" s="764">
        <v>5.7</v>
      </c>
      <c r="F97" s="768">
        <v>846.6</v>
      </c>
      <c r="G97" s="764">
        <v>5</v>
      </c>
      <c r="H97" s="768">
        <v>1087.3</v>
      </c>
      <c r="I97" s="764">
        <v>6.4</v>
      </c>
      <c r="J97" s="768">
        <v>288</v>
      </c>
      <c r="K97" s="764">
        <v>2.7</v>
      </c>
      <c r="L97" s="768">
        <v>498.5</v>
      </c>
      <c r="M97" s="764">
        <v>4.5999999999999996</v>
      </c>
      <c r="N97" s="761" t="s">
        <v>2115</v>
      </c>
    </row>
    <row r="98" spans="1:14" x14ac:dyDescent="0.35">
      <c r="A98" s="776" t="s">
        <v>1584</v>
      </c>
      <c r="B98" s="768">
        <v>1144.5999999999999</v>
      </c>
      <c r="C98" s="764">
        <v>4.0999999999999996</v>
      </c>
      <c r="D98" s="768">
        <v>1499.6</v>
      </c>
      <c r="E98" s="764">
        <v>5.4</v>
      </c>
      <c r="F98" s="768">
        <v>849.2</v>
      </c>
      <c r="G98" s="764">
        <v>5</v>
      </c>
      <c r="H98" s="768">
        <v>1059.5999999999999</v>
      </c>
      <c r="I98" s="764">
        <v>6.2</v>
      </c>
      <c r="J98" s="768">
        <v>295.39999999999998</v>
      </c>
      <c r="K98" s="764">
        <v>2.7</v>
      </c>
      <c r="L98" s="768">
        <v>440</v>
      </c>
      <c r="M98" s="764">
        <v>4.0999999999999996</v>
      </c>
      <c r="N98" s="761" t="s">
        <v>2030</v>
      </c>
    </row>
    <row r="99" spans="1:14" x14ac:dyDescent="0.35">
      <c r="A99" s="776" t="s">
        <v>1585</v>
      </c>
      <c r="B99" s="768">
        <v>1130.2</v>
      </c>
      <c r="C99" s="764">
        <v>4.0999999999999996</v>
      </c>
      <c r="D99" s="768">
        <v>1418.4</v>
      </c>
      <c r="E99" s="764">
        <v>5.0999999999999996</v>
      </c>
      <c r="F99" s="768">
        <v>838.7</v>
      </c>
      <c r="G99" s="764">
        <v>4.9000000000000004</v>
      </c>
      <c r="H99" s="768">
        <v>1007.2</v>
      </c>
      <c r="I99" s="764">
        <v>5.9</v>
      </c>
      <c r="J99" s="768">
        <v>291.5</v>
      </c>
      <c r="K99" s="764">
        <v>2.7</v>
      </c>
      <c r="L99" s="768">
        <v>411.2</v>
      </c>
      <c r="M99" s="764">
        <v>3.8</v>
      </c>
      <c r="N99" s="761" t="s">
        <v>2115</v>
      </c>
    </row>
    <row r="100" spans="1:14" x14ac:dyDescent="0.35">
      <c r="A100" s="776" t="s">
        <v>1586</v>
      </c>
      <c r="B100" s="768">
        <v>1115.4000000000001</v>
      </c>
      <c r="C100" s="764">
        <v>4</v>
      </c>
      <c r="D100" s="768">
        <v>1335.8</v>
      </c>
      <c r="E100" s="764">
        <v>4.8</v>
      </c>
      <c r="F100" s="768">
        <v>825.6</v>
      </c>
      <c r="G100" s="764">
        <v>4.9000000000000004</v>
      </c>
      <c r="H100" s="768">
        <v>958.7</v>
      </c>
      <c r="I100" s="764">
        <v>5.6</v>
      </c>
      <c r="J100" s="768">
        <v>289.8</v>
      </c>
      <c r="K100" s="764">
        <v>2.7</v>
      </c>
      <c r="L100" s="768">
        <v>377.1</v>
      </c>
      <c r="M100" s="764">
        <v>3.5</v>
      </c>
      <c r="N100" s="761" t="s">
        <v>2030</v>
      </c>
    </row>
    <row r="101" spans="1:14" x14ac:dyDescent="0.35">
      <c r="A101" s="776" t="s">
        <v>1587</v>
      </c>
      <c r="B101" s="768">
        <v>1094.7</v>
      </c>
      <c r="C101" s="764">
        <v>3.9</v>
      </c>
      <c r="D101" s="768">
        <v>1303</v>
      </c>
      <c r="E101" s="764">
        <v>4.7</v>
      </c>
      <c r="F101" s="768">
        <v>808.8</v>
      </c>
      <c r="G101" s="764">
        <v>4.8</v>
      </c>
      <c r="H101" s="768">
        <v>941.9</v>
      </c>
      <c r="I101" s="764">
        <v>5.5</v>
      </c>
      <c r="J101" s="768">
        <v>285.89999999999998</v>
      </c>
      <c r="K101" s="764">
        <v>2.6</v>
      </c>
      <c r="L101" s="768">
        <v>361.1</v>
      </c>
      <c r="M101" s="764">
        <v>3.3</v>
      </c>
      <c r="N101" s="761" t="s">
        <v>2030</v>
      </c>
    </row>
    <row r="102" spans="1:14" x14ac:dyDescent="0.35">
      <c r="A102" s="776" t="s">
        <v>1588</v>
      </c>
      <c r="B102" s="768">
        <v>1083.8</v>
      </c>
      <c r="C102" s="764">
        <v>3.9</v>
      </c>
      <c r="D102" s="768">
        <v>1280.2</v>
      </c>
      <c r="E102" s="764">
        <v>4.5999999999999996</v>
      </c>
      <c r="F102" s="768">
        <v>799.9</v>
      </c>
      <c r="G102" s="764">
        <v>4.7</v>
      </c>
      <c r="H102" s="768">
        <v>935.2</v>
      </c>
      <c r="I102" s="764">
        <v>5.5</v>
      </c>
      <c r="J102" s="768">
        <v>283.89999999999998</v>
      </c>
      <c r="K102" s="764">
        <v>2.6</v>
      </c>
      <c r="L102" s="768">
        <v>345</v>
      </c>
      <c r="M102" s="764">
        <v>3.2</v>
      </c>
      <c r="N102" s="761" t="s">
        <v>2115</v>
      </c>
    </row>
    <row r="103" spans="1:14" x14ac:dyDescent="0.35">
      <c r="A103" s="776" t="s">
        <v>1589</v>
      </c>
      <c r="B103" s="768">
        <v>1089.0999999999999</v>
      </c>
      <c r="C103" s="764">
        <v>3.9</v>
      </c>
      <c r="D103" s="768">
        <v>1372.8</v>
      </c>
      <c r="E103" s="764">
        <v>4.9000000000000004</v>
      </c>
      <c r="F103" s="768">
        <v>804.2</v>
      </c>
      <c r="G103" s="764">
        <v>4.7</v>
      </c>
      <c r="H103" s="768">
        <v>1006.8</v>
      </c>
      <c r="I103" s="764">
        <v>5.9</v>
      </c>
      <c r="J103" s="768">
        <v>284.89999999999998</v>
      </c>
      <c r="K103" s="764">
        <v>2.6</v>
      </c>
      <c r="L103" s="768">
        <v>366</v>
      </c>
      <c r="M103" s="764">
        <v>3.3</v>
      </c>
      <c r="N103" s="761" t="s">
        <v>2030</v>
      </c>
    </row>
    <row r="104" spans="1:14" x14ac:dyDescent="0.35">
      <c r="A104" s="776" t="s">
        <v>1590</v>
      </c>
      <c r="B104" s="768">
        <v>1109.4000000000001</v>
      </c>
      <c r="C104" s="764">
        <v>3.9</v>
      </c>
      <c r="D104" s="768">
        <v>1369.2</v>
      </c>
      <c r="E104" s="764">
        <v>4.9000000000000004</v>
      </c>
      <c r="F104" s="768">
        <v>820.3</v>
      </c>
      <c r="G104" s="764">
        <v>4.8</v>
      </c>
      <c r="H104" s="768">
        <v>1011.4</v>
      </c>
      <c r="I104" s="764">
        <v>6</v>
      </c>
      <c r="J104" s="768">
        <v>289.10000000000002</v>
      </c>
      <c r="K104" s="764">
        <v>2.6</v>
      </c>
      <c r="L104" s="768">
        <v>357.7</v>
      </c>
      <c r="M104" s="764">
        <v>3.2</v>
      </c>
      <c r="N104" s="761" t="s">
        <v>2030</v>
      </c>
    </row>
    <row r="105" spans="1:14" x14ac:dyDescent="0.35">
      <c r="A105" s="776" t="s">
        <v>1591</v>
      </c>
      <c r="B105" s="768">
        <v>1106.7</v>
      </c>
      <c r="C105" s="764">
        <v>3.9</v>
      </c>
      <c r="D105" s="768">
        <v>1320.3</v>
      </c>
      <c r="E105" s="764">
        <v>4.7</v>
      </c>
      <c r="F105" s="768">
        <v>816.7</v>
      </c>
      <c r="G105" s="764">
        <v>4.8</v>
      </c>
      <c r="H105" s="768">
        <v>978</v>
      </c>
      <c r="I105" s="764">
        <v>5.8</v>
      </c>
      <c r="J105" s="768">
        <v>290</v>
      </c>
      <c r="K105" s="764">
        <v>2.6</v>
      </c>
      <c r="L105" s="768">
        <v>342.3</v>
      </c>
      <c r="M105" s="764">
        <v>3.1</v>
      </c>
      <c r="N105" s="761" t="s">
        <v>2030</v>
      </c>
    </row>
    <row r="106" spans="1:14" x14ac:dyDescent="0.35">
      <c r="A106" s="776" t="s">
        <v>1592</v>
      </c>
      <c r="B106" s="768">
        <v>1076.5999999999999</v>
      </c>
      <c r="C106" s="764">
        <v>3.8</v>
      </c>
      <c r="D106" s="768">
        <v>1260.9000000000001</v>
      </c>
      <c r="E106" s="764">
        <v>4.5</v>
      </c>
      <c r="F106" s="768">
        <v>791.4</v>
      </c>
      <c r="G106" s="764">
        <v>4.7</v>
      </c>
      <c r="H106" s="768">
        <v>932.8</v>
      </c>
      <c r="I106" s="764">
        <v>5.5</v>
      </c>
      <c r="J106" s="768">
        <v>285.2</v>
      </c>
      <c r="K106" s="764">
        <v>2.6</v>
      </c>
      <c r="L106" s="768">
        <v>328.1</v>
      </c>
      <c r="M106" s="764">
        <v>3</v>
      </c>
      <c r="N106" s="761" t="s">
        <v>2115</v>
      </c>
    </row>
    <row r="107" spans="1:14" x14ac:dyDescent="0.35">
      <c r="A107" s="776" t="s">
        <v>1593</v>
      </c>
      <c r="B107" s="768">
        <v>1076.5999999999999</v>
      </c>
      <c r="C107" s="764">
        <v>3.8</v>
      </c>
      <c r="D107" s="768">
        <v>1218.9000000000001</v>
      </c>
      <c r="E107" s="764">
        <v>4.3</v>
      </c>
      <c r="F107" s="768">
        <v>785.3</v>
      </c>
      <c r="G107" s="764">
        <v>4.5999999999999996</v>
      </c>
      <c r="H107" s="768">
        <v>895.1</v>
      </c>
      <c r="I107" s="764">
        <v>5.3</v>
      </c>
      <c r="J107" s="768">
        <v>291.3</v>
      </c>
      <c r="K107" s="764">
        <v>2.6</v>
      </c>
      <c r="L107" s="768">
        <v>323.8</v>
      </c>
      <c r="M107" s="764">
        <v>2.9</v>
      </c>
      <c r="N107" s="761" t="s">
        <v>2030</v>
      </c>
    </row>
    <row r="108" spans="1:14" x14ac:dyDescent="0.35">
      <c r="A108" s="776" t="s">
        <v>1594</v>
      </c>
      <c r="B108" s="768">
        <v>1057.8</v>
      </c>
      <c r="C108" s="764">
        <v>3.8</v>
      </c>
      <c r="D108" s="768">
        <v>1234.5</v>
      </c>
      <c r="E108" s="764">
        <v>4.4000000000000004</v>
      </c>
      <c r="F108" s="768">
        <v>767</v>
      </c>
      <c r="G108" s="764">
        <v>4.5</v>
      </c>
      <c r="H108" s="768">
        <v>883.3</v>
      </c>
      <c r="I108" s="764">
        <v>5.2</v>
      </c>
      <c r="J108" s="768">
        <v>290.8</v>
      </c>
      <c r="K108" s="764">
        <v>2.6</v>
      </c>
      <c r="L108" s="768">
        <v>351.2</v>
      </c>
      <c r="M108" s="764">
        <v>3.2</v>
      </c>
      <c r="N108" s="761" t="s">
        <v>2115</v>
      </c>
    </row>
    <row r="109" spans="1:14" x14ac:dyDescent="0.35">
      <c r="A109" s="776" t="s">
        <v>1595</v>
      </c>
      <c r="B109" s="768">
        <v>1053.5999999999999</v>
      </c>
      <c r="C109" s="764">
        <v>3.7</v>
      </c>
      <c r="D109" s="768">
        <v>1347.3</v>
      </c>
      <c r="E109" s="764">
        <v>4.8</v>
      </c>
      <c r="F109" s="768">
        <v>759.4</v>
      </c>
      <c r="G109" s="764">
        <v>4.5</v>
      </c>
      <c r="H109" s="768">
        <v>935.8</v>
      </c>
      <c r="I109" s="764">
        <v>5.5</v>
      </c>
      <c r="J109" s="768">
        <v>294.2</v>
      </c>
      <c r="K109" s="764">
        <v>2.6</v>
      </c>
      <c r="L109" s="768">
        <v>411.5</v>
      </c>
      <c r="M109" s="764">
        <v>3.7</v>
      </c>
      <c r="N109" s="761" t="s">
        <v>2030</v>
      </c>
    </row>
    <row r="110" spans="1:14" x14ac:dyDescent="0.35">
      <c r="A110" s="776" t="s">
        <v>1596</v>
      </c>
      <c r="B110" s="768">
        <v>1040.9000000000001</v>
      </c>
      <c r="C110" s="764">
        <v>3.7</v>
      </c>
      <c r="D110" s="768">
        <v>1344.9</v>
      </c>
      <c r="E110" s="764">
        <v>4.8</v>
      </c>
      <c r="F110" s="768">
        <v>750.3</v>
      </c>
      <c r="G110" s="764">
        <v>4.4000000000000004</v>
      </c>
      <c r="H110" s="768">
        <v>933.1</v>
      </c>
      <c r="I110" s="764">
        <v>5.5</v>
      </c>
      <c r="J110" s="768">
        <v>290.60000000000002</v>
      </c>
      <c r="K110" s="764">
        <v>2.6</v>
      </c>
      <c r="L110" s="768">
        <v>411.8</v>
      </c>
      <c r="M110" s="764">
        <v>3.7</v>
      </c>
      <c r="N110" s="761" t="s">
        <v>2030</v>
      </c>
    </row>
    <row r="111" spans="1:14" x14ac:dyDescent="0.35">
      <c r="A111" s="776" t="s">
        <v>1597</v>
      </c>
      <c r="B111" s="768">
        <v>1033.5</v>
      </c>
      <c r="C111" s="764">
        <v>3.7</v>
      </c>
      <c r="D111" s="768">
        <v>1292.3</v>
      </c>
      <c r="E111" s="764">
        <v>4.5999999999999996</v>
      </c>
      <c r="F111" s="768">
        <v>745.3</v>
      </c>
      <c r="G111" s="764">
        <v>4.4000000000000004</v>
      </c>
      <c r="H111" s="768">
        <v>899</v>
      </c>
      <c r="I111" s="764">
        <v>5.3</v>
      </c>
      <c r="J111" s="768">
        <v>288.2</v>
      </c>
      <c r="K111" s="764">
        <v>2.6</v>
      </c>
      <c r="L111" s="768">
        <v>393.3</v>
      </c>
      <c r="M111" s="764">
        <v>3.5</v>
      </c>
      <c r="N111" s="761" t="s">
        <v>2115</v>
      </c>
    </row>
    <row r="112" spans="1:14" x14ac:dyDescent="0.35">
      <c r="A112" s="776" t="s">
        <v>1598</v>
      </c>
      <c r="B112" s="768">
        <v>1042.5</v>
      </c>
      <c r="C112" s="764">
        <v>3.7</v>
      </c>
      <c r="D112" s="768">
        <v>1267.5</v>
      </c>
      <c r="E112" s="764">
        <v>4.5</v>
      </c>
      <c r="F112" s="768">
        <v>751.1</v>
      </c>
      <c r="G112" s="764">
        <v>4.4000000000000004</v>
      </c>
      <c r="H112" s="768">
        <v>890.2</v>
      </c>
      <c r="I112" s="764">
        <v>5.2</v>
      </c>
      <c r="J112" s="768">
        <v>291.39999999999998</v>
      </c>
      <c r="K112" s="764">
        <v>2.6</v>
      </c>
      <c r="L112" s="768">
        <v>377.3</v>
      </c>
      <c r="M112" s="764">
        <v>3.4</v>
      </c>
      <c r="N112" s="761" t="s">
        <v>2030</v>
      </c>
    </row>
    <row r="113" spans="1:14" x14ac:dyDescent="0.35">
      <c r="A113" s="776" t="s">
        <v>1599</v>
      </c>
      <c r="B113" s="768">
        <v>1033</v>
      </c>
      <c r="C113" s="764">
        <v>3.7</v>
      </c>
      <c r="D113" s="768">
        <v>1258.7</v>
      </c>
      <c r="E113" s="764">
        <v>4.5</v>
      </c>
      <c r="F113" s="768">
        <v>742.9</v>
      </c>
      <c r="G113" s="764">
        <v>4.4000000000000004</v>
      </c>
      <c r="H113" s="768">
        <v>890.5</v>
      </c>
      <c r="I113" s="764">
        <v>5.2</v>
      </c>
      <c r="J113" s="768">
        <v>290.10000000000002</v>
      </c>
      <c r="K113" s="764">
        <v>2.6</v>
      </c>
      <c r="L113" s="768">
        <v>368.2</v>
      </c>
      <c r="M113" s="764">
        <v>3.3</v>
      </c>
      <c r="N113" s="761" t="s">
        <v>2030</v>
      </c>
    </row>
    <row r="114" spans="1:14" x14ac:dyDescent="0.35">
      <c r="A114" s="776" t="s">
        <v>1600</v>
      </c>
      <c r="B114" s="768">
        <v>1044.0999999999999</v>
      </c>
      <c r="C114" s="764">
        <v>3.7</v>
      </c>
      <c r="D114" s="768">
        <v>1260.9000000000001</v>
      </c>
      <c r="E114" s="764">
        <v>4.5</v>
      </c>
      <c r="F114" s="768">
        <v>748.7</v>
      </c>
      <c r="G114" s="764">
        <v>4.4000000000000004</v>
      </c>
      <c r="H114" s="768">
        <v>900.6</v>
      </c>
      <c r="I114" s="764">
        <v>5.3</v>
      </c>
      <c r="J114" s="768">
        <v>295.39999999999998</v>
      </c>
      <c r="K114" s="764">
        <v>2.7</v>
      </c>
      <c r="L114" s="768">
        <v>360.4</v>
      </c>
      <c r="M114" s="764">
        <v>3.2</v>
      </c>
      <c r="N114" s="761" t="s">
        <v>2115</v>
      </c>
    </row>
    <row r="115" spans="1:14" x14ac:dyDescent="0.35">
      <c r="A115" s="776" t="s">
        <v>1601</v>
      </c>
      <c r="B115" s="768">
        <v>1060.8</v>
      </c>
      <c r="C115" s="764">
        <v>3.7</v>
      </c>
      <c r="D115" s="768">
        <v>1373.7</v>
      </c>
      <c r="E115" s="764">
        <v>4.9000000000000004</v>
      </c>
      <c r="F115" s="768">
        <v>757.9</v>
      </c>
      <c r="G115" s="764">
        <v>4.4000000000000004</v>
      </c>
      <c r="H115" s="768">
        <v>980.1</v>
      </c>
      <c r="I115" s="764">
        <v>5.7</v>
      </c>
      <c r="J115" s="768">
        <v>302.89999999999998</v>
      </c>
      <c r="K115" s="764">
        <v>2.7</v>
      </c>
      <c r="L115" s="768">
        <v>393.7</v>
      </c>
      <c r="M115" s="764">
        <v>3.5</v>
      </c>
      <c r="N115" s="761" t="s">
        <v>2030</v>
      </c>
    </row>
    <row r="116" spans="1:14" x14ac:dyDescent="0.35">
      <c r="A116" s="776" t="s">
        <v>1602</v>
      </c>
      <c r="B116" s="768">
        <v>1096</v>
      </c>
      <c r="C116" s="764">
        <v>3.9</v>
      </c>
      <c r="D116" s="768">
        <v>1388.6</v>
      </c>
      <c r="E116" s="764">
        <v>4.9000000000000004</v>
      </c>
      <c r="F116" s="768">
        <v>782.7</v>
      </c>
      <c r="G116" s="764">
        <v>4.5999999999999996</v>
      </c>
      <c r="H116" s="768">
        <v>994.6</v>
      </c>
      <c r="I116" s="764">
        <v>5.8</v>
      </c>
      <c r="J116" s="768">
        <v>313.3</v>
      </c>
      <c r="K116" s="764">
        <v>2.8</v>
      </c>
      <c r="L116" s="768">
        <v>394</v>
      </c>
      <c r="M116" s="764">
        <v>3.5</v>
      </c>
      <c r="N116" s="761" t="s">
        <v>2115</v>
      </c>
    </row>
    <row r="117" spans="1:14" x14ac:dyDescent="0.35">
      <c r="A117" s="776" t="s">
        <v>1603</v>
      </c>
      <c r="B117" s="768">
        <v>1125.0999999999999</v>
      </c>
      <c r="C117" s="764">
        <v>4</v>
      </c>
      <c r="D117" s="768">
        <v>1375.6</v>
      </c>
      <c r="E117" s="764">
        <v>4.9000000000000004</v>
      </c>
      <c r="F117" s="768">
        <v>802.5</v>
      </c>
      <c r="G117" s="764">
        <v>4.7</v>
      </c>
      <c r="H117" s="768">
        <v>986.5</v>
      </c>
      <c r="I117" s="764">
        <v>5.8</v>
      </c>
      <c r="J117" s="768">
        <v>322.60000000000002</v>
      </c>
      <c r="K117" s="764">
        <v>2.9</v>
      </c>
      <c r="L117" s="768">
        <v>389.2</v>
      </c>
      <c r="M117" s="764">
        <v>3.5</v>
      </c>
      <c r="N117" s="761" t="s">
        <v>2030</v>
      </c>
    </row>
    <row r="118" spans="1:14" x14ac:dyDescent="0.35">
      <c r="A118" s="776" t="s">
        <v>1604</v>
      </c>
      <c r="B118" s="768">
        <v>1172.3</v>
      </c>
      <c r="C118" s="764">
        <v>4.0999999999999996</v>
      </c>
      <c r="D118" s="768">
        <v>1418.1</v>
      </c>
      <c r="E118" s="764">
        <v>5</v>
      </c>
      <c r="F118" s="768">
        <v>839</v>
      </c>
      <c r="G118" s="764">
        <v>4.9000000000000004</v>
      </c>
      <c r="H118" s="768">
        <v>1017</v>
      </c>
      <c r="I118" s="764">
        <v>6</v>
      </c>
      <c r="J118" s="768">
        <v>333.3</v>
      </c>
      <c r="K118" s="764">
        <v>3</v>
      </c>
      <c r="L118" s="768">
        <v>401.1</v>
      </c>
      <c r="M118" s="764">
        <v>3.6</v>
      </c>
      <c r="N118" s="761" t="s">
        <v>2030</v>
      </c>
    </row>
    <row r="119" spans="1:14" x14ac:dyDescent="0.35">
      <c r="A119" s="776" t="s">
        <v>1605</v>
      </c>
      <c r="B119" s="768">
        <v>1211.0999999999999</v>
      </c>
      <c r="C119" s="764">
        <v>4.3</v>
      </c>
      <c r="D119" s="768">
        <v>1404.4</v>
      </c>
      <c r="E119" s="764">
        <v>5</v>
      </c>
      <c r="F119" s="768">
        <v>866.7</v>
      </c>
      <c r="G119" s="764">
        <v>5.0999999999999996</v>
      </c>
      <c r="H119" s="768">
        <v>1008</v>
      </c>
      <c r="I119" s="764">
        <v>5.9</v>
      </c>
      <c r="J119" s="768">
        <v>344.4</v>
      </c>
      <c r="K119" s="764">
        <v>3.1</v>
      </c>
      <c r="L119" s="768">
        <v>396.4</v>
      </c>
      <c r="M119" s="764">
        <v>3.5</v>
      </c>
      <c r="N119" s="761" t="s">
        <v>2030</v>
      </c>
    </row>
    <row r="120" spans="1:14" x14ac:dyDescent="0.35">
      <c r="A120" s="776" t="s">
        <v>1606</v>
      </c>
      <c r="B120" s="768">
        <v>1261.9000000000001</v>
      </c>
      <c r="C120" s="764">
        <v>4.5</v>
      </c>
      <c r="D120" s="768">
        <v>1513</v>
      </c>
      <c r="E120" s="764">
        <v>5.3</v>
      </c>
      <c r="F120" s="768">
        <v>906.7</v>
      </c>
      <c r="G120" s="764">
        <v>5.3</v>
      </c>
      <c r="H120" s="768">
        <v>1071.5</v>
      </c>
      <c r="I120" s="764">
        <v>6.3</v>
      </c>
      <c r="J120" s="768">
        <v>355.2</v>
      </c>
      <c r="K120" s="764">
        <v>3.2</v>
      </c>
      <c r="L120" s="768">
        <v>441.4</v>
      </c>
      <c r="M120" s="764">
        <v>3.9</v>
      </c>
      <c r="N120" s="761" t="s">
        <v>2115</v>
      </c>
    </row>
    <row r="121" spans="1:14" x14ac:dyDescent="0.35">
      <c r="A121" s="776" t="s">
        <v>1607</v>
      </c>
      <c r="B121" s="768">
        <v>1324.8</v>
      </c>
      <c r="C121" s="764">
        <v>4.7</v>
      </c>
      <c r="D121" s="768">
        <v>1736.5</v>
      </c>
      <c r="E121" s="764">
        <v>6.1</v>
      </c>
      <c r="F121" s="768">
        <v>954.9</v>
      </c>
      <c r="G121" s="764">
        <v>5.6</v>
      </c>
      <c r="H121" s="768">
        <v>1197.9000000000001</v>
      </c>
      <c r="I121" s="764">
        <v>7</v>
      </c>
      <c r="J121" s="768">
        <v>369.9</v>
      </c>
      <c r="K121" s="764">
        <v>3.3</v>
      </c>
      <c r="L121" s="768">
        <v>538.6</v>
      </c>
      <c r="M121" s="764">
        <v>4.8</v>
      </c>
      <c r="N121" s="761" t="s">
        <v>2030</v>
      </c>
    </row>
    <row r="122" spans="1:14" x14ac:dyDescent="0.35">
      <c r="A122" s="776" t="s">
        <v>1608</v>
      </c>
      <c r="B122" s="768">
        <v>1421.5</v>
      </c>
      <c r="C122" s="764">
        <v>5</v>
      </c>
      <c r="D122" s="768">
        <v>1846.1</v>
      </c>
      <c r="E122" s="764">
        <v>6.5</v>
      </c>
      <c r="F122" s="768">
        <v>1026.0999999999999</v>
      </c>
      <c r="G122" s="764">
        <v>6</v>
      </c>
      <c r="H122" s="768">
        <v>1277.2</v>
      </c>
      <c r="I122" s="764">
        <v>7.5</v>
      </c>
      <c r="J122" s="768">
        <v>395.4</v>
      </c>
      <c r="K122" s="764">
        <v>3.5</v>
      </c>
      <c r="L122" s="768">
        <v>568.9</v>
      </c>
      <c r="M122" s="764">
        <v>5.0999999999999996</v>
      </c>
      <c r="N122" s="761" t="s">
        <v>2115</v>
      </c>
    </row>
    <row r="123" spans="1:14" x14ac:dyDescent="0.35">
      <c r="A123" s="776" t="s">
        <v>1609</v>
      </c>
      <c r="B123" s="768">
        <v>1491.6</v>
      </c>
      <c r="C123" s="764">
        <v>5.3</v>
      </c>
      <c r="D123" s="768">
        <v>1890.6</v>
      </c>
      <c r="E123" s="764">
        <v>6.7</v>
      </c>
      <c r="F123" s="768">
        <v>1084</v>
      </c>
      <c r="G123" s="764">
        <v>6.3</v>
      </c>
      <c r="H123" s="768">
        <v>1317.1</v>
      </c>
      <c r="I123" s="764">
        <v>7.7</v>
      </c>
      <c r="J123" s="768">
        <v>407.6</v>
      </c>
      <c r="K123" s="764">
        <v>3.6</v>
      </c>
      <c r="L123" s="768">
        <v>573.5</v>
      </c>
      <c r="M123" s="764">
        <v>5.0999999999999996</v>
      </c>
      <c r="N123" s="761" t="s">
        <v>2030</v>
      </c>
    </row>
    <row r="124" spans="1:14" x14ac:dyDescent="0.35">
      <c r="A124" s="776" t="s">
        <v>1610</v>
      </c>
      <c r="B124" s="768">
        <v>1579.6</v>
      </c>
      <c r="C124" s="764">
        <v>5.6</v>
      </c>
      <c r="D124" s="768">
        <v>1916.4</v>
      </c>
      <c r="E124" s="764">
        <v>6.8</v>
      </c>
      <c r="F124" s="768">
        <v>1150.5</v>
      </c>
      <c r="G124" s="764">
        <v>6.7</v>
      </c>
      <c r="H124" s="768">
        <v>1352.7</v>
      </c>
      <c r="I124" s="764">
        <v>7.9</v>
      </c>
      <c r="J124" s="768">
        <v>429.1</v>
      </c>
      <c r="K124" s="764">
        <v>3.8</v>
      </c>
      <c r="L124" s="768">
        <v>563.70000000000005</v>
      </c>
      <c r="M124" s="764">
        <v>5</v>
      </c>
      <c r="N124" s="761" t="s">
        <v>2030</v>
      </c>
    </row>
    <row r="125" spans="1:14" x14ac:dyDescent="0.35">
      <c r="A125" s="776" t="s">
        <v>1611</v>
      </c>
      <c r="B125" s="768">
        <v>1689.8</v>
      </c>
      <c r="C125" s="764">
        <v>6</v>
      </c>
      <c r="D125" s="768">
        <v>2016</v>
      </c>
      <c r="E125" s="764">
        <v>7.1</v>
      </c>
      <c r="F125" s="768">
        <v>1237</v>
      </c>
      <c r="G125" s="764">
        <v>7.2</v>
      </c>
      <c r="H125" s="768">
        <v>1443</v>
      </c>
      <c r="I125" s="764">
        <v>8.5</v>
      </c>
      <c r="J125" s="768">
        <v>452.8</v>
      </c>
      <c r="K125" s="764">
        <v>4</v>
      </c>
      <c r="L125" s="768">
        <v>573</v>
      </c>
      <c r="M125" s="764">
        <v>5.0999999999999996</v>
      </c>
      <c r="N125" s="761" t="s">
        <v>2115</v>
      </c>
    </row>
    <row r="126" spans="1:14" x14ac:dyDescent="0.35">
      <c r="A126" s="776" t="s">
        <v>1612</v>
      </c>
      <c r="B126" s="768">
        <v>1777.4</v>
      </c>
      <c r="C126" s="764">
        <v>6.3</v>
      </c>
      <c r="D126" s="768">
        <v>2099.9</v>
      </c>
      <c r="E126" s="764">
        <v>7.4</v>
      </c>
      <c r="F126" s="768">
        <v>1302.9000000000001</v>
      </c>
      <c r="G126" s="764">
        <v>7.6</v>
      </c>
      <c r="H126" s="768">
        <v>1522</v>
      </c>
      <c r="I126" s="764">
        <v>8.9</v>
      </c>
      <c r="J126" s="768">
        <v>474.5</v>
      </c>
      <c r="K126" s="764">
        <v>4.2</v>
      </c>
      <c r="L126" s="768">
        <v>577.79999999999995</v>
      </c>
      <c r="M126" s="764">
        <v>5.0999999999999996</v>
      </c>
      <c r="N126" s="761" t="s">
        <v>2030</v>
      </c>
    </row>
    <row r="127" spans="1:14" x14ac:dyDescent="0.35">
      <c r="A127" s="776" t="s">
        <v>1613</v>
      </c>
      <c r="B127" s="768">
        <v>1842.3</v>
      </c>
      <c r="C127" s="764">
        <v>6.5</v>
      </c>
      <c r="D127" s="768">
        <v>2271.1</v>
      </c>
      <c r="E127" s="764">
        <v>8.1</v>
      </c>
      <c r="F127" s="768">
        <v>1352.6</v>
      </c>
      <c r="G127" s="764">
        <v>7.9</v>
      </c>
      <c r="H127" s="768">
        <v>1649.7</v>
      </c>
      <c r="I127" s="764">
        <v>9.6999999999999993</v>
      </c>
      <c r="J127" s="768">
        <v>489.7</v>
      </c>
      <c r="K127" s="764">
        <v>4.4000000000000004</v>
      </c>
      <c r="L127" s="768">
        <v>621.29999999999995</v>
      </c>
      <c r="M127" s="764">
        <v>5.6</v>
      </c>
      <c r="N127" s="761" t="s">
        <v>2030</v>
      </c>
    </row>
    <row r="128" spans="1:14" x14ac:dyDescent="0.35">
      <c r="A128" s="776" t="s">
        <v>1614</v>
      </c>
      <c r="B128" s="768">
        <v>1911.2</v>
      </c>
      <c r="C128" s="764">
        <v>6.8</v>
      </c>
      <c r="D128" s="768">
        <v>2312.4</v>
      </c>
      <c r="E128" s="764">
        <v>8.1999999999999993</v>
      </c>
      <c r="F128" s="768">
        <v>1405.4</v>
      </c>
      <c r="G128" s="764">
        <v>8.1999999999999993</v>
      </c>
      <c r="H128" s="768">
        <v>1689</v>
      </c>
      <c r="I128" s="764">
        <v>9.9</v>
      </c>
      <c r="J128" s="768">
        <v>505.8</v>
      </c>
      <c r="K128" s="764">
        <v>4.5999999999999996</v>
      </c>
      <c r="L128" s="768">
        <v>623.4</v>
      </c>
      <c r="M128" s="764">
        <v>5.6</v>
      </c>
      <c r="N128" s="761" t="s">
        <v>2115</v>
      </c>
    </row>
    <row r="129" spans="1:14" x14ac:dyDescent="0.35">
      <c r="A129" s="776" t="s">
        <v>1615</v>
      </c>
      <c r="B129" s="768">
        <v>1984.3</v>
      </c>
      <c r="C129" s="764">
        <v>7</v>
      </c>
      <c r="D129" s="768">
        <v>2333.5</v>
      </c>
      <c r="E129" s="764">
        <v>8.3000000000000007</v>
      </c>
      <c r="F129" s="768">
        <v>1462.7</v>
      </c>
      <c r="G129" s="764">
        <v>8.6</v>
      </c>
      <c r="H129" s="768">
        <v>1714.4</v>
      </c>
      <c r="I129" s="764">
        <v>10</v>
      </c>
      <c r="J129" s="768">
        <v>521.6</v>
      </c>
      <c r="K129" s="764">
        <v>4.7</v>
      </c>
      <c r="L129" s="768">
        <v>619.1</v>
      </c>
      <c r="M129" s="764">
        <v>5.6</v>
      </c>
      <c r="N129" s="761" t="s">
        <v>2030</v>
      </c>
    </row>
    <row r="130" spans="1:14" x14ac:dyDescent="0.35">
      <c r="A130" s="776" t="s">
        <v>1616</v>
      </c>
      <c r="B130" s="768">
        <v>2048.1</v>
      </c>
      <c r="C130" s="764">
        <v>7.3</v>
      </c>
      <c r="D130" s="768">
        <v>2372.6999999999998</v>
      </c>
      <c r="E130" s="764">
        <v>8.4</v>
      </c>
      <c r="F130" s="768">
        <v>1511.6</v>
      </c>
      <c r="G130" s="764">
        <v>8.9</v>
      </c>
      <c r="H130" s="768">
        <v>1749</v>
      </c>
      <c r="I130" s="764">
        <v>10.199999999999999</v>
      </c>
      <c r="J130" s="768">
        <v>536.5</v>
      </c>
      <c r="K130" s="764">
        <v>4.8</v>
      </c>
      <c r="L130" s="768">
        <v>623.70000000000005</v>
      </c>
      <c r="M130" s="764">
        <v>5.6</v>
      </c>
      <c r="N130" s="761" t="s">
        <v>2030</v>
      </c>
    </row>
    <row r="131" spans="1:14" x14ac:dyDescent="0.35">
      <c r="A131" s="776" t="s">
        <v>1617</v>
      </c>
      <c r="B131" s="768">
        <v>2110.6999999999998</v>
      </c>
      <c r="C131" s="764">
        <v>7.5</v>
      </c>
      <c r="D131" s="768">
        <v>2407.4</v>
      </c>
      <c r="E131" s="764">
        <v>8.5</v>
      </c>
      <c r="F131" s="768">
        <v>1562.9</v>
      </c>
      <c r="G131" s="764">
        <v>9.1999999999999993</v>
      </c>
      <c r="H131" s="768">
        <v>1779.3</v>
      </c>
      <c r="I131" s="764">
        <v>10.4</v>
      </c>
      <c r="J131" s="768">
        <v>547.79999999999995</v>
      </c>
      <c r="K131" s="764">
        <v>4.9000000000000004</v>
      </c>
      <c r="L131" s="768">
        <v>628.1</v>
      </c>
      <c r="M131" s="764">
        <v>5.7</v>
      </c>
      <c r="N131" s="761" t="s">
        <v>2115</v>
      </c>
    </row>
    <row r="132" spans="1:14" x14ac:dyDescent="0.35">
      <c r="A132" s="776" t="s">
        <v>1618</v>
      </c>
      <c r="B132" s="768">
        <v>2157.1</v>
      </c>
      <c r="C132" s="764">
        <v>7.7</v>
      </c>
      <c r="D132" s="768">
        <v>2395.1999999999998</v>
      </c>
      <c r="E132" s="764">
        <v>8.5</v>
      </c>
      <c r="F132" s="768">
        <v>1598.2</v>
      </c>
      <c r="G132" s="764">
        <v>9.4</v>
      </c>
      <c r="H132" s="768">
        <v>1775.2</v>
      </c>
      <c r="I132" s="764">
        <v>10.4</v>
      </c>
      <c r="J132" s="768">
        <v>558.9</v>
      </c>
      <c r="K132" s="764">
        <v>5</v>
      </c>
      <c r="L132" s="768">
        <v>620</v>
      </c>
      <c r="M132" s="764">
        <v>5.6</v>
      </c>
      <c r="N132" s="761" t="s">
        <v>2030</v>
      </c>
    </row>
    <row r="133" spans="1:14" x14ac:dyDescent="0.35">
      <c r="A133" s="776" t="s">
        <v>1619</v>
      </c>
      <c r="B133" s="768">
        <v>2203.6</v>
      </c>
      <c r="C133" s="764">
        <v>7.8</v>
      </c>
      <c r="D133" s="768">
        <v>2511.8000000000002</v>
      </c>
      <c r="E133" s="764">
        <v>8.9</v>
      </c>
      <c r="F133" s="768">
        <v>1633</v>
      </c>
      <c r="G133" s="764">
        <v>9.6</v>
      </c>
      <c r="H133" s="768">
        <v>1845.1</v>
      </c>
      <c r="I133" s="764">
        <v>10.8</v>
      </c>
      <c r="J133" s="768">
        <v>570.6</v>
      </c>
      <c r="K133" s="764">
        <v>5.0999999999999996</v>
      </c>
      <c r="L133" s="768">
        <v>666.7</v>
      </c>
      <c r="M133" s="764">
        <v>6</v>
      </c>
      <c r="N133" s="761" t="s">
        <v>2030</v>
      </c>
    </row>
    <row r="134" spans="1:14" x14ac:dyDescent="0.35">
      <c r="A134" s="776" t="s">
        <v>1620</v>
      </c>
      <c r="B134" s="768">
        <v>2241.5</v>
      </c>
      <c r="C134" s="764">
        <v>8</v>
      </c>
      <c r="D134" s="768">
        <v>2586.3000000000002</v>
      </c>
      <c r="E134" s="764">
        <v>9.1999999999999993</v>
      </c>
      <c r="F134" s="768">
        <v>1660.2</v>
      </c>
      <c r="G134" s="764">
        <v>9.6999999999999993</v>
      </c>
      <c r="H134" s="768">
        <v>1890.2</v>
      </c>
      <c r="I134" s="764">
        <v>11.1</v>
      </c>
      <c r="J134" s="768">
        <v>581.29999999999995</v>
      </c>
      <c r="K134" s="764">
        <v>5.2</v>
      </c>
      <c r="L134" s="768">
        <v>696.1</v>
      </c>
      <c r="M134" s="764">
        <v>6.3</v>
      </c>
      <c r="N134" s="761" t="s">
        <v>2115</v>
      </c>
    </row>
    <row r="135" spans="1:14" x14ac:dyDescent="0.35">
      <c r="A135" s="776" t="s">
        <v>1621</v>
      </c>
      <c r="B135" s="768">
        <v>2282.6</v>
      </c>
      <c r="C135" s="764">
        <v>8.1</v>
      </c>
      <c r="D135" s="768">
        <v>2748.6</v>
      </c>
      <c r="E135" s="764">
        <v>9.8000000000000007</v>
      </c>
      <c r="F135" s="768">
        <v>1686.3</v>
      </c>
      <c r="G135" s="764">
        <v>9.9</v>
      </c>
      <c r="H135" s="768">
        <v>1983.4</v>
      </c>
      <c r="I135" s="764">
        <v>11.6</v>
      </c>
      <c r="J135" s="768">
        <v>596.29999999999995</v>
      </c>
      <c r="K135" s="764">
        <v>5.4</v>
      </c>
      <c r="L135" s="768">
        <v>765.2</v>
      </c>
      <c r="M135" s="764">
        <v>6.9</v>
      </c>
      <c r="N135" s="761" t="s">
        <v>2030</v>
      </c>
    </row>
    <row r="136" spans="1:14" x14ac:dyDescent="0.35">
      <c r="A136" s="776" t="s">
        <v>1622</v>
      </c>
      <c r="B136" s="768">
        <v>2320</v>
      </c>
      <c r="C136" s="764">
        <v>8.1999999999999993</v>
      </c>
      <c r="D136" s="768">
        <v>2771.6</v>
      </c>
      <c r="E136" s="764">
        <v>9.8000000000000007</v>
      </c>
      <c r="F136" s="768">
        <v>1713</v>
      </c>
      <c r="G136" s="764">
        <v>10</v>
      </c>
      <c r="H136" s="768">
        <v>2005.4</v>
      </c>
      <c r="I136" s="764">
        <v>11.7</v>
      </c>
      <c r="J136" s="768">
        <v>607</v>
      </c>
      <c r="K136" s="764">
        <v>5.5</v>
      </c>
      <c r="L136" s="768">
        <v>766.1</v>
      </c>
      <c r="M136" s="764">
        <v>6.9</v>
      </c>
      <c r="N136" s="761" t="s">
        <v>2030</v>
      </c>
    </row>
    <row r="137" spans="1:14" x14ac:dyDescent="0.35">
      <c r="A137" s="776" t="s">
        <v>1623</v>
      </c>
      <c r="B137" s="768">
        <v>2354.6</v>
      </c>
      <c r="C137" s="764">
        <v>8.4</v>
      </c>
      <c r="D137" s="768">
        <v>2769.5</v>
      </c>
      <c r="E137" s="764">
        <v>9.8000000000000007</v>
      </c>
      <c r="F137" s="768">
        <v>1736.6</v>
      </c>
      <c r="G137" s="764">
        <v>10.199999999999999</v>
      </c>
      <c r="H137" s="768">
        <v>2014.2</v>
      </c>
      <c r="I137" s="764">
        <v>11.8</v>
      </c>
      <c r="J137" s="768">
        <v>618</v>
      </c>
      <c r="K137" s="764">
        <v>5.6</v>
      </c>
      <c r="L137" s="768">
        <v>755.4</v>
      </c>
      <c r="M137" s="764">
        <v>6.8</v>
      </c>
      <c r="N137" s="761" t="s">
        <v>2115</v>
      </c>
    </row>
    <row r="138" spans="1:14" x14ac:dyDescent="0.35">
      <c r="A138" s="776" t="s">
        <v>1624</v>
      </c>
      <c r="B138" s="768">
        <v>2373.3000000000002</v>
      </c>
      <c r="C138" s="764">
        <v>8.4</v>
      </c>
      <c r="D138" s="768">
        <v>2764.1</v>
      </c>
      <c r="E138" s="764">
        <v>9.8000000000000007</v>
      </c>
      <c r="F138" s="768">
        <v>1751.1</v>
      </c>
      <c r="G138" s="764">
        <v>10.3</v>
      </c>
      <c r="H138" s="768">
        <v>2025.3</v>
      </c>
      <c r="I138" s="764">
        <v>11.9</v>
      </c>
      <c r="J138" s="768">
        <v>622.20000000000005</v>
      </c>
      <c r="K138" s="764">
        <v>5.6</v>
      </c>
      <c r="L138" s="768">
        <v>738.9</v>
      </c>
      <c r="M138" s="764">
        <v>6.7</v>
      </c>
      <c r="N138" s="761" t="s">
        <v>2030</v>
      </c>
    </row>
    <row r="139" spans="1:14" x14ac:dyDescent="0.35">
      <c r="A139" s="776" t="s">
        <v>1625</v>
      </c>
      <c r="B139" s="768">
        <v>2402.8000000000002</v>
      </c>
      <c r="C139" s="764">
        <v>8.6</v>
      </c>
      <c r="D139" s="768">
        <v>2896.3</v>
      </c>
      <c r="E139" s="764">
        <v>10.3</v>
      </c>
      <c r="F139" s="768">
        <v>1775.9</v>
      </c>
      <c r="G139" s="764">
        <v>10.5</v>
      </c>
      <c r="H139" s="768">
        <v>2122.8000000000002</v>
      </c>
      <c r="I139" s="764">
        <v>12.5</v>
      </c>
      <c r="J139" s="768">
        <v>626.9</v>
      </c>
      <c r="K139" s="764">
        <v>5.6</v>
      </c>
      <c r="L139" s="768">
        <v>773.5</v>
      </c>
      <c r="M139" s="764">
        <v>7</v>
      </c>
      <c r="N139" s="761" t="s">
        <v>2115</v>
      </c>
    </row>
    <row r="140" spans="1:14" x14ac:dyDescent="0.35">
      <c r="A140" s="776" t="s">
        <v>1626</v>
      </c>
      <c r="B140" s="768">
        <v>2415.5</v>
      </c>
      <c r="C140" s="764">
        <v>8.6</v>
      </c>
      <c r="D140" s="768">
        <v>2870.2</v>
      </c>
      <c r="E140" s="764">
        <v>10.199999999999999</v>
      </c>
      <c r="F140" s="768">
        <v>1782.1</v>
      </c>
      <c r="G140" s="764">
        <v>10.5</v>
      </c>
      <c r="H140" s="768">
        <v>2106.5</v>
      </c>
      <c r="I140" s="764">
        <v>12.4</v>
      </c>
      <c r="J140" s="768">
        <v>633.4</v>
      </c>
      <c r="K140" s="764">
        <v>5.7</v>
      </c>
      <c r="L140" s="768">
        <v>763.7</v>
      </c>
      <c r="M140" s="764">
        <v>6.6</v>
      </c>
      <c r="N140" s="761" t="s">
        <v>2030</v>
      </c>
    </row>
    <row r="141" spans="1:14" x14ac:dyDescent="0.35">
      <c r="A141" s="776" t="s">
        <v>1627</v>
      </c>
      <c r="B141" s="768">
        <v>2425.5</v>
      </c>
      <c r="C141" s="764">
        <v>8.6</v>
      </c>
      <c r="D141" s="768">
        <v>2820.8</v>
      </c>
      <c r="E141" s="764">
        <v>10</v>
      </c>
      <c r="F141" s="768">
        <v>1787.2</v>
      </c>
      <c r="G141" s="764">
        <v>10.5</v>
      </c>
      <c r="H141" s="768">
        <v>2073.5</v>
      </c>
      <c r="I141" s="764">
        <v>12.2</v>
      </c>
      <c r="J141" s="768">
        <v>638.29999999999995</v>
      </c>
      <c r="K141" s="764">
        <v>5.7</v>
      </c>
      <c r="L141" s="768">
        <v>747.3</v>
      </c>
      <c r="M141" s="764">
        <v>6.7</v>
      </c>
      <c r="N141" s="761" t="s">
        <v>2030</v>
      </c>
    </row>
    <row r="142" spans="1:14" x14ac:dyDescent="0.35">
      <c r="A142" s="776" t="s">
        <v>1628</v>
      </c>
      <c r="B142" s="768">
        <v>2454</v>
      </c>
      <c r="C142" s="764">
        <v>8.6999999999999993</v>
      </c>
      <c r="D142" s="768">
        <v>2818.5</v>
      </c>
      <c r="E142" s="764">
        <v>10</v>
      </c>
      <c r="F142" s="768">
        <v>1806.7</v>
      </c>
      <c r="G142" s="764">
        <v>10.7</v>
      </c>
      <c r="H142" s="768">
        <v>2075</v>
      </c>
      <c r="I142" s="764">
        <v>12.2</v>
      </c>
      <c r="J142" s="768">
        <v>647.29999999999995</v>
      </c>
      <c r="K142" s="764">
        <v>5.8</v>
      </c>
      <c r="L142" s="768">
        <v>743.5</v>
      </c>
      <c r="M142" s="764">
        <v>6.7</v>
      </c>
      <c r="N142" s="761" t="s">
        <v>2030</v>
      </c>
    </row>
    <row r="143" spans="1:14" x14ac:dyDescent="0.35">
      <c r="A143" s="776" t="s">
        <v>1629</v>
      </c>
      <c r="B143" s="768">
        <v>2468.4</v>
      </c>
      <c r="C143" s="764">
        <v>8.8000000000000007</v>
      </c>
      <c r="D143" s="768">
        <v>2800.5</v>
      </c>
      <c r="E143" s="764">
        <v>10</v>
      </c>
      <c r="F143" s="768">
        <v>1817.9</v>
      </c>
      <c r="G143" s="764">
        <v>10.7</v>
      </c>
      <c r="H143" s="768">
        <v>2063.4</v>
      </c>
      <c r="I143" s="764">
        <v>12.2</v>
      </c>
      <c r="J143" s="768">
        <v>650.5</v>
      </c>
      <c r="K143" s="764">
        <v>5.9</v>
      </c>
      <c r="L143" s="768">
        <v>737</v>
      </c>
      <c r="M143" s="764">
        <v>6.6</v>
      </c>
      <c r="N143" s="761" t="s">
        <v>2115</v>
      </c>
    </row>
    <row r="144" spans="1:14" x14ac:dyDescent="0.35">
      <c r="A144" s="776" t="s">
        <v>1630</v>
      </c>
      <c r="B144" s="768">
        <v>2498.9</v>
      </c>
      <c r="C144" s="764">
        <v>8.9</v>
      </c>
      <c r="D144" s="768">
        <v>2769.6</v>
      </c>
      <c r="E144" s="764">
        <v>9.9</v>
      </c>
      <c r="F144" s="768">
        <v>1840.1</v>
      </c>
      <c r="G144" s="764">
        <v>10.9</v>
      </c>
      <c r="H144" s="768">
        <v>2042.9</v>
      </c>
      <c r="I144" s="764">
        <v>12</v>
      </c>
      <c r="J144" s="768">
        <v>658.8</v>
      </c>
      <c r="K144" s="764">
        <v>5.9</v>
      </c>
      <c r="L144" s="768">
        <v>726.7</v>
      </c>
      <c r="M144" s="764">
        <v>6.5</v>
      </c>
      <c r="N144" s="761" t="s">
        <v>2030</v>
      </c>
    </row>
    <row r="145" spans="1:14" x14ac:dyDescent="0.35">
      <c r="A145" s="776" t="s">
        <v>1631</v>
      </c>
      <c r="B145" s="768">
        <v>2528.1</v>
      </c>
      <c r="C145" s="764">
        <v>9</v>
      </c>
      <c r="D145" s="768">
        <v>2852.5</v>
      </c>
      <c r="E145" s="764">
        <v>10.199999999999999</v>
      </c>
      <c r="F145" s="768">
        <v>1863.1</v>
      </c>
      <c r="G145" s="764">
        <v>11</v>
      </c>
      <c r="H145" s="768">
        <v>2088.3000000000002</v>
      </c>
      <c r="I145" s="764">
        <v>12.3</v>
      </c>
      <c r="J145" s="768">
        <v>665</v>
      </c>
      <c r="K145" s="764">
        <v>6</v>
      </c>
      <c r="L145" s="768">
        <v>764.2</v>
      </c>
      <c r="M145" s="764">
        <v>6.9</v>
      </c>
      <c r="N145" s="761" t="s">
        <v>2030</v>
      </c>
    </row>
    <row r="146" spans="1:14" x14ac:dyDescent="0.35">
      <c r="A146" s="776" t="s">
        <v>1632</v>
      </c>
      <c r="B146" s="768">
        <v>2554.4</v>
      </c>
      <c r="C146" s="764">
        <v>9.1</v>
      </c>
      <c r="D146" s="768">
        <v>2898.8</v>
      </c>
      <c r="E146" s="764">
        <v>10.3</v>
      </c>
      <c r="F146" s="768">
        <v>1882</v>
      </c>
      <c r="G146" s="764">
        <v>11.1</v>
      </c>
      <c r="H146" s="768">
        <v>2113.8000000000002</v>
      </c>
      <c r="I146" s="764">
        <v>12.5</v>
      </c>
      <c r="J146" s="768">
        <v>672.4</v>
      </c>
      <c r="K146" s="764">
        <v>6</v>
      </c>
      <c r="L146" s="768">
        <v>785</v>
      </c>
      <c r="M146" s="764">
        <v>7.1</v>
      </c>
      <c r="N146" s="761" t="s">
        <v>2115</v>
      </c>
    </row>
    <row r="147" spans="1:14" x14ac:dyDescent="0.35">
      <c r="A147" s="776" t="s">
        <v>1633</v>
      </c>
      <c r="B147" s="768">
        <v>2582.6999999999998</v>
      </c>
      <c r="C147" s="764">
        <v>9.1999999999999993</v>
      </c>
      <c r="D147" s="768">
        <v>3066.2</v>
      </c>
      <c r="E147" s="764">
        <v>10.9</v>
      </c>
      <c r="F147" s="768">
        <v>1898.8</v>
      </c>
      <c r="G147" s="764">
        <v>11.2</v>
      </c>
      <c r="H147" s="768">
        <v>2208.6</v>
      </c>
      <c r="I147" s="764">
        <v>13</v>
      </c>
      <c r="J147" s="768">
        <v>683.9</v>
      </c>
      <c r="K147" s="764">
        <v>6.2</v>
      </c>
      <c r="L147" s="768">
        <v>857.6</v>
      </c>
      <c r="M147" s="764">
        <v>7.7</v>
      </c>
      <c r="N147" s="761" t="s">
        <v>2030</v>
      </c>
    </row>
    <row r="148" spans="1:14" x14ac:dyDescent="0.35">
      <c r="A148" s="776" t="s">
        <v>1634</v>
      </c>
      <c r="B148" s="768">
        <v>2616</v>
      </c>
      <c r="C148" s="764">
        <v>9.3000000000000007</v>
      </c>
      <c r="D148" s="768">
        <v>3049</v>
      </c>
      <c r="E148" s="764">
        <v>10.9</v>
      </c>
      <c r="F148" s="768">
        <v>1921.5</v>
      </c>
      <c r="G148" s="764">
        <v>11.3</v>
      </c>
      <c r="H148" s="768">
        <v>2207.4</v>
      </c>
      <c r="I148" s="764">
        <v>13</v>
      </c>
      <c r="J148" s="768">
        <v>694.5</v>
      </c>
      <c r="K148" s="764">
        <v>6.2</v>
      </c>
      <c r="L148" s="768">
        <v>841.6</v>
      </c>
      <c r="M148" s="764">
        <v>7.6</v>
      </c>
      <c r="N148" s="761" t="s">
        <v>2115</v>
      </c>
    </row>
    <row r="149" spans="1:14" x14ac:dyDescent="0.35">
      <c r="A149" s="776" t="s">
        <v>1635</v>
      </c>
      <c r="B149" s="768">
        <v>2642.6</v>
      </c>
      <c r="C149" s="764">
        <v>9.4</v>
      </c>
      <c r="D149" s="768">
        <v>3063</v>
      </c>
      <c r="E149" s="764">
        <v>10.9</v>
      </c>
      <c r="F149" s="768">
        <v>1939.8</v>
      </c>
      <c r="G149" s="764">
        <v>11.4</v>
      </c>
      <c r="H149" s="768">
        <v>2228.4</v>
      </c>
      <c r="I149" s="764">
        <v>13.1</v>
      </c>
      <c r="J149" s="768">
        <v>702.8</v>
      </c>
      <c r="K149" s="764">
        <v>6.3</v>
      </c>
      <c r="L149" s="768">
        <v>834.6</v>
      </c>
      <c r="M149" s="764">
        <v>7.5</v>
      </c>
      <c r="N149" s="761" t="s">
        <v>2030</v>
      </c>
    </row>
    <row r="150" spans="1:14" x14ac:dyDescent="0.35">
      <c r="A150" s="776" t="s">
        <v>1636</v>
      </c>
      <c r="B150" s="768">
        <v>2673.7</v>
      </c>
      <c r="C150" s="764">
        <v>9.5</v>
      </c>
      <c r="D150" s="768">
        <v>3097</v>
      </c>
      <c r="E150" s="764">
        <v>11</v>
      </c>
      <c r="F150" s="768">
        <v>1962.3</v>
      </c>
      <c r="G150" s="764">
        <v>11.6</v>
      </c>
      <c r="H150" s="768">
        <v>2268</v>
      </c>
      <c r="I150" s="764">
        <v>13.4</v>
      </c>
      <c r="J150" s="768">
        <v>711.4</v>
      </c>
      <c r="K150" s="764">
        <v>6.4</v>
      </c>
      <c r="L150" s="768">
        <v>829</v>
      </c>
      <c r="M150" s="764">
        <v>7.5</v>
      </c>
      <c r="N150" s="761" t="s">
        <v>2030</v>
      </c>
    </row>
    <row r="151" spans="1:14" x14ac:dyDescent="0.35">
      <c r="A151" s="776" t="s">
        <v>1637</v>
      </c>
      <c r="B151" s="768">
        <v>2691</v>
      </c>
      <c r="C151" s="764">
        <v>9.6</v>
      </c>
      <c r="D151" s="768">
        <v>3225.2</v>
      </c>
      <c r="E151" s="764">
        <v>11.5</v>
      </c>
      <c r="F151" s="768">
        <v>1970.3</v>
      </c>
      <c r="G151" s="764">
        <v>11.7</v>
      </c>
      <c r="H151" s="768">
        <v>2354.9</v>
      </c>
      <c r="I151" s="764">
        <v>14</v>
      </c>
      <c r="J151" s="768">
        <v>720.7</v>
      </c>
      <c r="K151" s="764">
        <v>6.4</v>
      </c>
      <c r="L151" s="768">
        <v>870.4</v>
      </c>
      <c r="M151" s="764">
        <v>7.8</v>
      </c>
      <c r="N151" s="761" t="s">
        <v>2115</v>
      </c>
    </row>
    <row r="152" spans="1:14" x14ac:dyDescent="0.35">
      <c r="A152" s="776" t="s">
        <v>1638</v>
      </c>
      <c r="B152" s="768">
        <v>2699.8</v>
      </c>
      <c r="C152" s="764">
        <v>9.6</v>
      </c>
      <c r="D152" s="768">
        <v>3199.4</v>
      </c>
      <c r="E152" s="764">
        <v>11.4</v>
      </c>
      <c r="F152" s="768">
        <v>1970.9</v>
      </c>
      <c r="G152" s="764">
        <v>11.7</v>
      </c>
      <c r="H152" s="768">
        <v>2336.6</v>
      </c>
      <c r="I152" s="764">
        <v>13.9</v>
      </c>
      <c r="J152" s="768">
        <v>728.9</v>
      </c>
      <c r="K152" s="764">
        <v>6.5</v>
      </c>
      <c r="L152" s="768">
        <v>862.8</v>
      </c>
      <c r="M152" s="764">
        <v>7.7</v>
      </c>
      <c r="N152" s="761" t="s">
        <v>2030</v>
      </c>
    </row>
    <row r="153" spans="1:14" x14ac:dyDescent="0.35">
      <c r="A153" s="776" t="s">
        <v>1639</v>
      </c>
      <c r="B153" s="768">
        <v>2723.4</v>
      </c>
      <c r="C153" s="764">
        <v>9.6999999999999993</v>
      </c>
      <c r="D153" s="768">
        <v>3172.4</v>
      </c>
      <c r="E153" s="764">
        <v>11.3</v>
      </c>
      <c r="F153" s="768">
        <v>1985.2</v>
      </c>
      <c r="G153" s="764">
        <v>11.8</v>
      </c>
      <c r="H153" s="768">
        <v>2319.5</v>
      </c>
      <c r="I153" s="764">
        <v>13.8</v>
      </c>
      <c r="J153" s="768">
        <v>738.2</v>
      </c>
      <c r="K153" s="764">
        <v>6.6</v>
      </c>
      <c r="L153" s="768">
        <v>852.9</v>
      </c>
      <c r="M153" s="764">
        <v>7.6</v>
      </c>
      <c r="N153" s="761" t="s">
        <v>2030</v>
      </c>
    </row>
    <row r="154" spans="1:14" x14ac:dyDescent="0.35">
      <c r="A154" s="776" t="s">
        <v>1640</v>
      </c>
      <c r="B154" s="768">
        <v>2739.6</v>
      </c>
      <c r="C154" s="764">
        <v>9.8000000000000007</v>
      </c>
      <c r="D154" s="768">
        <v>3169.9</v>
      </c>
      <c r="E154" s="764">
        <v>11.3</v>
      </c>
      <c r="F154" s="768">
        <v>1993.8</v>
      </c>
      <c r="G154" s="764">
        <v>11.9</v>
      </c>
      <c r="H154" s="768">
        <v>2306.4</v>
      </c>
      <c r="I154" s="764">
        <v>13.7</v>
      </c>
      <c r="J154" s="768">
        <v>745.8</v>
      </c>
      <c r="K154" s="764">
        <v>6.7</v>
      </c>
      <c r="L154" s="768">
        <v>863.5</v>
      </c>
      <c r="M154" s="764">
        <v>7.7</v>
      </c>
      <c r="N154" s="761" t="s">
        <v>2115</v>
      </c>
    </row>
    <row r="155" spans="1:14" x14ac:dyDescent="0.35">
      <c r="A155" s="776" t="s">
        <v>1641</v>
      </c>
      <c r="B155" s="768">
        <v>2756.5</v>
      </c>
      <c r="C155" s="764">
        <v>9.8000000000000007</v>
      </c>
      <c r="D155" s="768">
        <v>3049.4</v>
      </c>
      <c r="E155" s="764">
        <v>10.9</v>
      </c>
      <c r="F155" s="768">
        <v>2002.7</v>
      </c>
      <c r="G155" s="764">
        <v>11.9</v>
      </c>
      <c r="H155" s="768">
        <v>2199.4</v>
      </c>
      <c r="I155" s="764">
        <v>13.1</v>
      </c>
      <c r="J155" s="768">
        <v>753.8</v>
      </c>
      <c r="K155" s="764">
        <v>6.7</v>
      </c>
      <c r="L155" s="768">
        <v>849.9</v>
      </c>
      <c r="M155" s="764">
        <v>7.6</v>
      </c>
      <c r="N155" s="761" t="s">
        <v>2030</v>
      </c>
    </row>
    <row r="156" spans="1:14" x14ac:dyDescent="0.35">
      <c r="A156" s="776" t="s">
        <v>1642</v>
      </c>
      <c r="B156" s="768">
        <v>2779.9</v>
      </c>
      <c r="C156" s="764">
        <v>9.9</v>
      </c>
      <c r="D156" s="768">
        <v>2983.9</v>
      </c>
      <c r="E156" s="764">
        <v>10.7</v>
      </c>
      <c r="F156" s="768">
        <v>2018.3</v>
      </c>
      <c r="G156" s="764">
        <v>12</v>
      </c>
      <c r="H156" s="768">
        <v>2144.6999999999998</v>
      </c>
      <c r="I156" s="764">
        <v>12.8</v>
      </c>
      <c r="J156" s="768">
        <v>761.6</v>
      </c>
      <c r="K156" s="764">
        <v>6.8</v>
      </c>
      <c r="L156" s="768">
        <v>839.2</v>
      </c>
      <c r="M156" s="764">
        <v>7.5</v>
      </c>
      <c r="N156" s="761" t="s">
        <v>2030</v>
      </c>
    </row>
    <row r="157" spans="1:14" x14ac:dyDescent="0.35">
      <c r="A157" s="776" t="s">
        <v>1643</v>
      </c>
      <c r="B157" s="768">
        <v>2782.6</v>
      </c>
      <c r="C157" s="764">
        <v>9.9</v>
      </c>
      <c r="D157" s="768">
        <v>3020.6</v>
      </c>
      <c r="E157" s="764">
        <v>10.8</v>
      </c>
      <c r="F157" s="768">
        <v>2016</v>
      </c>
      <c r="G157" s="764">
        <v>12</v>
      </c>
      <c r="H157" s="768">
        <v>2144</v>
      </c>
      <c r="I157" s="764">
        <v>12.8</v>
      </c>
      <c r="J157" s="768">
        <v>766.6</v>
      </c>
      <c r="K157" s="764">
        <v>6.8</v>
      </c>
      <c r="L157" s="768">
        <v>876.6</v>
      </c>
      <c r="M157" s="764">
        <v>7.8</v>
      </c>
      <c r="N157" s="761" t="s">
        <v>2115</v>
      </c>
    </row>
    <row r="158" spans="1:14" x14ac:dyDescent="0.35">
      <c r="A158" s="776" t="s">
        <v>1644</v>
      </c>
      <c r="B158" s="768">
        <v>2774</v>
      </c>
      <c r="C158" s="764">
        <v>9.9</v>
      </c>
      <c r="D158" s="768">
        <v>3009.9</v>
      </c>
      <c r="E158" s="764">
        <v>10.8</v>
      </c>
      <c r="F158" s="768">
        <v>2008.9</v>
      </c>
      <c r="G158" s="764">
        <v>12</v>
      </c>
      <c r="H158" s="768">
        <v>2125</v>
      </c>
      <c r="I158" s="764">
        <v>12.6</v>
      </c>
      <c r="J158" s="768">
        <v>765.1</v>
      </c>
      <c r="K158" s="764">
        <v>6.8</v>
      </c>
      <c r="L158" s="768">
        <v>884.9</v>
      </c>
      <c r="M158" s="764">
        <v>7.9</v>
      </c>
      <c r="N158" s="761" t="s">
        <v>2030</v>
      </c>
    </row>
    <row r="159" spans="1:14" x14ac:dyDescent="0.35">
      <c r="A159" s="776" t="s">
        <v>1645</v>
      </c>
      <c r="B159" s="768">
        <v>2787.8</v>
      </c>
      <c r="C159" s="764">
        <v>10</v>
      </c>
      <c r="D159" s="768">
        <v>3167.4</v>
      </c>
      <c r="E159" s="764">
        <v>11.3</v>
      </c>
      <c r="F159" s="768">
        <v>2010.6</v>
      </c>
      <c r="G159" s="764">
        <v>12</v>
      </c>
      <c r="H159" s="768">
        <v>2204.6</v>
      </c>
      <c r="I159" s="764">
        <v>13.1</v>
      </c>
      <c r="J159" s="768">
        <v>777.2</v>
      </c>
      <c r="K159" s="764">
        <v>6.9</v>
      </c>
      <c r="L159" s="768">
        <v>962.8</v>
      </c>
      <c r="M159" s="764">
        <v>8.6</v>
      </c>
      <c r="N159" s="761" t="s">
        <v>2030</v>
      </c>
    </row>
    <row r="160" spans="1:14" x14ac:dyDescent="0.35">
      <c r="A160" s="776" t="s">
        <v>1646</v>
      </c>
      <c r="B160" s="768">
        <v>2792.5</v>
      </c>
      <c r="C160" s="764">
        <v>10</v>
      </c>
      <c r="D160" s="768">
        <v>3094</v>
      </c>
      <c r="E160" s="764">
        <v>11.1</v>
      </c>
      <c r="F160" s="768">
        <v>2008.4</v>
      </c>
      <c r="G160" s="764">
        <v>12</v>
      </c>
      <c r="H160" s="768">
        <v>2162.4</v>
      </c>
      <c r="I160" s="764">
        <v>12.9</v>
      </c>
      <c r="J160" s="768">
        <v>784.1</v>
      </c>
      <c r="K160" s="764">
        <v>7</v>
      </c>
      <c r="L160" s="768">
        <v>931.6</v>
      </c>
      <c r="M160" s="764">
        <v>8.3000000000000007</v>
      </c>
      <c r="N160" s="761" t="s">
        <v>2115</v>
      </c>
    </row>
    <row r="161" spans="1:14" x14ac:dyDescent="0.35">
      <c r="A161" s="776" t="s">
        <v>1647</v>
      </c>
      <c r="B161" s="768">
        <v>2801.5</v>
      </c>
      <c r="C161" s="764">
        <v>10</v>
      </c>
      <c r="D161" s="768">
        <v>3084.4</v>
      </c>
      <c r="E161" s="764">
        <v>11</v>
      </c>
      <c r="F161" s="768">
        <v>2007.9</v>
      </c>
      <c r="G161" s="764">
        <v>12</v>
      </c>
      <c r="H161" s="768">
        <v>2159</v>
      </c>
      <c r="I161" s="764">
        <v>12.9</v>
      </c>
      <c r="J161" s="768">
        <v>793.6</v>
      </c>
      <c r="K161" s="764">
        <v>7.1</v>
      </c>
      <c r="L161" s="768">
        <v>925.4</v>
      </c>
      <c r="M161" s="764">
        <v>8.3000000000000007</v>
      </c>
      <c r="N161" s="761" t="s">
        <v>2030</v>
      </c>
    </row>
    <row r="162" spans="1:14" x14ac:dyDescent="0.35">
      <c r="A162" s="776" t="s">
        <v>1648</v>
      </c>
      <c r="B162" s="768">
        <v>2813.7</v>
      </c>
      <c r="C162" s="764">
        <v>10.1</v>
      </c>
      <c r="D162" s="768">
        <v>3079.4</v>
      </c>
      <c r="E162" s="764">
        <v>11</v>
      </c>
      <c r="F162" s="768">
        <v>2012.8</v>
      </c>
      <c r="G162" s="764">
        <v>12</v>
      </c>
      <c r="H162" s="768">
        <v>2166.9</v>
      </c>
      <c r="I162" s="764">
        <v>12.9</v>
      </c>
      <c r="J162" s="768">
        <v>800.9</v>
      </c>
      <c r="K162" s="764">
        <v>7.2</v>
      </c>
      <c r="L162" s="768">
        <v>912.4</v>
      </c>
      <c r="M162" s="764">
        <v>8.1</v>
      </c>
      <c r="N162" s="761" t="s">
        <v>2030</v>
      </c>
    </row>
    <row r="163" spans="1:14" x14ac:dyDescent="0.35">
      <c r="A163" s="776" t="s">
        <v>1649</v>
      </c>
      <c r="B163" s="768">
        <v>2823.7</v>
      </c>
      <c r="C163" s="764">
        <v>9.8000000000000007</v>
      </c>
      <c r="D163" s="768">
        <v>3199.7</v>
      </c>
      <c r="E163" s="764">
        <v>11.1</v>
      </c>
      <c r="F163" s="768">
        <v>2014.3</v>
      </c>
      <c r="G163" s="764">
        <v>11.8</v>
      </c>
      <c r="H163" s="768">
        <v>2245.4</v>
      </c>
      <c r="I163" s="764">
        <v>13.2</v>
      </c>
      <c r="J163" s="768">
        <v>809.4</v>
      </c>
      <c r="K163" s="764">
        <v>6.9</v>
      </c>
      <c r="L163" s="768">
        <v>954.3</v>
      </c>
      <c r="M163" s="764">
        <v>8.1999999999999993</v>
      </c>
      <c r="N163" s="761" t="s">
        <v>2115</v>
      </c>
    </row>
    <row r="164" spans="1:14" x14ac:dyDescent="0.35">
      <c r="A164" s="776" t="s">
        <v>1650</v>
      </c>
      <c r="B164" s="768">
        <v>2846.7</v>
      </c>
      <c r="C164" s="764">
        <v>9.9</v>
      </c>
      <c r="D164" s="768">
        <v>3186.4</v>
      </c>
      <c r="E164" s="764">
        <v>11.1</v>
      </c>
      <c r="F164" s="768">
        <v>2027.2</v>
      </c>
      <c r="G164" s="764">
        <v>11.9</v>
      </c>
      <c r="H164" s="768">
        <v>2236.9</v>
      </c>
      <c r="I164" s="764">
        <v>13.1</v>
      </c>
      <c r="J164" s="768">
        <v>819.5</v>
      </c>
      <c r="K164" s="764">
        <v>7</v>
      </c>
      <c r="L164" s="768">
        <v>949.5</v>
      </c>
      <c r="M164" s="764">
        <v>8.1</v>
      </c>
      <c r="N164" s="761" t="s">
        <v>2030</v>
      </c>
    </row>
    <row r="165" spans="1:14" x14ac:dyDescent="0.35">
      <c r="A165" s="776" t="s">
        <v>1651</v>
      </c>
      <c r="B165" s="768">
        <v>2857.7</v>
      </c>
      <c r="C165" s="764">
        <v>10</v>
      </c>
      <c r="D165" s="768">
        <v>3142.8</v>
      </c>
      <c r="E165" s="764">
        <v>10.9</v>
      </c>
      <c r="F165" s="768">
        <v>2031.5</v>
      </c>
      <c r="G165" s="764">
        <v>11.9</v>
      </c>
      <c r="H165" s="768">
        <v>2205.1</v>
      </c>
      <c r="I165" s="764">
        <v>12.9</v>
      </c>
      <c r="J165" s="768">
        <v>826.2</v>
      </c>
      <c r="K165" s="764">
        <v>7.1</v>
      </c>
      <c r="L165" s="768">
        <v>937.7</v>
      </c>
      <c r="M165" s="764">
        <v>8</v>
      </c>
      <c r="N165" s="761" t="s">
        <v>2030</v>
      </c>
    </row>
    <row r="166" spans="1:14" x14ac:dyDescent="0.35">
      <c r="A166" s="776" t="s">
        <v>1652</v>
      </c>
      <c r="B166" s="768">
        <v>2847.5</v>
      </c>
      <c r="C166" s="764">
        <v>9.9</v>
      </c>
      <c r="D166" s="768">
        <v>3107.7</v>
      </c>
      <c r="E166" s="764">
        <v>10.8</v>
      </c>
      <c r="F166" s="768">
        <v>2022.1</v>
      </c>
      <c r="G166" s="764">
        <v>11.9</v>
      </c>
      <c r="H166" s="768">
        <v>2180.1</v>
      </c>
      <c r="I166" s="764">
        <v>12.8</v>
      </c>
      <c r="J166" s="768">
        <v>825.4</v>
      </c>
      <c r="K166" s="764">
        <v>7.1</v>
      </c>
      <c r="L166" s="768">
        <v>927.6</v>
      </c>
      <c r="M166" s="764">
        <v>8</v>
      </c>
      <c r="N166" s="761" t="s">
        <v>2115</v>
      </c>
    </row>
    <row r="167" spans="1:14" x14ac:dyDescent="0.35">
      <c r="A167" s="776" t="s">
        <v>1653</v>
      </c>
      <c r="B167" s="768">
        <v>2863.9</v>
      </c>
      <c r="C167" s="764">
        <v>10</v>
      </c>
      <c r="D167" s="768">
        <v>3084.4</v>
      </c>
      <c r="E167" s="764">
        <v>10.7</v>
      </c>
      <c r="F167" s="768">
        <v>2031.1</v>
      </c>
      <c r="G167" s="764">
        <v>11.9</v>
      </c>
      <c r="H167" s="768">
        <v>2161.1</v>
      </c>
      <c r="I167" s="764">
        <v>12.7</v>
      </c>
      <c r="J167" s="768">
        <v>832.8</v>
      </c>
      <c r="K167" s="764">
        <v>7.1</v>
      </c>
      <c r="L167" s="768">
        <v>923.3</v>
      </c>
      <c r="M167" s="764">
        <v>7.9</v>
      </c>
      <c r="N167" s="761" t="s">
        <v>2030</v>
      </c>
    </row>
    <row r="168" spans="1:14" x14ac:dyDescent="0.35">
      <c r="A168" s="776" t="s">
        <v>1654</v>
      </c>
      <c r="B168" s="768">
        <v>2868.5</v>
      </c>
      <c r="C168" s="764">
        <v>10</v>
      </c>
      <c r="D168" s="768">
        <v>3029.7</v>
      </c>
      <c r="E168" s="764">
        <v>10.6</v>
      </c>
      <c r="F168" s="768">
        <v>2030.4</v>
      </c>
      <c r="G168" s="764">
        <v>11.9</v>
      </c>
      <c r="H168" s="768">
        <v>2119.6</v>
      </c>
      <c r="I168" s="764">
        <v>12.4</v>
      </c>
      <c r="J168" s="768">
        <v>838.1</v>
      </c>
      <c r="K168" s="764">
        <v>7.2</v>
      </c>
      <c r="L168" s="768">
        <v>910.1</v>
      </c>
      <c r="M168" s="764">
        <v>7.8</v>
      </c>
      <c r="N168" s="761" t="s">
        <v>2115</v>
      </c>
    </row>
    <row r="169" spans="1:14" x14ac:dyDescent="0.35">
      <c r="A169" s="776" t="s">
        <v>1655</v>
      </c>
      <c r="B169" s="768">
        <v>2884.9</v>
      </c>
      <c r="C169" s="764">
        <v>10.1</v>
      </c>
      <c r="D169" s="768">
        <v>3100.5</v>
      </c>
      <c r="E169" s="764">
        <v>10.8</v>
      </c>
      <c r="F169" s="768">
        <v>2040</v>
      </c>
      <c r="G169" s="764">
        <v>12</v>
      </c>
      <c r="H169" s="768">
        <v>2150.1</v>
      </c>
      <c r="I169" s="764">
        <v>12.6</v>
      </c>
      <c r="J169" s="768">
        <v>844.9</v>
      </c>
      <c r="K169" s="764">
        <v>7.2</v>
      </c>
      <c r="L169" s="768">
        <v>950.4</v>
      </c>
      <c r="M169" s="764">
        <v>8.1</v>
      </c>
      <c r="N169" s="761" t="s">
        <v>2030</v>
      </c>
    </row>
    <row r="170" spans="1:14" x14ac:dyDescent="0.35">
      <c r="A170" s="776" t="s">
        <v>1656</v>
      </c>
      <c r="B170" s="768">
        <v>2893.7</v>
      </c>
      <c r="C170" s="764">
        <v>10.1</v>
      </c>
      <c r="D170" s="768">
        <v>3115.9</v>
      </c>
      <c r="E170" s="764">
        <v>10.9</v>
      </c>
      <c r="F170" s="768">
        <v>2045.5</v>
      </c>
      <c r="G170" s="764">
        <v>12</v>
      </c>
      <c r="H170" s="768">
        <v>2151.1</v>
      </c>
      <c r="I170" s="764">
        <v>12.6</v>
      </c>
      <c r="J170" s="768">
        <v>848.2</v>
      </c>
      <c r="K170" s="764">
        <v>7.3</v>
      </c>
      <c r="L170" s="768">
        <v>964.8</v>
      </c>
      <c r="M170" s="764">
        <v>8.3000000000000007</v>
      </c>
      <c r="N170" s="761" t="s">
        <v>2030</v>
      </c>
    </row>
    <row r="171" spans="1:14" x14ac:dyDescent="0.35">
      <c r="A171" s="776" t="s">
        <v>1657</v>
      </c>
      <c r="B171" s="768">
        <v>2925</v>
      </c>
      <c r="C171" s="764">
        <v>10.199999999999999</v>
      </c>
      <c r="D171" s="768">
        <v>3283.6</v>
      </c>
      <c r="E171" s="764">
        <v>11.4</v>
      </c>
      <c r="F171" s="768">
        <v>2063.6</v>
      </c>
      <c r="G171" s="764">
        <v>12.1</v>
      </c>
      <c r="H171" s="768">
        <v>2245.6</v>
      </c>
      <c r="I171" s="764">
        <v>13.2</v>
      </c>
      <c r="J171" s="768">
        <v>861.4</v>
      </c>
      <c r="K171" s="764">
        <v>7.4</v>
      </c>
      <c r="L171" s="768">
        <v>1038</v>
      </c>
      <c r="M171" s="764">
        <v>8.9</v>
      </c>
      <c r="N171" s="761" t="s">
        <v>2115</v>
      </c>
    </row>
    <row r="172" spans="1:14" x14ac:dyDescent="0.35">
      <c r="A172" s="776" t="s">
        <v>1658</v>
      </c>
      <c r="B172" s="768">
        <v>2936.6</v>
      </c>
      <c r="C172" s="764">
        <v>10.199999999999999</v>
      </c>
      <c r="D172" s="768">
        <v>3225.1</v>
      </c>
      <c r="E172" s="764">
        <v>11.2</v>
      </c>
      <c r="F172" s="768">
        <v>2070.8000000000002</v>
      </c>
      <c r="G172" s="764">
        <v>12.2</v>
      </c>
      <c r="H172" s="768">
        <v>2218</v>
      </c>
      <c r="I172" s="764">
        <v>13</v>
      </c>
      <c r="J172" s="768">
        <v>865.8</v>
      </c>
      <c r="K172" s="764">
        <v>7.4</v>
      </c>
      <c r="L172" s="768">
        <v>1007.1</v>
      </c>
      <c r="M172" s="764">
        <v>8.6</v>
      </c>
      <c r="N172" s="761" t="s">
        <v>2030</v>
      </c>
    </row>
    <row r="173" spans="1:14" x14ac:dyDescent="0.35">
      <c r="A173" s="776" t="s">
        <v>1659</v>
      </c>
      <c r="B173" s="768">
        <v>2949.1</v>
      </c>
      <c r="C173" s="764">
        <v>10.3</v>
      </c>
      <c r="D173" s="768">
        <v>3222.6</v>
      </c>
      <c r="E173" s="764">
        <v>11.2</v>
      </c>
      <c r="F173" s="768">
        <v>2077.1</v>
      </c>
      <c r="G173" s="764">
        <v>12.2</v>
      </c>
      <c r="H173" s="768">
        <v>2222.6999999999998</v>
      </c>
      <c r="I173" s="764">
        <v>13</v>
      </c>
      <c r="J173" s="768">
        <v>872</v>
      </c>
      <c r="K173" s="764">
        <v>7.5</v>
      </c>
      <c r="L173" s="768">
        <v>999.9</v>
      </c>
      <c r="M173" s="764">
        <v>8.6</v>
      </c>
      <c r="N173" s="761" t="s">
        <v>2030</v>
      </c>
    </row>
    <row r="174" spans="1:14" x14ac:dyDescent="0.35">
      <c r="A174" s="776" t="s">
        <v>1660</v>
      </c>
      <c r="B174" s="768">
        <v>2955.7</v>
      </c>
      <c r="C174" s="764">
        <v>10.3</v>
      </c>
      <c r="D174" s="768">
        <v>3219.4</v>
      </c>
      <c r="E174" s="764">
        <v>11.2</v>
      </c>
      <c r="F174" s="768">
        <v>2078.3000000000002</v>
      </c>
      <c r="G174" s="764">
        <v>12.2</v>
      </c>
      <c r="H174" s="768">
        <v>2232.5</v>
      </c>
      <c r="I174" s="764">
        <v>13.1</v>
      </c>
      <c r="J174" s="768">
        <v>877.4</v>
      </c>
      <c r="K174" s="764">
        <v>7.5</v>
      </c>
      <c r="L174" s="768">
        <v>986.9</v>
      </c>
      <c r="M174" s="764">
        <v>8.5</v>
      </c>
      <c r="N174" s="761" t="s">
        <v>2115</v>
      </c>
    </row>
    <row r="175" spans="1:14" x14ac:dyDescent="0.35">
      <c r="A175" s="776" t="s">
        <v>1661</v>
      </c>
      <c r="B175" s="768">
        <v>2964.9</v>
      </c>
      <c r="C175" s="764">
        <v>10.199999999999999</v>
      </c>
      <c r="D175" s="768">
        <v>3341</v>
      </c>
      <c r="E175" s="764">
        <v>11.5</v>
      </c>
      <c r="F175" s="768">
        <v>2084.3000000000002</v>
      </c>
      <c r="G175" s="764">
        <v>12.1</v>
      </c>
      <c r="H175" s="768">
        <v>2316</v>
      </c>
      <c r="I175" s="764">
        <v>13.5</v>
      </c>
      <c r="J175" s="768">
        <v>880.6</v>
      </c>
      <c r="K175" s="764">
        <v>7.4</v>
      </c>
      <c r="L175" s="768">
        <v>1024.9000000000001</v>
      </c>
      <c r="M175" s="764">
        <v>8.6</v>
      </c>
      <c r="N175" s="761" t="s">
        <v>2030</v>
      </c>
    </row>
    <row r="176" spans="1:14" x14ac:dyDescent="0.35">
      <c r="A176" s="776" t="s">
        <v>1662</v>
      </c>
      <c r="B176" s="768">
        <v>2982.8</v>
      </c>
      <c r="C176" s="764">
        <v>10.199999999999999</v>
      </c>
      <c r="D176" s="768">
        <v>3323.7</v>
      </c>
      <c r="E176" s="764">
        <v>11.4</v>
      </c>
      <c r="F176" s="768">
        <v>2097.6</v>
      </c>
      <c r="G176" s="764">
        <v>12.2</v>
      </c>
      <c r="H176" s="768">
        <v>2309.9</v>
      </c>
      <c r="I176" s="764">
        <v>13.4</v>
      </c>
      <c r="J176" s="768">
        <v>885.2</v>
      </c>
      <c r="K176" s="764">
        <v>7.4</v>
      </c>
      <c r="L176" s="768">
        <v>1013.8</v>
      </c>
      <c r="M176" s="764">
        <v>8.5</v>
      </c>
      <c r="N176" s="761" t="s">
        <v>2115</v>
      </c>
    </row>
    <row r="177" spans="1:14" x14ac:dyDescent="0.35">
      <c r="A177" s="776" t="s">
        <v>1663</v>
      </c>
      <c r="B177" s="768">
        <v>2977.1</v>
      </c>
      <c r="C177" s="764">
        <v>10.199999999999999</v>
      </c>
      <c r="D177" s="768">
        <v>3267.6</v>
      </c>
      <c r="E177" s="764">
        <v>11.2</v>
      </c>
      <c r="F177" s="768">
        <v>2090.8000000000002</v>
      </c>
      <c r="G177" s="764">
        <v>12.2</v>
      </c>
      <c r="H177" s="768">
        <v>2269.3000000000002</v>
      </c>
      <c r="I177" s="764">
        <v>13.2</v>
      </c>
      <c r="J177" s="768">
        <v>886.3</v>
      </c>
      <c r="K177" s="764">
        <v>7.4</v>
      </c>
      <c r="L177" s="768">
        <v>998.3</v>
      </c>
      <c r="M177" s="764">
        <v>8.3000000000000007</v>
      </c>
      <c r="N177" s="761" t="s">
        <v>2030</v>
      </c>
    </row>
    <row r="178" spans="1:14" x14ac:dyDescent="0.35">
      <c r="A178" s="776" t="s">
        <v>1664</v>
      </c>
      <c r="B178" s="768">
        <v>2998.3</v>
      </c>
      <c r="C178" s="764">
        <v>10.3</v>
      </c>
      <c r="D178" s="768">
        <v>3272.6</v>
      </c>
      <c r="E178" s="764">
        <v>11.2</v>
      </c>
      <c r="F178" s="768">
        <v>2102</v>
      </c>
      <c r="G178" s="764">
        <v>12.2</v>
      </c>
      <c r="H178" s="768">
        <v>2270.6999999999998</v>
      </c>
      <c r="I178" s="764">
        <v>13.2</v>
      </c>
      <c r="J178" s="768">
        <v>896.3</v>
      </c>
      <c r="K178" s="764">
        <v>7.5</v>
      </c>
      <c r="L178" s="768">
        <v>1001.8</v>
      </c>
      <c r="M178" s="764">
        <v>8.4</v>
      </c>
      <c r="N178" s="761" t="s">
        <v>2030</v>
      </c>
    </row>
    <row r="179" spans="1:14" x14ac:dyDescent="0.35">
      <c r="A179" s="776" t="s">
        <v>1665</v>
      </c>
      <c r="B179" s="768">
        <v>3000.7</v>
      </c>
      <c r="C179" s="764">
        <v>10.3</v>
      </c>
      <c r="D179" s="768">
        <v>3240.9</v>
      </c>
      <c r="E179" s="764">
        <v>11.1</v>
      </c>
      <c r="F179" s="768">
        <v>2101.1999999999998</v>
      </c>
      <c r="G179" s="764">
        <v>12.2</v>
      </c>
      <c r="H179" s="768">
        <v>2243.8000000000002</v>
      </c>
      <c r="I179" s="764">
        <v>13.1</v>
      </c>
      <c r="J179" s="768">
        <v>899.5</v>
      </c>
      <c r="K179" s="764">
        <v>7.5</v>
      </c>
      <c r="L179" s="768">
        <v>997.2</v>
      </c>
      <c r="M179" s="764">
        <v>8.3000000000000007</v>
      </c>
      <c r="N179" s="761" t="s">
        <v>2030</v>
      </c>
    </row>
    <row r="180" spans="1:14" x14ac:dyDescent="0.35">
      <c r="A180" s="776" t="s">
        <v>1666</v>
      </c>
      <c r="B180" s="768">
        <v>2988.5</v>
      </c>
      <c r="C180" s="764">
        <v>10.3</v>
      </c>
      <c r="D180" s="768">
        <v>3178.6</v>
      </c>
      <c r="E180" s="764">
        <v>10.9</v>
      </c>
      <c r="F180" s="768">
        <v>2089.9</v>
      </c>
      <c r="G180" s="764">
        <v>12.2</v>
      </c>
      <c r="H180" s="768">
        <v>2196.8000000000002</v>
      </c>
      <c r="I180" s="764">
        <v>12.8</v>
      </c>
      <c r="J180" s="768">
        <v>898.6</v>
      </c>
      <c r="K180" s="764">
        <v>7.5</v>
      </c>
      <c r="L180" s="768">
        <v>981.7</v>
      </c>
      <c r="M180" s="764">
        <v>8.1999999999999993</v>
      </c>
      <c r="N180" s="761" t="s">
        <v>2115</v>
      </c>
    </row>
    <row r="181" spans="1:14" x14ac:dyDescent="0.35">
      <c r="A181" s="776" t="s">
        <v>1667</v>
      </c>
      <c r="B181" s="768">
        <v>2995.1</v>
      </c>
      <c r="C181" s="764">
        <v>10.3</v>
      </c>
      <c r="D181" s="768">
        <v>3235</v>
      </c>
      <c r="E181" s="764">
        <v>11.1</v>
      </c>
      <c r="F181" s="768">
        <v>2092.6</v>
      </c>
      <c r="G181" s="764">
        <v>12.2</v>
      </c>
      <c r="H181" s="768">
        <v>2216.1999999999998</v>
      </c>
      <c r="I181" s="764">
        <v>12.9</v>
      </c>
      <c r="J181" s="768">
        <v>902.5</v>
      </c>
      <c r="K181" s="764">
        <v>7.5</v>
      </c>
      <c r="L181" s="768">
        <v>1018.8</v>
      </c>
      <c r="M181" s="764">
        <v>8.5</v>
      </c>
      <c r="N181" s="761" t="s">
        <v>2030</v>
      </c>
    </row>
    <row r="182" spans="1:14" x14ac:dyDescent="0.35">
      <c r="A182" s="776" t="s">
        <v>1668</v>
      </c>
      <c r="B182" s="768">
        <v>2997.5</v>
      </c>
      <c r="C182" s="764">
        <v>10.3</v>
      </c>
      <c r="D182" s="768">
        <v>3240.4</v>
      </c>
      <c r="E182" s="764">
        <v>11.1</v>
      </c>
      <c r="F182" s="768">
        <v>2094</v>
      </c>
      <c r="G182" s="764">
        <v>12.2</v>
      </c>
      <c r="H182" s="768">
        <v>2210.6</v>
      </c>
      <c r="I182" s="764">
        <v>12.9</v>
      </c>
      <c r="J182" s="768">
        <v>903.5</v>
      </c>
      <c r="K182" s="764">
        <v>7.6</v>
      </c>
      <c r="L182" s="768">
        <v>1029.8</v>
      </c>
      <c r="M182" s="764">
        <v>8.6</v>
      </c>
      <c r="N182" s="761" t="s">
        <v>2030</v>
      </c>
    </row>
    <row r="183" spans="1:14" x14ac:dyDescent="0.35">
      <c r="A183" s="776" t="s">
        <v>1669</v>
      </c>
      <c r="B183" s="768">
        <v>3004.8</v>
      </c>
      <c r="C183" s="764">
        <v>10.3</v>
      </c>
      <c r="D183" s="768">
        <v>3346.2</v>
      </c>
      <c r="E183" s="764">
        <v>11.5</v>
      </c>
      <c r="F183" s="768">
        <v>2095</v>
      </c>
      <c r="G183" s="764">
        <v>12.2</v>
      </c>
      <c r="H183" s="768">
        <v>2268.5</v>
      </c>
      <c r="I183" s="764">
        <v>13.2</v>
      </c>
      <c r="J183" s="768">
        <v>909.8</v>
      </c>
      <c r="K183" s="764">
        <v>7.6</v>
      </c>
      <c r="L183" s="768">
        <v>1077.7</v>
      </c>
      <c r="M183" s="764">
        <v>9</v>
      </c>
      <c r="N183" s="761" t="s">
        <v>2115</v>
      </c>
    </row>
    <row r="184" spans="1:14" x14ac:dyDescent="0.35">
      <c r="A184" s="776" t="s">
        <v>1670</v>
      </c>
      <c r="B184" s="768">
        <v>3011.3</v>
      </c>
      <c r="C184" s="764">
        <v>10.3</v>
      </c>
      <c r="D184" s="768">
        <v>3276.9</v>
      </c>
      <c r="E184" s="764">
        <v>11.2</v>
      </c>
      <c r="F184" s="768">
        <v>2099.3000000000002</v>
      </c>
      <c r="G184" s="764">
        <v>12.2</v>
      </c>
      <c r="H184" s="768">
        <v>2234</v>
      </c>
      <c r="I184" s="764">
        <v>13</v>
      </c>
      <c r="J184" s="768">
        <v>912</v>
      </c>
      <c r="K184" s="764">
        <v>7.6</v>
      </c>
      <c r="L184" s="768">
        <v>1042.9000000000001</v>
      </c>
      <c r="M184" s="764">
        <v>8.6999999999999993</v>
      </c>
      <c r="N184" s="761" t="s">
        <v>2030</v>
      </c>
    </row>
    <row r="185" spans="1:14" x14ac:dyDescent="0.35">
      <c r="A185" s="776" t="s">
        <v>1671</v>
      </c>
      <c r="B185" s="768">
        <v>3012.6</v>
      </c>
      <c r="C185" s="764">
        <v>10.3</v>
      </c>
      <c r="D185" s="768">
        <v>3258.9</v>
      </c>
      <c r="E185" s="764">
        <v>11.2</v>
      </c>
      <c r="F185" s="768">
        <v>2100.3000000000002</v>
      </c>
      <c r="G185" s="764">
        <v>12.2</v>
      </c>
      <c r="H185" s="768">
        <v>2230.8000000000002</v>
      </c>
      <c r="I185" s="764">
        <v>13</v>
      </c>
      <c r="J185" s="768">
        <v>912.3</v>
      </c>
      <c r="K185" s="764">
        <v>7.6</v>
      </c>
      <c r="L185" s="768">
        <v>1028.0999999999999</v>
      </c>
      <c r="M185" s="764">
        <v>8.6</v>
      </c>
      <c r="N185" s="761" t="s">
        <v>2115</v>
      </c>
    </row>
    <row r="186" spans="1:14" x14ac:dyDescent="0.35">
      <c r="A186" s="776" t="s">
        <v>1672</v>
      </c>
      <c r="B186" s="768">
        <v>3033.4</v>
      </c>
      <c r="C186" s="764">
        <v>10.4</v>
      </c>
      <c r="D186" s="768">
        <v>3273.1</v>
      </c>
      <c r="E186" s="764">
        <v>11.2</v>
      </c>
      <c r="F186" s="768">
        <v>2113.6</v>
      </c>
      <c r="G186" s="764">
        <v>12.3</v>
      </c>
      <c r="H186" s="768">
        <v>2253.9</v>
      </c>
      <c r="I186" s="764">
        <v>13.1</v>
      </c>
      <c r="J186" s="768">
        <v>919.8</v>
      </c>
      <c r="K186" s="764">
        <v>7.7</v>
      </c>
      <c r="L186" s="768">
        <v>1019.1</v>
      </c>
      <c r="M186" s="764">
        <v>8.5</v>
      </c>
      <c r="N186" s="761" t="s">
        <v>2030</v>
      </c>
    </row>
    <row r="187" spans="1:14" x14ac:dyDescent="0.35">
      <c r="A187" s="776" t="s">
        <v>1673</v>
      </c>
      <c r="B187" s="768">
        <v>3044.5</v>
      </c>
      <c r="C187" s="764">
        <v>10.4</v>
      </c>
      <c r="D187" s="768">
        <v>3407.7</v>
      </c>
      <c r="E187" s="764">
        <v>11.7</v>
      </c>
      <c r="F187" s="768">
        <v>2122.1</v>
      </c>
      <c r="G187" s="764">
        <v>12.4</v>
      </c>
      <c r="H187" s="768">
        <v>2345.6</v>
      </c>
      <c r="I187" s="764">
        <v>13.7</v>
      </c>
      <c r="J187" s="768">
        <v>922.4</v>
      </c>
      <c r="K187" s="764">
        <v>7.6</v>
      </c>
      <c r="L187" s="768">
        <v>1062.0999999999999</v>
      </c>
      <c r="M187" s="764">
        <v>8.8000000000000007</v>
      </c>
      <c r="N187" s="761" t="s">
        <v>2030</v>
      </c>
    </row>
    <row r="188" spans="1:14" x14ac:dyDescent="0.35">
      <c r="A188" s="776" t="s">
        <v>1674</v>
      </c>
      <c r="B188" s="768">
        <v>3053.2</v>
      </c>
      <c r="C188" s="764">
        <v>10.4</v>
      </c>
      <c r="D188" s="768">
        <v>3381.9</v>
      </c>
      <c r="E188" s="764">
        <v>11.6</v>
      </c>
      <c r="F188" s="768">
        <v>2123.9</v>
      </c>
      <c r="G188" s="764">
        <v>12.4</v>
      </c>
      <c r="H188" s="768">
        <v>2327.1999999999998</v>
      </c>
      <c r="I188" s="764">
        <v>13.6</v>
      </c>
      <c r="J188" s="768">
        <v>929.3</v>
      </c>
      <c r="K188" s="764">
        <v>7.7</v>
      </c>
      <c r="L188" s="768">
        <v>1054.7</v>
      </c>
      <c r="M188" s="764">
        <v>8.6999999999999993</v>
      </c>
      <c r="N188" s="761" t="s">
        <v>2115</v>
      </c>
    </row>
    <row r="189" spans="1:14" x14ac:dyDescent="0.35">
      <c r="A189" s="776" t="s">
        <v>1675</v>
      </c>
      <c r="B189" s="768">
        <v>3086.1</v>
      </c>
      <c r="C189" s="764">
        <v>10.6</v>
      </c>
      <c r="D189" s="768">
        <v>3323.8</v>
      </c>
      <c r="E189" s="764">
        <v>11.4</v>
      </c>
      <c r="F189" s="768">
        <v>2153.6999999999998</v>
      </c>
      <c r="G189" s="764">
        <v>12.6</v>
      </c>
      <c r="H189" s="768">
        <v>2298.9</v>
      </c>
      <c r="I189" s="764">
        <v>13.5</v>
      </c>
      <c r="J189" s="768">
        <v>932.4</v>
      </c>
      <c r="K189" s="764">
        <v>7.7</v>
      </c>
      <c r="L189" s="768">
        <v>1024.9000000000001</v>
      </c>
      <c r="M189" s="764">
        <v>8.4</v>
      </c>
      <c r="N189" s="761" t="s">
        <v>2030</v>
      </c>
    </row>
    <row r="190" spans="1:14" x14ac:dyDescent="0.35">
      <c r="A190" s="776" t="s">
        <v>1676</v>
      </c>
      <c r="B190" s="768">
        <v>3076.3</v>
      </c>
      <c r="C190" s="764">
        <v>10.5</v>
      </c>
      <c r="D190" s="768">
        <v>3325.1</v>
      </c>
      <c r="E190" s="764">
        <v>11.4</v>
      </c>
      <c r="F190" s="768">
        <v>2140.6</v>
      </c>
      <c r="G190" s="764">
        <v>12.5</v>
      </c>
      <c r="H190" s="768">
        <v>2290</v>
      </c>
      <c r="I190" s="764">
        <v>13.4</v>
      </c>
      <c r="J190" s="768">
        <v>935.7</v>
      </c>
      <c r="K190" s="764">
        <v>7.7</v>
      </c>
      <c r="L190" s="768">
        <v>1035</v>
      </c>
      <c r="M190" s="764">
        <v>8.5</v>
      </c>
      <c r="N190" s="761" t="s">
        <v>2030</v>
      </c>
    </row>
    <row r="191" spans="1:14" x14ac:dyDescent="0.35">
      <c r="A191" s="776" t="s">
        <v>1677</v>
      </c>
      <c r="B191" s="768">
        <v>3084.4</v>
      </c>
      <c r="C191" s="764">
        <v>10.6</v>
      </c>
      <c r="D191" s="768">
        <v>3270.9</v>
      </c>
      <c r="E191" s="764">
        <v>11.2</v>
      </c>
      <c r="F191" s="768">
        <v>2144.3000000000002</v>
      </c>
      <c r="G191" s="764">
        <v>12.5</v>
      </c>
      <c r="H191" s="768">
        <v>2251.4</v>
      </c>
      <c r="I191" s="764">
        <v>13.2</v>
      </c>
      <c r="J191" s="768">
        <v>940.1</v>
      </c>
      <c r="K191" s="764">
        <v>7.7</v>
      </c>
      <c r="L191" s="768">
        <v>1019.4</v>
      </c>
      <c r="M191" s="764">
        <v>8.4</v>
      </c>
      <c r="N191" s="761" t="s">
        <v>2030</v>
      </c>
    </row>
    <row r="192" spans="1:14" x14ac:dyDescent="0.35">
      <c r="A192" s="776" t="s">
        <v>1678</v>
      </c>
      <c r="B192" s="768">
        <v>3085.8</v>
      </c>
      <c r="C192" s="764">
        <v>10.6</v>
      </c>
      <c r="D192" s="768">
        <v>3229.4</v>
      </c>
      <c r="E192" s="764">
        <v>11.1</v>
      </c>
      <c r="F192" s="768">
        <v>2141.1</v>
      </c>
      <c r="G192" s="764">
        <v>12.5</v>
      </c>
      <c r="H192" s="768">
        <v>2217.5</v>
      </c>
      <c r="I192" s="764">
        <v>13</v>
      </c>
      <c r="J192" s="768">
        <v>944.7</v>
      </c>
      <c r="K192" s="764">
        <v>7.8</v>
      </c>
      <c r="L192" s="768">
        <v>1011.9</v>
      </c>
      <c r="M192" s="764">
        <v>8.3000000000000007</v>
      </c>
      <c r="N192" s="761" t="s">
        <v>2115</v>
      </c>
    </row>
    <row r="193" spans="1:14" x14ac:dyDescent="0.35">
      <c r="A193" s="776" t="s">
        <v>1679</v>
      </c>
      <c r="B193" s="768">
        <v>3090</v>
      </c>
      <c r="C193" s="764">
        <v>10.6</v>
      </c>
      <c r="D193" s="768">
        <v>3279.6</v>
      </c>
      <c r="E193" s="764">
        <v>11.2</v>
      </c>
      <c r="F193" s="768">
        <v>2140.1999999999998</v>
      </c>
      <c r="G193" s="764">
        <v>12.5</v>
      </c>
      <c r="H193" s="768">
        <v>2231.5</v>
      </c>
      <c r="I193" s="764">
        <v>13.1</v>
      </c>
      <c r="J193" s="768">
        <v>949.8</v>
      </c>
      <c r="K193" s="764">
        <v>7.8</v>
      </c>
      <c r="L193" s="768">
        <v>1048.0999999999999</v>
      </c>
      <c r="M193" s="764">
        <v>8.6</v>
      </c>
      <c r="N193" s="761" t="s">
        <v>2030</v>
      </c>
    </row>
    <row r="194" spans="1:14" x14ac:dyDescent="0.35">
      <c r="A194" s="776" t="s">
        <v>1680</v>
      </c>
      <c r="B194" s="768">
        <v>3087.6</v>
      </c>
      <c r="C194" s="764">
        <v>10.6</v>
      </c>
      <c r="D194" s="768">
        <v>3280.1</v>
      </c>
      <c r="E194" s="764">
        <v>11.2</v>
      </c>
      <c r="F194" s="768">
        <v>2136.6999999999998</v>
      </c>
      <c r="G194" s="764">
        <v>12.5</v>
      </c>
      <c r="H194" s="768">
        <v>2222</v>
      </c>
      <c r="I194" s="764">
        <v>13</v>
      </c>
      <c r="J194" s="768">
        <v>950.9</v>
      </c>
      <c r="K194" s="764">
        <v>7.8</v>
      </c>
      <c r="L194" s="768">
        <v>1058.0999999999999</v>
      </c>
      <c r="M194" s="764">
        <v>8.6999999999999993</v>
      </c>
      <c r="N194" s="761" t="s">
        <v>2115</v>
      </c>
    </row>
    <row r="195" spans="1:14" x14ac:dyDescent="0.35">
      <c r="A195" s="776" t="s">
        <v>1681</v>
      </c>
      <c r="B195" s="768">
        <v>3072</v>
      </c>
      <c r="C195" s="764">
        <v>10.5</v>
      </c>
      <c r="D195" s="768">
        <v>3332.9</v>
      </c>
      <c r="E195" s="764">
        <v>11.4</v>
      </c>
      <c r="F195" s="768">
        <v>2124.5</v>
      </c>
      <c r="G195" s="764">
        <v>12.4</v>
      </c>
      <c r="H195" s="768">
        <v>2251.3000000000002</v>
      </c>
      <c r="I195" s="764">
        <v>13.2</v>
      </c>
      <c r="J195" s="768">
        <v>947.5</v>
      </c>
      <c r="K195" s="764">
        <v>7.8</v>
      </c>
      <c r="L195" s="768">
        <v>1081.5999999999999</v>
      </c>
      <c r="M195" s="764">
        <v>8.9</v>
      </c>
      <c r="N195" s="761" t="s">
        <v>2030</v>
      </c>
    </row>
    <row r="196" spans="1:14" x14ac:dyDescent="0.35">
      <c r="A196" s="776" t="s">
        <v>1682</v>
      </c>
      <c r="B196" s="768">
        <v>3052.7</v>
      </c>
      <c r="C196" s="764">
        <v>10.4</v>
      </c>
      <c r="D196" s="768">
        <v>3237.2</v>
      </c>
      <c r="E196" s="764">
        <v>11.1</v>
      </c>
      <c r="F196" s="768">
        <v>2112.4</v>
      </c>
      <c r="G196" s="764">
        <v>12.4</v>
      </c>
      <c r="H196" s="768">
        <v>2199.8000000000002</v>
      </c>
      <c r="I196" s="764">
        <v>12.9</v>
      </c>
      <c r="J196" s="768">
        <v>940.3</v>
      </c>
      <c r="K196" s="764">
        <v>7.7</v>
      </c>
      <c r="L196" s="768">
        <v>1037.4000000000001</v>
      </c>
      <c r="M196" s="764">
        <v>8.5</v>
      </c>
      <c r="N196" s="761" t="s">
        <v>2030</v>
      </c>
    </row>
    <row r="197" spans="1:14" x14ac:dyDescent="0.35">
      <c r="A197" s="776" t="s">
        <v>1683</v>
      </c>
      <c r="B197" s="768">
        <v>3045.6</v>
      </c>
      <c r="C197" s="764">
        <v>10.4</v>
      </c>
      <c r="D197" s="768">
        <v>3216.8</v>
      </c>
      <c r="E197" s="764">
        <v>11</v>
      </c>
      <c r="F197" s="768">
        <v>2111.6999999999998</v>
      </c>
      <c r="G197" s="764">
        <v>12.4</v>
      </c>
      <c r="H197" s="768">
        <v>2200.1999999999998</v>
      </c>
      <c r="I197" s="764">
        <v>12.9</v>
      </c>
      <c r="J197" s="768">
        <v>933.9</v>
      </c>
      <c r="K197" s="764">
        <v>7.7</v>
      </c>
      <c r="L197" s="768">
        <v>1016.6</v>
      </c>
      <c r="M197" s="764">
        <v>8.4</v>
      </c>
      <c r="N197" s="761" t="s">
        <v>2115</v>
      </c>
    </row>
    <row r="198" spans="1:14" x14ac:dyDescent="0.35">
      <c r="A198" s="776" t="s">
        <v>1684</v>
      </c>
      <c r="B198" s="768">
        <v>3021.4</v>
      </c>
      <c r="C198" s="764">
        <v>10.3</v>
      </c>
      <c r="D198" s="768">
        <v>3229.2</v>
      </c>
      <c r="E198" s="764">
        <v>11</v>
      </c>
      <c r="F198" s="768">
        <v>2098.5</v>
      </c>
      <c r="G198" s="764">
        <v>12.3</v>
      </c>
      <c r="H198" s="768">
        <v>2221.5</v>
      </c>
      <c r="I198" s="764">
        <v>13</v>
      </c>
      <c r="J198" s="768">
        <v>922.9</v>
      </c>
      <c r="K198" s="764">
        <v>7.6</v>
      </c>
      <c r="L198" s="768">
        <v>1007.6</v>
      </c>
      <c r="M198" s="764">
        <v>8.3000000000000007</v>
      </c>
      <c r="N198" s="761" t="s">
        <v>2030</v>
      </c>
    </row>
    <row r="199" spans="1:14" x14ac:dyDescent="0.35">
      <c r="A199" s="776" t="s">
        <v>1685</v>
      </c>
      <c r="B199" s="768">
        <v>3014.9</v>
      </c>
      <c r="C199" s="764">
        <v>10.199999999999999</v>
      </c>
      <c r="D199" s="768">
        <v>3297.2</v>
      </c>
      <c r="E199" s="764">
        <v>11.2</v>
      </c>
      <c r="F199" s="768">
        <v>2095.9</v>
      </c>
      <c r="G199" s="764">
        <v>12.3</v>
      </c>
      <c r="H199" s="768">
        <v>2272.4</v>
      </c>
      <c r="I199" s="764">
        <v>13.3</v>
      </c>
      <c r="J199" s="768">
        <v>919</v>
      </c>
      <c r="K199" s="764">
        <v>7.4</v>
      </c>
      <c r="L199" s="768">
        <v>1024.8</v>
      </c>
      <c r="M199" s="764">
        <v>8.3000000000000007</v>
      </c>
      <c r="N199" s="761" t="s">
        <v>2030</v>
      </c>
    </row>
    <row r="200" spans="1:14" x14ac:dyDescent="0.35">
      <c r="A200" s="776" t="s">
        <v>1686</v>
      </c>
      <c r="B200" s="768">
        <v>2966.4</v>
      </c>
      <c r="C200" s="764">
        <v>10.1</v>
      </c>
      <c r="D200" s="768">
        <v>3225.8</v>
      </c>
      <c r="E200" s="764">
        <v>10.9</v>
      </c>
      <c r="F200" s="768">
        <v>2071.6</v>
      </c>
      <c r="G200" s="764">
        <v>12.1</v>
      </c>
      <c r="H200" s="768">
        <v>2233.9</v>
      </c>
      <c r="I200" s="764">
        <v>13.1</v>
      </c>
      <c r="J200" s="768">
        <v>894.8</v>
      </c>
      <c r="K200" s="764">
        <v>7.2</v>
      </c>
      <c r="L200" s="768">
        <v>991.9</v>
      </c>
      <c r="M200" s="764">
        <v>8</v>
      </c>
      <c r="N200" s="761" t="s">
        <v>2115</v>
      </c>
    </row>
    <row r="201" spans="1:14" x14ac:dyDescent="0.35">
      <c r="A201" s="776" t="s">
        <v>1687</v>
      </c>
      <c r="B201" s="768">
        <v>2924.6</v>
      </c>
      <c r="C201" s="764">
        <v>9.9</v>
      </c>
      <c r="D201" s="768">
        <v>3143.4</v>
      </c>
      <c r="E201" s="764">
        <v>10.7</v>
      </c>
      <c r="F201" s="768">
        <v>2044.3</v>
      </c>
      <c r="G201" s="764">
        <v>12</v>
      </c>
      <c r="H201" s="768">
        <v>2181</v>
      </c>
      <c r="I201" s="764">
        <v>12.8</v>
      </c>
      <c r="J201" s="768">
        <v>880.3</v>
      </c>
      <c r="K201" s="764">
        <v>7.1</v>
      </c>
      <c r="L201" s="768">
        <v>962.3</v>
      </c>
      <c r="M201" s="764">
        <v>7.8</v>
      </c>
      <c r="N201" s="761" t="s">
        <v>2030</v>
      </c>
    </row>
    <row r="202" spans="1:14" x14ac:dyDescent="0.35">
      <c r="A202" s="776" t="s">
        <v>1688</v>
      </c>
      <c r="B202" s="768">
        <v>2911.1</v>
      </c>
      <c r="C202" s="764">
        <v>9.9</v>
      </c>
      <c r="D202" s="768">
        <v>3107.1</v>
      </c>
      <c r="E202" s="764">
        <v>10.5</v>
      </c>
      <c r="F202" s="768">
        <v>2036.9</v>
      </c>
      <c r="G202" s="764">
        <v>11.9</v>
      </c>
      <c r="H202" s="768">
        <v>2158.1999999999998</v>
      </c>
      <c r="I202" s="764">
        <v>12.6</v>
      </c>
      <c r="J202" s="768">
        <v>874.2</v>
      </c>
      <c r="K202" s="764">
        <v>7.1</v>
      </c>
      <c r="L202" s="768">
        <v>948.9</v>
      </c>
      <c r="M202" s="764">
        <v>7.7</v>
      </c>
      <c r="N202" s="761" t="s">
        <v>2030</v>
      </c>
    </row>
    <row r="203" spans="1:14" x14ac:dyDescent="0.35">
      <c r="A203" s="776" t="s">
        <v>1689</v>
      </c>
      <c r="B203" s="768">
        <v>2845.7</v>
      </c>
      <c r="C203" s="764">
        <v>9.6999999999999993</v>
      </c>
      <c r="D203" s="768">
        <v>2986.5</v>
      </c>
      <c r="E203" s="764">
        <v>10.1</v>
      </c>
      <c r="F203" s="768">
        <v>1995.8</v>
      </c>
      <c r="G203" s="764">
        <v>11.7</v>
      </c>
      <c r="H203" s="768">
        <v>2080.4</v>
      </c>
      <c r="I203" s="764">
        <v>12.2</v>
      </c>
      <c r="J203" s="768">
        <v>849.9</v>
      </c>
      <c r="K203" s="764">
        <v>6.9</v>
      </c>
      <c r="L203" s="768">
        <v>906.1</v>
      </c>
      <c r="M203" s="764">
        <v>7.3</v>
      </c>
      <c r="N203" s="761" t="s">
        <v>2115</v>
      </c>
    </row>
    <row r="204" spans="1:14" x14ac:dyDescent="0.35">
      <c r="A204" s="776" t="s">
        <v>1690</v>
      </c>
      <c r="B204" s="768">
        <v>2807.7</v>
      </c>
      <c r="C204" s="764">
        <v>9.5</v>
      </c>
      <c r="D204" s="768">
        <v>2905.3</v>
      </c>
      <c r="E204" s="764">
        <v>9.9</v>
      </c>
      <c r="F204" s="768">
        <v>1969.4</v>
      </c>
      <c r="G204" s="764">
        <v>11.5</v>
      </c>
      <c r="H204" s="768">
        <v>2023</v>
      </c>
      <c r="I204" s="764">
        <v>11.8</v>
      </c>
      <c r="J204" s="768">
        <v>838.3</v>
      </c>
      <c r="K204" s="764">
        <v>6.8</v>
      </c>
      <c r="L204" s="768">
        <v>882.4</v>
      </c>
      <c r="M204" s="764">
        <v>7.1</v>
      </c>
      <c r="N204" s="761" t="s">
        <v>2030</v>
      </c>
    </row>
    <row r="205" spans="1:14" x14ac:dyDescent="0.35">
      <c r="A205" s="776" t="s">
        <v>1691</v>
      </c>
      <c r="B205" s="768">
        <v>2764</v>
      </c>
      <c r="C205" s="764">
        <v>9.4</v>
      </c>
      <c r="D205" s="768">
        <v>2906.5</v>
      </c>
      <c r="E205" s="764">
        <v>9.9</v>
      </c>
      <c r="F205" s="768">
        <v>1940.6</v>
      </c>
      <c r="G205" s="764">
        <v>11.4</v>
      </c>
      <c r="H205" s="768">
        <v>2008.5</v>
      </c>
      <c r="I205" s="764">
        <v>11.8</v>
      </c>
      <c r="J205" s="768">
        <v>823.4</v>
      </c>
      <c r="K205" s="764">
        <v>6.7</v>
      </c>
      <c r="L205" s="768">
        <v>898</v>
      </c>
      <c r="M205" s="764">
        <v>7.3</v>
      </c>
      <c r="N205" s="761" t="s">
        <v>2030</v>
      </c>
    </row>
    <row r="206" spans="1:14" x14ac:dyDescent="0.35">
      <c r="A206" s="776" t="s">
        <v>1692</v>
      </c>
      <c r="B206" s="768">
        <v>2721</v>
      </c>
      <c r="C206" s="764">
        <v>9.1999999999999993</v>
      </c>
      <c r="D206" s="768">
        <v>2865.8</v>
      </c>
      <c r="E206" s="764">
        <v>9.6999999999999993</v>
      </c>
      <c r="F206" s="768">
        <v>1908.7</v>
      </c>
      <c r="G206" s="764">
        <v>11.2</v>
      </c>
      <c r="H206" s="768">
        <v>1970.3</v>
      </c>
      <c r="I206" s="764">
        <v>11.5</v>
      </c>
      <c r="J206" s="768">
        <v>812.3</v>
      </c>
      <c r="K206" s="764">
        <v>6.6</v>
      </c>
      <c r="L206" s="768">
        <v>895.5</v>
      </c>
      <c r="M206" s="764">
        <v>7.2</v>
      </c>
      <c r="N206" s="761" t="s">
        <v>2115</v>
      </c>
    </row>
    <row r="207" spans="1:14" x14ac:dyDescent="0.35">
      <c r="A207" s="776" t="s">
        <v>1693</v>
      </c>
      <c r="B207" s="768">
        <v>2677.6</v>
      </c>
      <c r="C207" s="764">
        <v>9.1</v>
      </c>
      <c r="D207" s="768">
        <v>2870.2</v>
      </c>
      <c r="E207" s="764">
        <v>9.6999999999999993</v>
      </c>
      <c r="F207" s="768">
        <v>1881</v>
      </c>
      <c r="G207" s="764">
        <v>11</v>
      </c>
      <c r="H207" s="768">
        <v>1973.8</v>
      </c>
      <c r="I207" s="764">
        <v>11.5</v>
      </c>
      <c r="J207" s="768">
        <v>796.6</v>
      </c>
      <c r="K207" s="764">
        <v>6.4</v>
      </c>
      <c r="L207" s="768">
        <v>896.4</v>
      </c>
      <c r="M207" s="764">
        <v>7.2</v>
      </c>
      <c r="N207" s="761" t="s">
        <v>2030</v>
      </c>
    </row>
    <row r="208" spans="1:14" x14ac:dyDescent="0.35">
      <c r="A208" s="776" t="s">
        <v>1694</v>
      </c>
      <c r="B208" s="768">
        <v>2621</v>
      </c>
      <c r="C208" s="764">
        <v>8.9</v>
      </c>
      <c r="D208" s="768">
        <v>2751.4</v>
      </c>
      <c r="E208" s="764">
        <v>9.3000000000000007</v>
      </c>
      <c r="F208" s="768">
        <v>1842.5</v>
      </c>
      <c r="G208" s="764">
        <v>10.8</v>
      </c>
      <c r="H208" s="768">
        <v>1903.6</v>
      </c>
      <c r="I208" s="764">
        <v>11.1</v>
      </c>
      <c r="J208" s="768">
        <v>778.5</v>
      </c>
      <c r="K208" s="764">
        <v>6.3</v>
      </c>
      <c r="L208" s="768">
        <v>847.8</v>
      </c>
      <c r="M208" s="764">
        <v>6.8</v>
      </c>
      <c r="N208" s="761" t="s">
        <v>2030</v>
      </c>
    </row>
    <row r="209" spans="1:14" x14ac:dyDescent="0.35">
      <c r="A209" s="776" t="s">
        <v>1695</v>
      </c>
      <c r="B209" s="768">
        <v>2565.6</v>
      </c>
      <c r="C209" s="764">
        <v>8.6999999999999993</v>
      </c>
      <c r="D209" s="768">
        <v>2685.6</v>
      </c>
      <c r="E209" s="764">
        <v>9.1</v>
      </c>
      <c r="F209" s="768">
        <v>1803.7</v>
      </c>
      <c r="G209" s="764">
        <v>10.6</v>
      </c>
      <c r="H209" s="768">
        <v>1865.8</v>
      </c>
      <c r="I209" s="764">
        <v>10.9</v>
      </c>
      <c r="J209" s="768">
        <v>761.9</v>
      </c>
      <c r="K209" s="764">
        <v>6.2</v>
      </c>
      <c r="L209" s="768">
        <v>819.7</v>
      </c>
      <c r="M209" s="764">
        <v>6.6</v>
      </c>
      <c r="N209" s="761" t="s">
        <v>2115</v>
      </c>
    </row>
    <row r="210" spans="1:14" x14ac:dyDescent="0.35">
      <c r="A210" s="776" t="s">
        <v>1696</v>
      </c>
      <c r="B210" s="768">
        <v>2535.8000000000002</v>
      </c>
      <c r="C210" s="764">
        <v>8.6</v>
      </c>
      <c r="D210" s="768">
        <v>2695.8</v>
      </c>
      <c r="E210" s="764">
        <v>9.1</v>
      </c>
      <c r="F210" s="768">
        <v>1779.5</v>
      </c>
      <c r="G210" s="764">
        <v>10.4</v>
      </c>
      <c r="H210" s="768">
        <v>1878.7</v>
      </c>
      <c r="I210" s="764">
        <v>11</v>
      </c>
      <c r="J210" s="768">
        <v>756.3</v>
      </c>
      <c r="K210" s="764">
        <v>6.1</v>
      </c>
      <c r="L210" s="768">
        <v>817.1</v>
      </c>
      <c r="M210" s="764">
        <v>6.6</v>
      </c>
      <c r="N210" s="761" t="s">
        <v>2030</v>
      </c>
    </row>
    <row r="211" spans="1:14" x14ac:dyDescent="0.35">
      <c r="A211" s="776" t="s">
        <v>1697</v>
      </c>
      <c r="B211" s="768">
        <v>2488.6</v>
      </c>
      <c r="C211" s="764">
        <v>8.4</v>
      </c>
      <c r="D211" s="768">
        <v>2722.2</v>
      </c>
      <c r="E211" s="764">
        <v>9.1</v>
      </c>
      <c r="F211" s="768">
        <v>1741</v>
      </c>
      <c r="G211" s="764">
        <v>10.199999999999999</v>
      </c>
      <c r="H211" s="768">
        <v>1892.7</v>
      </c>
      <c r="I211" s="764">
        <v>11.1</v>
      </c>
      <c r="J211" s="768">
        <v>747.6</v>
      </c>
      <c r="K211" s="764">
        <v>5.9</v>
      </c>
      <c r="L211" s="768">
        <v>829.5</v>
      </c>
      <c r="M211" s="764">
        <v>6.6</v>
      </c>
      <c r="N211" s="761" t="s">
        <v>2115</v>
      </c>
    </row>
    <row r="212" spans="1:14" x14ac:dyDescent="0.35">
      <c r="A212" s="776" t="s">
        <v>1698</v>
      </c>
      <c r="B212" s="768">
        <v>2449.4</v>
      </c>
      <c r="C212" s="764">
        <v>8.1999999999999993</v>
      </c>
      <c r="D212" s="768">
        <v>2665.5</v>
      </c>
      <c r="E212" s="764">
        <v>9</v>
      </c>
      <c r="F212" s="768">
        <v>1712.4</v>
      </c>
      <c r="G212" s="764">
        <v>10</v>
      </c>
      <c r="H212" s="768">
        <v>1852.1</v>
      </c>
      <c r="I212" s="764">
        <v>10.8</v>
      </c>
      <c r="J212" s="768">
        <v>737</v>
      </c>
      <c r="K212" s="764">
        <v>5.8</v>
      </c>
      <c r="L212" s="768">
        <v>813.3</v>
      </c>
      <c r="M212" s="764">
        <v>6.4</v>
      </c>
      <c r="N212" s="761" t="s">
        <v>2030</v>
      </c>
    </row>
    <row r="213" spans="1:14" x14ac:dyDescent="0.35">
      <c r="A213" s="776" t="s">
        <v>1699</v>
      </c>
      <c r="B213" s="768">
        <v>2405.6</v>
      </c>
      <c r="C213" s="764">
        <v>8.1</v>
      </c>
      <c r="D213" s="768">
        <v>2592.1</v>
      </c>
      <c r="E213" s="764">
        <v>8.6999999999999993</v>
      </c>
      <c r="F213" s="768">
        <v>1681.7</v>
      </c>
      <c r="G213" s="764">
        <v>9.8000000000000007</v>
      </c>
      <c r="H213" s="768">
        <v>1803.1</v>
      </c>
      <c r="I213" s="764">
        <v>10.5</v>
      </c>
      <c r="J213" s="768">
        <v>723.9</v>
      </c>
      <c r="K213" s="764">
        <v>5.7</v>
      </c>
      <c r="L213" s="768">
        <v>789</v>
      </c>
      <c r="M213" s="764">
        <v>6.2</v>
      </c>
      <c r="N213" s="761" t="s">
        <v>2030</v>
      </c>
    </row>
    <row r="214" spans="1:14" x14ac:dyDescent="0.35">
      <c r="A214" s="776" t="s">
        <v>1700</v>
      </c>
      <c r="B214" s="768">
        <v>2362.4</v>
      </c>
      <c r="C214" s="764">
        <v>7.9</v>
      </c>
      <c r="D214" s="768">
        <v>2536</v>
      </c>
      <c r="E214" s="764">
        <v>8.5</v>
      </c>
      <c r="F214" s="768">
        <v>1653.2</v>
      </c>
      <c r="G214" s="764">
        <v>9.6999999999999993</v>
      </c>
      <c r="H214" s="768">
        <v>1765.7</v>
      </c>
      <c r="I214" s="764">
        <v>10.3</v>
      </c>
      <c r="J214" s="768">
        <v>709.2</v>
      </c>
      <c r="K214" s="764">
        <v>5.6</v>
      </c>
      <c r="L214" s="768">
        <v>770.3</v>
      </c>
      <c r="M214" s="764">
        <v>6.1</v>
      </c>
      <c r="N214" s="761" t="s">
        <v>2115</v>
      </c>
    </row>
    <row r="215" spans="1:14" x14ac:dyDescent="0.35">
      <c r="A215" s="776" t="s">
        <v>1701</v>
      </c>
      <c r="B215" s="768">
        <v>2317.1999999999998</v>
      </c>
      <c r="C215" s="764">
        <v>7.8</v>
      </c>
      <c r="D215" s="768">
        <v>2426.9</v>
      </c>
      <c r="E215" s="764">
        <v>8.1</v>
      </c>
      <c r="F215" s="768">
        <v>1622.7</v>
      </c>
      <c r="G215" s="764">
        <v>9.5</v>
      </c>
      <c r="H215" s="768">
        <v>1692.1</v>
      </c>
      <c r="I215" s="764">
        <v>9.9</v>
      </c>
      <c r="J215" s="768">
        <v>694.5</v>
      </c>
      <c r="K215" s="764">
        <v>5.5</v>
      </c>
      <c r="L215" s="768">
        <v>734.8</v>
      </c>
      <c r="M215" s="764">
        <v>5.8</v>
      </c>
      <c r="N215" s="761" t="s">
        <v>2030</v>
      </c>
    </row>
    <row r="216" spans="1:14" x14ac:dyDescent="0.35">
      <c r="A216" s="776" t="s">
        <v>1702</v>
      </c>
      <c r="B216" s="768">
        <v>2271.8000000000002</v>
      </c>
      <c r="C216" s="764">
        <v>7.6</v>
      </c>
      <c r="D216" s="768">
        <v>2340.8000000000002</v>
      </c>
      <c r="E216" s="764">
        <v>7.9</v>
      </c>
      <c r="F216" s="768">
        <v>1592.2</v>
      </c>
      <c r="G216" s="764">
        <v>9.3000000000000007</v>
      </c>
      <c r="H216" s="768">
        <v>1632</v>
      </c>
      <c r="I216" s="764">
        <v>9.5</v>
      </c>
      <c r="J216" s="768">
        <v>679.6</v>
      </c>
      <c r="K216" s="764">
        <v>5.4</v>
      </c>
      <c r="L216" s="768">
        <v>708.7</v>
      </c>
      <c r="M216" s="764">
        <v>5.6</v>
      </c>
      <c r="N216" s="761" t="s">
        <v>2030</v>
      </c>
    </row>
    <row r="217" spans="1:14" x14ac:dyDescent="0.35">
      <c r="A217" s="776" t="s">
        <v>1703</v>
      </c>
      <c r="B217" s="768">
        <v>2214.4</v>
      </c>
      <c r="C217" s="764">
        <v>7.4</v>
      </c>
      <c r="D217" s="768">
        <v>2326.6999999999998</v>
      </c>
      <c r="E217" s="764">
        <v>7.8</v>
      </c>
      <c r="F217" s="768">
        <v>1553.1</v>
      </c>
      <c r="G217" s="764">
        <v>9.1</v>
      </c>
      <c r="H217" s="768">
        <v>1606.3</v>
      </c>
      <c r="I217" s="764">
        <v>9.4</v>
      </c>
      <c r="J217" s="768">
        <v>661.3</v>
      </c>
      <c r="K217" s="764">
        <v>5.2</v>
      </c>
      <c r="L217" s="768">
        <v>720.4</v>
      </c>
      <c r="M217" s="764">
        <v>5.7</v>
      </c>
      <c r="N217" s="761" t="s">
        <v>2115</v>
      </c>
    </row>
    <row r="218" spans="1:14" x14ac:dyDescent="0.35">
      <c r="A218" s="776" t="s">
        <v>1704</v>
      </c>
      <c r="B218" s="768">
        <v>2176.8000000000002</v>
      </c>
      <c r="C218" s="764">
        <v>7.3</v>
      </c>
      <c r="D218" s="768">
        <v>2291.1999999999998</v>
      </c>
      <c r="E218" s="764">
        <v>7.7</v>
      </c>
      <c r="F218" s="768">
        <v>1529.9</v>
      </c>
      <c r="G218" s="764">
        <v>8.9</v>
      </c>
      <c r="H218" s="768">
        <v>1576.5</v>
      </c>
      <c r="I218" s="764">
        <v>9.1999999999999993</v>
      </c>
      <c r="J218" s="768">
        <v>646.9</v>
      </c>
      <c r="K218" s="764">
        <v>5.0999999999999996</v>
      </c>
      <c r="L218" s="768">
        <v>714.6</v>
      </c>
      <c r="M218" s="764">
        <v>5.6</v>
      </c>
      <c r="N218" s="761" t="s">
        <v>2030</v>
      </c>
    </row>
    <row r="219" spans="1:14" x14ac:dyDescent="0.35">
      <c r="A219" s="776" t="s">
        <v>1705</v>
      </c>
      <c r="B219" s="768">
        <v>2156.4</v>
      </c>
      <c r="C219" s="764">
        <v>7.2</v>
      </c>
      <c r="D219" s="768">
        <v>2311</v>
      </c>
      <c r="E219" s="764">
        <v>7.8</v>
      </c>
      <c r="F219" s="768">
        <v>1518.3</v>
      </c>
      <c r="G219" s="764">
        <v>8.9</v>
      </c>
      <c r="H219" s="768">
        <v>1594.4</v>
      </c>
      <c r="I219" s="764">
        <v>9.3000000000000007</v>
      </c>
      <c r="J219" s="768">
        <v>638.1</v>
      </c>
      <c r="K219" s="764">
        <v>5</v>
      </c>
      <c r="L219" s="768">
        <v>716.6</v>
      </c>
      <c r="M219" s="764">
        <v>5.7</v>
      </c>
      <c r="N219" s="761" t="s">
        <v>2030</v>
      </c>
    </row>
    <row r="220" spans="1:14" x14ac:dyDescent="0.35">
      <c r="A220" s="776" t="s">
        <v>1706</v>
      </c>
      <c r="B220" s="768">
        <v>2120</v>
      </c>
      <c r="C220" s="764">
        <v>7.1</v>
      </c>
      <c r="D220" s="768">
        <v>2118.9</v>
      </c>
      <c r="E220" s="764">
        <v>7.1</v>
      </c>
      <c r="F220" s="768">
        <v>1495.9</v>
      </c>
      <c r="G220" s="764">
        <v>8.6999999999999993</v>
      </c>
      <c r="H220" s="768">
        <v>1484.2</v>
      </c>
      <c r="I220" s="764">
        <v>8.6999999999999993</v>
      </c>
      <c r="J220" s="768">
        <v>624.1</v>
      </c>
      <c r="K220" s="764">
        <v>4.9000000000000004</v>
      </c>
      <c r="L220" s="768">
        <v>634.6</v>
      </c>
      <c r="M220" s="764">
        <v>5</v>
      </c>
      <c r="N220" s="761" t="s">
        <v>2115</v>
      </c>
    </row>
    <row r="221" spans="1:14" x14ac:dyDescent="0.35">
      <c r="A221" s="776" t="s">
        <v>1707</v>
      </c>
      <c r="B221" s="768">
        <v>2069</v>
      </c>
      <c r="C221" s="764">
        <v>6.9</v>
      </c>
      <c r="D221" s="768">
        <v>2066.9</v>
      </c>
      <c r="E221" s="764">
        <v>6.9</v>
      </c>
      <c r="F221" s="768">
        <v>1459.9</v>
      </c>
      <c r="G221" s="764">
        <v>8.5</v>
      </c>
      <c r="H221" s="768">
        <v>1454.8</v>
      </c>
      <c r="I221" s="764">
        <v>8.5</v>
      </c>
      <c r="J221" s="768">
        <v>609.1</v>
      </c>
      <c r="K221" s="764">
        <v>4.8</v>
      </c>
      <c r="L221" s="768">
        <v>612.20000000000005</v>
      </c>
      <c r="M221" s="764">
        <v>4.8</v>
      </c>
      <c r="N221" s="761" t="s">
        <v>2030</v>
      </c>
    </row>
    <row r="222" spans="1:14" x14ac:dyDescent="0.35">
      <c r="A222" s="776" t="s">
        <v>1708</v>
      </c>
      <c r="B222" s="768">
        <v>2005.8</v>
      </c>
      <c r="C222" s="764">
        <v>6.7</v>
      </c>
      <c r="D222" s="768">
        <v>2046.5</v>
      </c>
      <c r="E222" s="764">
        <v>6.9</v>
      </c>
      <c r="F222" s="768">
        <v>1416.5</v>
      </c>
      <c r="G222" s="764">
        <v>8.3000000000000007</v>
      </c>
      <c r="H222" s="768">
        <v>1451.5</v>
      </c>
      <c r="I222" s="764">
        <v>8.5</v>
      </c>
      <c r="J222" s="768">
        <v>589.29999999999995</v>
      </c>
      <c r="K222" s="764">
        <v>4.7</v>
      </c>
      <c r="L222" s="768">
        <v>595.1</v>
      </c>
      <c r="M222" s="764">
        <v>4.7</v>
      </c>
      <c r="N222" s="761" t="s">
        <v>2030</v>
      </c>
    </row>
    <row r="223" spans="1:14" x14ac:dyDescent="0.35">
      <c r="A223" s="776" t="s">
        <v>1709</v>
      </c>
      <c r="B223" s="768">
        <v>1967.3</v>
      </c>
      <c r="C223" s="764">
        <v>6.6</v>
      </c>
      <c r="D223" s="768">
        <v>2074.3000000000002</v>
      </c>
      <c r="E223" s="764">
        <v>6.9</v>
      </c>
      <c r="F223" s="768">
        <v>1388.2</v>
      </c>
      <c r="G223" s="764">
        <v>8.1</v>
      </c>
      <c r="H223" s="768">
        <v>1473.2</v>
      </c>
      <c r="I223" s="764">
        <v>8.6</v>
      </c>
      <c r="J223" s="768">
        <v>579.1</v>
      </c>
      <c r="K223" s="764">
        <v>4.5</v>
      </c>
      <c r="L223" s="768">
        <v>601.1</v>
      </c>
      <c r="M223" s="764">
        <v>4.7</v>
      </c>
      <c r="N223" s="761" t="s">
        <v>2115</v>
      </c>
    </row>
    <row r="224" spans="1:14" x14ac:dyDescent="0.35">
      <c r="A224" s="776" t="s">
        <v>1710</v>
      </c>
      <c r="B224" s="768">
        <v>1918.2</v>
      </c>
      <c r="C224" s="764">
        <v>6.4</v>
      </c>
      <c r="D224" s="768">
        <v>2018.2</v>
      </c>
      <c r="E224" s="764">
        <v>6.7</v>
      </c>
      <c r="F224" s="768">
        <v>1359.2</v>
      </c>
      <c r="G224" s="764">
        <v>7.9</v>
      </c>
      <c r="H224" s="768">
        <v>1434.9</v>
      </c>
      <c r="I224" s="764">
        <v>8.4</v>
      </c>
      <c r="J224" s="768">
        <v>559</v>
      </c>
      <c r="K224" s="764">
        <v>4.3</v>
      </c>
      <c r="L224" s="768">
        <v>583.29999999999995</v>
      </c>
      <c r="M224" s="764">
        <v>4.5</v>
      </c>
      <c r="N224" s="761" t="s">
        <v>2030</v>
      </c>
    </row>
    <row r="225" spans="1:14" x14ac:dyDescent="0.35">
      <c r="A225" s="776" t="s">
        <v>1711</v>
      </c>
      <c r="B225" s="768">
        <v>1876.9</v>
      </c>
      <c r="C225" s="764">
        <v>6.3</v>
      </c>
      <c r="D225" s="768">
        <v>1960.2</v>
      </c>
      <c r="E225" s="764">
        <v>6.5</v>
      </c>
      <c r="F225" s="768">
        <v>1336.6</v>
      </c>
      <c r="G225" s="764">
        <v>7.8</v>
      </c>
      <c r="H225" s="768">
        <v>1399.4</v>
      </c>
      <c r="I225" s="764">
        <v>8.1999999999999993</v>
      </c>
      <c r="J225" s="768">
        <v>540.29999999999995</v>
      </c>
      <c r="K225" s="764">
        <v>4.2</v>
      </c>
      <c r="L225" s="768">
        <v>560.9</v>
      </c>
      <c r="M225" s="764">
        <v>4.3</v>
      </c>
      <c r="N225" s="761" t="s">
        <v>2030</v>
      </c>
    </row>
    <row r="226" spans="1:14" x14ac:dyDescent="0.35">
      <c r="A226" s="776" t="s">
        <v>1712</v>
      </c>
      <c r="B226" s="768">
        <v>1820.6</v>
      </c>
      <c r="C226" s="764">
        <v>6.1</v>
      </c>
      <c r="D226" s="768">
        <v>1883.6</v>
      </c>
      <c r="E226" s="764">
        <v>6.3</v>
      </c>
      <c r="F226" s="768">
        <v>1300</v>
      </c>
      <c r="G226" s="764">
        <v>7.6</v>
      </c>
      <c r="H226" s="768">
        <v>1350.8</v>
      </c>
      <c r="I226" s="764">
        <v>7.9</v>
      </c>
      <c r="J226" s="768">
        <v>520.6</v>
      </c>
      <c r="K226" s="764">
        <v>4</v>
      </c>
      <c r="L226" s="768">
        <v>532.79999999999995</v>
      </c>
      <c r="M226" s="764">
        <v>4.0999999999999996</v>
      </c>
      <c r="N226" s="761" t="s">
        <v>2115</v>
      </c>
    </row>
    <row r="227" spans="1:14" x14ac:dyDescent="0.35">
      <c r="A227" s="776" t="s">
        <v>1713</v>
      </c>
      <c r="B227" s="768">
        <v>1787.8</v>
      </c>
      <c r="C227" s="764">
        <v>6</v>
      </c>
      <c r="D227" s="768">
        <v>1802.5</v>
      </c>
      <c r="E227" s="764">
        <v>6</v>
      </c>
      <c r="F227" s="768">
        <v>1283.7</v>
      </c>
      <c r="G227" s="764">
        <v>7.5</v>
      </c>
      <c r="H227" s="768">
        <v>1297.0999999999999</v>
      </c>
      <c r="I227" s="764">
        <v>7.6</v>
      </c>
      <c r="J227" s="768">
        <v>504.1</v>
      </c>
      <c r="K227" s="764">
        <v>3.9</v>
      </c>
      <c r="L227" s="768">
        <v>505.5</v>
      </c>
      <c r="M227" s="764">
        <v>3.9</v>
      </c>
      <c r="N227" s="761" t="s">
        <v>2030</v>
      </c>
    </row>
    <row r="228" spans="1:14" x14ac:dyDescent="0.35">
      <c r="A228" s="776" t="s">
        <v>1714</v>
      </c>
      <c r="B228" s="768">
        <v>1762.3</v>
      </c>
      <c r="C228" s="764">
        <v>5.9</v>
      </c>
      <c r="D228" s="768">
        <v>1743.1</v>
      </c>
      <c r="E228" s="764">
        <v>5.8</v>
      </c>
      <c r="F228" s="768">
        <v>1269.5999999999999</v>
      </c>
      <c r="G228" s="764">
        <v>7.4</v>
      </c>
      <c r="H228" s="768">
        <v>1256.5999999999999</v>
      </c>
      <c r="I228" s="764">
        <v>7.3</v>
      </c>
      <c r="J228" s="768">
        <v>492.7</v>
      </c>
      <c r="K228" s="764">
        <v>3.8</v>
      </c>
      <c r="L228" s="768">
        <v>486.6</v>
      </c>
      <c r="M228" s="764">
        <v>3.8</v>
      </c>
      <c r="N228" s="761" t="s">
        <v>2030</v>
      </c>
    </row>
    <row r="229" spans="1:14" x14ac:dyDescent="0.35">
      <c r="A229" s="776" t="s">
        <v>1715</v>
      </c>
      <c r="B229" s="768">
        <v>1743</v>
      </c>
      <c r="C229" s="764">
        <v>5.8</v>
      </c>
      <c r="D229" s="768">
        <v>1771.4</v>
      </c>
      <c r="E229" s="764">
        <v>5.9</v>
      </c>
      <c r="F229" s="768">
        <v>1255.2</v>
      </c>
      <c r="G229" s="764">
        <v>7.3</v>
      </c>
      <c r="H229" s="768">
        <v>1261.5999999999999</v>
      </c>
      <c r="I229" s="764">
        <v>7.4</v>
      </c>
      <c r="J229" s="768">
        <v>487.8</v>
      </c>
      <c r="K229" s="764">
        <v>3.8</v>
      </c>
      <c r="L229" s="768">
        <v>509.8</v>
      </c>
      <c r="M229" s="764">
        <v>3.9</v>
      </c>
      <c r="N229" s="761" t="s">
        <v>2115</v>
      </c>
    </row>
    <row r="230" spans="1:14" x14ac:dyDescent="0.35">
      <c r="A230" s="776" t="s">
        <v>1716</v>
      </c>
      <c r="B230" s="768">
        <v>1705.2</v>
      </c>
      <c r="C230" s="764">
        <v>5.7</v>
      </c>
      <c r="D230" s="768">
        <v>1741.1</v>
      </c>
      <c r="E230" s="764">
        <v>5.8</v>
      </c>
      <c r="F230" s="768">
        <v>1234.2</v>
      </c>
      <c r="G230" s="764">
        <v>7.2</v>
      </c>
      <c r="H230" s="768">
        <v>1238.4000000000001</v>
      </c>
      <c r="I230" s="764">
        <v>7.2</v>
      </c>
      <c r="J230" s="768">
        <v>471</v>
      </c>
      <c r="K230" s="764">
        <v>3.6</v>
      </c>
      <c r="L230" s="768">
        <v>502.7</v>
      </c>
      <c r="M230" s="764">
        <v>3.9</v>
      </c>
      <c r="N230" s="761" t="s">
        <v>2030</v>
      </c>
    </row>
    <row r="231" spans="1:14" x14ac:dyDescent="0.35">
      <c r="A231" s="776" t="s">
        <v>1717</v>
      </c>
      <c r="B231" s="768">
        <v>1685</v>
      </c>
      <c r="C231" s="764">
        <v>5.6</v>
      </c>
      <c r="D231" s="768">
        <v>1702.9</v>
      </c>
      <c r="E231" s="764">
        <v>5.7</v>
      </c>
      <c r="F231" s="768">
        <v>1219.7</v>
      </c>
      <c r="G231" s="764">
        <v>7.1</v>
      </c>
      <c r="H231" s="768">
        <v>1218.8</v>
      </c>
      <c r="I231" s="764">
        <v>7.1</v>
      </c>
      <c r="J231" s="768">
        <v>465.3</v>
      </c>
      <c r="K231" s="764">
        <v>3.6</v>
      </c>
      <c r="L231" s="768">
        <v>484.1</v>
      </c>
      <c r="M231" s="764">
        <v>3.7</v>
      </c>
      <c r="N231" s="761" t="s">
        <v>2115</v>
      </c>
    </row>
    <row r="232" spans="1:14" x14ac:dyDescent="0.35">
      <c r="A232" s="776" t="s">
        <v>1718</v>
      </c>
      <c r="B232" s="768">
        <v>1671.7</v>
      </c>
      <c r="C232" s="764">
        <v>5.6</v>
      </c>
      <c r="D232" s="768">
        <v>1635.8</v>
      </c>
      <c r="E232" s="764">
        <v>5.4</v>
      </c>
      <c r="F232" s="768">
        <v>1214.8</v>
      </c>
      <c r="G232" s="764">
        <v>7.1</v>
      </c>
      <c r="H232" s="768">
        <v>1181.3</v>
      </c>
      <c r="I232" s="764">
        <v>6.9</v>
      </c>
      <c r="J232" s="768">
        <v>456.9</v>
      </c>
      <c r="K232" s="764">
        <v>3.5</v>
      </c>
      <c r="L232" s="768">
        <v>454.5</v>
      </c>
      <c r="M232" s="764">
        <v>3.5</v>
      </c>
      <c r="N232" s="761" t="s">
        <v>2030</v>
      </c>
    </row>
    <row r="233" spans="1:14" x14ac:dyDescent="0.35">
      <c r="A233" s="776" t="s">
        <v>1719</v>
      </c>
      <c r="B233" s="768">
        <v>1648.7</v>
      </c>
      <c r="C233" s="764">
        <v>5.5</v>
      </c>
      <c r="D233" s="768">
        <v>1612.4</v>
      </c>
      <c r="E233" s="764">
        <v>5.4</v>
      </c>
      <c r="F233" s="768">
        <v>1200.9000000000001</v>
      </c>
      <c r="G233" s="764">
        <v>7</v>
      </c>
      <c r="H233" s="768">
        <v>1172.7</v>
      </c>
      <c r="I233" s="764">
        <v>6.9</v>
      </c>
      <c r="J233" s="768">
        <v>447.8</v>
      </c>
      <c r="K233" s="764">
        <v>3.5</v>
      </c>
      <c r="L233" s="768">
        <v>439.7</v>
      </c>
      <c r="M233" s="764">
        <v>3.4</v>
      </c>
      <c r="N233" s="761" t="s">
        <v>2030</v>
      </c>
    </row>
    <row r="234" spans="1:14" x14ac:dyDescent="0.35">
      <c r="A234" s="776" t="s">
        <v>1720</v>
      </c>
      <c r="B234" s="768">
        <v>1629.5</v>
      </c>
      <c r="C234" s="764">
        <v>5.4</v>
      </c>
      <c r="D234" s="768">
        <v>1639</v>
      </c>
      <c r="E234" s="764">
        <v>5.5</v>
      </c>
      <c r="F234" s="768">
        <v>1190.8</v>
      </c>
      <c r="G234" s="764">
        <v>7</v>
      </c>
      <c r="H234" s="768">
        <v>1204.8</v>
      </c>
      <c r="I234" s="764">
        <v>7</v>
      </c>
      <c r="J234" s="768">
        <v>438.7</v>
      </c>
      <c r="K234" s="764">
        <v>3.4</v>
      </c>
      <c r="L234" s="768">
        <v>434.2</v>
      </c>
      <c r="M234" s="764">
        <v>3.4</v>
      </c>
      <c r="N234" s="761" t="s">
        <v>2115</v>
      </c>
    </row>
    <row r="235" spans="1:14" x14ac:dyDescent="0.35">
      <c r="A235" s="776" t="s">
        <v>1721</v>
      </c>
      <c r="B235" s="768">
        <v>1605.9</v>
      </c>
      <c r="C235" s="764">
        <v>5.3</v>
      </c>
      <c r="D235" s="768">
        <v>1687</v>
      </c>
      <c r="E235" s="764">
        <v>5.6</v>
      </c>
      <c r="F235" s="768">
        <v>1176.4000000000001</v>
      </c>
      <c r="G235" s="764">
        <v>6.9</v>
      </c>
      <c r="H235" s="768">
        <v>1239.3</v>
      </c>
      <c r="I235" s="764">
        <v>7.3</v>
      </c>
      <c r="J235" s="768">
        <v>429.5</v>
      </c>
      <c r="K235" s="764">
        <v>3.3</v>
      </c>
      <c r="L235" s="768">
        <v>447.7</v>
      </c>
      <c r="M235" s="764">
        <v>3.4</v>
      </c>
      <c r="N235" s="761" t="s">
        <v>2030</v>
      </c>
    </row>
    <row r="236" spans="1:14" x14ac:dyDescent="0.35">
      <c r="A236" s="776" t="s">
        <v>1722</v>
      </c>
      <c r="B236" s="768">
        <v>1597</v>
      </c>
      <c r="C236" s="764">
        <v>5.3</v>
      </c>
      <c r="D236" s="768">
        <v>1675.7</v>
      </c>
      <c r="E236" s="764">
        <v>5.6</v>
      </c>
      <c r="F236" s="768">
        <v>1173.8</v>
      </c>
      <c r="G236" s="764">
        <v>6.9</v>
      </c>
      <c r="H236" s="768">
        <v>1232.2</v>
      </c>
      <c r="I236" s="764">
        <v>7.2</v>
      </c>
      <c r="J236" s="768">
        <v>423.2</v>
      </c>
      <c r="K236" s="764">
        <v>3.2</v>
      </c>
      <c r="L236" s="768">
        <v>443.5</v>
      </c>
      <c r="M236" s="764">
        <v>3.4</v>
      </c>
      <c r="N236" s="761" t="s">
        <v>2030</v>
      </c>
    </row>
    <row r="237" spans="1:14" x14ac:dyDescent="0.35">
      <c r="A237" s="776" t="s">
        <v>1723</v>
      </c>
      <c r="B237" s="768">
        <v>1584.1</v>
      </c>
      <c r="C237" s="764">
        <v>5.3</v>
      </c>
      <c r="D237" s="768">
        <v>1646.6</v>
      </c>
      <c r="E237" s="764">
        <v>5.5</v>
      </c>
      <c r="F237" s="768">
        <v>1167.0999999999999</v>
      </c>
      <c r="G237" s="764">
        <v>6.8</v>
      </c>
      <c r="H237" s="768">
        <v>1213.5</v>
      </c>
      <c r="I237" s="764">
        <v>7.1</v>
      </c>
      <c r="J237" s="768">
        <v>417</v>
      </c>
      <c r="K237" s="764">
        <v>3.2</v>
      </c>
      <c r="L237" s="768">
        <v>433.1</v>
      </c>
      <c r="M237" s="764">
        <v>3.3</v>
      </c>
      <c r="N237" s="761" t="s">
        <v>2030</v>
      </c>
    </row>
    <row r="238" spans="1:14" x14ac:dyDescent="0.35">
      <c r="A238" s="776" t="s">
        <v>1724</v>
      </c>
      <c r="B238" s="768">
        <v>1570.2</v>
      </c>
      <c r="C238" s="764">
        <v>5.2</v>
      </c>
      <c r="D238" s="768">
        <v>1626.3</v>
      </c>
      <c r="E238" s="764">
        <v>5.4</v>
      </c>
      <c r="F238" s="768">
        <v>1156.5999999999999</v>
      </c>
      <c r="G238" s="764">
        <v>6.8</v>
      </c>
      <c r="H238" s="768">
        <v>1198.2</v>
      </c>
      <c r="I238" s="764">
        <v>7</v>
      </c>
      <c r="J238" s="768">
        <v>413.6</v>
      </c>
      <c r="K238" s="764">
        <v>3.2</v>
      </c>
      <c r="L238" s="768">
        <v>428.1</v>
      </c>
      <c r="M238" s="764">
        <v>3.3</v>
      </c>
      <c r="N238" s="761" t="s">
        <v>2115</v>
      </c>
    </row>
    <row r="239" spans="1:14" x14ac:dyDescent="0.35">
      <c r="A239" s="776" t="s">
        <v>1725</v>
      </c>
      <c r="B239" s="768">
        <v>1567.5</v>
      </c>
      <c r="C239" s="764">
        <v>5.2</v>
      </c>
      <c r="D239" s="768">
        <v>1578.5</v>
      </c>
      <c r="E239" s="764">
        <v>5.2</v>
      </c>
      <c r="F239" s="768">
        <v>1157.3</v>
      </c>
      <c r="G239" s="764">
        <v>6.8</v>
      </c>
      <c r="H239" s="768">
        <v>1170</v>
      </c>
      <c r="I239" s="764">
        <v>6.9</v>
      </c>
      <c r="J239" s="768">
        <v>410.2</v>
      </c>
      <c r="K239" s="764">
        <v>3.1</v>
      </c>
      <c r="L239" s="768">
        <v>408.5</v>
      </c>
      <c r="M239" s="764">
        <v>3.1</v>
      </c>
      <c r="N239" s="761" t="s">
        <v>2030</v>
      </c>
    </row>
    <row r="240" spans="1:14" x14ac:dyDescent="0.35">
      <c r="A240" s="776" t="s">
        <v>1726</v>
      </c>
      <c r="B240" s="768">
        <v>1584.3</v>
      </c>
      <c r="C240" s="764">
        <v>5.3</v>
      </c>
      <c r="D240" s="768">
        <v>1555.6</v>
      </c>
      <c r="E240" s="764">
        <v>5.2</v>
      </c>
      <c r="F240" s="768">
        <v>1174.3</v>
      </c>
      <c r="G240" s="764">
        <v>6.9</v>
      </c>
      <c r="H240" s="768">
        <v>1155.4000000000001</v>
      </c>
      <c r="I240" s="764">
        <v>6.8</v>
      </c>
      <c r="J240" s="768">
        <v>410</v>
      </c>
      <c r="K240" s="764">
        <v>3.1</v>
      </c>
      <c r="L240" s="768">
        <v>400.2</v>
      </c>
      <c r="M240" s="764">
        <v>3.1</v>
      </c>
      <c r="N240" s="761" t="s">
        <v>2115</v>
      </c>
    </row>
    <row r="241" spans="1:14" x14ac:dyDescent="0.35">
      <c r="A241" s="776" t="s">
        <v>1727</v>
      </c>
      <c r="B241" s="768">
        <v>1607</v>
      </c>
      <c r="C241" s="764">
        <v>5.3</v>
      </c>
      <c r="D241" s="768">
        <v>1623.6</v>
      </c>
      <c r="E241" s="764">
        <v>5.4</v>
      </c>
      <c r="F241" s="768">
        <v>1195.2</v>
      </c>
      <c r="G241" s="764">
        <v>7</v>
      </c>
      <c r="H241" s="768">
        <v>1192.0999999999999</v>
      </c>
      <c r="I241" s="764">
        <v>7</v>
      </c>
      <c r="J241" s="768">
        <v>411.8</v>
      </c>
      <c r="K241" s="764">
        <v>3.2</v>
      </c>
      <c r="L241" s="768">
        <v>431.5</v>
      </c>
      <c r="M241" s="764">
        <v>3.3</v>
      </c>
      <c r="N241" s="761" t="s">
        <v>2030</v>
      </c>
    </row>
    <row r="242" spans="1:14" x14ac:dyDescent="0.35">
      <c r="A242" s="776" t="s">
        <v>1728</v>
      </c>
      <c r="B242" s="768">
        <v>1635.2</v>
      </c>
      <c r="C242" s="764">
        <v>5.4</v>
      </c>
      <c r="D242" s="768">
        <v>1657.8</v>
      </c>
      <c r="E242" s="764">
        <v>5.5</v>
      </c>
      <c r="F242" s="768">
        <v>1219.4000000000001</v>
      </c>
      <c r="G242" s="764">
        <v>7.2</v>
      </c>
      <c r="H242" s="768">
        <v>1211.8</v>
      </c>
      <c r="I242" s="764">
        <v>7.1</v>
      </c>
      <c r="J242" s="768">
        <v>415.8</v>
      </c>
      <c r="K242" s="764">
        <v>3.2</v>
      </c>
      <c r="L242" s="768">
        <v>446</v>
      </c>
      <c r="M242" s="764">
        <v>3.4</v>
      </c>
      <c r="N242" s="761" t="s">
        <v>2030</v>
      </c>
    </row>
    <row r="243" spans="1:14" x14ac:dyDescent="0.35">
      <c r="A243" s="776" t="s">
        <v>1729</v>
      </c>
      <c r="B243" s="768">
        <v>1680.5</v>
      </c>
      <c r="C243" s="764">
        <v>5.6</v>
      </c>
      <c r="D243" s="768">
        <v>1673.9</v>
      </c>
      <c r="E243" s="764">
        <v>5.6</v>
      </c>
      <c r="F243" s="768">
        <v>1258.8</v>
      </c>
      <c r="G243" s="764">
        <v>7.4</v>
      </c>
      <c r="H243" s="768">
        <v>1234.2</v>
      </c>
      <c r="I243" s="764">
        <v>7.2</v>
      </c>
      <c r="J243" s="768">
        <v>421.7</v>
      </c>
      <c r="K243" s="764">
        <v>3.2</v>
      </c>
      <c r="L243" s="768">
        <v>439.7</v>
      </c>
      <c r="M243" s="764">
        <v>3.4</v>
      </c>
      <c r="N243" s="761" t="s">
        <v>2115</v>
      </c>
    </row>
    <row r="244" spans="1:14" x14ac:dyDescent="0.35">
      <c r="A244" s="776" t="s">
        <v>1730</v>
      </c>
      <c r="B244" s="768">
        <v>1725.9</v>
      </c>
      <c r="C244" s="764">
        <v>5.7</v>
      </c>
      <c r="D244" s="768">
        <v>1670.6</v>
      </c>
      <c r="E244" s="764">
        <v>5.5</v>
      </c>
      <c r="F244" s="768">
        <v>1296.3</v>
      </c>
      <c r="G244" s="764">
        <v>7.6</v>
      </c>
      <c r="H244" s="768">
        <v>1244.4000000000001</v>
      </c>
      <c r="I244" s="764">
        <v>7.3</v>
      </c>
      <c r="J244" s="768">
        <v>429.6</v>
      </c>
      <c r="K244" s="764">
        <v>3.3</v>
      </c>
      <c r="L244" s="768">
        <v>426.2</v>
      </c>
      <c r="M244" s="764">
        <v>3.3</v>
      </c>
      <c r="N244" s="761" t="s">
        <v>2030</v>
      </c>
    </row>
    <row r="245" spans="1:14" x14ac:dyDescent="0.35">
      <c r="A245" s="776" t="s">
        <v>1731</v>
      </c>
      <c r="B245" s="768">
        <v>1773.5</v>
      </c>
      <c r="C245" s="764">
        <v>5.9</v>
      </c>
      <c r="D245" s="768">
        <v>1728.1</v>
      </c>
      <c r="E245" s="764">
        <v>5.7</v>
      </c>
      <c r="F245" s="768">
        <v>1332.9</v>
      </c>
      <c r="G245" s="764">
        <v>7.8</v>
      </c>
      <c r="H245" s="768">
        <v>1295.8</v>
      </c>
      <c r="I245" s="764">
        <v>7.6</v>
      </c>
      <c r="J245" s="768">
        <v>440.6</v>
      </c>
      <c r="K245" s="764">
        <v>3.4</v>
      </c>
      <c r="L245" s="768">
        <v>432.3</v>
      </c>
      <c r="M245" s="764">
        <v>3.3</v>
      </c>
      <c r="N245" s="761" t="s">
        <v>2030</v>
      </c>
    </row>
    <row r="246" spans="1:14" x14ac:dyDescent="0.35">
      <c r="A246" s="776" t="s">
        <v>1732</v>
      </c>
      <c r="B246" s="768">
        <v>1846.5</v>
      </c>
      <c r="C246" s="764">
        <v>6.1</v>
      </c>
      <c r="D246" s="768">
        <v>1850.4</v>
      </c>
      <c r="E246" s="764">
        <v>6.1</v>
      </c>
      <c r="F246" s="768">
        <v>1392.9</v>
      </c>
      <c r="G246" s="764">
        <v>8.1999999999999993</v>
      </c>
      <c r="H246" s="768">
        <v>1400.6</v>
      </c>
      <c r="I246" s="764">
        <v>8.1999999999999993</v>
      </c>
      <c r="J246" s="768">
        <v>453.6</v>
      </c>
      <c r="K246" s="764">
        <v>3.5</v>
      </c>
      <c r="L246" s="768">
        <v>449.8</v>
      </c>
      <c r="M246" s="764">
        <v>3.4</v>
      </c>
      <c r="N246" s="761" t="s">
        <v>2115</v>
      </c>
    </row>
    <row r="247" spans="1:14" x14ac:dyDescent="0.35">
      <c r="A247" s="776" t="s">
        <v>1733</v>
      </c>
      <c r="B247" s="768">
        <v>1871.1</v>
      </c>
      <c r="C247" s="764">
        <v>6.3</v>
      </c>
      <c r="D247" s="768">
        <v>1959.7</v>
      </c>
      <c r="E247" s="764">
        <v>6.6</v>
      </c>
      <c r="F247" s="768">
        <v>1411.3</v>
      </c>
      <c r="G247" s="764">
        <v>8.4</v>
      </c>
      <c r="H247" s="768">
        <v>1480.8</v>
      </c>
      <c r="I247" s="764">
        <v>8.8000000000000007</v>
      </c>
      <c r="J247" s="768">
        <v>459.8</v>
      </c>
      <c r="K247" s="764">
        <v>3.5</v>
      </c>
      <c r="L247" s="768">
        <v>479</v>
      </c>
      <c r="M247" s="764">
        <v>3.7</v>
      </c>
      <c r="N247" s="761" t="s">
        <v>2030</v>
      </c>
    </row>
    <row r="248" spans="1:14" x14ac:dyDescent="0.35">
      <c r="A248" s="776" t="s">
        <v>1734</v>
      </c>
      <c r="B248" s="768">
        <v>1960.9</v>
      </c>
      <c r="C248" s="764">
        <v>6.6</v>
      </c>
      <c r="D248" s="768">
        <v>2045.4</v>
      </c>
      <c r="E248" s="764">
        <v>6.8</v>
      </c>
      <c r="F248" s="768">
        <v>1484</v>
      </c>
      <c r="G248" s="764">
        <v>8.8000000000000007</v>
      </c>
      <c r="H248" s="768">
        <v>1547.8</v>
      </c>
      <c r="I248" s="764">
        <v>9.1999999999999993</v>
      </c>
      <c r="J248" s="768">
        <v>476.9</v>
      </c>
      <c r="K248" s="764">
        <v>3.7</v>
      </c>
      <c r="L248" s="768">
        <v>497.6</v>
      </c>
      <c r="M248" s="764">
        <v>3.8</v>
      </c>
      <c r="N248" s="761" t="s">
        <v>2115</v>
      </c>
    </row>
    <row r="249" spans="1:14" x14ac:dyDescent="0.35">
      <c r="A249" s="776" t="s">
        <v>1735</v>
      </c>
      <c r="B249" s="768">
        <v>2079.6</v>
      </c>
      <c r="C249" s="764">
        <v>7</v>
      </c>
      <c r="D249" s="768">
        <v>2142.1</v>
      </c>
      <c r="E249" s="764">
        <v>7.2</v>
      </c>
      <c r="F249" s="768">
        <v>1575.9</v>
      </c>
      <c r="G249" s="764">
        <v>9.3000000000000007</v>
      </c>
      <c r="H249" s="768">
        <v>1623.8</v>
      </c>
      <c r="I249" s="764">
        <v>9.6</v>
      </c>
      <c r="J249" s="768">
        <v>503.7</v>
      </c>
      <c r="K249" s="764">
        <v>3.9</v>
      </c>
      <c r="L249" s="768">
        <v>518.20000000000005</v>
      </c>
      <c r="M249" s="764">
        <v>4</v>
      </c>
      <c r="N249" s="761" t="s">
        <v>2030</v>
      </c>
    </row>
    <row r="250" spans="1:14" x14ac:dyDescent="0.35">
      <c r="A250" s="776" t="s">
        <v>1736</v>
      </c>
      <c r="B250" s="768">
        <v>2143.6</v>
      </c>
      <c r="C250" s="764">
        <v>7.2</v>
      </c>
      <c r="D250" s="768">
        <v>2198.5</v>
      </c>
      <c r="E250" s="764">
        <v>7.4</v>
      </c>
      <c r="F250" s="768">
        <v>1622.7</v>
      </c>
      <c r="G250" s="764">
        <v>9.6</v>
      </c>
      <c r="H250" s="768">
        <v>1668.2</v>
      </c>
      <c r="I250" s="764">
        <v>9.9</v>
      </c>
      <c r="J250" s="768">
        <v>520.9</v>
      </c>
      <c r="K250" s="764">
        <v>4</v>
      </c>
      <c r="L250" s="768">
        <v>530.20000000000005</v>
      </c>
      <c r="M250" s="764">
        <v>4.0999999999999996</v>
      </c>
      <c r="N250" s="761" t="s">
        <v>2030</v>
      </c>
    </row>
    <row r="251" spans="1:14" x14ac:dyDescent="0.35">
      <c r="A251" s="776" t="s">
        <v>1737</v>
      </c>
      <c r="B251" s="768">
        <v>2205.9</v>
      </c>
      <c r="C251" s="764">
        <v>7.4</v>
      </c>
      <c r="D251" s="768">
        <v>2213.8000000000002</v>
      </c>
      <c r="E251" s="764">
        <v>7.4</v>
      </c>
      <c r="F251" s="768">
        <v>1673.9</v>
      </c>
      <c r="G251" s="764">
        <v>9.9</v>
      </c>
      <c r="H251" s="768">
        <v>1684.7</v>
      </c>
      <c r="I251" s="764">
        <v>10</v>
      </c>
      <c r="J251" s="768">
        <v>532</v>
      </c>
      <c r="K251" s="764">
        <v>4.0999999999999996</v>
      </c>
      <c r="L251" s="768">
        <v>529</v>
      </c>
      <c r="M251" s="764">
        <v>4.0999999999999996</v>
      </c>
      <c r="N251" s="761" t="s">
        <v>2030</v>
      </c>
    </row>
    <row r="252" spans="1:14" x14ac:dyDescent="0.35">
      <c r="A252" s="776" t="s">
        <v>1738</v>
      </c>
      <c r="B252" s="768">
        <v>2274.6999999999998</v>
      </c>
      <c r="C252" s="764">
        <v>7.6</v>
      </c>
      <c r="D252" s="768">
        <v>2241</v>
      </c>
      <c r="E252" s="764">
        <v>7.5</v>
      </c>
      <c r="F252" s="768">
        <v>1729.9</v>
      </c>
      <c r="G252" s="764">
        <v>10.199999999999999</v>
      </c>
      <c r="H252" s="768">
        <v>1707.7</v>
      </c>
      <c r="I252" s="764">
        <v>10.1</v>
      </c>
      <c r="J252" s="768">
        <v>544.79999999999995</v>
      </c>
      <c r="K252" s="764">
        <v>4.2</v>
      </c>
      <c r="L252" s="768">
        <v>533.4</v>
      </c>
      <c r="M252" s="764">
        <v>4.0999999999999996</v>
      </c>
      <c r="N252" s="761" t="s">
        <v>2115</v>
      </c>
    </row>
    <row r="253" spans="1:14" x14ac:dyDescent="0.35">
      <c r="A253" s="776" t="s">
        <v>1739</v>
      </c>
      <c r="B253" s="768">
        <v>2341.3000000000002</v>
      </c>
      <c r="C253" s="764">
        <v>7.8</v>
      </c>
      <c r="D253" s="768">
        <v>2367.5</v>
      </c>
      <c r="E253" s="764">
        <v>7.9</v>
      </c>
      <c r="F253" s="768">
        <v>1782.6</v>
      </c>
      <c r="G253" s="764">
        <v>10.6</v>
      </c>
      <c r="H253" s="768">
        <v>1782.4</v>
      </c>
      <c r="I253" s="764">
        <v>10.6</v>
      </c>
      <c r="J253" s="768">
        <v>558.70000000000005</v>
      </c>
      <c r="K253" s="764">
        <v>4.3</v>
      </c>
      <c r="L253" s="768">
        <v>585.20000000000005</v>
      </c>
      <c r="M253" s="764">
        <v>4.5</v>
      </c>
      <c r="N253" s="761" t="s">
        <v>2030</v>
      </c>
    </row>
    <row r="254" spans="1:14" x14ac:dyDescent="0.35">
      <c r="A254" s="776" t="s">
        <v>1740</v>
      </c>
      <c r="B254" s="768">
        <v>2391.3000000000002</v>
      </c>
      <c r="C254" s="764">
        <v>8</v>
      </c>
      <c r="D254" s="768">
        <v>2435.1</v>
      </c>
      <c r="E254" s="764">
        <v>8.1999999999999993</v>
      </c>
      <c r="F254" s="768">
        <v>1822.1</v>
      </c>
      <c r="G254" s="764">
        <v>10.8</v>
      </c>
      <c r="H254" s="768">
        <v>1823</v>
      </c>
      <c r="I254" s="764">
        <v>10.8</v>
      </c>
      <c r="J254" s="768">
        <v>569.20000000000005</v>
      </c>
      <c r="K254" s="764">
        <v>4.4000000000000004</v>
      </c>
      <c r="L254" s="768">
        <v>612.20000000000005</v>
      </c>
      <c r="M254" s="764">
        <v>4.7</v>
      </c>
      <c r="N254" s="761" t="s">
        <v>2030</v>
      </c>
    </row>
    <row r="255" spans="1:14" x14ac:dyDescent="0.35">
      <c r="A255" s="776" t="s">
        <v>1741</v>
      </c>
      <c r="B255" s="768">
        <v>2434.9</v>
      </c>
      <c r="C255" s="764">
        <v>8.1999999999999993</v>
      </c>
      <c r="D255" s="768">
        <v>2450.6999999999998</v>
      </c>
      <c r="E255" s="764">
        <v>8.1999999999999993</v>
      </c>
      <c r="F255" s="768">
        <v>1856.8</v>
      </c>
      <c r="G255" s="764">
        <v>11</v>
      </c>
      <c r="H255" s="768">
        <v>1843.4</v>
      </c>
      <c r="I255" s="764">
        <v>10.9</v>
      </c>
      <c r="J255" s="768">
        <v>578.1</v>
      </c>
      <c r="K255" s="764">
        <v>4.5</v>
      </c>
      <c r="L255" s="768">
        <v>607.20000000000005</v>
      </c>
      <c r="M255" s="764">
        <v>4.7</v>
      </c>
      <c r="N255" s="761" t="s">
        <v>2115</v>
      </c>
    </row>
    <row r="256" spans="1:14" x14ac:dyDescent="0.35">
      <c r="A256" s="776" t="s">
        <v>1742</v>
      </c>
      <c r="B256" s="768">
        <v>2470.1</v>
      </c>
      <c r="C256" s="764">
        <v>8.3000000000000007</v>
      </c>
      <c r="D256" s="768">
        <v>2426</v>
      </c>
      <c r="E256" s="764">
        <v>8.1</v>
      </c>
      <c r="F256" s="768">
        <v>1886.4</v>
      </c>
      <c r="G256" s="764">
        <v>11.2</v>
      </c>
      <c r="H256" s="768">
        <v>1839.7</v>
      </c>
      <c r="I256" s="764">
        <v>10.9</v>
      </c>
      <c r="J256" s="768">
        <v>583.70000000000005</v>
      </c>
      <c r="K256" s="764">
        <v>4.5</v>
      </c>
      <c r="L256" s="768">
        <v>586.20000000000005</v>
      </c>
      <c r="M256" s="764">
        <v>4.5</v>
      </c>
      <c r="N256" s="761" t="s">
        <v>2030</v>
      </c>
    </row>
    <row r="257" spans="1:14" x14ac:dyDescent="0.35">
      <c r="A257" s="776" t="s">
        <v>1743</v>
      </c>
      <c r="B257" s="768">
        <v>2504.8000000000002</v>
      </c>
      <c r="C257" s="764">
        <v>8.4</v>
      </c>
      <c r="D257" s="768">
        <v>2471.8000000000002</v>
      </c>
      <c r="E257" s="764">
        <v>8.3000000000000007</v>
      </c>
      <c r="F257" s="768">
        <v>1916.4</v>
      </c>
      <c r="G257" s="764">
        <v>11.3</v>
      </c>
      <c r="H257" s="768">
        <v>1885.7</v>
      </c>
      <c r="I257" s="764">
        <v>11.2</v>
      </c>
      <c r="J257" s="768">
        <v>588.4</v>
      </c>
      <c r="K257" s="764">
        <v>4.5</v>
      </c>
      <c r="L257" s="768">
        <v>586.1</v>
      </c>
      <c r="M257" s="764">
        <v>4.5</v>
      </c>
      <c r="N257" s="761" t="s">
        <v>2115</v>
      </c>
    </row>
    <row r="258" spans="1:14" x14ac:dyDescent="0.35">
      <c r="A258" s="776" t="s">
        <v>1744</v>
      </c>
      <c r="B258" s="768">
        <v>2535.9</v>
      </c>
      <c r="C258" s="764">
        <v>8.5</v>
      </c>
      <c r="D258" s="768">
        <v>2551.6999999999998</v>
      </c>
      <c r="E258" s="764">
        <v>8.5</v>
      </c>
      <c r="F258" s="768">
        <v>1941.8</v>
      </c>
      <c r="G258" s="764">
        <v>11.5</v>
      </c>
      <c r="H258" s="768">
        <v>1957.4</v>
      </c>
      <c r="I258" s="764">
        <v>11.6</v>
      </c>
      <c r="J258" s="768">
        <v>594.1</v>
      </c>
      <c r="K258" s="764">
        <v>4.5999999999999996</v>
      </c>
      <c r="L258" s="768">
        <v>594.29999999999995</v>
      </c>
      <c r="M258" s="764">
        <v>4.5999999999999996</v>
      </c>
      <c r="N258" s="761" t="s">
        <v>2030</v>
      </c>
    </row>
    <row r="259" spans="1:14" x14ac:dyDescent="0.35">
      <c r="A259" s="776" t="s">
        <v>1745</v>
      </c>
      <c r="B259" s="768">
        <v>2564.4</v>
      </c>
      <c r="C259" s="764">
        <v>8.6</v>
      </c>
      <c r="D259" s="768">
        <v>2673.9</v>
      </c>
      <c r="E259" s="764">
        <v>9</v>
      </c>
      <c r="F259" s="768">
        <v>1963.1</v>
      </c>
      <c r="G259" s="764">
        <v>11.7</v>
      </c>
      <c r="H259" s="768">
        <v>2045.4</v>
      </c>
      <c r="I259" s="764">
        <v>12.2</v>
      </c>
      <c r="J259" s="768">
        <v>601.29999999999995</v>
      </c>
      <c r="K259" s="764">
        <v>4.5999999999999996</v>
      </c>
      <c r="L259" s="768">
        <v>628.5</v>
      </c>
      <c r="M259" s="764">
        <v>4.8</v>
      </c>
      <c r="N259" s="761" t="s">
        <v>2030</v>
      </c>
    </row>
    <row r="260" spans="1:14" x14ac:dyDescent="0.35">
      <c r="A260" s="776" t="s">
        <v>1746</v>
      </c>
      <c r="B260" s="768">
        <v>2609.1</v>
      </c>
      <c r="C260" s="764">
        <v>8.8000000000000007</v>
      </c>
      <c r="D260" s="768">
        <v>2710.5</v>
      </c>
      <c r="E260" s="764">
        <v>9.1</v>
      </c>
      <c r="F260" s="768">
        <v>1999.9</v>
      </c>
      <c r="G260" s="764">
        <v>11.9</v>
      </c>
      <c r="H260" s="768">
        <v>2074.5</v>
      </c>
      <c r="I260" s="764">
        <v>12.4</v>
      </c>
      <c r="J260" s="768">
        <v>609.20000000000005</v>
      </c>
      <c r="K260" s="764">
        <v>4.7</v>
      </c>
      <c r="L260" s="768">
        <v>636</v>
      </c>
      <c r="M260" s="764">
        <v>4.9000000000000004</v>
      </c>
      <c r="N260" s="761" t="s">
        <v>2115</v>
      </c>
    </row>
    <row r="261" spans="1:14" x14ac:dyDescent="0.35">
      <c r="A261" s="776" t="s">
        <v>1747</v>
      </c>
      <c r="B261" s="768">
        <v>2636.1</v>
      </c>
      <c r="C261" s="764">
        <v>8.9</v>
      </c>
      <c r="D261" s="768">
        <v>2707.5</v>
      </c>
      <c r="E261" s="764">
        <v>9.1</v>
      </c>
      <c r="F261" s="768">
        <v>2022.3</v>
      </c>
      <c r="G261" s="764">
        <v>12</v>
      </c>
      <c r="H261" s="768">
        <v>2075.1</v>
      </c>
      <c r="I261" s="764">
        <v>12.4</v>
      </c>
      <c r="J261" s="768">
        <v>613.79999999999995</v>
      </c>
      <c r="K261" s="764">
        <v>4.7</v>
      </c>
      <c r="L261" s="768">
        <v>632.4</v>
      </c>
      <c r="M261" s="764">
        <v>4.9000000000000004</v>
      </c>
      <c r="N261" s="761" t="s">
        <v>2030</v>
      </c>
    </row>
    <row r="262" spans="1:14" x14ac:dyDescent="0.35">
      <c r="A262" s="776" t="s">
        <v>1748</v>
      </c>
      <c r="B262" s="768">
        <v>2665</v>
      </c>
      <c r="C262" s="764">
        <v>9</v>
      </c>
      <c r="D262" s="768">
        <v>2736.5</v>
      </c>
      <c r="E262" s="764">
        <v>9.1999999999999993</v>
      </c>
      <c r="F262" s="768">
        <v>2048.9</v>
      </c>
      <c r="G262" s="764">
        <v>12.2</v>
      </c>
      <c r="H262" s="768">
        <v>2100.1</v>
      </c>
      <c r="I262" s="764">
        <v>12.5</v>
      </c>
      <c r="J262" s="768">
        <v>616.1</v>
      </c>
      <c r="K262" s="764">
        <v>4.8</v>
      </c>
      <c r="L262" s="768">
        <v>636.5</v>
      </c>
      <c r="M262" s="764">
        <v>4.9000000000000004</v>
      </c>
      <c r="N262" s="761" t="s">
        <v>2030</v>
      </c>
    </row>
    <row r="263" spans="1:14" x14ac:dyDescent="0.35">
      <c r="A263" s="776" t="s">
        <v>1749</v>
      </c>
      <c r="B263" s="768">
        <v>2696.7</v>
      </c>
      <c r="C263" s="764">
        <v>9.1</v>
      </c>
      <c r="D263" s="768">
        <v>2707.9</v>
      </c>
      <c r="E263" s="764">
        <v>9.1</v>
      </c>
      <c r="F263" s="768">
        <v>2073.6</v>
      </c>
      <c r="G263" s="764">
        <v>12.4</v>
      </c>
      <c r="H263" s="768">
        <v>2085.1</v>
      </c>
      <c r="I263" s="764">
        <v>12.4</v>
      </c>
      <c r="J263" s="768">
        <v>623.1</v>
      </c>
      <c r="K263" s="764">
        <v>4.8</v>
      </c>
      <c r="L263" s="768">
        <v>622.79999999999995</v>
      </c>
      <c r="M263" s="764">
        <v>4.8</v>
      </c>
      <c r="N263" s="761" t="s">
        <v>2115</v>
      </c>
    </row>
    <row r="264" spans="1:14" x14ac:dyDescent="0.35">
      <c r="A264" s="776" t="s">
        <v>1750</v>
      </c>
      <c r="B264" s="768">
        <v>2711.1</v>
      </c>
      <c r="C264" s="764">
        <v>9.1</v>
      </c>
      <c r="D264" s="768">
        <v>2678.2</v>
      </c>
      <c r="E264" s="764">
        <v>9</v>
      </c>
      <c r="F264" s="768">
        <v>2084.4</v>
      </c>
      <c r="G264" s="764">
        <v>12.4</v>
      </c>
      <c r="H264" s="768">
        <v>2061.1999999999998</v>
      </c>
      <c r="I264" s="764">
        <v>12.3</v>
      </c>
      <c r="J264" s="768">
        <v>626.70000000000005</v>
      </c>
      <c r="K264" s="764">
        <v>4.8</v>
      </c>
      <c r="L264" s="768">
        <v>617</v>
      </c>
      <c r="M264" s="764">
        <v>4.8</v>
      </c>
      <c r="N264" s="761" t="s">
        <v>2030</v>
      </c>
    </row>
    <row r="265" spans="1:14" x14ac:dyDescent="0.35">
      <c r="A265" s="776" t="s">
        <v>1751</v>
      </c>
      <c r="B265" s="768">
        <v>2733.2</v>
      </c>
      <c r="C265" s="764">
        <v>9.1999999999999993</v>
      </c>
      <c r="D265" s="768">
        <v>2774</v>
      </c>
      <c r="E265" s="764">
        <v>9.3000000000000007</v>
      </c>
      <c r="F265" s="768">
        <v>2103.9</v>
      </c>
      <c r="G265" s="764">
        <v>12.5</v>
      </c>
      <c r="H265" s="768">
        <v>2108.6999999999998</v>
      </c>
      <c r="I265" s="764">
        <v>12.6</v>
      </c>
      <c r="J265" s="768">
        <v>629.29999999999995</v>
      </c>
      <c r="K265" s="764">
        <v>4.9000000000000004</v>
      </c>
      <c r="L265" s="768">
        <v>665.3</v>
      </c>
      <c r="M265" s="764">
        <v>5.0999999999999996</v>
      </c>
      <c r="N265" s="761" t="s">
        <v>2030</v>
      </c>
    </row>
    <row r="266" spans="1:14" x14ac:dyDescent="0.35">
      <c r="A266" s="776" t="s">
        <v>1752</v>
      </c>
      <c r="B266" s="768">
        <v>2777.7</v>
      </c>
      <c r="C266" s="764">
        <v>9.3000000000000007</v>
      </c>
      <c r="D266" s="768">
        <v>2845.5</v>
      </c>
      <c r="E266" s="764">
        <v>9.6</v>
      </c>
      <c r="F266" s="768">
        <v>2138</v>
      </c>
      <c r="G266" s="764">
        <v>12.7</v>
      </c>
      <c r="H266" s="768">
        <v>2149.4</v>
      </c>
      <c r="I266" s="764">
        <v>12.8</v>
      </c>
      <c r="J266" s="768">
        <v>639.70000000000005</v>
      </c>
      <c r="K266" s="764">
        <v>4.9000000000000004</v>
      </c>
      <c r="L266" s="768">
        <v>696.1</v>
      </c>
      <c r="M266" s="764">
        <v>5.4</v>
      </c>
      <c r="N266" s="761" t="s">
        <v>2115</v>
      </c>
    </row>
    <row r="267" spans="1:14" x14ac:dyDescent="0.35">
      <c r="A267" s="776" t="s">
        <v>1753</v>
      </c>
      <c r="B267" s="768">
        <v>2807.7</v>
      </c>
      <c r="C267" s="764">
        <v>9.4</v>
      </c>
      <c r="D267" s="768">
        <v>2847.4</v>
      </c>
      <c r="E267" s="764">
        <v>9.6</v>
      </c>
      <c r="F267" s="768">
        <v>2161.4</v>
      </c>
      <c r="G267" s="764">
        <v>12.9</v>
      </c>
      <c r="H267" s="768">
        <v>2160.9</v>
      </c>
      <c r="I267" s="764">
        <v>12.9</v>
      </c>
      <c r="J267" s="768">
        <v>646.29999999999995</v>
      </c>
      <c r="K267" s="764">
        <v>5</v>
      </c>
      <c r="L267" s="768">
        <v>686.5</v>
      </c>
      <c r="M267" s="764">
        <v>5.3</v>
      </c>
      <c r="N267" s="761" t="s">
        <v>2030</v>
      </c>
    </row>
    <row r="268" spans="1:14" x14ac:dyDescent="0.35">
      <c r="A268" s="776" t="s">
        <v>1754</v>
      </c>
      <c r="B268" s="768">
        <v>2848.4</v>
      </c>
      <c r="C268" s="764">
        <v>9.6</v>
      </c>
      <c r="D268" s="768">
        <v>2814.4</v>
      </c>
      <c r="E268" s="764">
        <v>9.5</v>
      </c>
      <c r="F268" s="768">
        <v>2193.6999999999998</v>
      </c>
      <c r="G268" s="764">
        <v>13.1</v>
      </c>
      <c r="H268" s="768">
        <v>2151.9</v>
      </c>
      <c r="I268" s="764">
        <v>12.8</v>
      </c>
      <c r="J268" s="768">
        <v>654.70000000000005</v>
      </c>
      <c r="K268" s="764">
        <v>5</v>
      </c>
      <c r="L268" s="768">
        <v>662.5</v>
      </c>
      <c r="M268" s="764">
        <v>5.0999999999999996</v>
      </c>
      <c r="N268" s="761" t="s">
        <v>2030</v>
      </c>
    </row>
    <row r="269" spans="1:14" x14ac:dyDescent="0.35">
      <c r="A269" s="776" t="s">
        <v>1755</v>
      </c>
      <c r="B269" s="768">
        <v>2888.9</v>
      </c>
      <c r="C269" s="764">
        <v>9.6999999999999993</v>
      </c>
      <c r="D269" s="768">
        <v>2864.1</v>
      </c>
      <c r="E269" s="764">
        <v>9.6</v>
      </c>
      <c r="F269" s="768">
        <v>2226.1</v>
      </c>
      <c r="G269" s="764">
        <v>13.3</v>
      </c>
      <c r="H269" s="768">
        <v>2199.6999999999998</v>
      </c>
      <c r="I269" s="764">
        <v>13.1</v>
      </c>
      <c r="J269" s="768">
        <v>662.8</v>
      </c>
      <c r="K269" s="764">
        <v>5.0999999999999996</v>
      </c>
      <c r="L269" s="768">
        <v>664.4</v>
      </c>
      <c r="M269" s="764">
        <v>5.0999999999999996</v>
      </c>
      <c r="N269" s="761" t="s">
        <v>2115</v>
      </c>
    </row>
    <row r="270" spans="1:14" x14ac:dyDescent="0.35">
      <c r="A270" s="776" t="s">
        <v>1756</v>
      </c>
      <c r="B270" s="768">
        <v>2960.3</v>
      </c>
      <c r="C270" s="764">
        <v>9.9</v>
      </c>
      <c r="D270" s="768">
        <v>2983.3</v>
      </c>
      <c r="E270" s="764">
        <v>10</v>
      </c>
      <c r="F270" s="768">
        <v>2279.4</v>
      </c>
      <c r="G270" s="764">
        <v>13.6</v>
      </c>
      <c r="H270" s="768">
        <v>2299.6999999999998</v>
      </c>
      <c r="I270" s="764">
        <v>13.7</v>
      </c>
      <c r="J270" s="768">
        <v>680.9</v>
      </c>
      <c r="K270" s="764">
        <v>5.3</v>
      </c>
      <c r="L270" s="768">
        <v>683.7</v>
      </c>
      <c r="M270" s="764">
        <v>5.3</v>
      </c>
      <c r="N270" s="761" t="s">
        <v>2030</v>
      </c>
    </row>
    <row r="271" spans="1:14" x14ac:dyDescent="0.35">
      <c r="A271" s="776" t="s">
        <v>1757</v>
      </c>
      <c r="B271" s="768">
        <v>2937.5</v>
      </c>
      <c r="C271" s="764">
        <v>9.9</v>
      </c>
      <c r="D271" s="768">
        <v>3062.1</v>
      </c>
      <c r="E271" s="764">
        <v>10.4</v>
      </c>
      <c r="F271" s="768">
        <v>2260.6</v>
      </c>
      <c r="G271" s="764">
        <v>13.6</v>
      </c>
      <c r="H271" s="768">
        <v>2353.8000000000002</v>
      </c>
      <c r="I271" s="764">
        <v>14.2</v>
      </c>
      <c r="J271" s="768">
        <v>676.9</v>
      </c>
      <c r="K271" s="764">
        <v>5.2</v>
      </c>
      <c r="L271" s="768">
        <v>708.2</v>
      </c>
      <c r="M271" s="764">
        <v>5.5</v>
      </c>
      <c r="N271" s="761" t="s">
        <v>2115</v>
      </c>
    </row>
    <row r="272" spans="1:14" x14ac:dyDescent="0.35">
      <c r="A272" s="776" t="s">
        <v>1758</v>
      </c>
      <c r="B272" s="768">
        <v>2930.6</v>
      </c>
      <c r="C272" s="764">
        <v>9.9</v>
      </c>
      <c r="D272" s="768">
        <v>3042.6</v>
      </c>
      <c r="E272" s="764">
        <v>10.3</v>
      </c>
      <c r="F272" s="768">
        <v>2253.9</v>
      </c>
      <c r="G272" s="764">
        <v>13.6</v>
      </c>
      <c r="H272" s="768">
        <v>2335.9</v>
      </c>
      <c r="I272" s="764">
        <v>14.1</v>
      </c>
      <c r="J272" s="768">
        <v>676.7</v>
      </c>
      <c r="K272" s="764">
        <v>5.2</v>
      </c>
      <c r="L272" s="768">
        <v>706.7</v>
      </c>
      <c r="M272" s="764">
        <v>5.5</v>
      </c>
      <c r="N272" s="761" t="s">
        <v>2030</v>
      </c>
    </row>
    <row r="273" spans="1:14" x14ac:dyDescent="0.35">
      <c r="A273" s="776" t="s">
        <v>1759</v>
      </c>
      <c r="B273" s="768">
        <v>2923.1</v>
      </c>
      <c r="C273" s="764">
        <v>9.9</v>
      </c>
      <c r="D273" s="768">
        <v>2996.7</v>
      </c>
      <c r="E273" s="764">
        <v>10.1</v>
      </c>
      <c r="F273" s="768">
        <v>2248.5</v>
      </c>
      <c r="G273" s="764">
        <v>13.6</v>
      </c>
      <c r="H273" s="768">
        <v>2303.1999999999998</v>
      </c>
      <c r="I273" s="764">
        <v>13.9</v>
      </c>
      <c r="J273" s="768">
        <v>674.6</v>
      </c>
      <c r="K273" s="764">
        <v>5.2</v>
      </c>
      <c r="L273" s="768">
        <v>693.5</v>
      </c>
      <c r="M273" s="764">
        <v>5.4</v>
      </c>
      <c r="N273" s="761" t="s">
        <v>2030</v>
      </c>
    </row>
    <row r="274" spans="1:14" x14ac:dyDescent="0.35">
      <c r="A274" s="776" t="s">
        <v>1760</v>
      </c>
      <c r="B274" s="768">
        <v>2925.5</v>
      </c>
      <c r="C274" s="764">
        <v>9.9</v>
      </c>
      <c r="D274" s="768">
        <v>3000.5</v>
      </c>
      <c r="E274" s="764">
        <v>10.199999999999999</v>
      </c>
      <c r="F274" s="768">
        <v>2251.4</v>
      </c>
      <c r="G274" s="764">
        <v>13.6</v>
      </c>
      <c r="H274" s="768">
        <v>2304.1999999999998</v>
      </c>
      <c r="I274" s="764">
        <v>13.9</v>
      </c>
      <c r="J274" s="768">
        <v>674.1</v>
      </c>
      <c r="K274" s="764">
        <v>5.2</v>
      </c>
      <c r="L274" s="768">
        <v>696.3</v>
      </c>
      <c r="M274" s="764">
        <v>5.4</v>
      </c>
      <c r="N274" s="761" t="s">
        <v>2030</v>
      </c>
    </row>
    <row r="275" spans="1:14" x14ac:dyDescent="0.35">
      <c r="A275" s="776" t="s">
        <v>1761</v>
      </c>
      <c r="B275" s="768">
        <v>2909.4</v>
      </c>
      <c r="C275" s="764">
        <v>9.8000000000000007</v>
      </c>
      <c r="D275" s="768">
        <v>2916.6</v>
      </c>
      <c r="E275" s="764">
        <v>9.9</v>
      </c>
      <c r="F275" s="768">
        <v>2240.4</v>
      </c>
      <c r="G275" s="764">
        <v>13.5</v>
      </c>
      <c r="H275" s="768">
        <v>2248.4</v>
      </c>
      <c r="I275" s="764">
        <v>13.6</v>
      </c>
      <c r="J275" s="768">
        <v>669</v>
      </c>
      <c r="K275" s="764">
        <v>5.2</v>
      </c>
      <c r="L275" s="768">
        <v>668.1</v>
      </c>
      <c r="M275" s="764">
        <v>5.2</v>
      </c>
      <c r="N275" s="761" t="s">
        <v>2115</v>
      </c>
    </row>
    <row r="276" spans="1:14" x14ac:dyDescent="0.35">
      <c r="A276" s="776" t="s">
        <v>1762</v>
      </c>
      <c r="B276" s="768">
        <v>2901.8</v>
      </c>
      <c r="C276" s="764">
        <v>9.8000000000000007</v>
      </c>
      <c r="D276" s="768">
        <v>2865</v>
      </c>
      <c r="E276" s="764">
        <v>9.6999999999999993</v>
      </c>
      <c r="F276" s="768">
        <v>2235.3000000000002</v>
      </c>
      <c r="G276" s="764">
        <v>13.5</v>
      </c>
      <c r="H276" s="768">
        <v>2209.1999999999998</v>
      </c>
      <c r="I276" s="764">
        <v>13.3</v>
      </c>
      <c r="J276" s="768">
        <v>666.5</v>
      </c>
      <c r="K276" s="764">
        <v>5.0999999999999996</v>
      </c>
      <c r="L276" s="768">
        <v>655.8</v>
      </c>
      <c r="M276" s="764">
        <v>5.0999999999999996</v>
      </c>
      <c r="N276" s="761" t="s">
        <v>2030</v>
      </c>
    </row>
    <row r="277" spans="1:14" x14ac:dyDescent="0.35">
      <c r="A277" s="776" t="s">
        <v>1763</v>
      </c>
      <c r="B277" s="768">
        <v>2878.1</v>
      </c>
      <c r="C277" s="764">
        <v>9.6999999999999993</v>
      </c>
      <c r="D277" s="768">
        <v>2929.3</v>
      </c>
      <c r="E277" s="764">
        <v>9.9</v>
      </c>
      <c r="F277" s="768">
        <v>2222.8000000000002</v>
      </c>
      <c r="G277" s="764">
        <v>13.4</v>
      </c>
      <c r="H277" s="768">
        <v>2231.1</v>
      </c>
      <c r="I277" s="764">
        <v>13.5</v>
      </c>
      <c r="J277" s="768">
        <v>655.29999999999995</v>
      </c>
      <c r="K277" s="764">
        <v>5.0999999999999996</v>
      </c>
      <c r="L277" s="768">
        <v>698.2</v>
      </c>
      <c r="M277" s="764">
        <v>5.4</v>
      </c>
      <c r="N277" s="761" t="s">
        <v>2030</v>
      </c>
    </row>
    <row r="278" spans="1:14" x14ac:dyDescent="0.35">
      <c r="A278" s="776" t="s">
        <v>1764</v>
      </c>
      <c r="B278" s="768">
        <v>2874.8</v>
      </c>
      <c r="C278" s="764">
        <v>9.6999999999999993</v>
      </c>
      <c r="D278" s="768">
        <v>2960</v>
      </c>
      <c r="E278" s="764">
        <v>10</v>
      </c>
      <c r="F278" s="768">
        <v>2215.1999999999998</v>
      </c>
      <c r="G278" s="764">
        <v>13.4</v>
      </c>
      <c r="H278" s="768">
        <v>2234.4</v>
      </c>
      <c r="I278" s="764">
        <v>13.5</v>
      </c>
      <c r="J278" s="768">
        <v>659.6</v>
      </c>
      <c r="K278" s="764">
        <v>5.0999999999999996</v>
      </c>
      <c r="L278" s="768">
        <v>725.6</v>
      </c>
      <c r="M278" s="764">
        <v>5.6</v>
      </c>
      <c r="N278" s="761" t="s">
        <v>2115</v>
      </c>
    </row>
    <row r="279" spans="1:14" x14ac:dyDescent="0.35">
      <c r="A279" s="776" t="s">
        <v>1765</v>
      </c>
      <c r="B279" s="768">
        <v>2855.9</v>
      </c>
      <c r="C279" s="764">
        <v>9.6999999999999993</v>
      </c>
      <c r="D279" s="768">
        <v>2912.1</v>
      </c>
      <c r="E279" s="764">
        <v>9.9</v>
      </c>
      <c r="F279" s="768">
        <v>2198.6</v>
      </c>
      <c r="G279" s="764">
        <v>13.3</v>
      </c>
      <c r="H279" s="768">
        <v>2207.1999999999998</v>
      </c>
      <c r="I279" s="764">
        <v>13.3</v>
      </c>
      <c r="J279" s="768">
        <v>657.3</v>
      </c>
      <c r="K279" s="764">
        <v>5.0999999999999996</v>
      </c>
      <c r="L279" s="768">
        <v>704.9</v>
      </c>
      <c r="M279" s="764">
        <v>5.4</v>
      </c>
      <c r="N279" s="761" t="s">
        <v>2030</v>
      </c>
    </row>
    <row r="280" spans="1:14" x14ac:dyDescent="0.35">
      <c r="A280" s="776" t="s">
        <v>1766</v>
      </c>
      <c r="B280" s="768">
        <v>2823.9</v>
      </c>
      <c r="C280" s="764">
        <v>9.6</v>
      </c>
      <c r="D280" s="768">
        <v>2793.6</v>
      </c>
      <c r="E280" s="764">
        <v>9.5</v>
      </c>
      <c r="F280" s="768">
        <v>2175.1</v>
      </c>
      <c r="G280" s="764">
        <v>13.1</v>
      </c>
      <c r="H280" s="768">
        <v>2135.5</v>
      </c>
      <c r="I280" s="764">
        <v>12.9</v>
      </c>
      <c r="J280" s="768">
        <v>648.79999999999995</v>
      </c>
      <c r="K280" s="764">
        <v>5</v>
      </c>
      <c r="L280" s="768">
        <v>658.1</v>
      </c>
      <c r="M280" s="764">
        <v>5.0999999999999996</v>
      </c>
      <c r="N280" s="761" t="s">
        <v>2115</v>
      </c>
    </row>
    <row r="281" spans="1:14" x14ac:dyDescent="0.35">
      <c r="A281" s="776" t="s">
        <v>1767</v>
      </c>
      <c r="B281" s="768">
        <v>2794.3</v>
      </c>
      <c r="C281" s="764">
        <v>9.5</v>
      </c>
      <c r="D281" s="768">
        <v>2769.4</v>
      </c>
      <c r="E281" s="764">
        <v>9.4</v>
      </c>
      <c r="F281" s="768">
        <v>2151.5</v>
      </c>
      <c r="G281" s="764">
        <v>13</v>
      </c>
      <c r="H281" s="768">
        <v>2124.1</v>
      </c>
      <c r="I281" s="764">
        <v>12.8</v>
      </c>
      <c r="J281" s="768">
        <v>642.79999999999995</v>
      </c>
      <c r="K281" s="764">
        <v>5</v>
      </c>
      <c r="L281" s="768">
        <v>645.29999999999995</v>
      </c>
      <c r="M281" s="764">
        <v>5</v>
      </c>
      <c r="N281" s="761" t="s">
        <v>2030</v>
      </c>
    </row>
    <row r="282" spans="1:14" x14ac:dyDescent="0.35">
      <c r="A282" s="776" t="s">
        <v>1768</v>
      </c>
      <c r="B282" s="768">
        <v>2764.8</v>
      </c>
      <c r="C282" s="764">
        <v>9.4</v>
      </c>
      <c r="D282" s="768">
        <v>2782.7</v>
      </c>
      <c r="E282" s="764">
        <v>9.4</v>
      </c>
      <c r="F282" s="768">
        <v>2128.1999999999998</v>
      </c>
      <c r="G282" s="764">
        <v>12.8</v>
      </c>
      <c r="H282" s="768">
        <v>2146</v>
      </c>
      <c r="I282" s="764">
        <v>12.9</v>
      </c>
      <c r="J282" s="768">
        <v>636.6</v>
      </c>
      <c r="K282" s="764">
        <v>4.9000000000000004</v>
      </c>
      <c r="L282" s="768">
        <v>636.70000000000005</v>
      </c>
      <c r="M282" s="764">
        <v>4.9000000000000004</v>
      </c>
      <c r="N282" s="761" t="s">
        <v>2030</v>
      </c>
    </row>
    <row r="283" spans="1:14" x14ac:dyDescent="0.35">
      <c r="A283" s="776" t="s">
        <v>1769</v>
      </c>
      <c r="B283" s="768">
        <v>2766</v>
      </c>
      <c r="C283" s="764">
        <v>9.4</v>
      </c>
      <c r="D283" s="768">
        <v>2889.3</v>
      </c>
      <c r="E283" s="764">
        <v>9.8000000000000007</v>
      </c>
      <c r="F283" s="768">
        <v>2131.1</v>
      </c>
      <c r="G283" s="764">
        <v>13</v>
      </c>
      <c r="H283" s="768">
        <v>2224.1999999999998</v>
      </c>
      <c r="I283" s="764">
        <v>13.6</v>
      </c>
      <c r="J283" s="768">
        <v>634.9</v>
      </c>
      <c r="K283" s="764">
        <v>4.9000000000000004</v>
      </c>
      <c r="L283" s="768">
        <v>665.1</v>
      </c>
      <c r="M283" s="764">
        <v>5.0999999999999996</v>
      </c>
      <c r="N283" s="761" t="s">
        <v>2115</v>
      </c>
    </row>
    <row r="284" spans="1:14" x14ac:dyDescent="0.35">
      <c r="A284" s="776" t="s">
        <v>1770</v>
      </c>
      <c r="B284" s="768">
        <v>2734.2</v>
      </c>
      <c r="C284" s="764">
        <v>9.3000000000000007</v>
      </c>
      <c r="D284" s="768">
        <v>2841.4</v>
      </c>
      <c r="E284" s="764">
        <v>9.6999999999999993</v>
      </c>
      <c r="F284" s="768">
        <v>2104.6999999999998</v>
      </c>
      <c r="G284" s="764">
        <v>12.9</v>
      </c>
      <c r="H284" s="768">
        <v>2184.3000000000002</v>
      </c>
      <c r="I284" s="764">
        <v>13.4</v>
      </c>
      <c r="J284" s="768">
        <v>629.5</v>
      </c>
      <c r="K284" s="764">
        <v>4.8</v>
      </c>
      <c r="L284" s="768">
        <v>657.1</v>
      </c>
      <c r="M284" s="764">
        <v>5.0999999999999996</v>
      </c>
      <c r="N284" s="761" t="s">
        <v>2030</v>
      </c>
    </row>
    <row r="285" spans="1:14" x14ac:dyDescent="0.35">
      <c r="A285" s="776" t="s">
        <v>1771</v>
      </c>
      <c r="B285" s="768">
        <v>2712</v>
      </c>
      <c r="C285" s="764">
        <v>9.1999999999999993</v>
      </c>
      <c r="D285" s="768">
        <v>2777.5</v>
      </c>
      <c r="E285" s="764">
        <v>9.5</v>
      </c>
      <c r="F285" s="768">
        <v>2086.5</v>
      </c>
      <c r="G285" s="764">
        <v>12.8</v>
      </c>
      <c r="H285" s="768">
        <v>2136.5</v>
      </c>
      <c r="I285" s="764">
        <v>13.1</v>
      </c>
      <c r="J285" s="768">
        <v>625.5</v>
      </c>
      <c r="K285" s="764">
        <v>4.8</v>
      </c>
      <c r="L285" s="768">
        <v>641.1</v>
      </c>
      <c r="M285" s="764">
        <v>4.9000000000000004</v>
      </c>
      <c r="N285" s="761" t="s">
        <v>2030</v>
      </c>
    </row>
    <row r="286" spans="1:14" x14ac:dyDescent="0.35">
      <c r="A286" s="776" t="s">
        <v>1772</v>
      </c>
      <c r="B286" s="768">
        <v>2676.3</v>
      </c>
      <c r="C286" s="764">
        <v>9.1</v>
      </c>
      <c r="D286" s="768">
        <v>2734.4</v>
      </c>
      <c r="E286" s="764">
        <v>9.3000000000000007</v>
      </c>
      <c r="F286" s="768">
        <v>2056.4</v>
      </c>
      <c r="G286" s="764">
        <v>12.6</v>
      </c>
      <c r="H286" s="768">
        <v>2101.3000000000002</v>
      </c>
      <c r="I286" s="764">
        <v>12.8</v>
      </c>
      <c r="J286" s="768">
        <v>619.9</v>
      </c>
      <c r="K286" s="764">
        <v>4.8</v>
      </c>
      <c r="L286" s="768">
        <v>633.1</v>
      </c>
      <c r="M286" s="764">
        <v>4.9000000000000004</v>
      </c>
      <c r="N286" s="761" t="s">
        <v>2115</v>
      </c>
    </row>
    <row r="287" spans="1:14" x14ac:dyDescent="0.35">
      <c r="A287" s="776" t="s">
        <v>1773</v>
      </c>
      <c r="B287" s="768">
        <v>2652.6</v>
      </c>
      <c r="C287" s="764">
        <v>9</v>
      </c>
      <c r="D287" s="768">
        <v>2652.6</v>
      </c>
      <c r="E287" s="764">
        <v>9</v>
      </c>
      <c r="F287" s="768">
        <v>2038.3</v>
      </c>
      <c r="G287" s="764">
        <v>12.5</v>
      </c>
      <c r="H287" s="768">
        <v>2042.1</v>
      </c>
      <c r="I287" s="764">
        <v>12.5</v>
      </c>
      <c r="J287" s="768">
        <v>614.29999999999995</v>
      </c>
      <c r="K287" s="764">
        <v>4.7</v>
      </c>
      <c r="L287" s="768">
        <v>610.5</v>
      </c>
      <c r="M287" s="764">
        <v>4.7</v>
      </c>
      <c r="N287" s="761" t="s">
        <v>2030</v>
      </c>
    </row>
    <row r="288" spans="1:14" x14ac:dyDescent="0.35">
      <c r="A288" s="776" t="s">
        <v>1774</v>
      </c>
      <c r="B288" s="768">
        <v>2624.9</v>
      </c>
      <c r="C288" s="764">
        <v>8.9</v>
      </c>
      <c r="D288" s="768">
        <v>2585.6</v>
      </c>
      <c r="E288" s="764">
        <v>8.8000000000000007</v>
      </c>
      <c r="F288" s="768">
        <v>2015.9</v>
      </c>
      <c r="G288" s="764">
        <v>12.3</v>
      </c>
      <c r="H288" s="768">
        <v>1988.8</v>
      </c>
      <c r="I288" s="764">
        <v>12.2</v>
      </c>
      <c r="J288" s="768">
        <v>609</v>
      </c>
      <c r="K288" s="764">
        <v>4.7</v>
      </c>
      <c r="L288" s="768">
        <v>596.79999999999995</v>
      </c>
      <c r="M288" s="764">
        <v>4.5999999999999996</v>
      </c>
      <c r="N288" s="761" t="s">
        <v>2030</v>
      </c>
    </row>
    <row r="289" spans="1:14" x14ac:dyDescent="0.35">
      <c r="A289" s="776" t="s">
        <v>1775</v>
      </c>
      <c r="B289" s="768">
        <v>2593.5</v>
      </c>
      <c r="C289" s="764">
        <v>8.8000000000000007</v>
      </c>
      <c r="D289" s="768">
        <v>2643.1</v>
      </c>
      <c r="E289" s="764">
        <v>9</v>
      </c>
      <c r="F289" s="768">
        <v>1989.2</v>
      </c>
      <c r="G289" s="764">
        <v>12.2</v>
      </c>
      <c r="H289" s="768">
        <v>1998</v>
      </c>
      <c r="I289" s="764">
        <v>12.2</v>
      </c>
      <c r="J289" s="768">
        <v>604.29999999999995</v>
      </c>
      <c r="K289" s="764">
        <v>4.5999999999999996</v>
      </c>
      <c r="L289" s="768">
        <v>645.1</v>
      </c>
      <c r="M289" s="764">
        <v>5</v>
      </c>
      <c r="N289" s="761" t="s">
        <v>2115</v>
      </c>
    </row>
    <row r="290" spans="1:14" x14ac:dyDescent="0.35">
      <c r="A290" s="776" t="s">
        <v>1776</v>
      </c>
      <c r="B290" s="768">
        <v>2553.1999999999998</v>
      </c>
      <c r="C290" s="764">
        <v>8.6999999999999993</v>
      </c>
      <c r="D290" s="768">
        <v>2638.3</v>
      </c>
      <c r="E290" s="764">
        <v>9</v>
      </c>
      <c r="F290" s="768">
        <v>1958.9</v>
      </c>
      <c r="G290" s="764">
        <v>12</v>
      </c>
      <c r="H290" s="768">
        <v>1979.1</v>
      </c>
      <c r="I290" s="764">
        <v>12.1</v>
      </c>
      <c r="J290" s="768">
        <v>594.29999999999995</v>
      </c>
      <c r="K290" s="764">
        <v>4.5999999999999996</v>
      </c>
      <c r="L290" s="768">
        <v>659.1</v>
      </c>
      <c r="M290" s="764">
        <v>5.0999999999999996</v>
      </c>
      <c r="N290" s="761" t="s">
        <v>2030</v>
      </c>
    </row>
    <row r="291" spans="1:14" x14ac:dyDescent="0.35">
      <c r="A291" s="776" t="s">
        <v>1777</v>
      </c>
      <c r="B291" s="768">
        <v>2524.5</v>
      </c>
      <c r="C291" s="764">
        <v>8.6</v>
      </c>
      <c r="D291" s="768">
        <v>2580.4</v>
      </c>
      <c r="E291" s="764">
        <v>8.8000000000000007</v>
      </c>
      <c r="F291" s="768">
        <v>1937.4</v>
      </c>
      <c r="G291" s="764">
        <v>11.8</v>
      </c>
      <c r="H291" s="768">
        <v>1947.3</v>
      </c>
      <c r="I291" s="764">
        <v>11.9</v>
      </c>
      <c r="J291" s="768">
        <v>587.1</v>
      </c>
      <c r="K291" s="764">
        <v>4.5</v>
      </c>
      <c r="L291" s="768">
        <v>633.1</v>
      </c>
      <c r="M291" s="764">
        <v>4.9000000000000004</v>
      </c>
      <c r="N291" s="761" t="s">
        <v>2030</v>
      </c>
    </row>
    <row r="292" spans="1:14" x14ac:dyDescent="0.35">
      <c r="A292" s="776" t="s">
        <v>1778</v>
      </c>
      <c r="B292" s="768">
        <v>2484.9</v>
      </c>
      <c r="C292" s="764">
        <v>8.5</v>
      </c>
      <c r="D292" s="768">
        <v>2455</v>
      </c>
      <c r="E292" s="764">
        <v>8.4</v>
      </c>
      <c r="F292" s="768">
        <v>1906.5</v>
      </c>
      <c r="G292" s="764">
        <v>11.7</v>
      </c>
      <c r="H292" s="768">
        <v>1868.2</v>
      </c>
      <c r="I292" s="764">
        <v>11.4</v>
      </c>
      <c r="J292" s="768">
        <v>578.4</v>
      </c>
      <c r="K292" s="764">
        <v>4.4000000000000004</v>
      </c>
      <c r="L292" s="768">
        <v>586.9</v>
      </c>
      <c r="M292" s="764">
        <v>4.5</v>
      </c>
      <c r="N292" s="761" t="s">
        <v>2115</v>
      </c>
    </row>
    <row r="293" spans="1:14" x14ac:dyDescent="0.35">
      <c r="A293" s="776" t="s">
        <v>1779</v>
      </c>
      <c r="B293" s="768">
        <v>2453.5</v>
      </c>
      <c r="C293" s="764">
        <v>8.4</v>
      </c>
      <c r="D293" s="768">
        <v>2423</v>
      </c>
      <c r="E293" s="764">
        <v>8.3000000000000007</v>
      </c>
      <c r="F293" s="768">
        <v>1880.1</v>
      </c>
      <c r="G293" s="764">
        <v>11.5</v>
      </c>
      <c r="H293" s="768">
        <v>1848.9</v>
      </c>
      <c r="I293" s="764">
        <v>11.3</v>
      </c>
      <c r="J293" s="768">
        <v>573.4</v>
      </c>
      <c r="K293" s="764">
        <v>4.4000000000000004</v>
      </c>
      <c r="L293" s="768">
        <v>574.1</v>
      </c>
      <c r="M293" s="764">
        <v>4.4000000000000004</v>
      </c>
      <c r="N293" s="761" t="s">
        <v>2030</v>
      </c>
    </row>
    <row r="294" spans="1:14" x14ac:dyDescent="0.35">
      <c r="A294" s="776" t="s">
        <v>1780</v>
      </c>
      <c r="B294" s="768">
        <v>2407.4</v>
      </c>
      <c r="C294" s="764">
        <v>8.1999999999999993</v>
      </c>
      <c r="D294" s="768">
        <v>2417</v>
      </c>
      <c r="E294" s="764">
        <v>8.1999999999999993</v>
      </c>
      <c r="F294" s="768">
        <v>1842.3</v>
      </c>
      <c r="G294" s="764">
        <v>11.3</v>
      </c>
      <c r="H294" s="768">
        <v>1854.3</v>
      </c>
      <c r="I294" s="764">
        <v>11.3</v>
      </c>
      <c r="J294" s="768">
        <v>565.1</v>
      </c>
      <c r="K294" s="764">
        <v>4.3</v>
      </c>
      <c r="L294" s="768">
        <v>562.70000000000005</v>
      </c>
      <c r="M294" s="764">
        <v>4.3</v>
      </c>
      <c r="N294" s="761" t="s">
        <v>2030</v>
      </c>
    </row>
    <row r="295" spans="1:14" x14ac:dyDescent="0.35">
      <c r="A295" s="776" t="s">
        <v>1781</v>
      </c>
      <c r="B295" s="768">
        <v>2387.3000000000002</v>
      </c>
      <c r="C295" s="764">
        <v>7.9</v>
      </c>
      <c r="D295" s="768">
        <v>2503.4</v>
      </c>
      <c r="E295" s="764">
        <v>8.3000000000000007</v>
      </c>
      <c r="F295" s="768">
        <v>1828.9</v>
      </c>
      <c r="G295" s="764">
        <v>11</v>
      </c>
      <c r="H295" s="768">
        <v>1918.2</v>
      </c>
      <c r="I295" s="764">
        <v>11.5</v>
      </c>
      <c r="J295" s="768">
        <v>558.4</v>
      </c>
      <c r="K295" s="764">
        <v>4.2</v>
      </c>
      <c r="L295" s="768">
        <v>585.1</v>
      </c>
      <c r="M295" s="764">
        <v>4.4000000000000004</v>
      </c>
      <c r="N295" s="761" t="s">
        <v>2115</v>
      </c>
    </row>
    <row r="296" spans="1:14" x14ac:dyDescent="0.35">
      <c r="A296" s="776" t="s">
        <v>1782</v>
      </c>
      <c r="B296" s="768">
        <v>2358.6</v>
      </c>
      <c r="C296" s="764">
        <v>7.9</v>
      </c>
      <c r="D296" s="768">
        <v>2458.8000000000002</v>
      </c>
      <c r="E296" s="764">
        <v>8.1999999999999993</v>
      </c>
      <c r="F296" s="768">
        <v>1806.3</v>
      </c>
      <c r="G296" s="764">
        <v>10.9</v>
      </c>
      <c r="H296" s="768">
        <v>1882.3</v>
      </c>
      <c r="I296" s="764">
        <v>11.3</v>
      </c>
      <c r="J296" s="768">
        <v>552.29999999999995</v>
      </c>
      <c r="K296" s="764">
        <v>4.0999999999999996</v>
      </c>
      <c r="L296" s="768">
        <v>576.5</v>
      </c>
      <c r="M296" s="764">
        <v>4.3</v>
      </c>
      <c r="N296" s="761" t="s">
        <v>2030</v>
      </c>
    </row>
    <row r="297" spans="1:14" x14ac:dyDescent="0.35">
      <c r="A297" s="776" t="s">
        <v>1783</v>
      </c>
      <c r="B297" s="768">
        <v>2341.9</v>
      </c>
      <c r="C297" s="764">
        <v>7.8</v>
      </c>
      <c r="D297" s="768">
        <v>2398.3000000000002</v>
      </c>
      <c r="E297" s="764">
        <v>8</v>
      </c>
      <c r="F297" s="768">
        <v>1793.6</v>
      </c>
      <c r="G297" s="764">
        <v>10.8</v>
      </c>
      <c r="H297" s="768">
        <v>1838.8</v>
      </c>
      <c r="I297" s="764">
        <v>11.1</v>
      </c>
      <c r="J297" s="768">
        <v>548.29999999999995</v>
      </c>
      <c r="K297" s="764">
        <v>4.0999999999999996</v>
      </c>
      <c r="L297" s="768">
        <v>559.5</v>
      </c>
      <c r="M297" s="764">
        <v>4.2</v>
      </c>
      <c r="N297" s="761" t="s">
        <v>2030</v>
      </c>
    </row>
    <row r="298" spans="1:14" x14ac:dyDescent="0.35">
      <c r="A298" s="776" t="s">
        <v>1784</v>
      </c>
      <c r="B298" s="768">
        <v>2319.6</v>
      </c>
      <c r="C298" s="764">
        <v>7.7</v>
      </c>
      <c r="D298" s="768">
        <v>2375.3000000000002</v>
      </c>
      <c r="E298" s="764">
        <v>7.9</v>
      </c>
      <c r="F298" s="768">
        <v>1775.9</v>
      </c>
      <c r="G298" s="764">
        <v>10.7</v>
      </c>
      <c r="H298" s="768">
        <v>1815.5</v>
      </c>
      <c r="I298" s="764">
        <v>10.9</v>
      </c>
      <c r="J298" s="768">
        <v>543.70000000000005</v>
      </c>
      <c r="K298" s="764">
        <v>4.0999999999999996</v>
      </c>
      <c r="L298" s="768">
        <v>559.79999999999995</v>
      </c>
      <c r="M298" s="764">
        <v>4.2</v>
      </c>
      <c r="N298" s="761" t="s">
        <v>2115</v>
      </c>
    </row>
    <row r="299" spans="1:14" x14ac:dyDescent="0.35">
      <c r="A299" s="776" t="s">
        <v>1785</v>
      </c>
      <c r="B299" s="768">
        <v>2307.1</v>
      </c>
      <c r="C299" s="764">
        <v>7.7</v>
      </c>
      <c r="D299" s="768">
        <v>2302.3000000000002</v>
      </c>
      <c r="E299" s="764">
        <v>7.7</v>
      </c>
      <c r="F299" s="768">
        <v>1765.2</v>
      </c>
      <c r="G299" s="764">
        <v>10.6</v>
      </c>
      <c r="H299" s="768">
        <v>1766.1</v>
      </c>
      <c r="I299" s="764">
        <v>10.6</v>
      </c>
      <c r="J299" s="768">
        <v>541.9</v>
      </c>
      <c r="K299" s="764">
        <v>4</v>
      </c>
      <c r="L299" s="768">
        <v>536.20000000000005</v>
      </c>
      <c r="M299" s="764">
        <v>4</v>
      </c>
      <c r="N299" s="761" t="s">
        <v>2030</v>
      </c>
    </row>
    <row r="300" spans="1:14" x14ac:dyDescent="0.35">
      <c r="A300" s="776" t="s">
        <v>1786</v>
      </c>
      <c r="B300" s="768">
        <v>2294</v>
      </c>
      <c r="C300" s="764">
        <v>7.6</v>
      </c>
      <c r="D300" s="768">
        <v>2254.5</v>
      </c>
      <c r="E300" s="764">
        <v>7.5</v>
      </c>
      <c r="F300" s="768">
        <v>1755.6</v>
      </c>
      <c r="G300" s="764">
        <v>10.6</v>
      </c>
      <c r="H300" s="768">
        <v>1728.9</v>
      </c>
      <c r="I300" s="764">
        <v>10.4</v>
      </c>
      <c r="J300" s="768">
        <v>538.4</v>
      </c>
      <c r="K300" s="764">
        <v>4</v>
      </c>
      <c r="L300" s="768">
        <v>525.6</v>
      </c>
      <c r="M300" s="764">
        <v>3.9</v>
      </c>
      <c r="N300" s="761" t="s">
        <v>2030</v>
      </c>
    </row>
    <row r="301" spans="1:14" x14ac:dyDescent="0.35">
      <c r="A301" s="776" t="s">
        <v>1787</v>
      </c>
      <c r="B301" s="768">
        <v>2283.5</v>
      </c>
      <c r="C301" s="764">
        <v>7.6</v>
      </c>
      <c r="D301" s="768">
        <v>2336.1999999999998</v>
      </c>
      <c r="E301" s="764">
        <v>7.8</v>
      </c>
      <c r="F301" s="768">
        <v>1747</v>
      </c>
      <c r="G301" s="764">
        <v>10.5</v>
      </c>
      <c r="H301" s="768">
        <v>1758.6</v>
      </c>
      <c r="I301" s="764">
        <v>10.6</v>
      </c>
      <c r="J301" s="768">
        <v>536.5</v>
      </c>
      <c r="K301" s="764">
        <v>4</v>
      </c>
      <c r="L301" s="768">
        <v>577.5</v>
      </c>
      <c r="M301" s="764">
        <v>4.3</v>
      </c>
      <c r="N301" s="761" t="s">
        <v>2115</v>
      </c>
    </row>
    <row r="302" spans="1:14" x14ac:dyDescent="0.35">
      <c r="A302" s="776" t="s">
        <v>1788</v>
      </c>
      <c r="B302" s="768">
        <v>2260.6999999999998</v>
      </c>
      <c r="C302" s="764">
        <v>7.5</v>
      </c>
      <c r="D302" s="768">
        <v>2350.1999999999998</v>
      </c>
      <c r="E302" s="764">
        <v>7.8</v>
      </c>
      <c r="F302" s="768">
        <v>1729.7</v>
      </c>
      <c r="G302" s="764">
        <v>10.4</v>
      </c>
      <c r="H302" s="768">
        <v>1753.7</v>
      </c>
      <c r="I302" s="764">
        <v>10.5</v>
      </c>
      <c r="J302" s="768">
        <v>531</v>
      </c>
      <c r="K302" s="764">
        <v>4</v>
      </c>
      <c r="L302" s="768">
        <v>596.4</v>
      </c>
      <c r="M302" s="764">
        <v>4.4000000000000004</v>
      </c>
      <c r="N302" s="761" t="s">
        <v>2030</v>
      </c>
    </row>
    <row r="303" spans="1:14" x14ac:dyDescent="0.35">
      <c r="A303" s="776" t="s">
        <v>1789</v>
      </c>
      <c r="B303" s="768">
        <v>2233.9</v>
      </c>
      <c r="C303" s="764">
        <v>7.4</v>
      </c>
      <c r="D303" s="768">
        <v>2292.1999999999998</v>
      </c>
      <c r="E303" s="764">
        <v>7.6</v>
      </c>
      <c r="F303" s="768">
        <v>1711.3</v>
      </c>
      <c r="G303" s="764">
        <v>10.3</v>
      </c>
      <c r="H303" s="768">
        <v>1724</v>
      </c>
      <c r="I303" s="764">
        <v>10.4</v>
      </c>
      <c r="J303" s="768">
        <v>522.6</v>
      </c>
      <c r="K303" s="764">
        <v>3.9</v>
      </c>
      <c r="L303" s="768">
        <v>568.20000000000005</v>
      </c>
      <c r="M303" s="764">
        <v>4.2</v>
      </c>
      <c r="N303" s="761" t="s">
        <v>2115</v>
      </c>
    </row>
    <row r="304" spans="1:14" x14ac:dyDescent="0.35">
      <c r="A304" s="776" t="s">
        <v>1790</v>
      </c>
      <c r="B304" s="768">
        <v>2238.6999999999998</v>
      </c>
      <c r="C304" s="764">
        <v>7.5</v>
      </c>
      <c r="D304" s="768">
        <v>2212.3000000000002</v>
      </c>
      <c r="E304" s="764">
        <v>7.4</v>
      </c>
      <c r="F304" s="768">
        <v>1711.7</v>
      </c>
      <c r="G304" s="764">
        <v>10.3</v>
      </c>
      <c r="H304" s="768">
        <v>1676.4</v>
      </c>
      <c r="I304" s="764">
        <v>10.1</v>
      </c>
      <c r="J304" s="768">
        <v>527</v>
      </c>
      <c r="K304" s="764">
        <v>3.9</v>
      </c>
      <c r="L304" s="768">
        <v>535.9</v>
      </c>
      <c r="M304" s="764">
        <v>4</v>
      </c>
      <c r="N304" s="761" t="s">
        <v>2030</v>
      </c>
    </row>
    <row r="305" spans="1:14" x14ac:dyDescent="0.35">
      <c r="A305" s="776" t="s">
        <v>1791</v>
      </c>
      <c r="B305" s="768">
        <v>2228.8000000000002</v>
      </c>
      <c r="C305" s="764">
        <v>7.4</v>
      </c>
      <c r="D305" s="768">
        <v>2196.1</v>
      </c>
      <c r="E305" s="764">
        <v>7.3</v>
      </c>
      <c r="F305" s="768">
        <v>1703.3</v>
      </c>
      <c r="G305" s="764">
        <v>10.199999999999999</v>
      </c>
      <c r="H305" s="768">
        <v>1670.7</v>
      </c>
      <c r="I305" s="764">
        <v>10</v>
      </c>
      <c r="J305" s="768">
        <v>525.5</v>
      </c>
      <c r="K305" s="764">
        <v>3.9</v>
      </c>
      <c r="L305" s="768">
        <v>525.5</v>
      </c>
      <c r="M305" s="764">
        <v>3.9</v>
      </c>
      <c r="N305" s="761" t="s">
        <v>2030</v>
      </c>
    </row>
    <row r="306" spans="1:14" x14ac:dyDescent="0.35">
      <c r="A306" s="776" t="s">
        <v>1792</v>
      </c>
      <c r="B306" s="768">
        <v>2221.8000000000002</v>
      </c>
      <c r="C306" s="764">
        <v>7.4</v>
      </c>
      <c r="D306" s="768">
        <v>2228.1999999999998</v>
      </c>
      <c r="E306" s="764">
        <v>7.4</v>
      </c>
      <c r="F306" s="768">
        <v>1697.7</v>
      </c>
      <c r="G306" s="764">
        <v>10.199999999999999</v>
      </c>
      <c r="H306" s="768">
        <v>1707.2</v>
      </c>
      <c r="I306" s="764">
        <v>10.3</v>
      </c>
      <c r="J306" s="768">
        <v>524.1</v>
      </c>
      <c r="K306" s="764">
        <v>3.9</v>
      </c>
      <c r="L306" s="768">
        <v>521</v>
      </c>
      <c r="M306" s="764">
        <v>3.9</v>
      </c>
      <c r="N306" s="761" t="s">
        <v>2115</v>
      </c>
    </row>
    <row r="307" spans="1:14" x14ac:dyDescent="0.35">
      <c r="A307" s="776" t="s">
        <v>1793</v>
      </c>
      <c r="B307" s="768">
        <v>2198.4</v>
      </c>
      <c r="C307" s="764">
        <v>7.5</v>
      </c>
      <c r="D307" s="768">
        <v>2310.5</v>
      </c>
      <c r="E307" s="764">
        <v>7.9</v>
      </c>
      <c r="F307" s="768">
        <v>1679</v>
      </c>
      <c r="G307" s="764">
        <v>10.8</v>
      </c>
      <c r="H307" s="768">
        <v>1766.4</v>
      </c>
      <c r="I307" s="764">
        <v>11.4</v>
      </c>
      <c r="J307" s="768">
        <v>519.4</v>
      </c>
      <c r="K307" s="764">
        <v>3.8</v>
      </c>
      <c r="L307" s="768">
        <v>544.1</v>
      </c>
      <c r="M307" s="764">
        <v>3.9</v>
      </c>
      <c r="N307" s="761" t="s">
        <v>2030</v>
      </c>
    </row>
    <row r="308" spans="1:14" x14ac:dyDescent="0.35">
      <c r="A308" s="776" t="s">
        <v>1794</v>
      </c>
      <c r="B308" s="768">
        <v>2205.1999999999998</v>
      </c>
      <c r="C308" s="764">
        <v>7.5</v>
      </c>
      <c r="D308" s="768">
        <v>2303</v>
      </c>
      <c r="E308" s="764">
        <v>7.8</v>
      </c>
      <c r="F308" s="768">
        <v>1686</v>
      </c>
      <c r="G308" s="764">
        <v>10.8</v>
      </c>
      <c r="H308" s="768">
        <v>1761</v>
      </c>
      <c r="I308" s="764">
        <v>11.3</v>
      </c>
      <c r="J308" s="768">
        <v>519.20000000000005</v>
      </c>
      <c r="K308" s="764">
        <v>3.8</v>
      </c>
      <c r="L308" s="768">
        <v>541.9</v>
      </c>
      <c r="M308" s="764">
        <v>3.9</v>
      </c>
      <c r="N308" s="761" t="s">
        <v>2030</v>
      </c>
    </row>
    <row r="309" spans="1:14" x14ac:dyDescent="0.35">
      <c r="A309" s="776" t="s">
        <v>1795</v>
      </c>
      <c r="B309" s="768">
        <v>2179.1</v>
      </c>
      <c r="C309" s="764">
        <v>7.4</v>
      </c>
      <c r="D309" s="768">
        <v>2230.8000000000002</v>
      </c>
      <c r="E309" s="764">
        <v>7.6</v>
      </c>
      <c r="F309" s="768">
        <v>1664.7</v>
      </c>
      <c r="G309" s="764">
        <v>10.7</v>
      </c>
      <c r="H309" s="768">
        <v>1707.2</v>
      </c>
      <c r="I309" s="764">
        <v>11</v>
      </c>
      <c r="J309" s="768">
        <v>514.4</v>
      </c>
      <c r="K309" s="764">
        <v>3.7</v>
      </c>
      <c r="L309" s="768">
        <v>523.6</v>
      </c>
      <c r="M309" s="764">
        <v>3.8</v>
      </c>
      <c r="N309" s="761" t="s">
        <v>2115</v>
      </c>
    </row>
    <row r="310" spans="1:14" x14ac:dyDescent="0.35">
      <c r="A310" s="776" t="s">
        <v>1796</v>
      </c>
      <c r="B310" s="768">
        <v>2171.1</v>
      </c>
      <c r="C310" s="764">
        <v>7.4</v>
      </c>
      <c r="D310" s="768">
        <v>2223.9</v>
      </c>
      <c r="E310" s="764">
        <v>7.6</v>
      </c>
      <c r="F310" s="768">
        <v>1657.6</v>
      </c>
      <c r="G310" s="764">
        <v>10.7</v>
      </c>
      <c r="H310" s="768">
        <v>1695.5</v>
      </c>
      <c r="I310" s="764">
        <v>10.9</v>
      </c>
      <c r="J310" s="768">
        <v>513.5</v>
      </c>
      <c r="K310" s="764">
        <v>3.7</v>
      </c>
      <c r="L310" s="768">
        <v>528.5</v>
      </c>
      <c r="M310" s="764">
        <v>3.8</v>
      </c>
      <c r="N310" s="761" t="s">
        <v>2030</v>
      </c>
    </row>
    <row r="311" spans="1:14" x14ac:dyDescent="0.35">
      <c r="A311" s="776" t="s">
        <v>1797</v>
      </c>
      <c r="B311" s="768">
        <v>2153</v>
      </c>
      <c r="C311" s="764">
        <v>7.3</v>
      </c>
      <c r="D311" s="768">
        <v>2147.4</v>
      </c>
      <c r="E311" s="764">
        <v>7.3</v>
      </c>
      <c r="F311" s="768">
        <v>1643.1</v>
      </c>
      <c r="G311" s="764">
        <v>10.6</v>
      </c>
      <c r="H311" s="768">
        <v>1643.9</v>
      </c>
      <c r="I311" s="764">
        <v>10.6</v>
      </c>
      <c r="J311" s="768">
        <v>509.9</v>
      </c>
      <c r="K311" s="764">
        <v>3.7</v>
      </c>
      <c r="L311" s="768">
        <v>503.5</v>
      </c>
      <c r="M311" s="764">
        <v>3.6</v>
      </c>
      <c r="N311" s="761" t="s">
        <v>2030</v>
      </c>
    </row>
    <row r="312" spans="1:14" x14ac:dyDescent="0.35">
      <c r="A312" s="776" t="s">
        <v>1798</v>
      </c>
      <c r="B312" s="768">
        <v>2134.5</v>
      </c>
      <c r="C312" s="764">
        <v>7.3</v>
      </c>
      <c r="D312" s="768">
        <v>2096.3000000000002</v>
      </c>
      <c r="E312" s="764">
        <v>7.1</v>
      </c>
      <c r="F312" s="768">
        <v>1625.3</v>
      </c>
      <c r="G312" s="764">
        <v>10.4</v>
      </c>
      <c r="H312" s="768">
        <v>1599.5</v>
      </c>
      <c r="I312" s="764">
        <v>10.3</v>
      </c>
      <c r="J312" s="768">
        <v>509.2</v>
      </c>
      <c r="K312" s="764">
        <v>3.7</v>
      </c>
      <c r="L312" s="768">
        <v>496.8</v>
      </c>
      <c r="M312" s="764">
        <v>3.6</v>
      </c>
      <c r="N312" s="761" t="s">
        <v>2115</v>
      </c>
    </row>
    <row r="313" spans="1:14" x14ac:dyDescent="0.35">
      <c r="A313" s="776" t="s">
        <v>1799</v>
      </c>
      <c r="B313" s="768">
        <v>2103.4</v>
      </c>
      <c r="C313" s="764">
        <v>7.2</v>
      </c>
      <c r="D313" s="768">
        <v>2158.1</v>
      </c>
      <c r="E313" s="764">
        <v>7.3</v>
      </c>
      <c r="F313" s="768">
        <v>1603.3</v>
      </c>
      <c r="G313" s="764">
        <v>10.3</v>
      </c>
      <c r="H313" s="768">
        <v>1616.5</v>
      </c>
      <c r="I313" s="764">
        <v>10.4</v>
      </c>
      <c r="J313" s="768">
        <v>500.1</v>
      </c>
      <c r="K313" s="764">
        <v>3.6</v>
      </c>
      <c r="L313" s="768">
        <v>541.6</v>
      </c>
      <c r="M313" s="764">
        <v>3.9</v>
      </c>
      <c r="N313" s="761" t="s">
        <v>2030</v>
      </c>
    </row>
    <row r="314" spans="1:14" x14ac:dyDescent="0.35">
      <c r="A314" s="776" t="s">
        <v>1800</v>
      </c>
      <c r="B314" s="768">
        <v>2083</v>
      </c>
      <c r="C314" s="764">
        <v>7.1</v>
      </c>
      <c r="D314" s="768">
        <v>2176.4</v>
      </c>
      <c r="E314" s="764">
        <v>7.4</v>
      </c>
      <c r="F314" s="768">
        <v>1587</v>
      </c>
      <c r="G314" s="764">
        <v>10.199999999999999</v>
      </c>
      <c r="H314" s="768">
        <v>1614.1</v>
      </c>
      <c r="I314" s="764">
        <v>10.4</v>
      </c>
      <c r="J314" s="768">
        <v>496</v>
      </c>
      <c r="K314" s="764">
        <v>3.6</v>
      </c>
      <c r="L314" s="768">
        <v>562.4</v>
      </c>
      <c r="M314" s="764">
        <v>4.0999999999999996</v>
      </c>
      <c r="N314" s="761" t="s">
        <v>2030</v>
      </c>
    </row>
    <row r="315" spans="1:14" x14ac:dyDescent="0.35">
      <c r="A315" s="776" t="s">
        <v>1801</v>
      </c>
      <c r="B315" s="768">
        <v>2043.8</v>
      </c>
      <c r="C315" s="764">
        <v>7</v>
      </c>
      <c r="D315" s="768">
        <v>2103.6999999999998</v>
      </c>
      <c r="E315" s="764">
        <v>7.2</v>
      </c>
      <c r="F315" s="768">
        <v>1558</v>
      </c>
      <c r="G315" s="764">
        <v>10</v>
      </c>
      <c r="H315" s="768">
        <v>1572.4</v>
      </c>
      <c r="I315" s="764">
        <v>10.1</v>
      </c>
      <c r="J315" s="768">
        <v>485.8</v>
      </c>
      <c r="K315" s="764">
        <v>3.5</v>
      </c>
      <c r="L315" s="768">
        <v>531.4</v>
      </c>
      <c r="M315" s="764">
        <v>3.8</v>
      </c>
      <c r="N315" s="761" t="s">
        <v>2115</v>
      </c>
    </row>
    <row r="316" spans="1:14" x14ac:dyDescent="0.35">
      <c r="A316" s="776" t="s">
        <v>1802</v>
      </c>
      <c r="B316" s="768">
        <v>2002.4</v>
      </c>
      <c r="C316" s="764">
        <v>6.8</v>
      </c>
      <c r="D316" s="768">
        <v>1977.2</v>
      </c>
      <c r="E316" s="764">
        <v>6.7</v>
      </c>
      <c r="F316" s="768">
        <v>1526.6</v>
      </c>
      <c r="G316" s="764">
        <v>9.8000000000000007</v>
      </c>
      <c r="H316" s="768">
        <v>1492.6</v>
      </c>
      <c r="I316" s="764">
        <v>9.6</v>
      </c>
      <c r="J316" s="768">
        <v>475.8</v>
      </c>
      <c r="K316" s="764">
        <v>3.4</v>
      </c>
      <c r="L316" s="768">
        <v>484.6</v>
      </c>
      <c r="M316" s="764">
        <v>3.5</v>
      </c>
      <c r="N316" s="761" t="s">
        <v>2030</v>
      </c>
    </row>
    <row r="317" spans="1:14" x14ac:dyDescent="0.35">
      <c r="A317" s="776" t="s">
        <v>1803</v>
      </c>
      <c r="B317" s="768">
        <v>1903.9</v>
      </c>
      <c r="C317" s="764">
        <v>6.5</v>
      </c>
      <c r="D317" s="768">
        <v>1871.4</v>
      </c>
      <c r="E317" s="764">
        <v>6.4</v>
      </c>
      <c r="F317" s="768">
        <v>1455.4</v>
      </c>
      <c r="G317" s="764">
        <v>9.4</v>
      </c>
      <c r="H317" s="768">
        <v>1424.1</v>
      </c>
      <c r="I317" s="764">
        <v>9.1999999999999993</v>
      </c>
      <c r="J317" s="768">
        <v>448.5</v>
      </c>
      <c r="K317" s="764">
        <v>3.2</v>
      </c>
      <c r="L317" s="768">
        <v>447.3</v>
      </c>
      <c r="M317" s="764">
        <v>3.2</v>
      </c>
      <c r="N317" s="761" t="s">
        <v>2115</v>
      </c>
    </row>
    <row r="318" spans="1:14" x14ac:dyDescent="0.35">
      <c r="A318" s="776" t="s">
        <v>1804</v>
      </c>
      <c r="B318" s="768">
        <v>1872.1</v>
      </c>
      <c r="C318" s="764">
        <v>6.4</v>
      </c>
      <c r="D318" s="768">
        <v>1868.2</v>
      </c>
      <c r="E318" s="764">
        <v>6.4</v>
      </c>
      <c r="F318" s="768">
        <v>1431.2</v>
      </c>
      <c r="G318" s="764">
        <v>9.1999999999999993</v>
      </c>
      <c r="H318" s="768">
        <v>1430.5</v>
      </c>
      <c r="I318" s="764">
        <v>9.1999999999999993</v>
      </c>
      <c r="J318" s="768">
        <v>440.9</v>
      </c>
      <c r="K318" s="764">
        <v>3.2</v>
      </c>
      <c r="L318" s="768">
        <v>437.7</v>
      </c>
      <c r="M318" s="764">
        <v>3.2</v>
      </c>
      <c r="N318" s="761" t="s">
        <v>2030</v>
      </c>
    </row>
    <row r="319" spans="1:14" x14ac:dyDescent="0.35">
      <c r="A319" s="776" t="s">
        <v>1805</v>
      </c>
      <c r="B319" s="768">
        <v>1818.4</v>
      </c>
      <c r="C319" s="768">
        <v>6.0023912517986302</v>
      </c>
      <c r="D319" s="768">
        <v>1907.8</v>
      </c>
      <c r="E319" s="768">
        <v>6.2974934173896973</v>
      </c>
      <c r="F319" s="768">
        <v>1393</v>
      </c>
      <c r="G319" s="768">
        <v>8.5639450658274114</v>
      </c>
      <c r="H319" s="768">
        <v>1463.5</v>
      </c>
      <c r="I319" s="768">
        <v>8.9973679855265019</v>
      </c>
      <c r="J319" s="768">
        <v>425.4</v>
      </c>
      <c r="K319" s="768">
        <v>3.0323496967828509</v>
      </c>
      <c r="L319" s="768">
        <v>444.3</v>
      </c>
      <c r="M319" s="768">
        <v>3.1670732728740489</v>
      </c>
      <c r="N319" s="761" t="s">
        <v>2030</v>
      </c>
    </row>
    <row r="320" spans="1:14" x14ac:dyDescent="0.35">
      <c r="A320" s="776" t="s">
        <v>1806</v>
      </c>
      <c r="B320" s="768">
        <v>1752.8</v>
      </c>
      <c r="C320" s="768">
        <v>5.7858509602687187</v>
      </c>
      <c r="D320" s="768">
        <v>1827.8</v>
      </c>
      <c r="E320" s="768">
        <v>6.0334198911337085</v>
      </c>
      <c r="F320" s="768">
        <v>1345.8</v>
      </c>
      <c r="G320" s="768">
        <v>8.2737668841281629</v>
      </c>
      <c r="H320" s="768">
        <v>1403.3</v>
      </c>
      <c r="I320" s="768">
        <v>8.6272678470033082</v>
      </c>
      <c r="J320" s="768">
        <v>407</v>
      </c>
      <c r="K320" s="768">
        <v>2.9011902364612605</v>
      </c>
      <c r="L320" s="768">
        <v>424.5</v>
      </c>
      <c r="M320" s="768">
        <v>3.025934288397556</v>
      </c>
      <c r="N320" s="761" t="s">
        <v>2115</v>
      </c>
    </row>
    <row r="321" spans="1:14" x14ac:dyDescent="0.35">
      <c r="A321" s="776" t="s">
        <v>1807</v>
      </c>
      <c r="B321" s="768">
        <v>1704.3</v>
      </c>
      <c r="C321" s="768">
        <v>5.6257563849760253</v>
      </c>
      <c r="D321" s="768">
        <v>1745.3</v>
      </c>
      <c r="E321" s="768">
        <v>5.7610940671822197</v>
      </c>
      <c r="F321" s="768">
        <v>1307.7</v>
      </c>
      <c r="G321" s="768">
        <v>8.0395340722056758</v>
      </c>
      <c r="H321" s="768">
        <v>1342.4</v>
      </c>
      <c r="I321" s="768">
        <v>8.2528642184972849</v>
      </c>
      <c r="J321" s="768">
        <v>396.6</v>
      </c>
      <c r="K321" s="768">
        <v>2.8270566284534051</v>
      </c>
      <c r="L321" s="768">
        <v>402.9</v>
      </c>
      <c r="M321" s="768">
        <v>2.8719644871504713</v>
      </c>
      <c r="N321" s="761" t="s">
        <v>2030</v>
      </c>
    </row>
    <row r="322" spans="1:14" x14ac:dyDescent="0.35">
      <c r="A322" s="776" t="s">
        <v>1808</v>
      </c>
      <c r="B322" s="768">
        <v>1662.6</v>
      </c>
      <c r="C322" s="768">
        <v>5.4881080594150911</v>
      </c>
      <c r="D322" s="768">
        <v>1688</v>
      </c>
      <c r="E322" s="768">
        <v>5.5719514040013678</v>
      </c>
      <c r="F322" s="768">
        <v>1275.7</v>
      </c>
      <c r="G322" s="768">
        <v>7.8428031015621178</v>
      </c>
      <c r="H322" s="768">
        <v>1298.8</v>
      </c>
      <c r="I322" s="768">
        <v>7.9848182709954365</v>
      </c>
      <c r="J322" s="768">
        <v>386.9</v>
      </c>
      <c r="K322" s="768">
        <v>2.7579127825230016</v>
      </c>
      <c r="L322" s="768">
        <v>389.1</v>
      </c>
      <c r="M322" s="768">
        <v>2.773594891909279</v>
      </c>
      <c r="N322" s="761" t="s">
        <v>2115</v>
      </c>
    </row>
    <row r="323" spans="1:14" x14ac:dyDescent="0.35">
      <c r="A323" s="776" t="s">
        <v>1809</v>
      </c>
      <c r="B323" s="768">
        <v>1619.6000000000001</v>
      </c>
      <c r="C323" s="768">
        <v>5.3461685390524973</v>
      </c>
      <c r="D323" s="768">
        <v>1620.4959999999999</v>
      </c>
      <c r="E323" s="768">
        <v>5.3491261625465629</v>
      </c>
      <c r="F323" s="768">
        <v>1243.9000000000001</v>
      </c>
      <c r="G323" s="768">
        <v>7.647301699485082</v>
      </c>
      <c r="H323" s="768">
        <v>1249.8499999999999</v>
      </c>
      <c r="I323" s="768">
        <v>7.6838813643391184</v>
      </c>
      <c r="J323" s="768">
        <v>375.7</v>
      </c>
      <c r="K323" s="768">
        <v>2.6780765892837732</v>
      </c>
      <c r="L323" s="768">
        <v>370.64600000000002</v>
      </c>
      <c r="M323" s="768">
        <v>2.642050507084571</v>
      </c>
      <c r="N323" s="761"/>
    </row>
    <row r="324" spans="1:14" x14ac:dyDescent="0.35">
      <c r="A324" s="776" t="s">
        <v>1810</v>
      </c>
      <c r="B324" s="768">
        <v>1571.4999999999995</v>
      </c>
      <c r="C324" s="768">
        <v>5.187394331391082</v>
      </c>
      <c r="D324" s="768">
        <v>1550.1409999999998</v>
      </c>
      <c r="E324" s="768">
        <v>5.1168900007998115</v>
      </c>
      <c r="F324" s="768">
        <v>1207.5999999999997</v>
      </c>
      <c r="G324" s="768">
        <v>7.4241350046612933</v>
      </c>
      <c r="H324" s="768">
        <v>1193.3139999999999</v>
      </c>
      <c r="I324" s="768">
        <v>7.3363069219546091</v>
      </c>
      <c r="J324" s="768">
        <v>363.9</v>
      </c>
      <c r="K324" s="768">
        <v>2.5939634571210139</v>
      </c>
      <c r="L324" s="768">
        <v>356.827</v>
      </c>
      <c r="M324" s="768">
        <v>2.5435454754441333</v>
      </c>
      <c r="N324" s="761" t="s">
        <v>2115</v>
      </c>
    </row>
    <row r="325" spans="1:14" x14ac:dyDescent="0.35">
      <c r="A325" s="776" t="s">
        <v>1811</v>
      </c>
      <c r="B325" s="768">
        <v>1554.1000000000001</v>
      </c>
      <c r="C325" s="768">
        <v>5.1299583394304067</v>
      </c>
      <c r="D325" s="768">
        <v>1585.2719999999999</v>
      </c>
      <c r="E325" s="768">
        <v>5.2328545889360516</v>
      </c>
      <c r="F325" s="768">
        <v>1191.7</v>
      </c>
      <c r="G325" s="768">
        <v>7.3263843036227767</v>
      </c>
      <c r="H325" s="768">
        <v>1201.318</v>
      </c>
      <c r="I325" s="768">
        <v>7.3855142559868305</v>
      </c>
      <c r="J325" s="768">
        <v>362.40000000000003</v>
      </c>
      <c r="K325" s="768">
        <v>2.5832711098121894</v>
      </c>
      <c r="L325" s="768">
        <v>383.95400000000001</v>
      </c>
      <c r="M325" s="768">
        <v>2.7369130124084688</v>
      </c>
      <c r="N325" s="761"/>
    </row>
    <row r="326" spans="1:14" x14ac:dyDescent="0.35">
      <c r="A326" s="776" t="s">
        <v>1812</v>
      </c>
      <c r="B326" s="768">
        <v>1526.5</v>
      </c>
      <c r="C326" s="768">
        <v>5.0388529728720899</v>
      </c>
      <c r="D326" s="768">
        <v>1579.211</v>
      </c>
      <c r="E326" s="768">
        <v>5.2128477184030828</v>
      </c>
      <c r="F326" s="768">
        <v>1169.9000000000001</v>
      </c>
      <c r="G326" s="768">
        <v>7.1923613298718516</v>
      </c>
      <c r="H326" s="768">
        <v>1186.4649999999999</v>
      </c>
      <c r="I326" s="768">
        <v>7.2942003463940575</v>
      </c>
      <c r="J326" s="768">
        <v>356.59999999999997</v>
      </c>
      <c r="K326" s="768">
        <v>2.5419273668847309</v>
      </c>
      <c r="L326" s="768">
        <v>392.74600000000004</v>
      </c>
      <c r="M326" s="768">
        <v>2.7995844241012637</v>
      </c>
      <c r="N326" s="761" t="s">
        <v>2115</v>
      </c>
    </row>
    <row r="327" spans="1:14" x14ac:dyDescent="0.35">
      <c r="A327" s="776" t="s">
        <v>1813</v>
      </c>
      <c r="B327" s="768">
        <v>1497.8000000000002</v>
      </c>
      <c r="C327" s="768">
        <v>4.9441165953277544</v>
      </c>
      <c r="D327" s="768">
        <v>1513.5369999999998</v>
      </c>
      <c r="E327" s="768">
        <v>4.996063158861384</v>
      </c>
      <c r="F327" s="768">
        <v>1146.2</v>
      </c>
      <c r="G327" s="768">
        <v>7.0466574547389662</v>
      </c>
      <c r="H327" s="768">
        <v>1142.1779999999999</v>
      </c>
      <c r="I327" s="768">
        <v>7.0219308308662036</v>
      </c>
      <c r="J327" s="768">
        <v>351.60000000000008</v>
      </c>
      <c r="K327" s="768">
        <v>2.5062862091886471</v>
      </c>
      <c r="L327" s="768">
        <v>371.35900000000004</v>
      </c>
      <c r="M327" s="768">
        <v>2.6471329361720333</v>
      </c>
      <c r="N327" s="761"/>
    </row>
    <row r="328" spans="1:14" x14ac:dyDescent="0.35">
      <c r="A328" s="776" t="s">
        <v>1814</v>
      </c>
      <c r="B328" s="768">
        <v>1464.1</v>
      </c>
      <c r="C328" s="768">
        <v>4.8328756223924181</v>
      </c>
      <c r="D328" s="768">
        <v>1432.8330000000001</v>
      </c>
      <c r="E328" s="768">
        <v>4.7296657855743431</v>
      </c>
      <c r="F328" s="768">
        <v>1121.8</v>
      </c>
      <c r="G328" s="768">
        <v>6.896650089623253</v>
      </c>
      <c r="H328" s="768">
        <v>1089.143</v>
      </c>
      <c r="I328" s="768">
        <v>6.6958799862386691</v>
      </c>
      <c r="J328" s="768">
        <v>342.3</v>
      </c>
      <c r="K328" s="768">
        <v>2.4399936558739301</v>
      </c>
      <c r="L328" s="768">
        <v>343.69000000000005</v>
      </c>
      <c r="M328" s="768">
        <v>2.4499018977134419</v>
      </c>
      <c r="N328" s="761"/>
    </row>
    <row r="329" spans="1:14" x14ac:dyDescent="0.35">
      <c r="A329" s="776" t="s">
        <v>1815</v>
      </c>
      <c r="B329" s="768">
        <v>1431.7</v>
      </c>
      <c r="C329" s="768">
        <v>4.7259258442587431</v>
      </c>
      <c r="D329" s="768">
        <v>1387.6489999999999</v>
      </c>
      <c r="E329" s="768">
        <v>4.5805170579449603</v>
      </c>
      <c r="F329" s="768">
        <v>1096.2</v>
      </c>
      <c r="G329" s="768">
        <v>6.7392653131084055</v>
      </c>
      <c r="H329" s="768">
        <v>1060.4059999999999</v>
      </c>
      <c r="I329" s="768">
        <v>6.5192094267579197</v>
      </c>
      <c r="J329" s="768">
        <v>335.5</v>
      </c>
      <c r="K329" s="768">
        <v>2.3915216814072555</v>
      </c>
      <c r="L329" s="768">
        <v>327.24299999999999</v>
      </c>
      <c r="M329" s="768">
        <v>2.3326638735879421</v>
      </c>
      <c r="N329" s="761" t="s">
        <v>2115</v>
      </c>
    </row>
    <row r="330" spans="1:14" x14ac:dyDescent="0.35">
      <c r="A330" s="776" t="s">
        <v>1816</v>
      </c>
      <c r="B330" s="768">
        <v>1410.5</v>
      </c>
      <c r="C330" s="768">
        <v>4.6559463598009057</v>
      </c>
      <c r="D330" s="768">
        <v>1391.38</v>
      </c>
      <c r="E330" s="768">
        <v>4.5928327870257242</v>
      </c>
      <c r="F330" s="768">
        <v>1079.7</v>
      </c>
      <c r="G330" s="768">
        <v>6.6378259063703204</v>
      </c>
      <c r="H330" s="768">
        <v>1070.999</v>
      </c>
      <c r="I330" s="768">
        <v>6.5843335258837703</v>
      </c>
      <c r="J330" s="768">
        <v>330.8</v>
      </c>
      <c r="K330" s="768">
        <v>2.3580189931729363</v>
      </c>
      <c r="L330" s="768">
        <v>320.38099999999997</v>
      </c>
      <c r="M330" s="768">
        <v>2.2837499487658359</v>
      </c>
      <c r="N330" s="761"/>
    </row>
    <row r="331" spans="1:14" x14ac:dyDescent="0.35">
      <c r="A331" s="776" t="s">
        <v>1817</v>
      </c>
      <c r="B331" s="768">
        <v>1400.5</v>
      </c>
      <c r="C331" s="768">
        <v>4.630432778002108</v>
      </c>
      <c r="D331" s="768">
        <v>1479.2629999999999</v>
      </c>
      <c r="E331" s="768">
        <v>4.8908446144132336</v>
      </c>
      <c r="F331" s="768">
        <v>1071.8</v>
      </c>
      <c r="G331" s="768">
        <v>6.5759930605418999</v>
      </c>
      <c r="H331" s="768">
        <v>1136.662</v>
      </c>
      <c r="I331" s="768">
        <v>6.9739516926494467</v>
      </c>
      <c r="J331" s="768">
        <v>328.69999999999993</v>
      </c>
      <c r="K331" s="768">
        <v>2.3568005274873776</v>
      </c>
      <c r="L331" s="768">
        <v>342.60099999999994</v>
      </c>
      <c r="M331" s="768">
        <v>2.4564716079029605</v>
      </c>
      <c r="N331" s="761"/>
    </row>
    <row r="332" spans="1:14" x14ac:dyDescent="0.35">
      <c r="A332" s="776" t="s">
        <v>1818</v>
      </c>
      <c r="B332" s="768">
        <v>1380.7</v>
      </c>
      <c r="C332" s="768">
        <v>4.5649686087736594</v>
      </c>
      <c r="D332" s="768">
        <v>1451.2470000000001</v>
      </c>
      <c r="E332" s="768">
        <v>4.7982161212261518</v>
      </c>
      <c r="F332" s="768">
        <v>1054.4000000000001</v>
      </c>
      <c r="G332" s="768">
        <v>6.4692359423729986</v>
      </c>
      <c r="H332" s="768">
        <v>1109.8120000000001</v>
      </c>
      <c r="I332" s="768">
        <v>6.8092144154750223</v>
      </c>
      <c r="J332" s="768">
        <v>326.29999999999995</v>
      </c>
      <c r="K332" s="768">
        <v>2.3395923703046284</v>
      </c>
      <c r="L332" s="768">
        <v>341.435</v>
      </c>
      <c r="M332" s="768">
        <v>2.4481113115383417</v>
      </c>
      <c r="N332" s="761" t="s">
        <v>2115</v>
      </c>
    </row>
    <row r="333" spans="1:14" x14ac:dyDescent="0.35">
      <c r="A333" s="776" t="s">
        <v>1819</v>
      </c>
      <c r="B333" s="768">
        <v>1364.9</v>
      </c>
      <c r="C333" s="768">
        <v>4.5127295242378276</v>
      </c>
      <c r="D333" s="768">
        <v>1405.9060000000002</v>
      </c>
      <c r="E333" s="768">
        <v>4.6483064799641793</v>
      </c>
      <c r="F333" s="768">
        <v>1041.6000000000001</v>
      </c>
      <c r="G333" s="768">
        <v>6.3907019703866812</v>
      </c>
      <c r="H333" s="768">
        <v>1076.5340000000001</v>
      </c>
      <c r="I333" s="768">
        <v>6.6050383592437161</v>
      </c>
      <c r="J333" s="768">
        <v>323.29999999999995</v>
      </c>
      <c r="K333" s="768">
        <v>2.3180821738261916</v>
      </c>
      <c r="L333" s="768">
        <v>329.37200000000007</v>
      </c>
      <c r="M333" s="768">
        <v>2.3616188114985484</v>
      </c>
      <c r="N333" s="761"/>
    </row>
    <row r="334" spans="1:14" x14ac:dyDescent="0.35">
      <c r="A334" s="776" t="s">
        <v>1820</v>
      </c>
      <c r="B334" s="768">
        <v>1359.3999999999999</v>
      </c>
      <c r="C334" s="768">
        <v>4.4945450327854806</v>
      </c>
      <c r="D334" s="768">
        <v>1389.915</v>
      </c>
      <c r="E334" s="768">
        <v>4.5954358976342737</v>
      </c>
      <c r="F334" s="768">
        <v>1038.3999999999999</v>
      </c>
      <c r="G334" s="768">
        <v>6.3710684773900992</v>
      </c>
      <c r="H334" s="768">
        <v>1061.498</v>
      </c>
      <c r="I334" s="768">
        <v>6.5127854840260362</v>
      </c>
      <c r="J334" s="768">
        <v>321</v>
      </c>
      <c r="K334" s="768">
        <v>2.3015910231927244</v>
      </c>
      <c r="L334" s="768">
        <v>328.41699999999997</v>
      </c>
      <c r="M334" s="768">
        <v>2.3547713989529124</v>
      </c>
      <c r="N334" s="761"/>
    </row>
    <row r="335" spans="1:14" x14ac:dyDescent="0.35">
      <c r="A335" s="776" t="s">
        <v>1821</v>
      </c>
      <c r="B335" s="768">
        <v>1350.0000000000002</v>
      </c>
      <c r="C335" s="768">
        <v>4.4634660837578348</v>
      </c>
      <c r="D335" s="768">
        <v>1349.377</v>
      </c>
      <c r="E335" s="768">
        <v>4.4614062768169589</v>
      </c>
      <c r="F335" s="768">
        <v>1031.5000000000002</v>
      </c>
      <c r="G335" s="768">
        <v>6.3287337581162273</v>
      </c>
      <c r="H335" s="768">
        <v>1036.318</v>
      </c>
      <c r="I335" s="768">
        <v>6.3582944360092002</v>
      </c>
      <c r="J335" s="768">
        <v>318.5</v>
      </c>
      <c r="K335" s="768">
        <v>2.2836658594606938</v>
      </c>
      <c r="L335" s="768">
        <v>313.05900000000003</v>
      </c>
      <c r="M335" s="768">
        <v>2.2446535331143025</v>
      </c>
      <c r="N335" s="761" t="s">
        <v>2115</v>
      </c>
    </row>
    <row r="336" spans="1:14" x14ac:dyDescent="0.35">
      <c r="A336" s="776" t="s">
        <v>1822</v>
      </c>
      <c r="B336" s="768">
        <v>1344.2000000000003</v>
      </c>
      <c r="C336" s="768">
        <v>4.4442897109535417</v>
      </c>
      <c r="D336" s="768">
        <v>1322.7559999999999</v>
      </c>
      <c r="E336" s="768">
        <v>4.3733900319164274</v>
      </c>
      <c r="F336" s="768">
        <v>1027.6000000000001</v>
      </c>
      <c r="G336" s="768">
        <v>6.3048054385266452</v>
      </c>
      <c r="H336" s="768">
        <v>1013.449</v>
      </c>
      <c r="I336" s="768">
        <v>6.2179824512158319</v>
      </c>
      <c r="J336" s="768">
        <v>316.60000000000002</v>
      </c>
      <c r="K336" s="768">
        <v>2.2700427350243504</v>
      </c>
      <c r="L336" s="768">
        <v>309.30700000000002</v>
      </c>
      <c r="M336" s="768">
        <v>2.2177514473852704</v>
      </c>
      <c r="N336" s="761"/>
    </row>
    <row r="337" spans="1:14" x14ac:dyDescent="0.35">
      <c r="A337" s="776" t="s">
        <v>1823</v>
      </c>
      <c r="B337" s="768">
        <v>1344</v>
      </c>
      <c r="C337" s="768">
        <v>4.4436284567189102</v>
      </c>
      <c r="D337" s="768">
        <v>1368.2950000000001</v>
      </c>
      <c r="E337" s="768">
        <v>4.5239543148706849</v>
      </c>
      <c r="F337" s="768">
        <v>1024.5</v>
      </c>
      <c r="G337" s="768">
        <v>6.285785492186208</v>
      </c>
      <c r="H337" s="768">
        <v>1030.231</v>
      </c>
      <c r="I337" s="768">
        <v>6.3209478510497688</v>
      </c>
      <c r="J337" s="768">
        <v>319.5</v>
      </c>
      <c r="K337" s="768">
        <v>2.2908359249535057</v>
      </c>
      <c r="L337" s="768">
        <v>338.06400000000002</v>
      </c>
      <c r="M337" s="768">
        <v>2.4239410207620717</v>
      </c>
      <c r="N337" s="761"/>
    </row>
    <row r="338" spans="1:14" x14ac:dyDescent="0.35">
      <c r="A338" s="776" t="s">
        <v>1824</v>
      </c>
      <c r="B338" s="768">
        <v>1340.6999999999998</v>
      </c>
      <c r="C338" s="768">
        <v>4.4327177618475009</v>
      </c>
      <c r="D338" s="768">
        <v>1383.194</v>
      </c>
      <c r="E338" s="768">
        <v>4.5732144490795061</v>
      </c>
      <c r="F338" s="768">
        <v>1019.2999999999998</v>
      </c>
      <c r="G338" s="768">
        <v>6.2538810660667643</v>
      </c>
      <c r="H338" s="768">
        <v>1030.299</v>
      </c>
      <c r="I338" s="768">
        <v>6.3213650627759463</v>
      </c>
      <c r="J338" s="768">
        <v>321.39999999999992</v>
      </c>
      <c r="K338" s="768">
        <v>2.3044590493898487</v>
      </c>
      <c r="L338" s="768">
        <v>352.89499999999998</v>
      </c>
      <c r="M338" s="768">
        <v>2.5302802620859701</v>
      </c>
      <c r="N338" s="761" t="s">
        <v>2115</v>
      </c>
    </row>
    <row r="339" spans="1:14" x14ac:dyDescent="0.35">
      <c r="A339" s="776" t="s">
        <v>1825</v>
      </c>
      <c r="B339" s="768">
        <v>1327.1999999999998</v>
      </c>
      <c r="C339" s="768">
        <v>4.388083101009923</v>
      </c>
      <c r="D339" s="768">
        <v>1334.2730000000001</v>
      </c>
      <c r="E339" s="768">
        <v>4.4114683570176423</v>
      </c>
      <c r="F339" s="768">
        <v>1014.5999999999999</v>
      </c>
      <c r="G339" s="768">
        <v>6.2250443732280383</v>
      </c>
      <c r="H339" s="768">
        <v>1005.789</v>
      </c>
      <c r="I339" s="768">
        <v>6.1709847773552688</v>
      </c>
      <c r="J339" s="768">
        <v>312.60000000000002</v>
      </c>
      <c r="K339" s="768">
        <v>2.2413624730531012</v>
      </c>
      <c r="L339" s="768">
        <v>328.48400000000004</v>
      </c>
      <c r="M339" s="768">
        <v>2.3552517933409312</v>
      </c>
      <c r="N339" s="761"/>
    </row>
    <row r="340" spans="1:14" x14ac:dyDescent="0.35">
      <c r="A340" s="776" t="s">
        <v>1826</v>
      </c>
      <c r="B340" s="768">
        <v>1321.9</v>
      </c>
      <c r="C340" s="768">
        <v>4.3705598637922076</v>
      </c>
      <c r="D340" s="768">
        <v>1286.4290000000001</v>
      </c>
      <c r="E340" s="768">
        <v>4.2532831190092635</v>
      </c>
      <c r="F340" s="768">
        <v>1010.7</v>
      </c>
      <c r="G340" s="768">
        <v>6.2011160536384571</v>
      </c>
      <c r="H340" s="768">
        <v>976.1350000000001</v>
      </c>
      <c r="I340" s="768">
        <v>5.9890436519425903</v>
      </c>
      <c r="J340" s="768">
        <v>311.2</v>
      </c>
      <c r="K340" s="768">
        <v>2.231324381363164</v>
      </c>
      <c r="L340" s="768">
        <v>310.29399999999998</v>
      </c>
      <c r="M340" s="768">
        <v>2.2248283020266766</v>
      </c>
      <c r="N340" s="761"/>
    </row>
    <row r="341" spans="1:14" x14ac:dyDescent="0.35">
      <c r="A341" s="776" t="s">
        <v>1827</v>
      </c>
      <c r="B341" s="768">
        <v>1325.3000000000002</v>
      </c>
      <c r="C341" s="768">
        <v>4.3818011857809323</v>
      </c>
      <c r="D341" s="768">
        <v>1283.8700000000001</v>
      </c>
      <c r="E341" s="768">
        <v>4.2448223710771638</v>
      </c>
      <c r="F341" s="768">
        <v>1013.7</v>
      </c>
      <c r="G341" s="768">
        <v>6.2195224533227513</v>
      </c>
      <c r="H341" s="768">
        <v>980.36400000000003</v>
      </c>
      <c r="I341" s="768">
        <v>6.0149905400308823</v>
      </c>
      <c r="J341" s="768">
        <v>311.60000000000002</v>
      </c>
      <c r="K341" s="768">
        <v>2.2341924075602893</v>
      </c>
      <c r="L341" s="768">
        <v>303.50600000000009</v>
      </c>
      <c r="M341" s="768">
        <v>2.1761578974614673</v>
      </c>
      <c r="N341" s="761" t="s">
        <v>2115</v>
      </c>
    </row>
    <row r="342" spans="1:14" x14ac:dyDescent="0.35">
      <c r="A342" s="776" t="s">
        <v>1828</v>
      </c>
      <c r="B342" s="768">
        <v>1314.3</v>
      </c>
      <c r="C342" s="768">
        <v>4.3454322028762382</v>
      </c>
      <c r="D342" s="768">
        <v>1293.5590000000002</v>
      </c>
      <c r="E342" s="768">
        <v>4.2768568324738521</v>
      </c>
      <c r="F342" s="768">
        <v>1004.8</v>
      </c>
      <c r="G342" s="768">
        <v>6.1649168009260142</v>
      </c>
      <c r="H342" s="768">
        <v>995.1400000000001</v>
      </c>
      <c r="I342" s="768">
        <v>6.1056481939425895</v>
      </c>
      <c r="J342" s="768">
        <v>309.49999999999994</v>
      </c>
      <c r="K342" s="768">
        <v>2.219135270025383</v>
      </c>
      <c r="L342" s="768">
        <v>298.41899999999998</v>
      </c>
      <c r="M342" s="768">
        <v>2.1396837742995314</v>
      </c>
      <c r="N342" s="761"/>
    </row>
    <row r="343" spans="1:14" x14ac:dyDescent="0.35">
      <c r="A343" s="776" t="s">
        <v>1829</v>
      </c>
      <c r="B343" s="768">
        <v>1309.7000000000003</v>
      </c>
      <c r="C343" s="768">
        <v>4.288560493277779</v>
      </c>
      <c r="D343" s="768">
        <v>1386.4109999999998</v>
      </c>
      <c r="E343" s="768">
        <v>4.5397476078840482</v>
      </c>
      <c r="F343" s="768">
        <v>1000.8000000000002</v>
      </c>
      <c r="G343" s="768">
        <v>6.020888295195828</v>
      </c>
      <c r="H343" s="768">
        <v>1063.2649999999999</v>
      </c>
      <c r="I343" s="768">
        <v>6.3966824472336024</v>
      </c>
      <c r="J343" s="768">
        <v>308.89999999999998</v>
      </c>
      <c r="K343" s="768">
        <v>2.2195472051848162</v>
      </c>
      <c r="L343" s="768">
        <v>323.14600000000002</v>
      </c>
      <c r="M343" s="768">
        <v>2.3219093595553661</v>
      </c>
      <c r="N343" s="761" t="s">
        <v>2115</v>
      </c>
    </row>
    <row r="344" spans="1:14" x14ac:dyDescent="0.35">
      <c r="A344" s="776" t="s">
        <v>1830</v>
      </c>
      <c r="B344" s="768">
        <v>1304.5</v>
      </c>
      <c r="C344" s="768">
        <v>4.2715333003595193</v>
      </c>
      <c r="D344" s="768">
        <v>1379.123</v>
      </c>
      <c r="E344" s="768">
        <v>4.515883342117073</v>
      </c>
      <c r="F344" s="768">
        <v>998.5</v>
      </c>
      <c r="G344" s="768">
        <v>6.007051321695676</v>
      </c>
      <c r="H344" s="768">
        <v>1056.441</v>
      </c>
      <c r="I344" s="768">
        <v>6.3556287484662022</v>
      </c>
      <c r="J344" s="768">
        <v>306</v>
      </c>
      <c r="K344" s="768">
        <v>2.1987097597492835</v>
      </c>
      <c r="L344" s="768">
        <v>322.68200000000002</v>
      </c>
      <c r="M344" s="768">
        <v>2.3185753682856811</v>
      </c>
      <c r="N344" s="761"/>
    </row>
    <row r="345" spans="1:14" x14ac:dyDescent="0.35">
      <c r="A345" s="776" t="s">
        <v>1831</v>
      </c>
      <c r="B345" s="768">
        <v>1297.5</v>
      </c>
      <c r="C345" s="768">
        <v>4.2486120791234008</v>
      </c>
      <c r="D345" s="768">
        <v>1346.567</v>
      </c>
      <c r="E345" s="768">
        <v>4.4092800166080623</v>
      </c>
      <c r="F345" s="768">
        <v>993.80000000000007</v>
      </c>
      <c r="G345" s="768">
        <v>5.978775767151892</v>
      </c>
      <c r="H345" s="768">
        <v>1033.8330000000001</v>
      </c>
      <c r="I345" s="768">
        <v>6.2196173150351601</v>
      </c>
      <c r="J345" s="768">
        <v>303.7</v>
      </c>
      <c r="K345" s="768">
        <v>2.1821835099211029</v>
      </c>
      <c r="L345" s="768">
        <v>312.73399999999998</v>
      </c>
      <c r="M345" s="768">
        <v>2.2470957451157925</v>
      </c>
      <c r="N345" s="761"/>
    </row>
    <row r="346" spans="1:14" x14ac:dyDescent="0.35">
      <c r="A346" s="776" t="s">
        <v>1832</v>
      </c>
      <c r="B346" s="768">
        <v>1288.1000000000001</v>
      </c>
      <c r="C346" s="768">
        <v>4.2178321534634708</v>
      </c>
      <c r="D346" s="768">
        <v>1320.1339999999998</v>
      </c>
      <c r="E346" s="768">
        <v>4.3227262107603011</v>
      </c>
      <c r="F346" s="768">
        <v>986.2</v>
      </c>
      <c r="G346" s="768">
        <v>5.9330535938470463</v>
      </c>
      <c r="H346" s="768">
        <v>1010.3079999999998</v>
      </c>
      <c r="I346" s="768">
        <v>6.0780891404303592</v>
      </c>
      <c r="J346" s="768">
        <v>301.90000000000003</v>
      </c>
      <c r="K346" s="768">
        <v>2.169249923099049</v>
      </c>
      <c r="L346" s="768">
        <v>309.82600000000002</v>
      </c>
      <c r="M346" s="768">
        <v>2.2262008170721619</v>
      </c>
      <c r="N346" s="761"/>
    </row>
    <row r="347" spans="1:14" x14ac:dyDescent="0.35">
      <c r="A347" s="776" t="s">
        <v>1833</v>
      </c>
      <c r="B347" s="768">
        <v>1273.0999999999999</v>
      </c>
      <c r="C347" s="768">
        <v>4.1687152508146443</v>
      </c>
      <c r="D347" s="768">
        <v>1275.6099999999997</v>
      </c>
      <c r="E347" s="768">
        <v>4.1769341458578806</v>
      </c>
      <c r="F347" s="768">
        <v>975.6</v>
      </c>
      <c r="G347" s="768">
        <v>5.8692831942376591</v>
      </c>
      <c r="H347" s="768">
        <v>981.98599999999976</v>
      </c>
      <c r="I347" s="768">
        <v>5.9077018519645961</v>
      </c>
      <c r="J347" s="768">
        <v>297.5</v>
      </c>
      <c r="K347" s="768">
        <v>2.1376344886451371</v>
      </c>
      <c r="L347" s="768">
        <v>293.62399999999997</v>
      </c>
      <c r="M347" s="768">
        <v>2.1097841650216456</v>
      </c>
      <c r="N347" s="761" t="s">
        <v>2115</v>
      </c>
    </row>
    <row r="348" spans="1:14" x14ac:dyDescent="0.35">
      <c r="A348" s="776" t="s">
        <v>1834</v>
      </c>
      <c r="B348" s="768">
        <v>1263.0999999999999</v>
      </c>
      <c r="C348" s="768">
        <v>4.1359706490487609</v>
      </c>
      <c r="D348" s="768">
        <v>1244.7089999999998</v>
      </c>
      <c r="E348" s="768">
        <v>4.0757500519411236</v>
      </c>
      <c r="F348" s="768">
        <v>968.79999999999984</v>
      </c>
      <c r="G348" s="768">
        <v>5.828373881280692</v>
      </c>
      <c r="H348" s="768">
        <v>956.53599999999994</v>
      </c>
      <c r="I348" s="768">
        <v>5.7545927321477173</v>
      </c>
      <c r="J348" s="768">
        <v>294.3</v>
      </c>
      <c r="K348" s="768">
        <v>2.1146414454059288</v>
      </c>
      <c r="L348" s="768">
        <v>288.173</v>
      </c>
      <c r="M348" s="768">
        <v>2.0706169529288574</v>
      </c>
      <c r="N348" s="761"/>
    </row>
    <row r="349" spans="1:14" x14ac:dyDescent="0.35">
      <c r="A349" s="776" t="s">
        <v>1835</v>
      </c>
      <c r="B349" s="768">
        <v>1244.7</v>
      </c>
      <c r="C349" s="768">
        <v>4.0757205817995352</v>
      </c>
      <c r="D349" s="768">
        <v>1263.614</v>
      </c>
      <c r="E349" s="768">
        <v>4.1376537215795279</v>
      </c>
      <c r="F349" s="768">
        <v>954.5</v>
      </c>
      <c r="G349" s="768">
        <v>5.7423440025623673</v>
      </c>
      <c r="H349" s="768">
        <v>957.24599999999998</v>
      </c>
      <c r="I349" s="768">
        <v>5.7588641457064593</v>
      </c>
      <c r="J349" s="768">
        <v>290.20000000000005</v>
      </c>
      <c r="K349" s="768">
        <v>2.0851816087556938</v>
      </c>
      <c r="L349" s="768">
        <v>306.36799999999994</v>
      </c>
      <c r="M349" s="768">
        <v>2.2013539597217924</v>
      </c>
      <c r="N349" s="761"/>
    </row>
    <row r="350" spans="1:14" x14ac:dyDescent="0.35">
      <c r="A350" s="776" t="s">
        <v>1836</v>
      </c>
      <c r="B350" s="768">
        <v>1229</v>
      </c>
      <c r="C350" s="768">
        <v>4.0243115570270982</v>
      </c>
      <c r="D350" s="768">
        <v>1263.2020000000002</v>
      </c>
      <c r="E350" s="768">
        <v>4.1363046439867741</v>
      </c>
      <c r="F350" s="768">
        <v>941.19999999999993</v>
      </c>
      <c r="G350" s="768">
        <v>5.6623301992788884</v>
      </c>
      <c r="H350" s="768">
        <v>947.20800000000008</v>
      </c>
      <c r="I350" s="768">
        <v>5.6984747804914564</v>
      </c>
      <c r="J350" s="768">
        <v>287.8</v>
      </c>
      <c r="K350" s="768">
        <v>2.0679368263262874</v>
      </c>
      <c r="L350" s="768">
        <v>315.99400000000003</v>
      </c>
      <c r="M350" s="768">
        <v>2.2705199079157361</v>
      </c>
      <c r="N350" s="761" t="s">
        <v>2115</v>
      </c>
    </row>
    <row r="351" spans="1:14" x14ac:dyDescent="0.35">
      <c r="A351" s="776" t="s">
        <v>1837</v>
      </c>
      <c r="B351" s="768">
        <v>1222.9000000000001</v>
      </c>
      <c r="C351" s="768">
        <v>4.0043373499499086</v>
      </c>
      <c r="D351" s="768">
        <v>1223.954</v>
      </c>
      <c r="E351" s="768">
        <v>4.0077886309760329</v>
      </c>
      <c r="F351" s="768">
        <v>934.50000000000011</v>
      </c>
      <c r="G351" s="768">
        <v>5.6220224938654084</v>
      </c>
      <c r="H351" s="768">
        <v>922.18200000000002</v>
      </c>
      <c r="I351" s="768">
        <v>5.5479164766589513</v>
      </c>
      <c r="J351" s="768">
        <v>288.40000000000003</v>
      </c>
      <c r="K351" s="768">
        <v>2.072248021933639</v>
      </c>
      <c r="L351" s="768">
        <v>301.77199999999999</v>
      </c>
      <c r="M351" s="768">
        <v>2.1683302013694798</v>
      </c>
      <c r="N351" s="761"/>
    </row>
    <row r="352" spans="1:14" x14ac:dyDescent="0.35">
      <c r="A352" s="776" t="s">
        <v>1838</v>
      </c>
      <c r="B352" s="768">
        <v>1200.6999999999998</v>
      </c>
      <c r="C352" s="768">
        <v>3.9316443340296465</v>
      </c>
      <c r="D352" s="768">
        <v>1164.9389999999999</v>
      </c>
      <c r="E352" s="768">
        <v>3.8145463636546704</v>
      </c>
      <c r="F352" s="768">
        <v>917.89999999999986</v>
      </c>
      <c r="G352" s="768">
        <v>5.5221556416469317</v>
      </c>
      <c r="H352" s="768">
        <v>883.47399999999993</v>
      </c>
      <c r="I352" s="768">
        <v>5.3150462287268558</v>
      </c>
      <c r="J352" s="768">
        <v>282.8</v>
      </c>
      <c r="K352" s="768">
        <v>2.0320101962650243</v>
      </c>
      <c r="L352" s="768">
        <v>281.46500000000003</v>
      </c>
      <c r="M352" s="768">
        <v>2.0224177860386678</v>
      </c>
      <c r="N352" s="761" t="s">
        <v>2115</v>
      </c>
    </row>
    <row r="353" spans="1:14" x14ac:dyDescent="0.35">
      <c r="A353" s="776" t="s">
        <v>1839</v>
      </c>
      <c r="B353" s="768">
        <v>1184.0999999999999</v>
      </c>
      <c r="C353" s="768">
        <v>3.877288295098281</v>
      </c>
      <c r="D353" s="768">
        <v>1147.1679999999999</v>
      </c>
      <c r="E353" s="768">
        <v>3.7563559318565192</v>
      </c>
      <c r="F353" s="768">
        <v>904.1</v>
      </c>
      <c r="G353" s="768">
        <v>5.4391338006460304</v>
      </c>
      <c r="H353" s="768">
        <v>873.99699999999996</v>
      </c>
      <c r="I353" s="768">
        <v>5.2580318818308029</v>
      </c>
      <c r="J353" s="768">
        <v>280</v>
      </c>
      <c r="K353" s="768">
        <v>2.011891283430717</v>
      </c>
      <c r="L353" s="768">
        <v>273.17099999999999</v>
      </c>
      <c r="M353" s="768">
        <v>1.9628226920930445</v>
      </c>
      <c r="N353" s="761"/>
    </row>
    <row r="354" spans="1:14" x14ac:dyDescent="0.35">
      <c r="A354" s="776" t="s">
        <v>1840</v>
      </c>
      <c r="B354" s="768">
        <v>1159.3</v>
      </c>
      <c r="C354" s="768">
        <v>3.796081682718889</v>
      </c>
      <c r="D354" s="768">
        <v>1140.5840000000001</v>
      </c>
      <c r="E354" s="768">
        <v>3.7347968860538616</v>
      </c>
      <c r="F354" s="768">
        <v>883.9</v>
      </c>
      <c r="G354" s="768">
        <v>5.3176090768621016</v>
      </c>
      <c r="H354" s="768">
        <v>875.55799999999999</v>
      </c>
      <c r="I354" s="768">
        <v>5.2674229755845996</v>
      </c>
      <c r="J354" s="768">
        <v>275.39999999999998</v>
      </c>
      <c r="K354" s="768">
        <v>1.9788387837743555</v>
      </c>
      <c r="L354" s="768">
        <v>265.02600000000001</v>
      </c>
      <c r="M354" s="768">
        <v>1.9042982117232474</v>
      </c>
      <c r="N354" s="761"/>
    </row>
    <row r="355" spans="1:14" x14ac:dyDescent="0.35">
      <c r="A355" s="776" t="s">
        <v>1841</v>
      </c>
      <c r="B355" s="768">
        <v>1162.8999999999999</v>
      </c>
      <c r="C355" s="768">
        <v>3.7748516068471107</v>
      </c>
      <c r="D355" s="768">
        <v>1236.3820000000001</v>
      </c>
      <c r="E355" s="768">
        <v>4.0133791206267482</v>
      </c>
      <c r="F355" s="768">
        <v>886.99999999999989</v>
      </c>
      <c r="G355" s="768">
        <v>5.3476716044907899</v>
      </c>
      <c r="H355" s="768">
        <v>946.60599999999999</v>
      </c>
      <c r="I355" s="768">
        <v>5.7070327247357486</v>
      </c>
      <c r="J355" s="768">
        <v>275.89999999999992</v>
      </c>
      <c r="K355" s="768">
        <v>1.9402453654401859</v>
      </c>
      <c r="L355" s="768">
        <v>289.77600000000001</v>
      </c>
      <c r="M355" s="768">
        <v>2.0378272599340179</v>
      </c>
      <c r="N355" s="761" t="s">
        <v>2115</v>
      </c>
    </row>
    <row r="356" spans="1:14" x14ac:dyDescent="0.35">
      <c r="A356" s="776" t="s">
        <v>1842</v>
      </c>
      <c r="B356" s="768">
        <v>1152.1999999999998</v>
      </c>
      <c r="C356" s="768">
        <v>3.7401186872553449</v>
      </c>
      <c r="D356" s="768">
        <v>1227.0020000000002</v>
      </c>
      <c r="E356" s="768">
        <v>3.9829310098070518</v>
      </c>
      <c r="F356" s="768">
        <v>879.69999999999993</v>
      </c>
      <c r="G356" s="768">
        <v>5.3036603274752503</v>
      </c>
      <c r="H356" s="768">
        <v>937.30100000000016</v>
      </c>
      <c r="I356" s="768">
        <v>5.6509334188960798</v>
      </c>
      <c r="J356" s="768">
        <v>272.49999999999994</v>
      </c>
      <c r="K356" s="768">
        <v>1.9163351289686505</v>
      </c>
      <c r="L356" s="768">
        <v>289.70100000000002</v>
      </c>
      <c r="M356" s="768">
        <v>2.0372998282471455</v>
      </c>
      <c r="N356" s="761"/>
    </row>
    <row r="357" spans="1:14" x14ac:dyDescent="0.35">
      <c r="A357" s="776" t="s">
        <v>1843</v>
      </c>
      <c r="B357" s="768">
        <v>1144</v>
      </c>
      <c r="C357" s="768">
        <v>3.713500935792498</v>
      </c>
      <c r="D357" s="768">
        <v>1194.298</v>
      </c>
      <c r="E357" s="768">
        <v>3.8767716264118084</v>
      </c>
      <c r="F357" s="768">
        <v>873.2</v>
      </c>
      <c r="G357" s="768">
        <v>5.2644722041052514</v>
      </c>
      <c r="H357" s="768">
        <v>913.173</v>
      </c>
      <c r="I357" s="768">
        <v>5.5054671049466384</v>
      </c>
      <c r="J357" s="768">
        <v>270.8</v>
      </c>
      <c r="K357" s="768">
        <v>1.9043800107328832</v>
      </c>
      <c r="L357" s="768">
        <v>281.125</v>
      </c>
      <c r="M357" s="768">
        <v>1.9769897729589432</v>
      </c>
      <c r="N357" s="761"/>
    </row>
    <row r="358" spans="1:14" x14ac:dyDescent="0.35">
      <c r="A358" s="776" t="s">
        <v>1844</v>
      </c>
      <c r="B358" s="768">
        <v>1113.3000000000002</v>
      </c>
      <c r="C358" s="768">
        <v>3.6138466711693953</v>
      </c>
      <c r="D358" s="768">
        <v>1142.0800000000002</v>
      </c>
      <c r="E358" s="768">
        <v>3.7072684866694896</v>
      </c>
      <c r="F358" s="768">
        <v>850.2</v>
      </c>
      <c r="G358" s="768">
        <v>5.1258065367960199</v>
      </c>
      <c r="H358" s="768">
        <v>874.07400000000007</v>
      </c>
      <c r="I358" s="768">
        <v>5.2697414994630032</v>
      </c>
      <c r="J358" s="768">
        <v>263.10000000000002</v>
      </c>
      <c r="K358" s="768">
        <v>1.8502303575473469</v>
      </c>
      <c r="L358" s="768">
        <v>268.00600000000003</v>
      </c>
      <c r="M358" s="768">
        <v>1.8847314222912743</v>
      </c>
      <c r="N358" s="761" t="s">
        <v>2115</v>
      </c>
    </row>
    <row r="359" spans="1:14" x14ac:dyDescent="0.35">
      <c r="A359" s="776" t="s">
        <v>1845</v>
      </c>
      <c r="B359" s="768">
        <v>1104.7</v>
      </c>
      <c r="C359" s="768">
        <v>3.5859304928059195</v>
      </c>
      <c r="D359" s="768">
        <v>1108.181</v>
      </c>
      <c r="E359" s="768">
        <v>3.5972300529086239</v>
      </c>
      <c r="F359" s="768">
        <v>844</v>
      </c>
      <c r="G359" s="768">
        <v>5.0884270960430964</v>
      </c>
      <c r="H359" s="768">
        <v>849.92099999999994</v>
      </c>
      <c r="I359" s="768">
        <v>5.124124461962138</v>
      </c>
      <c r="J359" s="768">
        <v>260.7</v>
      </c>
      <c r="K359" s="768">
        <v>1.8333525435674396</v>
      </c>
      <c r="L359" s="768">
        <v>258.26</v>
      </c>
      <c r="M359" s="768">
        <v>1.816193432687867</v>
      </c>
      <c r="N359" s="761"/>
    </row>
    <row r="360" spans="1:14" x14ac:dyDescent="0.35">
      <c r="A360" s="776" t="s">
        <v>1846</v>
      </c>
      <c r="B360" s="768">
        <v>1093.6000000000001</v>
      </c>
      <c r="C360" s="768">
        <v>3.5498991463135279</v>
      </c>
      <c r="D360" s="768">
        <v>1077.229</v>
      </c>
      <c r="E360" s="768">
        <v>3.4967577793381261</v>
      </c>
      <c r="F360" s="768">
        <v>835.80000000000007</v>
      </c>
      <c r="G360" s="768">
        <v>5.0389897711763281</v>
      </c>
      <c r="H360" s="768">
        <v>824.61400000000003</v>
      </c>
      <c r="I360" s="768">
        <v>4.9715500253275851</v>
      </c>
      <c r="J360" s="768">
        <v>257.8</v>
      </c>
      <c r="K360" s="768">
        <v>1.8129585183417181</v>
      </c>
      <c r="L360" s="768">
        <v>252.61500000000001</v>
      </c>
      <c r="M360" s="768">
        <v>1.7764954077226267</v>
      </c>
      <c r="N360" s="761"/>
    </row>
    <row r="361" spans="1:14" x14ac:dyDescent="0.35">
      <c r="A361" s="776" t="s">
        <v>1847</v>
      </c>
      <c r="B361" s="768">
        <v>1074.6999999999998</v>
      </c>
      <c r="C361" s="768">
        <v>3.4885484752589133</v>
      </c>
      <c r="D361" s="768">
        <v>1088.8130000000001</v>
      </c>
      <c r="E361" s="768">
        <v>3.5343602223802768</v>
      </c>
      <c r="F361" s="768">
        <v>820.19999999999993</v>
      </c>
      <c r="G361" s="768">
        <v>4.9449382750883268</v>
      </c>
      <c r="H361" s="768">
        <v>820.74</v>
      </c>
      <c r="I361" s="768">
        <v>4.9481939037990657</v>
      </c>
      <c r="J361" s="768">
        <v>254.5</v>
      </c>
      <c r="K361" s="768">
        <v>1.7897515241193456</v>
      </c>
      <c r="L361" s="768">
        <v>268.07300000000004</v>
      </c>
      <c r="M361" s="768">
        <v>1.8852025945982138</v>
      </c>
      <c r="N361" s="761" t="s">
        <v>2115</v>
      </c>
    </row>
    <row r="362" spans="1:14" x14ac:dyDescent="0.35">
      <c r="A362" s="776" t="s">
        <v>1848</v>
      </c>
      <c r="B362" s="768">
        <v>1060.4000000000001</v>
      </c>
      <c r="C362" s="768">
        <v>3.4421297135615072</v>
      </c>
      <c r="D362" s="768">
        <v>1089.058</v>
      </c>
      <c r="E362" s="768">
        <v>3.5351555088569109</v>
      </c>
      <c r="F362" s="768">
        <v>809.90000000000009</v>
      </c>
      <c r="G362" s="768">
        <v>4.8828401719020196</v>
      </c>
      <c r="H362" s="768">
        <v>814.25300000000004</v>
      </c>
      <c r="I362" s="768">
        <v>4.9090841566758057</v>
      </c>
      <c r="J362" s="768">
        <v>250.50000000000003</v>
      </c>
      <c r="K362" s="768">
        <v>1.7616218341528334</v>
      </c>
      <c r="L362" s="768">
        <v>274.80500000000001</v>
      </c>
      <c r="M362" s="768">
        <v>1.9325448628118536</v>
      </c>
      <c r="N362" s="761"/>
    </row>
    <row r="363" spans="1:14" x14ac:dyDescent="0.35">
      <c r="A363" s="776" t="s">
        <v>1849</v>
      </c>
      <c r="B363" s="768">
        <v>1044.8</v>
      </c>
      <c r="C363" s="768">
        <v>3.3914910644370639</v>
      </c>
      <c r="D363" s="768">
        <v>1042.8040000000001</v>
      </c>
      <c r="E363" s="768">
        <v>3.3850119142029373</v>
      </c>
      <c r="F363" s="768">
        <v>798.89999999999986</v>
      </c>
      <c r="G363" s="768">
        <v>4.8165218092758639</v>
      </c>
      <c r="H363" s="768">
        <v>785.37900000000002</v>
      </c>
      <c r="I363" s="768">
        <v>4.7350044837242073</v>
      </c>
      <c r="J363" s="768">
        <v>245.9</v>
      </c>
      <c r="K363" s="768">
        <v>1.729272690691344</v>
      </c>
      <c r="L363" s="768">
        <v>257.42499999999995</v>
      </c>
      <c r="M363" s="768">
        <v>1.8103213599073571</v>
      </c>
      <c r="N363" s="761" t="s">
        <v>2115</v>
      </c>
    </row>
    <row r="364" spans="1:14" x14ac:dyDescent="0.35">
      <c r="A364" s="776" t="s">
        <v>1850</v>
      </c>
      <c r="B364" s="768">
        <v>1044.7</v>
      </c>
      <c r="C364" s="768">
        <v>3.3911664577119076</v>
      </c>
      <c r="D364" s="768">
        <v>1009.232</v>
      </c>
      <c r="E364" s="768">
        <v>3.2760349444333343</v>
      </c>
      <c r="F364" s="768">
        <v>799.5</v>
      </c>
      <c r="G364" s="768">
        <v>4.8201391745100182</v>
      </c>
      <c r="H364" s="768">
        <v>766.28</v>
      </c>
      <c r="I364" s="768">
        <v>4.6198577193790333</v>
      </c>
      <c r="J364" s="768">
        <v>245.2</v>
      </c>
      <c r="K364" s="768">
        <v>1.7243499949472045</v>
      </c>
      <c r="L364" s="768">
        <v>242.952</v>
      </c>
      <c r="M364" s="768">
        <v>1.7085411091860248</v>
      </c>
      <c r="N364" s="761"/>
    </row>
    <row r="365" spans="1:14" x14ac:dyDescent="0.35">
      <c r="A365" s="776" t="s">
        <v>1851</v>
      </c>
      <c r="B365" s="768">
        <v>1035.6000000000001</v>
      </c>
      <c r="C365" s="768">
        <v>3.3616272457226497</v>
      </c>
      <c r="D365" s="768">
        <v>1000.578</v>
      </c>
      <c r="E365" s="768">
        <v>3.2479434784382741</v>
      </c>
      <c r="F365" s="768">
        <v>792.30000000000007</v>
      </c>
      <c r="G365" s="768">
        <v>4.7767307917001736</v>
      </c>
      <c r="H365" s="768">
        <v>763.89200000000005</v>
      </c>
      <c r="I365" s="768">
        <v>4.6054606057471013</v>
      </c>
      <c r="J365" s="768">
        <v>243.29999999999998</v>
      </c>
      <c r="K365" s="768">
        <v>1.7109883922131111</v>
      </c>
      <c r="L365" s="768">
        <v>236.68599999999998</v>
      </c>
      <c r="M365" s="768">
        <v>1.6644759498534827</v>
      </c>
      <c r="N365" s="761"/>
    </row>
    <row r="366" spans="1:14" x14ac:dyDescent="0.35">
      <c r="A366" s="776" t="s">
        <v>1852</v>
      </c>
      <c r="B366" s="768">
        <v>1029.8999999999999</v>
      </c>
      <c r="C366" s="768">
        <v>3.3431246623887176</v>
      </c>
      <c r="D366" s="768">
        <v>1011.4299999999998</v>
      </c>
      <c r="E366" s="768">
        <v>3.2831698002522773</v>
      </c>
      <c r="F366" s="768">
        <v>788.3</v>
      </c>
      <c r="G366" s="768">
        <v>4.7526150234724795</v>
      </c>
      <c r="H366" s="768">
        <v>779.36099999999988</v>
      </c>
      <c r="I366" s="768">
        <v>4.6987223104256435</v>
      </c>
      <c r="J366" s="768">
        <v>241.6</v>
      </c>
      <c r="K366" s="768">
        <v>1.6990332739773435</v>
      </c>
      <c r="L366" s="768">
        <v>232.06899999999996</v>
      </c>
      <c r="M366" s="768">
        <v>1.6320072552096359</v>
      </c>
      <c r="N366" s="761" t="s">
        <v>2115</v>
      </c>
    </row>
    <row r="367" spans="1:14" x14ac:dyDescent="0.35">
      <c r="A367" s="776" t="s">
        <v>1853</v>
      </c>
      <c r="B367" s="768">
        <v>1008.5999999999999</v>
      </c>
      <c r="C367" s="768">
        <v>3.247486900418322</v>
      </c>
      <c r="D367" s="768">
        <v>1077.77</v>
      </c>
      <c r="E367" s="768">
        <v>3.4702002346459002</v>
      </c>
      <c r="F367" s="768">
        <v>770.8</v>
      </c>
      <c r="G367" s="768">
        <v>4.6057913464183695</v>
      </c>
      <c r="H367" s="768">
        <v>826.68700000000001</v>
      </c>
      <c r="I367" s="768">
        <v>4.939735120389936</v>
      </c>
      <c r="J367" s="768">
        <v>237.8</v>
      </c>
      <c r="K367" s="768">
        <v>1.6603350972357305</v>
      </c>
      <c r="L367" s="768">
        <v>251.08300000000003</v>
      </c>
      <c r="M367" s="768">
        <v>1.7530778688782129</v>
      </c>
      <c r="N367" s="761"/>
    </row>
    <row r="368" spans="1:14" x14ac:dyDescent="0.35">
      <c r="A368" s="776" t="s">
        <v>1854</v>
      </c>
      <c r="B368" s="768">
        <v>999.5</v>
      </c>
      <c r="C368" s="768">
        <v>3.2181867509102844</v>
      </c>
      <c r="D368" s="768">
        <v>1073.3500000000001</v>
      </c>
      <c r="E368" s="768">
        <v>3.4559687334562827</v>
      </c>
      <c r="F368" s="768">
        <v>763.9</v>
      </c>
      <c r="G368" s="768">
        <v>4.564561506913587</v>
      </c>
      <c r="H368" s="768">
        <v>820.62800000000004</v>
      </c>
      <c r="I368" s="768">
        <v>4.90353054103349</v>
      </c>
      <c r="J368" s="768">
        <v>235.60000000000002</v>
      </c>
      <c r="K368" s="768">
        <v>1.644974553863491</v>
      </c>
      <c r="L368" s="768">
        <v>252.72200000000001</v>
      </c>
      <c r="M368" s="768">
        <v>1.764521473690531</v>
      </c>
      <c r="N368" s="761"/>
    </row>
    <row r="369" spans="1:14" x14ac:dyDescent="0.35">
      <c r="A369" s="776" t="s">
        <v>1855</v>
      </c>
      <c r="B369" s="768">
        <v>990.90000000000009</v>
      </c>
      <c r="C369" s="768">
        <v>3.1904964997268652</v>
      </c>
      <c r="D369" s="768">
        <v>1041.1490000000001</v>
      </c>
      <c r="E369" s="768">
        <v>3.3522880615542698</v>
      </c>
      <c r="F369" s="768">
        <v>758.1</v>
      </c>
      <c r="G369" s="768">
        <v>4.5299045403733338</v>
      </c>
      <c r="H369" s="768">
        <v>797.50800000000004</v>
      </c>
      <c r="I369" s="768">
        <v>4.7653807019971728</v>
      </c>
      <c r="J369" s="768">
        <v>232.8</v>
      </c>
      <c r="K369" s="768">
        <v>1.6254247713897312</v>
      </c>
      <c r="L369" s="768">
        <v>243.64100000000002</v>
      </c>
      <c r="M369" s="768">
        <v>1.7011173398890271</v>
      </c>
      <c r="N369" s="761"/>
    </row>
    <row r="370" spans="1:14" x14ac:dyDescent="0.35">
      <c r="A370" s="776" t="s">
        <v>1856</v>
      </c>
      <c r="B370" s="768">
        <v>975.50000000000011</v>
      </c>
      <c r="C370" s="768">
        <v>3.1409116313286476</v>
      </c>
      <c r="D370" s="768">
        <v>1006.4160000000002</v>
      </c>
      <c r="E370" s="768">
        <v>3.2404548645363942</v>
      </c>
      <c r="F370" s="768">
        <v>747.10000000000014</v>
      </c>
      <c r="G370" s="768">
        <v>4.4641758107280287</v>
      </c>
      <c r="H370" s="768">
        <v>769.11900000000014</v>
      </c>
      <c r="I370" s="768">
        <v>4.5957468014607556</v>
      </c>
      <c r="J370" s="768">
        <v>228.4</v>
      </c>
      <c r="K370" s="768">
        <v>1.5947036846452516</v>
      </c>
      <c r="L370" s="768">
        <v>237.297</v>
      </c>
      <c r="M370" s="768">
        <v>1.656823118455623</v>
      </c>
      <c r="N370" s="761" t="s">
        <v>2115</v>
      </c>
    </row>
    <row r="371" spans="1:14" x14ac:dyDescent="0.35">
      <c r="A371" s="776" t="s">
        <v>1857</v>
      </c>
      <c r="B371" s="768">
        <v>974.90000000000009</v>
      </c>
      <c r="C371" s="768">
        <v>3.1389797533391066</v>
      </c>
      <c r="D371" s="768">
        <v>980.89800000000014</v>
      </c>
      <c r="E371" s="768">
        <v>3.1582920936412178</v>
      </c>
      <c r="F371" s="768">
        <v>744.2</v>
      </c>
      <c r="G371" s="768">
        <v>4.4468473274579017</v>
      </c>
      <c r="H371" s="768">
        <v>751.38300000000015</v>
      </c>
      <c r="I371" s="768">
        <v>4.4897681879162876</v>
      </c>
      <c r="J371" s="768">
        <v>230.7</v>
      </c>
      <c r="K371" s="768">
        <v>1.6107624345344116</v>
      </c>
      <c r="L371" s="768">
        <v>229.51500000000001</v>
      </c>
      <c r="M371" s="768">
        <v>1.6024886873089099</v>
      </c>
      <c r="N371" s="761"/>
    </row>
    <row r="372" spans="1:14" x14ac:dyDescent="0.35">
      <c r="A372" s="776" t="s">
        <v>1858</v>
      </c>
      <c r="B372" s="768">
        <v>961.60000000000014</v>
      </c>
      <c r="C372" s="768">
        <v>3.0961564579042826</v>
      </c>
      <c r="D372" s="768">
        <v>947.92800000000011</v>
      </c>
      <c r="E372" s="768">
        <v>3.0521353981159427</v>
      </c>
      <c r="F372" s="768">
        <v>732.50000000000011</v>
      </c>
      <c r="G372" s="768">
        <v>4.3769358604715318</v>
      </c>
      <c r="H372" s="768">
        <v>722.94000000000017</v>
      </c>
      <c r="I372" s="768">
        <v>4.3198116190707019</v>
      </c>
      <c r="J372" s="768">
        <v>229.09999999999997</v>
      </c>
      <c r="K372" s="768">
        <v>1.5995911302636914</v>
      </c>
      <c r="L372" s="768">
        <v>224.988</v>
      </c>
      <c r="M372" s="768">
        <v>1.5708808782879418</v>
      </c>
      <c r="N372" s="761" t="s">
        <v>2115</v>
      </c>
    </row>
    <row r="373" spans="1:14" x14ac:dyDescent="0.35">
      <c r="A373" s="776" t="s">
        <v>1859</v>
      </c>
      <c r="B373" s="768">
        <v>951.8</v>
      </c>
      <c r="C373" s="768">
        <v>3.0646024507417802</v>
      </c>
      <c r="D373" s="768">
        <v>961.82099999999991</v>
      </c>
      <c r="E373" s="768">
        <v>3.0968680329637626</v>
      </c>
      <c r="F373" s="768">
        <v>725.8</v>
      </c>
      <c r="G373" s="768">
        <v>4.3369010887784807</v>
      </c>
      <c r="H373" s="768">
        <v>724.06</v>
      </c>
      <c r="I373" s="768">
        <v>4.3265039988164045</v>
      </c>
      <c r="J373" s="768">
        <v>226</v>
      </c>
      <c r="K373" s="768">
        <v>1.5779467282391719</v>
      </c>
      <c r="L373" s="768">
        <v>237.761</v>
      </c>
      <c r="M373" s="768">
        <v>1.6600627966941319</v>
      </c>
      <c r="N373" s="761"/>
    </row>
    <row r="374" spans="1:14" x14ac:dyDescent="0.35">
      <c r="A374" s="776" t="s">
        <v>1860</v>
      </c>
      <c r="B374" s="768">
        <v>951.19999999999993</v>
      </c>
      <c r="C374" s="768">
        <v>3.0626705727522388</v>
      </c>
      <c r="D374" s="768">
        <v>973.18400000000008</v>
      </c>
      <c r="E374" s="768">
        <v>3.1334545822890192</v>
      </c>
      <c r="F374" s="768">
        <v>725.49999999999989</v>
      </c>
      <c r="G374" s="768">
        <v>4.3351084870608805</v>
      </c>
      <c r="H374" s="768">
        <v>726.65000000000009</v>
      </c>
      <c r="I374" s="768">
        <v>4.3419801269783465</v>
      </c>
      <c r="J374" s="768">
        <v>225.70000000000002</v>
      </c>
      <c r="K374" s="768">
        <v>1.5758521086884123</v>
      </c>
      <c r="L374" s="768">
        <v>246.53399999999999</v>
      </c>
      <c r="M374" s="768">
        <v>1.7213164544235222</v>
      </c>
      <c r="N374" s="761"/>
    </row>
    <row r="375" spans="1:14" x14ac:dyDescent="0.35">
      <c r="A375" s="776" t="s">
        <v>1861</v>
      </c>
      <c r="B375" s="768">
        <v>946.1</v>
      </c>
      <c r="C375" s="768">
        <v>3.0462496098411411</v>
      </c>
      <c r="D375" s="768">
        <v>940.37299999999993</v>
      </c>
      <c r="E375" s="768">
        <v>3.0278098344309723</v>
      </c>
      <c r="F375" s="768">
        <v>721.30000000000007</v>
      </c>
      <c r="G375" s="768">
        <v>4.3100120630144918</v>
      </c>
      <c r="H375" s="768">
        <v>705.37199999999996</v>
      </c>
      <c r="I375" s="768">
        <v>4.2148368624880881</v>
      </c>
      <c r="J375" s="768">
        <v>224.79999999999998</v>
      </c>
      <c r="K375" s="768">
        <v>1.5695682500361321</v>
      </c>
      <c r="L375" s="768">
        <v>235.001</v>
      </c>
      <c r="M375" s="768">
        <v>1.6407922968271402</v>
      </c>
      <c r="N375" s="761" t="s">
        <v>2115</v>
      </c>
    </row>
    <row r="376" spans="1:14" x14ac:dyDescent="0.35">
      <c r="A376" s="776" t="s">
        <v>1862</v>
      </c>
      <c r="B376" s="768">
        <v>953</v>
      </c>
      <c r="C376" s="768">
        <v>3.0684662067208617</v>
      </c>
      <c r="D376" s="768">
        <v>918.43799999999999</v>
      </c>
      <c r="E376" s="768">
        <v>2.9571835949300054</v>
      </c>
      <c r="F376" s="768">
        <v>724.9</v>
      </c>
      <c r="G376" s="768">
        <v>4.3315232836256827</v>
      </c>
      <c r="H376" s="768">
        <v>692.37699999999995</v>
      </c>
      <c r="I376" s="768">
        <v>4.1371873314207468</v>
      </c>
      <c r="J376" s="768">
        <v>228.09999999999997</v>
      </c>
      <c r="K376" s="768">
        <v>1.5926090650944917</v>
      </c>
      <c r="L376" s="768">
        <v>226.06100000000001</v>
      </c>
      <c r="M376" s="768">
        <v>1.5783726342144933</v>
      </c>
      <c r="N376" s="761"/>
    </row>
    <row r="377" spans="1:14" x14ac:dyDescent="0.35">
      <c r="A377" s="776" t="s">
        <v>1863</v>
      </c>
      <c r="B377" s="768">
        <v>959.7</v>
      </c>
      <c r="C377" s="768">
        <v>3.0900388442707358</v>
      </c>
      <c r="D377" s="768">
        <v>926.1869999999999</v>
      </c>
      <c r="E377" s="768">
        <v>2.9821337991649259</v>
      </c>
      <c r="F377" s="768">
        <v>728.4</v>
      </c>
      <c r="G377" s="768">
        <v>4.3524369703310075</v>
      </c>
      <c r="H377" s="768">
        <v>700.93899999999996</v>
      </c>
      <c r="I377" s="768">
        <v>4.18834818444103</v>
      </c>
      <c r="J377" s="768">
        <v>231.30000000000004</v>
      </c>
      <c r="K377" s="768">
        <v>1.6149516736359317</v>
      </c>
      <c r="L377" s="768">
        <v>225.24799999999999</v>
      </c>
      <c r="M377" s="768">
        <v>1.5726962152319339</v>
      </c>
      <c r="N377" s="761"/>
    </row>
    <row r="378" spans="1:14" x14ac:dyDescent="0.35">
      <c r="A378" s="776" t="s">
        <v>1864</v>
      </c>
      <c r="B378" s="768">
        <v>966.5</v>
      </c>
      <c r="C378" s="768">
        <v>3.111933461485533</v>
      </c>
      <c r="D378" s="768">
        <v>948.45999999999992</v>
      </c>
      <c r="E378" s="768">
        <v>3.0538483299333352</v>
      </c>
      <c r="F378" s="768">
        <v>733.3</v>
      </c>
      <c r="G378" s="768">
        <v>4.3817161317184619</v>
      </c>
      <c r="H378" s="768">
        <v>724.37399999999991</v>
      </c>
      <c r="I378" s="768">
        <v>4.328380255280825</v>
      </c>
      <c r="J378" s="768">
        <v>233.20000000000002</v>
      </c>
      <c r="K378" s="768">
        <v>1.6282175974574111</v>
      </c>
      <c r="L378" s="768">
        <v>224.08599999999998</v>
      </c>
      <c r="M378" s="768">
        <v>1.5645830555053233</v>
      </c>
      <c r="N378" s="761" t="s">
        <v>2115</v>
      </c>
    </row>
    <row r="379" spans="1:14" x14ac:dyDescent="0.35">
      <c r="A379" s="776" t="s">
        <v>1865</v>
      </c>
      <c r="B379" s="768">
        <v>958.19999999999982</v>
      </c>
      <c r="C379" s="768">
        <v>3.0581753225549932</v>
      </c>
      <c r="D379" s="768">
        <v>1021.4660000000001</v>
      </c>
      <c r="E379" s="768">
        <v>3.2600940451147564</v>
      </c>
      <c r="F379" s="768">
        <v>727.19999999999982</v>
      </c>
      <c r="G379" s="768">
        <v>4.334506089826081</v>
      </c>
      <c r="H379" s="768">
        <v>778.36900000000003</v>
      </c>
      <c r="I379" s="768">
        <v>4.6395010597247497</v>
      </c>
      <c r="J379" s="768">
        <v>231</v>
      </c>
      <c r="K379" s="768">
        <v>1.5870386621167896</v>
      </c>
      <c r="L379" s="768">
        <v>243.09700000000004</v>
      </c>
      <c r="M379" s="768">
        <v>1.6701486478121437</v>
      </c>
      <c r="N379" s="761"/>
    </row>
    <row r="380" spans="1:14" x14ac:dyDescent="0.35">
      <c r="A380" s="776" t="s">
        <v>1866</v>
      </c>
      <c r="B380" s="768">
        <v>951.9</v>
      </c>
      <c r="C380" s="768">
        <v>3.0380683464204745</v>
      </c>
      <c r="D380" s="768">
        <v>1024.049</v>
      </c>
      <c r="E380" s="768">
        <v>3.2683379053299091</v>
      </c>
      <c r="F380" s="768">
        <v>722.5</v>
      </c>
      <c r="G380" s="768">
        <v>4.3064915427658752</v>
      </c>
      <c r="H380" s="768">
        <v>778.05100000000004</v>
      </c>
      <c r="I380" s="768">
        <v>4.6376056073917402</v>
      </c>
      <c r="J380" s="768">
        <v>229.39999999999998</v>
      </c>
      <c r="K380" s="768">
        <v>1.5760461865350277</v>
      </c>
      <c r="L380" s="768">
        <v>245.99799999999999</v>
      </c>
      <c r="M380" s="768">
        <v>1.6900793801013245</v>
      </c>
      <c r="N380" s="761" t="s">
        <v>2115</v>
      </c>
    </row>
    <row r="381" spans="1:14" x14ac:dyDescent="0.35">
      <c r="A381" s="776" t="s">
        <v>1867</v>
      </c>
      <c r="B381" s="768">
        <v>947.50000000000023</v>
      </c>
      <c r="C381" s="768">
        <v>3.0240253789614462</v>
      </c>
      <c r="D381" s="768">
        <v>998.18100000000004</v>
      </c>
      <c r="E381" s="768">
        <v>3.1857780230048705</v>
      </c>
      <c r="F381" s="768">
        <v>719.80000000000018</v>
      </c>
      <c r="G381" s="768">
        <v>4.2903980795610765</v>
      </c>
      <c r="H381" s="768">
        <v>759.49900000000002</v>
      </c>
      <c r="I381" s="768">
        <v>4.5270256335489822</v>
      </c>
      <c r="J381" s="768">
        <v>227.7</v>
      </c>
      <c r="K381" s="768">
        <v>1.5643666812294066</v>
      </c>
      <c r="L381" s="768">
        <v>238.68200000000002</v>
      </c>
      <c r="M381" s="768">
        <v>1.6398162855037213</v>
      </c>
      <c r="N381" s="761"/>
    </row>
    <row r="382" spans="1:14" x14ac:dyDescent="0.35">
      <c r="A382" s="776" t="s">
        <v>1868</v>
      </c>
      <c r="B382" s="768">
        <v>954.89999999999986</v>
      </c>
      <c r="C382" s="768">
        <v>3.0476430969607216</v>
      </c>
      <c r="D382" s="768">
        <v>982.73699999999997</v>
      </c>
      <c r="E382" s="768">
        <v>3.1364872072236767</v>
      </c>
      <c r="F382" s="768">
        <v>722.8</v>
      </c>
      <c r="G382" s="768">
        <v>4.3082797053441864</v>
      </c>
      <c r="H382" s="768">
        <v>745.92</v>
      </c>
      <c r="I382" s="768">
        <v>4.4460874347126946</v>
      </c>
      <c r="J382" s="768">
        <v>232.09999999999997</v>
      </c>
      <c r="K382" s="768">
        <v>1.59459598907925</v>
      </c>
      <c r="L382" s="768">
        <v>236.81700000000001</v>
      </c>
      <c r="M382" s="768">
        <v>1.6270031811537304</v>
      </c>
      <c r="N382" s="761"/>
    </row>
    <row r="383" spans="1:14" x14ac:dyDescent="0.35">
      <c r="A383" s="776" t="s">
        <v>1869</v>
      </c>
      <c r="B383" s="768">
        <v>947.09999999999991</v>
      </c>
      <c r="C383" s="768">
        <v>3.0227487455560786</v>
      </c>
      <c r="D383" s="768">
        <v>954.452</v>
      </c>
      <c r="E383" s="768">
        <v>3.0462132675467117</v>
      </c>
      <c r="F383" s="768">
        <v>717.5</v>
      </c>
      <c r="G383" s="768">
        <v>4.2766888331273565</v>
      </c>
      <c r="H383" s="768">
        <v>724.8</v>
      </c>
      <c r="I383" s="768">
        <v>4.3202007891995935</v>
      </c>
      <c r="J383" s="768">
        <v>229.59999999999997</v>
      </c>
      <c r="K383" s="768">
        <v>1.577420245982748</v>
      </c>
      <c r="L383" s="768">
        <v>229.65200000000002</v>
      </c>
      <c r="M383" s="768">
        <v>1.5777775014391557</v>
      </c>
      <c r="N383" s="761"/>
    </row>
    <row r="384" spans="1:14" x14ac:dyDescent="0.35">
      <c r="A384" s="776" t="s">
        <v>1870</v>
      </c>
      <c r="B384" s="768">
        <v>949.7</v>
      </c>
      <c r="C384" s="768">
        <v>3.0310468626909599</v>
      </c>
      <c r="D384" s="768">
        <v>937.0329999999999</v>
      </c>
      <c r="E384" s="768">
        <v>2.990619074326522</v>
      </c>
      <c r="F384" s="768">
        <v>719.5</v>
      </c>
      <c r="G384" s="768">
        <v>4.2886099169827645</v>
      </c>
      <c r="H384" s="768">
        <v>709.99399999999991</v>
      </c>
      <c r="I384" s="768">
        <v>4.2319490054180129</v>
      </c>
      <c r="J384" s="768">
        <v>230.2</v>
      </c>
      <c r="K384" s="768">
        <v>1.5815424243259089</v>
      </c>
      <c r="L384" s="768">
        <v>227.03900000000002</v>
      </c>
      <c r="M384" s="768">
        <v>1.5598254147546917</v>
      </c>
      <c r="N384" s="761" t="s">
        <v>2115</v>
      </c>
    </row>
    <row r="385" spans="1:14" x14ac:dyDescent="0.35">
      <c r="A385" s="776" t="s">
        <v>1871</v>
      </c>
      <c r="B385" s="768">
        <v>950</v>
      </c>
      <c r="C385" s="768">
        <v>3.0320043377449846</v>
      </c>
      <c r="D385" s="768">
        <v>956.37699999999995</v>
      </c>
      <c r="E385" s="768">
        <v>3.0523570658100372</v>
      </c>
      <c r="F385" s="768">
        <v>719.7</v>
      </c>
      <c r="G385" s="768">
        <v>4.2898020253683047</v>
      </c>
      <c r="H385" s="768">
        <v>715.73599999999988</v>
      </c>
      <c r="I385" s="768">
        <v>4.266174437166887</v>
      </c>
      <c r="J385" s="768">
        <v>230.29999999999995</v>
      </c>
      <c r="K385" s="768">
        <v>1.5822294540497686</v>
      </c>
      <c r="L385" s="768">
        <v>240.64100000000002</v>
      </c>
      <c r="M385" s="768">
        <v>1.65327519779414</v>
      </c>
      <c r="N385" s="761"/>
    </row>
    <row r="386" spans="1:14" x14ac:dyDescent="0.35">
      <c r="A386" s="776" t="s">
        <v>1872</v>
      </c>
      <c r="B386" s="768">
        <v>945.69999999999982</v>
      </c>
      <c r="C386" s="768">
        <v>3.018280528637296</v>
      </c>
      <c r="D386" s="768">
        <v>962.7170000000001</v>
      </c>
      <c r="E386" s="768">
        <v>3.0725917052850935</v>
      </c>
      <c r="F386" s="768">
        <v>716.69999999999993</v>
      </c>
      <c r="G386" s="768">
        <v>4.2719203995851931</v>
      </c>
      <c r="H386" s="768">
        <v>715.16600000000005</v>
      </c>
      <c r="I386" s="768">
        <v>4.2627769282680967</v>
      </c>
      <c r="J386" s="768">
        <v>228.99999999999994</v>
      </c>
      <c r="K386" s="768">
        <v>1.5732980676395873</v>
      </c>
      <c r="L386" s="768">
        <v>247.55100000000002</v>
      </c>
      <c r="M386" s="768">
        <v>1.700748951712872</v>
      </c>
      <c r="N386" s="761"/>
    </row>
    <row r="387" spans="1:14" x14ac:dyDescent="0.35">
      <c r="A387" s="776" t="s">
        <v>1873</v>
      </c>
      <c r="B387" s="768">
        <v>943.7</v>
      </c>
      <c r="C387" s="768">
        <v>3.0118973616104654</v>
      </c>
      <c r="D387" s="768">
        <v>936.21399999999994</v>
      </c>
      <c r="E387" s="768">
        <v>2.9880051674290349</v>
      </c>
      <c r="F387" s="768">
        <v>714.5</v>
      </c>
      <c r="G387" s="768">
        <v>4.2588072073442458</v>
      </c>
      <c r="H387" s="768">
        <v>697.64300000000003</v>
      </c>
      <c r="I387" s="768">
        <v>4.1583303520689459</v>
      </c>
      <c r="J387" s="768">
        <v>229.2</v>
      </c>
      <c r="K387" s="768">
        <v>1.5746721270873079</v>
      </c>
      <c r="L387" s="768">
        <v>238.57099999999997</v>
      </c>
      <c r="M387" s="768">
        <v>1.639053682510236</v>
      </c>
      <c r="N387" s="761" t="s">
        <v>2115</v>
      </c>
    </row>
    <row r="388" spans="1:14" x14ac:dyDescent="0.35">
      <c r="A388" s="776" t="s">
        <v>1874</v>
      </c>
      <c r="B388" s="768">
        <v>939.49999999999977</v>
      </c>
      <c r="C388" s="768">
        <v>2.9984927108541184</v>
      </c>
      <c r="D388" s="768">
        <v>907.221</v>
      </c>
      <c r="E388" s="768">
        <v>2.8954715866245713</v>
      </c>
      <c r="F388" s="768">
        <v>710.89999999999975</v>
      </c>
      <c r="G388" s="768">
        <v>4.2373492564045119</v>
      </c>
      <c r="H388" s="768">
        <v>679.846</v>
      </c>
      <c r="I388" s="768">
        <v>4.0522505873816037</v>
      </c>
      <c r="J388" s="768">
        <v>228.60000000000005</v>
      </c>
      <c r="K388" s="768">
        <v>1.5705499487441477</v>
      </c>
      <c r="L388" s="768">
        <v>227.375</v>
      </c>
      <c r="M388" s="768">
        <v>1.5621338346268614</v>
      </c>
      <c r="N388" s="761"/>
    </row>
    <row r="389" spans="1:14" x14ac:dyDescent="0.35">
      <c r="A389" s="776" t="s">
        <v>1875</v>
      </c>
      <c r="B389" s="768">
        <v>936.4000000000002</v>
      </c>
      <c r="C389" s="768">
        <v>2.9885988019625311</v>
      </c>
      <c r="D389" s="768">
        <v>905.56900000000007</v>
      </c>
      <c r="E389" s="768">
        <v>2.8901990906604089</v>
      </c>
      <c r="F389" s="768">
        <v>708.60000000000014</v>
      </c>
      <c r="G389" s="768">
        <v>4.2236400099707954</v>
      </c>
      <c r="H389" s="768">
        <v>683.02100000000007</v>
      </c>
      <c r="I389" s="768">
        <v>4.0711753080020641</v>
      </c>
      <c r="J389" s="768">
        <v>227.80000000000007</v>
      </c>
      <c r="K389" s="768">
        <v>1.5650537109532674</v>
      </c>
      <c r="L389" s="768">
        <v>222.54799999999997</v>
      </c>
      <c r="M389" s="768">
        <v>1.528970909856135</v>
      </c>
      <c r="N389" s="761" t="s">
        <v>2115</v>
      </c>
    </row>
    <row r="390" spans="1:14" x14ac:dyDescent="0.35">
      <c r="A390" s="776" t="s">
        <v>1876</v>
      </c>
      <c r="B390" s="768">
        <v>935.19999999999993</v>
      </c>
      <c r="C390" s="768">
        <v>2.9847689017464307</v>
      </c>
      <c r="D390" s="768">
        <v>919.08899999999994</v>
      </c>
      <c r="E390" s="768">
        <v>2.9333492997617898</v>
      </c>
      <c r="F390" s="768">
        <v>705.49999999999989</v>
      </c>
      <c r="G390" s="768">
        <v>4.2051623299949128</v>
      </c>
      <c r="H390" s="768">
        <v>697.34100000000001</v>
      </c>
      <c r="I390" s="768">
        <v>4.1565302684067795</v>
      </c>
      <c r="J390" s="768">
        <v>229.70000000000002</v>
      </c>
      <c r="K390" s="768">
        <v>1.5781072757066088</v>
      </c>
      <c r="L390" s="768">
        <v>221.74799999999996</v>
      </c>
      <c r="M390" s="768">
        <v>1.5234746720652546</v>
      </c>
      <c r="N390" s="761"/>
    </row>
    <row r="391" spans="1:14" x14ac:dyDescent="0.35">
      <c r="A391" s="776" t="s">
        <v>1877</v>
      </c>
      <c r="B391" s="768">
        <v>939.30000000000007</v>
      </c>
      <c r="C391" s="768">
        <v>2.9713078518510274</v>
      </c>
      <c r="D391" s="768">
        <v>998.03499999999985</v>
      </c>
      <c r="E391" s="768">
        <v>3.1571055380838278</v>
      </c>
      <c r="F391" s="768">
        <v>707.7</v>
      </c>
      <c r="G391" s="768">
        <v>4.1637425744531535</v>
      </c>
      <c r="H391" s="768">
        <v>755.46899999999982</v>
      </c>
      <c r="I391" s="768">
        <v>4.4447907856147353</v>
      </c>
      <c r="J391" s="768">
        <v>231.6</v>
      </c>
      <c r="K391" s="768">
        <v>1.584606708962073</v>
      </c>
      <c r="L391" s="768">
        <v>242.566</v>
      </c>
      <c r="M391" s="768">
        <v>1.6596360577119784</v>
      </c>
      <c r="N391" s="761"/>
    </row>
    <row r="392" spans="1:14" x14ac:dyDescent="0.35">
      <c r="A392" s="776" t="s">
        <v>1878</v>
      </c>
      <c r="B392" s="768">
        <v>942.50000000000011</v>
      </c>
      <c r="C392" s="768">
        <v>2.9814304805382661</v>
      </c>
      <c r="D392" s="768">
        <v>1012.828</v>
      </c>
      <c r="E392" s="768">
        <v>3.2039005525120539</v>
      </c>
      <c r="F392" s="768">
        <v>710.00000000000011</v>
      </c>
      <c r="G392" s="768">
        <v>4.1772745907329938</v>
      </c>
      <c r="H392" s="768">
        <v>763.91199999999992</v>
      </c>
      <c r="I392" s="768">
        <v>4.4944650523324245</v>
      </c>
      <c r="J392" s="768">
        <v>232.5</v>
      </c>
      <c r="K392" s="768">
        <v>1.5907645070538945</v>
      </c>
      <c r="L392" s="768">
        <v>248.916</v>
      </c>
      <c r="M392" s="768">
        <v>1.7030827442487191</v>
      </c>
      <c r="N392" s="761" t="s">
        <v>2115</v>
      </c>
    </row>
    <row r="393" spans="1:14" x14ac:dyDescent="0.35">
      <c r="A393" s="776" t="s">
        <v>1879</v>
      </c>
      <c r="B393" s="768">
        <v>941.19999999999993</v>
      </c>
      <c r="C393" s="768">
        <v>2.9773181626340746</v>
      </c>
      <c r="D393" s="768">
        <v>992.28800000000012</v>
      </c>
      <c r="E393" s="768">
        <v>3.1389259296258407</v>
      </c>
      <c r="F393" s="768">
        <v>708.09999999999991</v>
      </c>
      <c r="G393" s="768">
        <v>4.1660959685887775</v>
      </c>
      <c r="H393" s="768">
        <v>747.8950000000001</v>
      </c>
      <c r="I393" s="768">
        <v>4.4002292676566936</v>
      </c>
      <c r="J393" s="768">
        <v>233.1</v>
      </c>
      <c r="K393" s="768">
        <v>1.5948697057817756</v>
      </c>
      <c r="L393" s="768">
        <v>244.393</v>
      </c>
      <c r="M393" s="768">
        <v>1.6721363878383761</v>
      </c>
      <c r="N393" s="761"/>
    </row>
    <row r="394" spans="1:14" x14ac:dyDescent="0.35">
      <c r="A394" s="776" t="s">
        <v>1880</v>
      </c>
      <c r="B394" s="768">
        <v>936.10000000000014</v>
      </c>
      <c r="C394" s="768">
        <v>2.9611852231637887</v>
      </c>
      <c r="D394" s="768">
        <v>966.09299999999996</v>
      </c>
      <c r="E394" s="768">
        <v>3.0560627238563978</v>
      </c>
      <c r="F394" s="768">
        <v>702.40000000000009</v>
      </c>
      <c r="G394" s="768">
        <v>4.1325601021561331</v>
      </c>
      <c r="H394" s="768">
        <v>726.37699999999995</v>
      </c>
      <c r="I394" s="768">
        <v>4.2736284301307874</v>
      </c>
      <c r="J394" s="768">
        <v>233.7</v>
      </c>
      <c r="K394" s="768">
        <v>1.5989749045096566</v>
      </c>
      <c r="L394" s="768">
        <v>239.71600000000001</v>
      </c>
      <c r="M394" s="768">
        <v>1.6401363637545434</v>
      </c>
      <c r="N394" s="761"/>
    </row>
    <row r="395" spans="1:14" x14ac:dyDescent="0.35">
      <c r="A395" s="776" t="s">
        <v>1881</v>
      </c>
      <c r="B395" s="768">
        <v>947.19999999999982</v>
      </c>
      <c r="C395" s="768">
        <v>2.9962980914226467</v>
      </c>
      <c r="D395" s="768">
        <v>957.78700000000003</v>
      </c>
      <c r="E395" s="768">
        <v>3.0297881757700837</v>
      </c>
      <c r="F395" s="768">
        <v>711.79999999999984</v>
      </c>
      <c r="G395" s="768">
        <v>4.1878648643433012</v>
      </c>
      <c r="H395" s="768">
        <v>720.90200000000004</v>
      </c>
      <c r="I395" s="768">
        <v>4.2414163478994311</v>
      </c>
      <c r="J395" s="768">
        <v>235.39999999999998</v>
      </c>
      <c r="K395" s="768">
        <v>1.6106063009053193</v>
      </c>
      <c r="L395" s="768">
        <v>236.88500000000002</v>
      </c>
      <c r="M395" s="768">
        <v>1.6207666677568251</v>
      </c>
      <c r="N395" s="761"/>
    </row>
    <row r="396" spans="1:14" x14ac:dyDescent="0.35">
      <c r="A396" s="776" t="s">
        <v>1882</v>
      </c>
      <c r="B396" s="768">
        <v>947.09999999999991</v>
      </c>
      <c r="C396" s="768">
        <v>2.9959817592761713</v>
      </c>
      <c r="D396" s="768">
        <v>939.15900000000011</v>
      </c>
      <c r="E396" s="768">
        <v>2.9708618235244959</v>
      </c>
      <c r="F396" s="768">
        <v>711.69999999999993</v>
      </c>
      <c r="G396" s="768">
        <v>4.187276515809395</v>
      </c>
      <c r="H396" s="768">
        <v>705.30000000000007</v>
      </c>
      <c r="I396" s="768">
        <v>4.1496222096394089</v>
      </c>
      <c r="J396" s="768">
        <v>235.39999999999995</v>
      </c>
      <c r="K396" s="768">
        <v>1.6106063009053189</v>
      </c>
      <c r="L396" s="768">
        <v>233.85899999999998</v>
      </c>
      <c r="M396" s="768">
        <v>1.6000627821725448</v>
      </c>
      <c r="N396" s="761" t="s">
        <v>2115</v>
      </c>
    </row>
    <row r="397" spans="1:14" x14ac:dyDescent="0.35">
      <c r="A397" s="776" t="s">
        <v>1883</v>
      </c>
      <c r="B397" s="768">
        <v>940.2</v>
      </c>
      <c r="C397" s="768">
        <v>2.9741548411693133</v>
      </c>
      <c r="D397" s="768">
        <v>946.31500000000005</v>
      </c>
      <c r="E397" s="768">
        <v>2.9934985519263333</v>
      </c>
      <c r="F397" s="768">
        <v>705.2</v>
      </c>
      <c r="G397" s="768">
        <v>4.1490338611055018</v>
      </c>
      <c r="H397" s="768">
        <v>701.447</v>
      </c>
      <c r="I397" s="768">
        <v>4.1269531406280073</v>
      </c>
      <c r="J397" s="768">
        <v>235</v>
      </c>
      <c r="K397" s="768">
        <v>1.6078695017533988</v>
      </c>
      <c r="L397" s="768">
        <v>244.86800000000002</v>
      </c>
      <c r="M397" s="768">
        <v>1.6753863368312822</v>
      </c>
      <c r="N397" s="761"/>
    </row>
    <row r="398" spans="1:14" x14ac:dyDescent="0.35">
      <c r="A398" s="776" t="s">
        <v>1884</v>
      </c>
      <c r="B398" s="768">
        <v>933.3</v>
      </c>
      <c r="C398" s="768">
        <v>2.9523279230624548</v>
      </c>
      <c r="D398" s="768">
        <v>948.55300000000011</v>
      </c>
      <c r="E398" s="768">
        <v>3.0005780653644711</v>
      </c>
      <c r="F398" s="768">
        <v>699.4</v>
      </c>
      <c r="G398" s="768">
        <v>4.1149096461389512</v>
      </c>
      <c r="H398" s="768">
        <v>696.92500000000007</v>
      </c>
      <c r="I398" s="768">
        <v>4.1003480199247768</v>
      </c>
      <c r="J398" s="768">
        <v>233.89999999999998</v>
      </c>
      <c r="K398" s="768">
        <v>1.6003433040856168</v>
      </c>
      <c r="L398" s="768">
        <v>251.62799999999999</v>
      </c>
      <c r="M398" s="768">
        <v>1.7216382424987415</v>
      </c>
      <c r="N398" s="761" t="s">
        <v>2115</v>
      </c>
    </row>
    <row r="399" spans="1:14" x14ac:dyDescent="0.35">
      <c r="A399" s="776" t="s">
        <v>1885</v>
      </c>
      <c r="B399" s="768">
        <v>928.7</v>
      </c>
      <c r="C399" s="768">
        <v>2.9377766443245488</v>
      </c>
      <c r="D399" s="768">
        <v>922.13599999999985</v>
      </c>
      <c r="E399" s="768">
        <v>2.9170126022298501</v>
      </c>
      <c r="F399" s="768">
        <v>695.6</v>
      </c>
      <c r="G399" s="768">
        <v>4.0925524018505213</v>
      </c>
      <c r="H399" s="768">
        <v>679.2399999999999</v>
      </c>
      <c r="I399" s="768">
        <v>3.9962985817034897</v>
      </c>
      <c r="J399" s="768">
        <v>233.09999999999997</v>
      </c>
      <c r="K399" s="768">
        <v>1.5948697057817756</v>
      </c>
      <c r="L399" s="768">
        <v>242.89599999999999</v>
      </c>
      <c r="M399" s="768">
        <v>1.661893917012313</v>
      </c>
      <c r="N399" s="761"/>
    </row>
    <row r="400" spans="1:14" x14ac:dyDescent="0.35">
      <c r="A400" s="776" t="s">
        <v>1886</v>
      </c>
      <c r="B400" s="768">
        <v>922</v>
      </c>
      <c r="C400" s="768">
        <v>2.9165823905106429</v>
      </c>
      <c r="D400" s="768">
        <v>893.17600000000016</v>
      </c>
      <c r="E400" s="768">
        <v>2.8254028126103408</v>
      </c>
      <c r="F400" s="768">
        <v>690.3</v>
      </c>
      <c r="G400" s="768">
        <v>4.0613699295535</v>
      </c>
      <c r="H400" s="768">
        <v>661.69900000000007</v>
      </c>
      <c r="I400" s="768">
        <v>3.8930963653710302</v>
      </c>
      <c r="J400" s="768">
        <v>231.70000000000002</v>
      </c>
      <c r="K400" s="768">
        <v>1.5852909087500533</v>
      </c>
      <c r="L400" s="768">
        <v>231.47700000000003</v>
      </c>
      <c r="M400" s="768">
        <v>1.5837651432228577</v>
      </c>
      <c r="N400" s="761"/>
    </row>
    <row r="401" spans="1:14" x14ac:dyDescent="0.35">
      <c r="A401" s="776" t="s">
        <v>1887</v>
      </c>
      <c r="B401" s="768">
        <v>913.00000000000011</v>
      </c>
      <c r="C401" s="768">
        <v>2.8881124973277843</v>
      </c>
      <c r="D401" s="768">
        <v>884.64599999999996</v>
      </c>
      <c r="E401" s="768">
        <v>2.79841968051592</v>
      </c>
      <c r="F401" s="768">
        <v>683.50000000000011</v>
      </c>
      <c r="G401" s="768">
        <v>4.021362229247889</v>
      </c>
      <c r="H401" s="768">
        <v>659.97699999999998</v>
      </c>
      <c r="I401" s="768">
        <v>3.882965003617167</v>
      </c>
      <c r="J401" s="768">
        <v>229.5</v>
      </c>
      <c r="K401" s="768">
        <v>1.5702385134144896</v>
      </c>
      <c r="L401" s="768">
        <v>224.66899999999998</v>
      </c>
      <c r="M401" s="768">
        <v>1.5371848216571673</v>
      </c>
      <c r="N401" s="761" t="s">
        <v>2115</v>
      </c>
    </row>
    <row r="402" spans="1:14" x14ac:dyDescent="0.35">
      <c r="A402" s="776" t="s">
        <v>1888</v>
      </c>
      <c r="B402" s="768">
        <v>906</v>
      </c>
      <c r="C402" s="768">
        <v>2.8659692470744496</v>
      </c>
      <c r="D402" s="768">
        <v>889.71699999999998</v>
      </c>
      <c r="E402" s="768">
        <v>2.8144608836637284</v>
      </c>
      <c r="F402" s="768">
        <v>677.9</v>
      </c>
      <c r="G402" s="768">
        <v>3.988414711349149</v>
      </c>
      <c r="H402" s="768">
        <v>669.24899999999991</v>
      </c>
      <c r="I402" s="768">
        <v>3.937516679680936</v>
      </c>
      <c r="J402" s="768">
        <v>228.09999999999997</v>
      </c>
      <c r="K402" s="768">
        <v>1.5606597163827669</v>
      </c>
      <c r="L402" s="768">
        <v>220.46800000000005</v>
      </c>
      <c r="M402" s="768">
        <v>1.5084415885641209</v>
      </c>
      <c r="N402" s="761"/>
    </row>
    <row r="403" spans="1:14" x14ac:dyDescent="0.35">
      <c r="A403" s="776" t="s">
        <v>1889</v>
      </c>
      <c r="B403" s="768">
        <v>899.19999999999993</v>
      </c>
      <c r="C403" s="768">
        <v>2.8239951906658414</v>
      </c>
      <c r="D403" s="768">
        <v>952.42899999999997</v>
      </c>
      <c r="E403" s="768">
        <v>2.9911642743001301</v>
      </c>
      <c r="F403" s="768">
        <v>672.8</v>
      </c>
      <c r="G403" s="768">
        <v>3.9459762537624017</v>
      </c>
      <c r="H403" s="768">
        <v>716.33100000000002</v>
      </c>
      <c r="I403" s="768">
        <v>4.20128584398614</v>
      </c>
      <c r="J403" s="768">
        <v>226.39999999999998</v>
      </c>
      <c r="K403" s="768">
        <v>1.5306466698226111</v>
      </c>
      <c r="L403" s="768">
        <v>236.09799999999998</v>
      </c>
      <c r="M403" s="768">
        <v>1.5962129746103306</v>
      </c>
      <c r="N403" s="761"/>
    </row>
    <row r="404" spans="1:14" x14ac:dyDescent="0.35">
      <c r="A404" s="776" t="s">
        <v>1890</v>
      </c>
      <c r="B404" s="768">
        <v>892.10000000000014</v>
      </c>
      <c r="C404" s="768">
        <v>2.8016971859352733</v>
      </c>
      <c r="D404" s="768">
        <v>957.00400000000013</v>
      </c>
      <c r="E404" s="768">
        <v>3.0055323548131381</v>
      </c>
      <c r="F404" s="768">
        <v>667.2</v>
      </c>
      <c r="G404" s="768">
        <v>3.9131322183565311</v>
      </c>
      <c r="H404" s="768">
        <v>716.54500000000007</v>
      </c>
      <c r="I404" s="768">
        <v>4.2025409553391508</v>
      </c>
      <c r="J404" s="768">
        <v>224.90000000000003</v>
      </c>
      <c r="K404" s="768">
        <v>1.5205054595543521</v>
      </c>
      <c r="L404" s="768">
        <v>240.459</v>
      </c>
      <c r="M404" s="768">
        <v>1.6256968532635834</v>
      </c>
      <c r="N404" s="761" t="s">
        <v>2115</v>
      </c>
    </row>
    <row r="405" spans="1:14" x14ac:dyDescent="0.35">
      <c r="A405" s="776" t="s">
        <v>1891</v>
      </c>
      <c r="B405" s="768">
        <v>881</v>
      </c>
      <c r="C405" s="768">
        <v>2.7668369250184681</v>
      </c>
      <c r="D405" s="768">
        <v>932.02800000000002</v>
      </c>
      <c r="E405" s="768">
        <v>2.92709362718628</v>
      </c>
      <c r="F405" s="768">
        <v>658.2</v>
      </c>
      <c r="G405" s="768">
        <v>3.8603471614542402</v>
      </c>
      <c r="H405" s="768">
        <v>697.23799999999994</v>
      </c>
      <c r="I405" s="768">
        <v>4.0893052782710901</v>
      </c>
      <c r="J405" s="768">
        <v>222.8</v>
      </c>
      <c r="K405" s="768">
        <v>1.5063077651787888</v>
      </c>
      <c r="L405" s="768">
        <v>234.79000000000005</v>
      </c>
      <c r="M405" s="768">
        <v>1.5873698392564091</v>
      </c>
      <c r="N405" s="761"/>
    </row>
    <row r="406" spans="1:14" x14ac:dyDescent="0.35">
      <c r="A406" s="776" t="s">
        <v>1892</v>
      </c>
      <c r="B406" s="768">
        <v>871.89999999999986</v>
      </c>
      <c r="C406" s="768">
        <v>2.7382577921947808</v>
      </c>
      <c r="D406" s="768">
        <v>905.22599999999989</v>
      </c>
      <c r="E406" s="768">
        <v>2.8429202296104057</v>
      </c>
      <c r="F406" s="768">
        <v>651.19999999999993</v>
      </c>
      <c r="G406" s="768">
        <v>3.8192921171969014</v>
      </c>
      <c r="H406" s="768">
        <v>675.6629999999999</v>
      </c>
      <c r="I406" s="768">
        <v>3.9627677668636521</v>
      </c>
      <c r="J406" s="768">
        <v>220.69999999999996</v>
      </c>
      <c r="K406" s="768">
        <v>1.4921100708032256</v>
      </c>
      <c r="L406" s="768">
        <v>229.56299999999999</v>
      </c>
      <c r="M406" s="768">
        <v>1.5520311018749475</v>
      </c>
      <c r="N406" s="761"/>
    </row>
    <row r="407" spans="1:14" x14ac:dyDescent="0.35">
      <c r="A407" s="776" t="s">
        <v>1893</v>
      </c>
      <c r="B407" s="768">
        <v>858.10000000000014</v>
      </c>
      <c r="C407" s="768">
        <v>2.6949180083522677</v>
      </c>
      <c r="D407" s="768">
        <v>869.65300000000002</v>
      </c>
      <c r="E407" s="768">
        <v>2.731200944782163</v>
      </c>
      <c r="F407" s="768">
        <v>639.80000000000007</v>
      </c>
      <c r="G407" s="768">
        <v>3.7524310451206673</v>
      </c>
      <c r="H407" s="768">
        <v>649.64099999999996</v>
      </c>
      <c r="I407" s="768">
        <v>3.8101485723401609</v>
      </c>
      <c r="J407" s="768">
        <v>218.3</v>
      </c>
      <c r="K407" s="768">
        <v>1.4758841343740108</v>
      </c>
      <c r="L407" s="768">
        <v>220.01200000000006</v>
      </c>
      <c r="M407" s="768">
        <v>1.4874586356935178</v>
      </c>
      <c r="N407" s="761" t="s">
        <v>2115</v>
      </c>
    </row>
    <row r="408" spans="1:14" x14ac:dyDescent="0.35">
      <c r="A408" s="776" t="s">
        <v>1894</v>
      </c>
      <c r="B408" s="768">
        <v>846.89999999999986</v>
      </c>
      <c r="C408" s="768">
        <v>2.6597436910308065</v>
      </c>
      <c r="D408" s="768">
        <v>840.45799999999986</v>
      </c>
      <c r="E408" s="768">
        <v>2.6395121774428731</v>
      </c>
      <c r="F408" s="768">
        <v>630.99999999999989</v>
      </c>
      <c r="G408" s="768">
        <v>3.7008189894828702</v>
      </c>
      <c r="H408" s="768">
        <v>625.75099999999986</v>
      </c>
      <c r="I408" s="768">
        <v>3.6700335712961891</v>
      </c>
      <c r="J408" s="768">
        <v>215.89999999999998</v>
      </c>
      <c r="K408" s="768">
        <v>1.4596581979447956</v>
      </c>
      <c r="L408" s="768">
        <v>214.70699999999999</v>
      </c>
      <c r="M408" s="768">
        <v>1.4515925553781068</v>
      </c>
      <c r="N408" s="761" t="s">
        <v>2030</v>
      </c>
    </row>
    <row r="409" spans="1:14" x14ac:dyDescent="0.35">
      <c r="A409" s="776" t="s">
        <v>1895</v>
      </c>
      <c r="B409" s="768">
        <v>836.4</v>
      </c>
      <c r="C409" s="768">
        <v>2.6267677685419373</v>
      </c>
      <c r="D409" s="768">
        <v>841.48800000000006</v>
      </c>
      <c r="E409" s="768">
        <v>2.6427469584108296</v>
      </c>
      <c r="F409" s="768">
        <v>624.29999999999995</v>
      </c>
      <c r="G409" s="768">
        <v>3.661523447122276</v>
      </c>
      <c r="H409" s="768">
        <v>620.24200000000008</v>
      </c>
      <c r="I409" s="768">
        <v>3.6377232514656659</v>
      </c>
      <c r="J409" s="768">
        <v>212.1</v>
      </c>
      <c r="K409" s="768">
        <v>1.4339671319318721</v>
      </c>
      <c r="L409" s="768">
        <v>221.24599999999998</v>
      </c>
      <c r="M409" s="768">
        <v>1.495801471340872</v>
      </c>
      <c r="N409" s="761" t="s">
        <v>2030</v>
      </c>
    </row>
    <row r="410" spans="1:14" x14ac:dyDescent="0.35">
      <c r="A410" s="776" t="s">
        <v>1896</v>
      </c>
      <c r="B410" s="768">
        <v>834.49999999999989</v>
      </c>
      <c r="C410" s="768">
        <v>2.6208006968534749</v>
      </c>
      <c r="D410" s="768">
        <v>847.601</v>
      </c>
      <c r="E410" s="768">
        <v>2.6619452264274446</v>
      </c>
      <c r="F410" s="768">
        <v>621.69999999999993</v>
      </c>
      <c r="G410" s="768">
        <v>3.6462744306838357</v>
      </c>
      <c r="H410" s="768">
        <v>618.04300000000001</v>
      </c>
      <c r="I410" s="768">
        <v>3.6248261025625386</v>
      </c>
      <c r="J410" s="768">
        <v>212.79999999999998</v>
      </c>
      <c r="K410" s="768">
        <v>1.4386996967237264</v>
      </c>
      <c r="L410" s="768">
        <v>229.55800000000002</v>
      </c>
      <c r="M410" s="768">
        <v>1.5519972978407202</v>
      </c>
      <c r="N410" s="761" t="s">
        <v>2115</v>
      </c>
    </row>
    <row r="411" spans="1:14" x14ac:dyDescent="0.35">
      <c r="A411" s="776" t="s">
        <v>1897</v>
      </c>
      <c r="B411" s="768">
        <v>832.90000000000009</v>
      </c>
      <c r="C411" s="768">
        <v>2.615775794378981</v>
      </c>
      <c r="D411" s="768">
        <v>827.83299999999997</v>
      </c>
      <c r="E411" s="768">
        <v>2.5998625563550664</v>
      </c>
      <c r="F411" s="768">
        <v>620.10000000000014</v>
      </c>
      <c r="G411" s="768">
        <v>3.636890420567874</v>
      </c>
      <c r="H411" s="768">
        <v>604.88400000000001</v>
      </c>
      <c r="I411" s="768">
        <v>3.547648484365066</v>
      </c>
      <c r="J411" s="768">
        <v>212.79999999999998</v>
      </c>
      <c r="K411" s="768">
        <v>1.4386996967237264</v>
      </c>
      <c r="L411" s="768">
        <v>222.94899999999998</v>
      </c>
      <c r="M411" s="768">
        <v>1.5073151253987691</v>
      </c>
      <c r="N411" s="761" t="s">
        <v>2030</v>
      </c>
    </row>
    <row r="412" spans="1:14" x14ac:dyDescent="0.35">
      <c r="A412" s="776" t="s">
        <v>1898</v>
      </c>
      <c r="B412" s="768">
        <v>831.5</v>
      </c>
      <c r="C412" s="768">
        <v>2.6113790047137981</v>
      </c>
      <c r="D412" s="768">
        <v>806.79000000000008</v>
      </c>
      <c r="E412" s="768">
        <v>2.5337756671233258</v>
      </c>
      <c r="F412" s="768">
        <v>619.20000000000005</v>
      </c>
      <c r="G412" s="768">
        <v>3.6316119148776442</v>
      </c>
      <c r="H412" s="768">
        <v>593.34</v>
      </c>
      <c r="I412" s="768">
        <v>3.4799428513783939</v>
      </c>
      <c r="J412" s="768">
        <v>212.29999999999998</v>
      </c>
      <c r="K412" s="768">
        <v>1.4353192933009733</v>
      </c>
      <c r="L412" s="768">
        <v>213.45000000000002</v>
      </c>
      <c r="M412" s="768">
        <v>1.4430942211733058</v>
      </c>
      <c r="N412" s="761" t="s">
        <v>2115</v>
      </c>
    </row>
    <row r="413" spans="1:14" x14ac:dyDescent="0.35">
      <c r="A413" s="776" t="s">
        <v>1899</v>
      </c>
      <c r="B413" s="768">
        <v>829.5</v>
      </c>
      <c r="C413" s="768">
        <v>2.6050978766206803</v>
      </c>
      <c r="D413" s="768">
        <v>803.02900000000011</v>
      </c>
      <c r="E413" s="768">
        <v>2.5219640057442176</v>
      </c>
      <c r="F413" s="768">
        <v>616.6</v>
      </c>
      <c r="G413" s="768">
        <v>3.6163628984392044</v>
      </c>
      <c r="H413" s="768">
        <v>594.0680000000001</v>
      </c>
      <c r="I413" s="768">
        <v>3.4842125759811577</v>
      </c>
      <c r="J413" s="768">
        <v>212.9</v>
      </c>
      <c r="K413" s="768">
        <v>1.4393757774082772</v>
      </c>
      <c r="L413" s="768">
        <v>208.96099999999998</v>
      </c>
      <c r="M413" s="768">
        <v>1.4127449592438279</v>
      </c>
      <c r="N413" s="761" t="s">
        <v>2030</v>
      </c>
    </row>
    <row r="414" spans="1:14" x14ac:dyDescent="0.35">
      <c r="A414" s="776" t="s">
        <v>1900</v>
      </c>
      <c r="B414" s="768">
        <v>826.09999999999991</v>
      </c>
      <c r="C414" s="768">
        <v>2.5944199588623795</v>
      </c>
      <c r="D414" s="768">
        <v>810.19299999999998</v>
      </c>
      <c r="E414" s="768">
        <v>2.5444630065737659</v>
      </c>
      <c r="F414" s="768">
        <v>612.69999999999993</v>
      </c>
      <c r="G414" s="768">
        <v>3.5934893737815443</v>
      </c>
      <c r="H414" s="768">
        <v>604.29</v>
      </c>
      <c r="I414" s="768">
        <v>3.5441646706095149</v>
      </c>
      <c r="J414" s="768">
        <v>213.39999999999998</v>
      </c>
      <c r="K414" s="768">
        <v>1.4427561808310301</v>
      </c>
      <c r="L414" s="768">
        <v>205.90300000000002</v>
      </c>
      <c r="M414" s="768">
        <v>1.3920704119102703</v>
      </c>
      <c r="N414" s="761" t="s">
        <v>2030</v>
      </c>
    </row>
    <row r="415" spans="1:14" x14ac:dyDescent="0.35">
      <c r="A415" s="776" t="s">
        <v>1901</v>
      </c>
      <c r="B415" s="768">
        <v>823.7</v>
      </c>
      <c r="C415" s="768">
        <v>2.5551379506168175</v>
      </c>
      <c r="D415" s="768">
        <v>872.072</v>
      </c>
      <c r="E415" s="768">
        <v>2.7051891014572162</v>
      </c>
      <c r="F415" s="768">
        <v>610.4</v>
      </c>
      <c r="G415" s="768">
        <v>3.5492296880736465</v>
      </c>
      <c r="H415" s="768">
        <v>650.09100000000001</v>
      </c>
      <c r="I415" s="768">
        <v>3.7800168367455518</v>
      </c>
      <c r="J415" s="768">
        <v>213.3</v>
      </c>
      <c r="K415" s="768">
        <v>1.4183209699586585</v>
      </c>
      <c r="L415" s="768">
        <v>221.98100000000002</v>
      </c>
      <c r="M415" s="768">
        <v>1.4760445721162354</v>
      </c>
      <c r="N415" s="761" t="s">
        <v>2115</v>
      </c>
    </row>
    <row r="416" spans="1:14" x14ac:dyDescent="0.35">
      <c r="A416" s="776" t="s">
        <v>1902</v>
      </c>
      <c r="B416" s="768">
        <v>821.69999999999993</v>
      </c>
      <c r="C416" s="768">
        <v>2.5489339007185126</v>
      </c>
      <c r="D416" s="768">
        <v>884.99699999999996</v>
      </c>
      <c r="E416" s="768">
        <v>2.7452827739250112</v>
      </c>
      <c r="F416" s="768">
        <v>609.19999999999993</v>
      </c>
      <c r="G416" s="768">
        <v>3.5422521723041696</v>
      </c>
      <c r="H416" s="768">
        <v>657.81499999999994</v>
      </c>
      <c r="I416" s="768">
        <v>3.8249287799150808</v>
      </c>
      <c r="J416" s="768">
        <v>212.50000000000003</v>
      </c>
      <c r="K416" s="768">
        <v>1.413001435143999</v>
      </c>
      <c r="L416" s="768">
        <v>227.18199999999999</v>
      </c>
      <c r="M416" s="768">
        <v>1.510628197830042</v>
      </c>
      <c r="N416" s="761" t="s">
        <v>2030</v>
      </c>
    </row>
    <row r="417" spans="1:14" x14ac:dyDescent="0.35">
      <c r="A417" s="776" t="s">
        <v>1903</v>
      </c>
      <c r="B417" s="768">
        <v>830.09999999999991</v>
      </c>
      <c r="C417" s="768">
        <v>2.5749909102913926</v>
      </c>
      <c r="D417" s="768">
        <v>882.29799999999989</v>
      </c>
      <c r="E417" s="768">
        <v>2.7369104085872484</v>
      </c>
      <c r="F417" s="768">
        <v>616.09999999999991</v>
      </c>
      <c r="G417" s="768">
        <v>3.5823728879786585</v>
      </c>
      <c r="H417" s="768">
        <v>656.19399999999985</v>
      </c>
      <c r="I417" s="768">
        <v>3.8155033190298129</v>
      </c>
      <c r="J417" s="768">
        <v>214</v>
      </c>
      <c r="K417" s="768">
        <v>1.422975562921486</v>
      </c>
      <c r="L417" s="768">
        <v>226.10400000000001</v>
      </c>
      <c r="M417" s="768">
        <v>1.5034601246672881</v>
      </c>
      <c r="N417" s="761" t="s">
        <v>2030</v>
      </c>
    </row>
    <row r="418" spans="1:14" x14ac:dyDescent="0.35">
      <c r="A418" s="776" t="s">
        <v>1904</v>
      </c>
      <c r="B418" s="768">
        <v>840.30000000000007</v>
      </c>
      <c r="C418" s="768">
        <v>2.6066315647727474</v>
      </c>
      <c r="D418" s="768">
        <v>871.77800000000013</v>
      </c>
      <c r="E418" s="768">
        <v>2.704277106122166</v>
      </c>
      <c r="F418" s="768">
        <v>622.80000000000007</v>
      </c>
      <c r="G418" s="768">
        <v>3.6213306843582362</v>
      </c>
      <c r="H418" s="768">
        <v>647.24700000000007</v>
      </c>
      <c r="I418" s="768">
        <v>3.7634801243718936</v>
      </c>
      <c r="J418" s="768">
        <v>217.50000000000003</v>
      </c>
      <c r="K418" s="768">
        <v>1.4462485277356225</v>
      </c>
      <c r="L418" s="768">
        <v>224.53100000000003</v>
      </c>
      <c r="M418" s="768">
        <v>1.4930005893379636</v>
      </c>
      <c r="N418" s="761" t="s">
        <v>2115</v>
      </c>
    </row>
    <row r="419" spans="1:14" x14ac:dyDescent="0.35">
      <c r="A419" s="776" t="s">
        <v>1905</v>
      </c>
      <c r="B419" s="768">
        <v>854.09999999999991</v>
      </c>
      <c r="C419" s="768">
        <v>2.6494395090710494</v>
      </c>
      <c r="D419" s="768">
        <v>867.56700000000001</v>
      </c>
      <c r="E419" s="768">
        <v>2.6912144790612853</v>
      </c>
      <c r="F419" s="768">
        <v>634.99999999999989</v>
      </c>
      <c r="G419" s="768">
        <v>3.6922687613479113</v>
      </c>
      <c r="H419" s="768">
        <v>645.73300000000006</v>
      </c>
      <c r="I419" s="768">
        <v>3.7546768253094038</v>
      </c>
      <c r="J419" s="768">
        <v>219.1</v>
      </c>
      <c r="K419" s="768">
        <v>1.4568875973649418</v>
      </c>
      <c r="L419" s="768">
        <v>221.834</v>
      </c>
      <c r="M419" s="768">
        <v>1.4750671075940416</v>
      </c>
      <c r="N419" s="761" t="s">
        <v>2030</v>
      </c>
    </row>
    <row r="420" spans="1:14" x14ac:dyDescent="0.35">
      <c r="A420" s="776" t="s">
        <v>1906</v>
      </c>
      <c r="B420" s="768">
        <v>863.19999999999993</v>
      </c>
      <c r="C420" s="768">
        <v>2.6776679361083362</v>
      </c>
      <c r="D420" s="768">
        <v>858.17200000000014</v>
      </c>
      <c r="E420" s="768">
        <v>2.6620709546639989</v>
      </c>
      <c r="F420" s="768">
        <v>641.79999999999995</v>
      </c>
      <c r="G420" s="768">
        <v>3.7318080173749451</v>
      </c>
      <c r="H420" s="768">
        <v>637.50600000000009</v>
      </c>
      <c r="I420" s="768">
        <v>3.7068401401131692</v>
      </c>
      <c r="J420" s="768">
        <v>221.4</v>
      </c>
      <c r="K420" s="768">
        <v>1.4721812599570887</v>
      </c>
      <c r="L420" s="768">
        <v>220.66600000000005</v>
      </c>
      <c r="M420" s="768">
        <v>1.4673005867646387</v>
      </c>
      <c r="N420" s="761" t="s">
        <v>2030</v>
      </c>
    </row>
    <row r="421" spans="1:14" x14ac:dyDescent="0.35">
      <c r="A421" s="776" t="s">
        <v>1907</v>
      </c>
      <c r="B421" s="768">
        <v>866.7</v>
      </c>
      <c r="C421" s="768">
        <v>2.6885250234303699</v>
      </c>
      <c r="D421" s="768">
        <v>870.98199999999986</v>
      </c>
      <c r="E421" s="768">
        <v>2.70180789426264</v>
      </c>
      <c r="F421" s="768">
        <v>643.80000000000007</v>
      </c>
      <c r="G421" s="768">
        <v>3.743437210324073</v>
      </c>
      <c r="H421" s="768">
        <v>639.6869999999999</v>
      </c>
      <c r="I421" s="768">
        <v>3.7195217750241913</v>
      </c>
      <c r="J421" s="768">
        <v>222.90000000000003</v>
      </c>
      <c r="K421" s="768">
        <v>1.4821553877345759</v>
      </c>
      <c r="L421" s="768">
        <v>231.29499999999999</v>
      </c>
      <c r="M421" s="768">
        <v>1.5379772561959115</v>
      </c>
      <c r="N421" s="761" t="s">
        <v>2115</v>
      </c>
    </row>
    <row r="422" spans="1:14" x14ac:dyDescent="0.35">
      <c r="A422" s="776" t="s">
        <v>1908</v>
      </c>
      <c r="B422" s="768">
        <v>868.19999999999993</v>
      </c>
      <c r="C422" s="768">
        <v>2.6931780608540978</v>
      </c>
      <c r="D422" s="768">
        <v>880.72699999999998</v>
      </c>
      <c r="E422" s="768">
        <v>2.7320371273921307</v>
      </c>
      <c r="F422" s="768">
        <v>645.09999999999991</v>
      </c>
      <c r="G422" s="768">
        <v>3.7509961857410041</v>
      </c>
      <c r="H422" s="768">
        <v>641.60299999999995</v>
      </c>
      <c r="I422" s="768">
        <v>3.7306625418694552</v>
      </c>
      <c r="J422" s="768">
        <v>223.10000000000005</v>
      </c>
      <c r="K422" s="768">
        <v>1.4834852714382409</v>
      </c>
      <c r="L422" s="768">
        <v>239.124</v>
      </c>
      <c r="M422" s="768">
        <v>1.5900355537758755</v>
      </c>
      <c r="N422" s="761" t="s">
        <v>2030</v>
      </c>
    </row>
    <row r="423" spans="1:14" x14ac:dyDescent="0.35">
      <c r="A423" s="776" t="s">
        <v>1909</v>
      </c>
      <c r="B423" s="768">
        <v>876.1</v>
      </c>
      <c r="C423" s="768">
        <v>2.7176840579524022</v>
      </c>
      <c r="D423" s="768">
        <v>871.53199999999993</v>
      </c>
      <c r="E423" s="768">
        <v>2.703514007984674</v>
      </c>
      <c r="F423" s="768">
        <v>651.1</v>
      </c>
      <c r="G423" s="768">
        <v>3.7858837645883865</v>
      </c>
      <c r="H423" s="768">
        <v>636.41099999999994</v>
      </c>
      <c r="I423" s="768">
        <v>3.700473156973521</v>
      </c>
      <c r="J423" s="768">
        <v>225</v>
      </c>
      <c r="K423" s="768">
        <v>1.4961191666230576</v>
      </c>
      <c r="L423" s="768">
        <v>235.12099999999998</v>
      </c>
      <c r="M423" s="768">
        <v>1.5634179314470216</v>
      </c>
      <c r="N423" s="761" t="s">
        <v>2030</v>
      </c>
    </row>
    <row r="424" spans="1:14" x14ac:dyDescent="0.35">
      <c r="A424" s="776" t="s">
        <v>1910</v>
      </c>
      <c r="B424" s="768">
        <v>888.19999999999982</v>
      </c>
      <c r="C424" s="768">
        <v>2.7552185598371453</v>
      </c>
      <c r="D424" s="768">
        <v>864.827</v>
      </c>
      <c r="E424" s="768">
        <v>2.6827149307006075</v>
      </c>
      <c r="F424" s="768">
        <v>659.49999999999989</v>
      </c>
      <c r="G424" s="768">
        <v>3.83472637497472</v>
      </c>
      <c r="H424" s="768">
        <v>634.81299999999999</v>
      </c>
      <c r="I424" s="768">
        <v>3.6911814318071681</v>
      </c>
      <c r="J424" s="768">
        <v>228.7</v>
      </c>
      <c r="K424" s="768">
        <v>1.5207220151408589</v>
      </c>
      <c r="L424" s="768">
        <v>230.01400000000001</v>
      </c>
      <c r="M424" s="768">
        <v>1.5294593510739376</v>
      </c>
      <c r="N424" s="761" t="s">
        <v>2115</v>
      </c>
    </row>
    <row r="425" spans="1:14" x14ac:dyDescent="0.35">
      <c r="A425" s="776" t="s">
        <v>1911</v>
      </c>
      <c r="B425" s="768">
        <v>900.90000000000009</v>
      </c>
      <c r="C425" s="768">
        <v>2.794614276691382</v>
      </c>
      <c r="D425" s="768">
        <v>875.33500000000015</v>
      </c>
      <c r="E425" s="768">
        <v>2.7153110088663013</v>
      </c>
      <c r="F425" s="768">
        <v>668.7</v>
      </c>
      <c r="G425" s="768">
        <v>3.8882206625407063</v>
      </c>
      <c r="H425" s="768">
        <v>646.5100000000001</v>
      </c>
      <c r="I425" s="768">
        <v>3.7591947667701402</v>
      </c>
      <c r="J425" s="768">
        <v>232.20000000000002</v>
      </c>
      <c r="K425" s="768">
        <v>1.5439949799549955</v>
      </c>
      <c r="L425" s="768">
        <v>228.82500000000002</v>
      </c>
      <c r="M425" s="768">
        <v>1.5215531924556498</v>
      </c>
      <c r="N425" s="761" t="s">
        <v>2030</v>
      </c>
    </row>
    <row r="426" spans="1:14" x14ac:dyDescent="0.35">
      <c r="A426" s="776" t="s">
        <v>1912</v>
      </c>
      <c r="B426" s="768">
        <v>908.1</v>
      </c>
      <c r="C426" s="768">
        <v>2.8169488563252782</v>
      </c>
      <c r="D426" s="768">
        <v>892.71100000000001</v>
      </c>
      <c r="E426" s="768">
        <v>2.7692117943827728</v>
      </c>
      <c r="F426" s="768">
        <v>673.1</v>
      </c>
      <c r="G426" s="768">
        <v>3.9138048870287863</v>
      </c>
      <c r="H426" s="768">
        <v>664.97200000000009</v>
      </c>
      <c r="I426" s="768">
        <v>3.866543846883534</v>
      </c>
      <c r="J426" s="768">
        <v>235</v>
      </c>
      <c r="K426" s="768">
        <v>1.5626133518063043</v>
      </c>
      <c r="L426" s="768">
        <v>227.73899999999998</v>
      </c>
      <c r="M426" s="768">
        <v>1.5143319239447486</v>
      </c>
      <c r="N426" s="761" t="s">
        <v>2030</v>
      </c>
    </row>
    <row r="427" spans="1:14" x14ac:dyDescent="0.35">
      <c r="A427" s="776" t="s">
        <v>1913</v>
      </c>
      <c r="B427" s="768">
        <v>913.5</v>
      </c>
      <c r="C427" s="768">
        <v>2.7904388659289889</v>
      </c>
      <c r="D427" s="768">
        <v>955.33500000000004</v>
      </c>
      <c r="E427" s="768">
        <v>2.9182308855854084</v>
      </c>
      <c r="F427" s="768">
        <v>676.7</v>
      </c>
      <c r="G427" s="768">
        <v>3.8621966852912402</v>
      </c>
      <c r="H427" s="768">
        <v>711.5680000000001</v>
      </c>
      <c r="I427" s="768">
        <v>4.0612022623900064</v>
      </c>
      <c r="J427" s="768">
        <v>236.8</v>
      </c>
      <c r="K427" s="768">
        <v>1.5562904266647757</v>
      </c>
      <c r="L427" s="768">
        <v>243.767</v>
      </c>
      <c r="M427" s="768">
        <v>1.6020787518445625</v>
      </c>
      <c r="N427" s="761" t="s">
        <v>2115</v>
      </c>
    </row>
    <row r="428" spans="1:14" x14ac:dyDescent="0.35">
      <c r="A428" s="776" t="s">
        <v>1914</v>
      </c>
      <c r="B428" s="768">
        <v>923.8</v>
      </c>
      <c r="C428" s="768">
        <v>2.8219019423592773</v>
      </c>
      <c r="D428" s="768">
        <v>984.6640000000001</v>
      </c>
      <c r="E428" s="768">
        <v>3.0078212320537516</v>
      </c>
      <c r="F428" s="768">
        <v>684.09999999999991</v>
      </c>
      <c r="G428" s="768">
        <v>3.904431435507222</v>
      </c>
      <c r="H428" s="768">
        <v>730.88600000000008</v>
      </c>
      <c r="I428" s="768">
        <v>4.1714577900484322</v>
      </c>
      <c r="J428" s="768">
        <v>239.70000000000002</v>
      </c>
      <c r="K428" s="768">
        <v>1.5753497266534915</v>
      </c>
      <c r="L428" s="768">
        <v>253.77800000000002</v>
      </c>
      <c r="M428" s="768">
        <v>1.6678727698400908</v>
      </c>
      <c r="N428" s="761" t="s">
        <v>2030</v>
      </c>
    </row>
    <row r="429" spans="1:14" x14ac:dyDescent="0.35">
      <c r="A429" s="776" t="s">
        <v>1915</v>
      </c>
      <c r="B429" s="768">
        <v>935.8</v>
      </c>
      <c r="C429" s="768">
        <v>2.8585579537343708</v>
      </c>
      <c r="D429" s="768">
        <v>989.13599999999997</v>
      </c>
      <c r="E429" s="768">
        <v>3.0214817056262029</v>
      </c>
      <c r="F429" s="768">
        <v>692.8</v>
      </c>
      <c r="G429" s="768">
        <v>3.9540858040043911</v>
      </c>
      <c r="H429" s="768">
        <v>734.07599999999991</v>
      </c>
      <c r="I429" s="768">
        <v>4.1896643918307257</v>
      </c>
      <c r="J429" s="768">
        <v>243.00000000000003</v>
      </c>
      <c r="K429" s="768">
        <v>1.5970378956061677</v>
      </c>
      <c r="L429" s="768">
        <v>255.06</v>
      </c>
      <c r="M429" s="768">
        <v>1.6762982948695846</v>
      </c>
      <c r="N429" s="761" t="s">
        <v>2030</v>
      </c>
    </row>
    <row r="430" spans="1:14" x14ac:dyDescent="0.35">
      <c r="A430" s="776" t="s">
        <v>1916</v>
      </c>
      <c r="B430" s="768">
        <v>945.40000000000009</v>
      </c>
      <c r="C430" s="768">
        <v>2.8878827628344461</v>
      </c>
      <c r="D430" s="768">
        <v>981.19799999999998</v>
      </c>
      <c r="E430" s="768">
        <v>2.9972337541015786</v>
      </c>
      <c r="F430" s="768">
        <v>701.00000000000011</v>
      </c>
      <c r="G430" s="768">
        <v>4.0008864731626419</v>
      </c>
      <c r="H430" s="768">
        <v>727.31799999999998</v>
      </c>
      <c r="I430" s="768">
        <v>4.1510937915659145</v>
      </c>
      <c r="J430" s="768">
        <v>244.39999999999998</v>
      </c>
      <c r="K430" s="768">
        <v>1.6062389369800301</v>
      </c>
      <c r="L430" s="768">
        <v>253.88000000000002</v>
      </c>
      <c r="M430" s="768">
        <v>1.6685431314259009</v>
      </c>
      <c r="N430" s="761" t="s">
        <v>2115</v>
      </c>
    </row>
    <row r="431" spans="1:14" x14ac:dyDescent="0.35">
      <c r="A431" s="776" t="s">
        <v>1917</v>
      </c>
      <c r="B431" s="768">
        <v>950.80000000000018</v>
      </c>
      <c r="C431" s="768">
        <v>2.9043779679532382</v>
      </c>
      <c r="D431" s="768">
        <v>965.74400000000003</v>
      </c>
      <c r="E431" s="768">
        <v>2.9500269207856875</v>
      </c>
      <c r="F431" s="768">
        <v>703.80000000000018</v>
      </c>
      <c r="G431" s="768">
        <v>4.0168671894605819</v>
      </c>
      <c r="H431" s="768">
        <v>715.68100000000004</v>
      </c>
      <c r="I431" s="768">
        <v>4.0846767931519441</v>
      </c>
      <c r="J431" s="768">
        <v>247</v>
      </c>
      <c r="K431" s="768">
        <v>1.6233265852457754</v>
      </c>
      <c r="L431" s="768">
        <v>250.06299999999999</v>
      </c>
      <c r="M431" s="768">
        <v>1.6434571493373049</v>
      </c>
      <c r="N431" s="761" t="s">
        <v>2030</v>
      </c>
    </row>
    <row r="432" spans="1:14" x14ac:dyDescent="0.35">
      <c r="A432" s="776" t="s">
        <v>1918</v>
      </c>
      <c r="B432" s="768">
        <v>955.7</v>
      </c>
      <c r="C432" s="768">
        <v>2.919345839264734</v>
      </c>
      <c r="D432" s="768">
        <v>952.8900000000001</v>
      </c>
      <c r="E432" s="768">
        <v>2.9107622232677337</v>
      </c>
      <c r="F432" s="768">
        <v>707.5</v>
      </c>
      <c r="G432" s="768">
        <v>4.0379845645685721</v>
      </c>
      <c r="H432" s="768">
        <v>704.46500000000003</v>
      </c>
      <c r="I432" s="768">
        <v>4.0206626095813416</v>
      </c>
      <c r="J432" s="768">
        <v>248.20000000000002</v>
      </c>
      <c r="K432" s="768">
        <v>1.6312131921376576</v>
      </c>
      <c r="L432" s="768">
        <v>248.42500000000004</v>
      </c>
      <c r="M432" s="768">
        <v>1.6326919309298855</v>
      </c>
      <c r="N432" s="761" t="s">
        <v>2030</v>
      </c>
    </row>
    <row r="433" spans="1:14" x14ac:dyDescent="0.35">
      <c r="A433" s="776" t="s">
        <v>1919</v>
      </c>
      <c r="B433" s="768">
        <v>956.7</v>
      </c>
      <c r="C433" s="768">
        <v>2.9224005068793253</v>
      </c>
      <c r="D433" s="768">
        <v>960.83999999999992</v>
      </c>
      <c r="E433" s="768">
        <v>2.9350468308037323</v>
      </c>
      <c r="F433" s="768">
        <v>706.2</v>
      </c>
      <c r="G433" s="768">
        <v>4.0305649462873854</v>
      </c>
      <c r="H433" s="768">
        <v>701.90499999999997</v>
      </c>
      <c r="I433" s="768">
        <v>4.0060516689660828</v>
      </c>
      <c r="J433" s="768">
        <v>250.5</v>
      </c>
      <c r="K433" s="768">
        <v>1.6463291886804319</v>
      </c>
      <c r="L433" s="768">
        <v>258.935</v>
      </c>
      <c r="M433" s="768">
        <v>1.7017654629579548</v>
      </c>
      <c r="N433" s="761" t="s">
        <v>2115</v>
      </c>
    </row>
    <row r="434" spans="1:14" x14ac:dyDescent="0.35">
      <c r="A434" s="776" t="s">
        <v>1920</v>
      </c>
      <c r="B434" s="768">
        <v>951.39999999999986</v>
      </c>
      <c r="C434" s="768">
        <v>2.906210768521992</v>
      </c>
      <c r="D434" s="768">
        <v>958.88100000000009</v>
      </c>
      <c r="E434" s="768">
        <v>2.9290627369467486</v>
      </c>
      <c r="F434" s="768">
        <v>701.39999999999986</v>
      </c>
      <c r="G434" s="768">
        <v>4.0031694326337748</v>
      </c>
      <c r="H434" s="768">
        <v>694.04100000000005</v>
      </c>
      <c r="I434" s="768">
        <v>3.9611686857635844</v>
      </c>
      <c r="J434" s="768">
        <v>249.99999999999997</v>
      </c>
      <c r="K434" s="768">
        <v>1.6430431024754808</v>
      </c>
      <c r="L434" s="768">
        <v>264.84000000000003</v>
      </c>
      <c r="M434" s="768">
        <v>1.7405741410384261</v>
      </c>
      <c r="N434" s="761" t="s">
        <v>2030</v>
      </c>
    </row>
    <row r="435" spans="1:14" x14ac:dyDescent="0.35">
      <c r="A435" s="776" t="s">
        <v>1921</v>
      </c>
      <c r="B435" s="768">
        <v>958.09999999999991</v>
      </c>
      <c r="C435" s="768">
        <v>2.9266770415397527</v>
      </c>
      <c r="D435" s="768">
        <v>952.90899999999999</v>
      </c>
      <c r="E435" s="768">
        <v>2.9108202619524102</v>
      </c>
      <c r="F435" s="768">
        <v>705.39999999999986</v>
      </c>
      <c r="G435" s="768">
        <v>4.0259990273451169</v>
      </c>
      <c r="H435" s="768">
        <v>689.65599999999995</v>
      </c>
      <c r="I435" s="768">
        <v>3.9361417425612761</v>
      </c>
      <c r="J435" s="768">
        <v>252.7</v>
      </c>
      <c r="K435" s="768">
        <v>1.6607879679822162</v>
      </c>
      <c r="L435" s="768">
        <v>263.25300000000004</v>
      </c>
      <c r="M435" s="768">
        <v>1.7301441034239116</v>
      </c>
      <c r="N435" s="761" t="s">
        <v>2115</v>
      </c>
    </row>
    <row r="436" spans="1:14" x14ac:dyDescent="0.35">
      <c r="A436" s="776" t="s">
        <v>1922</v>
      </c>
      <c r="B436" s="768">
        <v>958.5</v>
      </c>
      <c r="C436" s="768">
        <v>2.9278989085855893</v>
      </c>
      <c r="D436" s="768">
        <v>933.66099999999983</v>
      </c>
      <c r="E436" s="768">
        <v>2.8520240197067599</v>
      </c>
      <c r="F436" s="768">
        <v>703.9</v>
      </c>
      <c r="G436" s="768">
        <v>4.0174379293283646</v>
      </c>
      <c r="H436" s="768">
        <v>677.83199999999988</v>
      </c>
      <c r="I436" s="768">
        <v>3.8686574605945498</v>
      </c>
      <c r="J436" s="768">
        <v>254.60000000000002</v>
      </c>
      <c r="K436" s="768">
        <v>1.67327509556103</v>
      </c>
      <c r="L436" s="768">
        <v>255.82899999999998</v>
      </c>
      <c r="M436" s="768">
        <v>1.6813522954527993</v>
      </c>
      <c r="N436" s="761" t="s">
        <v>2030</v>
      </c>
    </row>
    <row r="437" spans="1:14" x14ac:dyDescent="0.35">
      <c r="A437" s="776" t="s">
        <v>1923</v>
      </c>
      <c r="B437" s="768">
        <v>949.2</v>
      </c>
      <c r="C437" s="768">
        <v>2.8994904997698918</v>
      </c>
      <c r="D437" s="768">
        <v>922.06899999999996</v>
      </c>
      <c r="E437" s="768">
        <v>2.81661431271842</v>
      </c>
      <c r="F437" s="768">
        <v>696.6</v>
      </c>
      <c r="G437" s="768">
        <v>3.9757739189801655</v>
      </c>
      <c r="H437" s="768">
        <v>673.72400000000005</v>
      </c>
      <c r="I437" s="768">
        <v>3.8452114668260018</v>
      </c>
      <c r="J437" s="768">
        <v>252.6</v>
      </c>
      <c r="K437" s="768">
        <v>1.6601307507412262</v>
      </c>
      <c r="L437" s="768">
        <v>248.34499999999997</v>
      </c>
      <c r="M437" s="768">
        <v>1.6321661571370931</v>
      </c>
      <c r="N437" s="761" t="s">
        <v>2030</v>
      </c>
    </row>
    <row r="438" spans="1:14" x14ac:dyDescent="0.35">
      <c r="A438" s="776" t="s">
        <v>1924</v>
      </c>
      <c r="B438" s="768">
        <v>939.90000000000009</v>
      </c>
      <c r="C438" s="768">
        <v>2.8710820909541948</v>
      </c>
      <c r="D438" s="768">
        <v>923.45999999999992</v>
      </c>
      <c r="E438" s="768">
        <v>2.820863355370316</v>
      </c>
      <c r="F438" s="768">
        <v>689.6</v>
      </c>
      <c r="G438" s="768">
        <v>3.9358221282353174</v>
      </c>
      <c r="H438" s="768">
        <v>681.71899999999994</v>
      </c>
      <c r="I438" s="768">
        <v>3.890842119255296</v>
      </c>
      <c r="J438" s="768">
        <v>250.30000000000004</v>
      </c>
      <c r="K438" s="768">
        <v>1.6450147541984519</v>
      </c>
      <c r="L438" s="768">
        <v>241.74100000000001</v>
      </c>
      <c r="M438" s="768">
        <v>1.5887635305421013</v>
      </c>
      <c r="N438" s="761" t="s">
        <v>2115</v>
      </c>
    </row>
    <row r="439" spans="1:14" x14ac:dyDescent="0.35">
      <c r="A439" s="776" t="s">
        <v>1925</v>
      </c>
      <c r="B439" s="768">
        <v>925.6</v>
      </c>
      <c r="C439" s="768">
        <v>2.8117278456441608</v>
      </c>
      <c r="D439" s="768">
        <v>965.09699999999998</v>
      </c>
      <c r="E439" s="768">
        <v>2.931709279005664</v>
      </c>
      <c r="F439" s="768">
        <v>678.30000000000007</v>
      </c>
      <c r="G439" s="768">
        <v>3.8499763597942827</v>
      </c>
      <c r="H439" s="768">
        <v>711.33699999999999</v>
      </c>
      <c r="I439" s="768">
        <v>4.0374917202520786</v>
      </c>
      <c r="J439" s="768">
        <v>247.29999999999998</v>
      </c>
      <c r="K439" s="768">
        <v>1.616237401942491</v>
      </c>
      <c r="L439" s="768">
        <v>253.76000000000002</v>
      </c>
      <c r="M439" s="768">
        <v>1.6584569475007143</v>
      </c>
      <c r="N439" s="761" t="s">
        <v>2030</v>
      </c>
    </row>
    <row r="440" spans="1:14" x14ac:dyDescent="0.35">
      <c r="A440" s="776" t="s">
        <v>1926</v>
      </c>
      <c r="B440" s="768">
        <v>911.5</v>
      </c>
      <c r="C440" s="768">
        <v>2.7688957771225717</v>
      </c>
      <c r="D440" s="768">
        <v>974.86300000000006</v>
      </c>
      <c r="E440" s="768">
        <v>2.9613758024937376</v>
      </c>
      <c r="F440" s="768">
        <v>666.9</v>
      </c>
      <c r="G440" s="768">
        <v>3.7852708747557222</v>
      </c>
      <c r="H440" s="768">
        <v>715.91899999999998</v>
      </c>
      <c r="I440" s="768">
        <v>4.063498784501788</v>
      </c>
      <c r="J440" s="768">
        <v>244.6</v>
      </c>
      <c r="K440" s="768">
        <v>1.5985914618484971</v>
      </c>
      <c r="L440" s="768">
        <v>258.94400000000002</v>
      </c>
      <c r="M440" s="768">
        <v>1.692337152481183</v>
      </c>
      <c r="N440" s="761" t="s">
        <v>2030</v>
      </c>
    </row>
    <row r="441" spans="1:14" x14ac:dyDescent="0.35">
      <c r="A441" s="776" t="s">
        <v>1927</v>
      </c>
      <c r="B441" s="768">
        <v>896.79999999999984</v>
      </c>
      <c r="C441" s="768">
        <v>2.7242410673872981</v>
      </c>
      <c r="D441" s="768">
        <v>956.02199999999993</v>
      </c>
      <c r="E441" s="768">
        <v>2.9041418306486837</v>
      </c>
      <c r="F441" s="768">
        <v>654.99999999999989</v>
      </c>
      <c r="G441" s="768">
        <v>3.71772742984705</v>
      </c>
      <c r="H441" s="768">
        <v>701.32999999999993</v>
      </c>
      <c r="I441" s="768">
        <v>3.9806927914116517</v>
      </c>
      <c r="J441" s="768">
        <v>241.79999999999998</v>
      </c>
      <c r="K441" s="768">
        <v>1.5802919684176884</v>
      </c>
      <c r="L441" s="768">
        <v>254.69200000000001</v>
      </c>
      <c r="M441" s="768">
        <v>1.6645480645998258</v>
      </c>
      <c r="N441" s="761" t="s">
        <v>2030</v>
      </c>
    </row>
    <row r="442" spans="1:14" x14ac:dyDescent="0.35">
      <c r="A442" s="776" t="s">
        <v>1928</v>
      </c>
      <c r="B442" s="768">
        <v>878.2</v>
      </c>
      <c r="C442" s="768">
        <v>2.6677391897630751</v>
      </c>
      <c r="D442" s="768">
        <v>918.51199999999994</v>
      </c>
      <c r="E442" s="768">
        <v>2.7901963774398331</v>
      </c>
      <c r="F442" s="768">
        <v>640.5</v>
      </c>
      <c r="G442" s="768">
        <v>3.6354265936137957</v>
      </c>
      <c r="H442" s="768">
        <v>671.47799999999995</v>
      </c>
      <c r="I442" s="768">
        <v>3.8112552353264704</v>
      </c>
      <c r="J442" s="768">
        <v>237.7</v>
      </c>
      <c r="K442" s="768">
        <v>1.5534962816082902</v>
      </c>
      <c r="L442" s="768">
        <v>247.03399999999999</v>
      </c>
      <c r="M442" s="768">
        <v>1.6144989500665643</v>
      </c>
      <c r="N442" s="761" t="s">
        <v>2115</v>
      </c>
    </row>
    <row r="443" spans="1:14" x14ac:dyDescent="0.35">
      <c r="A443" s="776" t="s">
        <v>1929</v>
      </c>
      <c r="B443" s="768">
        <v>870.8</v>
      </c>
      <c r="C443" s="768">
        <v>2.6452599481276309</v>
      </c>
      <c r="D443" s="768">
        <v>889.13</v>
      </c>
      <c r="E443" s="768">
        <v>2.7009416372056965</v>
      </c>
      <c r="F443" s="768">
        <v>634.79999999999995</v>
      </c>
      <c r="G443" s="768">
        <v>3.6030738510945159</v>
      </c>
      <c r="H443" s="768">
        <v>649.95899999999995</v>
      </c>
      <c r="I443" s="768">
        <v>3.6891151184365789</v>
      </c>
      <c r="J443" s="768">
        <v>235.99999999999997</v>
      </c>
      <c r="K443" s="768">
        <v>1.5423858748824419</v>
      </c>
      <c r="L443" s="768">
        <v>239.17100000000002</v>
      </c>
      <c r="M443" s="768">
        <v>1.5631100511928331</v>
      </c>
      <c r="N443" s="761" t="s">
        <v>2030</v>
      </c>
    </row>
    <row r="444" spans="1:14" x14ac:dyDescent="0.35">
      <c r="A444" s="776" t="s">
        <v>1930</v>
      </c>
      <c r="B444" s="768">
        <v>861.89999999999975</v>
      </c>
      <c r="C444" s="768">
        <v>2.6182241034579752</v>
      </c>
      <c r="D444" s="768">
        <v>855.62799999999993</v>
      </c>
      <c r="E444" s="768">
        <v>2.5991714273042588</v>
      </c>
      <c r="F444" s="768">
        <v>628.69999999999982</v>
      </c>
      <c r="G444" s="768">
        <v>3.568450740679145</v>
      </c>
      <c r="H444" s="768">
        <v>624.05799999999988</v>
      </c>
      <c r="I444" s="768">
        <v>3.5421031212450238</v>
      </c>
      <c r="J444" s="768">
        <v>233.19999999999996</v>
      </c>
      <c r="K444" s="768">
        <v>1.5240863814516332</v>
      </c>
      <c r="L444" s="768">
        <v>231.57</v>
      </c>
      <c r="M444" s="768">
        <v>1.5134334620615557</v>
      </c>
      <c r="N444" s="761" t="s">
        <v>2115</v>
      </c>
    </row>
    <row r="445" spans="1:14" x14ac:dyDescent="0.35">
      <c r="A445" s="776" t="s">
        <v>1931</v>
      </c>
      <c r="B445" s="768">
        <v>856.3</v>
      </c>
      <c r="C445" s="768">
        <v>2.601212785463586</v>
      </c>
      <c r="D445" s="768">
        <v>854.14899999999989</v>
      </c>
      <c r="E445" s="768">
        <v>2.594678616712526</v>
      </c>
      <c r="F445" s="768">
        <v>626.19999999999993</v>
      </c>
      <c r="G445" s="768">
        <v>3.5542609413285846</v>
      </c>
      <c r="H445" s="768">
        <v>617.66</v>
      </c>
      <c r="I445" s="768">
        <v>3.5057885867470682</v>
      </c>
      <c r="J445" s="768">
        <v>230.1</v>
      </c>
      <c r="K445" s="768">
        <v>1.5038262280103809</v>
      </c>
      <c r="L445" s="768">
        <v>236.48899999999998</v>
      </c>
      <c r="M445" s="768">
        <v>1.5455817506994654</v>
      </c>
      <c r="N445" s="761" t="s">
        <v>2030</v>
      </c>
    </row>
    <row r="446" spans="1:14" x14ac:dyDescent="0.35">
      <c r="A446" s="776" t="s">
        <v>1932</v>
      </c>
      <c r="B446" s="768">
        <v>851.3</v>
      </c>
      <c r="C446" s="768">
        <v>2.5860241086828806</v>
      </c>
      <c r="D446" s="768">
        <v>857.13299999999992</v>
      </c>
      <c r="E446" s="768">
        <v>2.603743219015251</v>
      </c>
      <c r="F446" s="768">
        <v>623.29999999999995</v>
      </c>
      <c r="G446" s="768">
        <v>3.5378007740819339</v>
      </c>
      <c r="H446" s="768">
        <v>614.23099999999999</v>
      </c>
      <c r="I446" s="768">
        <v>3.486325857957838</v>
      </c>
      <c r="J446" s="768">
        <v>228</v>
      </c>
      <c r="K446" s="768">
        <v>1.4901016079372746</v>
      </c>
      <c r="L446" s="768">
        <v>242.90199999999996</v>
      </c>
      <c r="M446" s="768">
        <v>1.5874941261893851</v>
      </c>
      <c r="N446" s="761" t="s">
        <v>2030</v>
      </c>
    </row>
    <row r="447" spans="1:14" x14ac:dyDescent="0.35">
      <c r="A447" s="776" t="s">
        <v>1933</v>
      </c>
      <c r="B447" s="768">
        <v>844.5</v>
      </c>
      <c r="C447" s="768">
        <v>2.5653675082611214</v>
      </c>
      <c r="D447" s="768">
        <v>827.88799999999992</v>
      </c>
      <c r="E447" s="768">
        <v>2.5149046485249058</v>
      </c>
      <c r="F447" s="768">
        <v>618.1</v>
      </c>
      <c r="G447" s="768">
        <v>3.5082859914327669</v>
      </c>
      <c r="H447" s="768">
        <v>593.255</v>
      </c>
      <c r="I447" s="768">
        <v>3.3672677654868886</v>
      </c>
      <c r="J447" s="768">
        <v>226.4</v>
      </c>
      <c r="K447" s="768">
        <v>1.479644754548241</v>
      </c>
      <c r="L447" s="768">
        <v>234.63299999999998</v>
      </c>
      <c r="M447" s="768">
        <v>1.5334518007681863</v>
      </c>
      <c r="N447" s="761" t="s">
        <v>2115</v>
      </c>
    </row>
    <row r="448" spans="1:14" x14ac:dyDescent="0.35">
      <c r="A448" s="776" t="s">
        <v>1934</v>
      </c>
      <c r="B448" s="768">
        <v>836.3</v>
      </c>
      <c r="C448" s="768">
        <v>2.5404580783407646</v>
      </c>
      <c r="D448" s="768">
        <v>800.95899999999983</v>
      </c>
      <c r="E448" s="768">
        <v>2.4331014731193834</v>
      </c>
      <c r="F448" s="768">
        <v>611</v>
      </c>
      <c r="G448" s="768">
        <v>3.4679869612771723</v>
      </c>
      <c r="H448" s="768">
        <v>576.99699999999984</v>
      </c>
      <c r="I448" s="768">
        <v>3.2749886623503186</v>
      </c>
      <c r="J448" s="768">
        <v>225.29999999999998</v>
      </c>
      <c r="K448" s="768">
        <v>1.4724556678432803</v>
      </c>
      <c r="L448" s="768">
        <v>223.96199999999999</v>
      </c>
      <c r="M448" s="768">
        <v>1.4637111241967011</v>
      </c>
      <c r="N448" s="761" t="s">
        <v>2030</v>
      </c>
    </row>
    <row r="449" spans="1:14" x14ac:dyDescent="0.35">
      <c r="A449" s="776" t="s">
        <v>1935</v>
      </c>
      <c r="B449" s="768">
        <v>825.19999999999993</v>
      </c>
      <c r="C449" s="768">
        <v>2.5067392158875985</v>
      </c>
      <c r="D449" s="768">
        <v>785.75900000000013</v>
      </c>
      <c r="E449" s="768">
        <v>2.38692789570604</v>
      </c>
      <c r="F449" s="768">
        <v>601.69999999999993</v>
      </c>
      <c r="G449" s="768">
        <v>3.4152009076930843</v>
      </c>
      <c r="H449" s="768">
        <v>569.81000000000017</v>
      </c>
      <c r="I449" s="768">
        <v>3.2341958271773259</v>
      </c>
      <c r="J449" s="768">
        <v>223.50000000000003</v>
      </c>
      <c r="K449" s="768">
        <v>1.4606917077806181</v>
      </c>
      <c r="L449" s="768">
        <v>215.94899999999998</v>
      </c>
      <c r="M449" s="768">
        <v>1.4113418953177477</v>
      </c>
      <c r="N449" s="761" t="s">
        <v>2030</v>
      </c>
    </row>
    <row r="450" spans="1:14" x14ac:dyDescent="0.35">
      <c r="A450" s="776" t="s">
        <v>1936</v>
      </c>
      <c r="B450" s="768">
        <v>815.19999999999993</v>
      </c>
      <c r="C450" s="768">
        <v>2.476361862326188</v>
      </c>
      <c r="D450" s="768">
        <v>790.36999999999989</v>
      </c>
      <c r="E450" s="768">
        <v>2.4009348934332055</v>
      </c>
      <c r="F450" s="768">
        <v>593.09999999999991</v>
      </c>
      <c r="G450" s="768">
        <v>3.3663879979271534</v>
      </c>
      <c r="H450" s="768">
        <v>580.35899999999992</v>
      </c>
      <c r="I450" s="768">
        <v>3.2940711045169531</v>
      </c>
      <c r="J450" s="768">
        <v>222.10000000000002</v>
      </c>
      <c r="K450" s="768">
        <v>1.4515419610652136</v>
      </c>
      <c r="L450" s="768">
        <v>210.01100000000002</v>
      </c>
      <c r="M450" s="768">
        <v>1.3725338981776973</v>
      </c>
      <c r="N450" s="761" t="s">
        <v>2115</v>
      </c>
    </row>
    <row r="451" spans="1:14" x14ac:dyDescent="0.35">
      <c r="A451" s="776" t="s">
        <v>1937</v>
      </c>
      <c r="B451" s="768">
        <v>792</v>
      </c>
      <c r="C451" s="768">
        <v>2.3883309046943189</v>
      </c>
      <c r="D451" s="768">
        <v>830.54199999999992</v>
      </c>
      <c r="E451" s="768">
        <v>2.504556977584127</v>
      </c>
      <c r="F451" s="768">
        <v>576.6</v>
      </c>
      <c r="G451" s="768">
        <v>3.2275230809041968</v>
      </c>
      <c r="H451" s="768">
        <v>610.10699999999986</v>
      </c>
      <c r="I451" s="768">
        <v>3.4150787796066879</v>
      </c>
      <c r="J451" s="768">
        <v>215.39999999999995</v>
      </c>
      <c r="K451" s="768">
        <v>1.4081983161635341</v>
      </c>
      <c r="L451" s="768">
        <v>220.435</v>
      </c>
      <c r="M451" s="768">
        <v>1.4411151152437729</v>
      </c>
      <c r="N451" s="761" t="s">
        <v>2030</v>
      </c>
    </row>
    <row r="452" spans="1:14" x14ac:dyDescent="0.35">
      <c r="A452" s="776" t="s">
        <v>1938</v>
      </c>
      <c r="B452" s="768">
        <v>778.40000000000009</v>
      </c>
      <c r="C452" s="768">
        <v>2.3473191618864369</v>
      </c>
      <c r="D452" s="768">
        <v>848.93899999999996</v>
      </c>
      <c r="E452" s="768">
        <v>2.5600344064397604</v>
      </c>
      <c r="F452" s="768">
        <v>567</v>
      </c>
      <c r="G452" s="768">
        <v>3.1737870046352401</v>
      </c>
      <c r="H452" s="768">
        <v>622.84299999999996</v>
      </c>
      <c r="I452" s="768">
        <v>3.4863686407901708</v>
      </c>
      <c r="J452" s="768">
        <v>211.40000000000003</v>
      </c>
      <c r="K452" s="768">
        <v>1.3820479296052517</v>
      </c>
      <c r="L452" s="768">
        <v>226.096</v>
      </c>
      <c r="M452" s="768">
        <v>1.4781244498203827</v>
      </c>
      <c r="N452" s="761" t="s">
        <v>2115</v>
      </c>
    </row>
    <row r="453" spans="1:14" x14ac:dyDescent="0.35">
      <c r="A453" s="776" t="s">
        <v>1939</v>
      </c>
      <c r="B453" s="768">
        <v>778.5</v>
      </c>
      <c r="C453" s="768">
        <v>2.3476207188188476</v>
      </c>
      <c r="D453" s="768">
        <v>842.827</v>
      </c>
      <c r="E453" s="768">
        <v>2.5416032467308063</v>
      </c>
      <c r="F453" s="768">
        <v>567.79999999999995</v>
      </c>
      <c r="G453" s="768">
        <v>3.1782650109909869</v>
      </c>
      <c r="H453" s="768">
        <v>618.65499999999997</v>
      </c>
      <c r="I453" s="768">
        <v>3.4629262775178389</v>
      </c>
      <c r="J453" s="768">
        <v>210.7</v>
      </c>
      <c r="K453" s="768">
        <v>1.3774716119575519</v>
      </c>
      <c r="L453" s="768">
        <v>224.172</v>
      </c>
      <c r="M453" s="768">
        <v>1.4655461138858488</v>
      </c>
      <c r="N453" s="761" t="s">
        <v>2030</v>
      </c>
    </row>
    <row r="454" spans="1:14" x14ac:dyDescent="0.35">
      <c r="A454" s="776" t="s">
        <v>1940</v>
      </c>
      <c r="B454" s="768">
        <v>792.4</v>
      </c>
      <c r="C454" s="768">
        <v>2.3895371324239623</v>
      </c>
      <c r="D454" s="768">
        <v>835.18499999999995</v>
      </c>
      <c r="E454" s="768">
        <v>2.5185582659559653</v>
      </c>
      <c r="F454" s="768">
        <v>577</v>
      </c>
      <c r="G454" s="768">
        <v>3.2297620840820698</v>
      </c>
      <c r="H454" s="768">
        <v>611.67200000000003</v>
      </c>
      <c r="I454" s="768">
        <v>3.4238388795401176</v>
      </c>
      <c r="J454" s="768">
        <v>215.4</v>
      </c>
      <c r="K454" s="768">
        <v>1.4081983161635343</v>
      </c>
      <c r="L454" s="768">
        <v>223.51299999999998</v>
      </c>
      <c r="M454" s="768">
        <v>1.4612378377003714</v>
      </c>
      <c r="N454" s="761" t="s">
        <v>2030</v>
      </c>
    </row>
    <row r="455" spans="1:14" x14ac:dyDescent="0.35">
      <c r="A455" s="776" t="s">
        <v>1941</v>
      </c>
      <c r="B455" s="768">
        <v>814.7</v>
      </c>
      <c r="C455" s="768">
        <v>2.4567843283515929</v>
      </c>
      <c r="D455" s="768">
        <v>831.851</v>
      </c>
      <c r="E455" s="768">
        <v>2.508504357829386</v>
      </c>
      <c r="F455" s="768">
        <v>595.1</v>
      </c>
      <c r="G455" s="768">
        <v>3.3310769778808313</v>
      </c>
      <c r="H455" s="768">
        <v>610.05399999999997</v>
      </c>
      <c r="I455" s="768">
        <v>3.4147821116856205</v>
      </c>
      <c r="J455" s="768">
        <v>219.6</v>
      </c>
      <c r="K455" s="768">
        <v>1.4356562220497313</v>
      </c>
      <c r="L455" s="768">
        <v>221.79700000000003</v>
      </c>
      <c r="M455" s="768">
        <v>1.4500193218668684</v>
      </c>
      <c r="N455" s="761" t="s">
        <v>2030</v>
      </c>
    </row>
    <row r="456" spans="1:14" x14ac:dyDescent="0.35">
      <c r="A456" s="776" t="s">
        <v>1942</v>
      </c>
      <c r="B456" s="768">
        <v>848.69999999999993</v>
      </c>
      <c r="C456" s="768">
        <v>2.5593136853712983</v>
      </c>
      <c r="D456" s="768">
        <v>835.31700000000001</v>
      </c>
      <c r="E456" s="768">
        <v>2.5189563211067476</v>
      </c>
      <c r="F456" s="768">
        <v>620.19999999999993</v>
      </c>
      <c r="G456" s="768">
        <v>3.4715744272923734</v>
      </c>
      <c r="H456" s="768">
        <v>610.702</v>
      </c>
      <c r="I456" s="768">
        <v>3.4184092968337749</v>
      </c>
      <c r="J456" s="768">
        <v>228.50000000000003</v>
      </c>
      <c r="K456" s="768">
        <v>1.493840832141911</v>
      </c>
      <c r="L456" s="768">
        <v>224.61499999999998</v>
      </c>
      <c r="M456" s="768">
        <v>1.4684422691971784</v>
      </c>
      <c r="N456" s="761" t="s">
        <v>2115</v>
      </c>
    </row>
    <row r="457" spans="1:14" x14ac:dyDescent="0.35">
      <c r="A457" s="776" t="s">
        <v>1943</v>
      </c>
      <c r="B457" s="768">
        <v>882.7</v>
      </c>
      <c r="C457" s="768">
        <v>2.6618430423910038</v>
      </c>
      <c r="D457" s="768">
        <v>871.28800000000001</v>
      </c>
      <c r="E457" s="768">
        <v>2.6274293652642724</v>
      </c>
      <c r="F457" s="768">
        <v>647.9</v>
      </c>
      <c r="G457" s="768">
        <v>3.6266253973600922</v>
      </c>
      <c r="H457" s="768">
        <v>632.36400000000003</v>
      </c>
      <c r="I457" s="768">
        <v>3.5396625139314977</v>
      </c>
      <c r="J457" s="768">
        <v>234.8</v>
      </c>
      <c r="K457" s="768">
        <v>1.5350276909712064</v>
      </c>
      <c r="L457" s="768">
        <v>238.92399999999995</v>
      </c>
      <c r="M457" s="768">
        <v>1.5619887395127958</v>
      </c>
      <c r="N457" s="761" t="s">
        <v>2030</v>
      </c>
    </row>
    <row r="458" spans="1:14" x14ac:dyDescent="0.35">
      <c r="A458" s="776" t="s">
        <v>1944</v>
      </c>
      <c r="B458" s="768">
        <v>924.9</v>
      </c>
      <c r="C458" s="768">
        <v>2.7891000678684033</v>
      </c>
      <c r="D458" s="768">
        <v>923.87600000000009</v>
      </c>
      <c r="E458" s="768">
        <v>2.7860121248805161</v>
      </c>
      <c r="F458" s="768">
        <v>681.8</v>
      </c>
      <c r="G458" s="768">
        <v>3.8163809166848446</v>
      </c>
      <c r="H458" s="768">
        <v>666.67300000000012</v>
      </c>
      <c r="I458" s="768">
        <v>3.7317074140056259</v>
      </c>
      <c r="J458" s="768">
        <v>243.1</v>
      </c>
      <c r="K458" s="768">
        <v>1.5892897430796433</v>
      </c>
      <c r="L458" s="768">
        <v>257.20299999999997</v>
      </c>
      <c r="M458" s="768">
        <v>1.681489468487509</v>
      </c>
      <c r="N458" s="761" t="s">
        <v>2115</v>
      </c>
    </row>
    <row r="459" spans="1:14" x14ac:dyDescent="0.35">
      <c r="A459" s="776" t="s">
        <v>1945</v>
      </c>
      <c r="B459" s="768">
        <v>968.60000000000014</v>
      </c>
      <c r="C459" s="768">
        <v>2.9208804473319661</v>
      </c>
      <c r="D459" s="768">
        <v>944.71600000000012</v>
      </c>
      <c r="E459" s="768">
        <v>2.8488565895949471</v>
      </c>
      <c r="F459" s="768">
        <v>715.40000000000009</v>
      </c>
      <c r="G459" s="768">
        <v>4.0044571836261929</v>
      </c>
      <c r="H459" s="768">
        <v>684.2170000000001</v>
      </c>
      <c r="I459" s="768">
        <v>3.8299100933871442</v>
      </c>
      <c r="J459" s="768">
        <v>253.20000000000002</v>
      </c>
      <c r="K459" s="768">
        <v>1.6553194691393078</v>
      </c>
      <c r="L459" s="768">
        <v>260.49900000000002</v>
      </c>
      <c r="M459" s="768">
        <v>1.7030373870115345</v>
      </c>
      <c r="N459" s="761" t="s">
        <v>2030</v>
      </c>
    </row>
    <row r="460" spans="1:14" x14ac:dyDescent="0.35">
      <c r="A460" s="776" t="s">
        <v>1946</v>
      </c>
      <c r="B460" s="768">
        <v>1012.3</v>
      </c>
      <c r="C460" s="768">
        <v>3.0526608267955289</v>
      </c>
      <c r="D460" s="768">
        <v>970.27900000000011</v>
      </c>
      <c r="E460" s="768">
        <v>2.9259435882271454</v>
      </c>
      <c r="F460" s="768">
        <v>747</v>
      </c>
      <c r="G460" s="768">
        <v>4.1813384346781737</v>
      </c>
      <c r="H460" s="768">
        <v>708.29000000000008</v>
      </c>
      <c r="I460" s="768">
        <v>3.9646589021394973</v>
      </c>
      <c r="J460" s="768">
        <v>265.3</v>
      </c>
      <c r="K460" s="768">
        <v>1.7344243884781136</v>
      </c>
      <c r="L460" s="768">
        <v>261.98900000000003</v>
      </c>
      <c r="M460" s="768">
        <v>1.7127784060044953</v>
      </c>
      <c r="N460" s="761" t="s">
        <v>2030</v>
      </c>
    </row>
    <row r="461" spans="1:14" x14ac:dyDescent="0.35">
      <c r="A461" s="776" t="s">
        <v>1947</v>
      </c>
      <c r="B461" s="768">
        <v>1100.4000000000001</v>
      </c>
      <c r="C461" s="768">
        <v>3.318332484249531</v>
      </c>
      <c r="D461" s="768">
        <v>1056.145</v>
      </c>
      <c r="E461" s="768">
        <v>3.1848784638110876</v>
      </c>
      <c r="F461" s="768">
        <v>817.4</v>
      </c>
      <c r="G461" s="768">
        <v>4.5754029939838539</v>
      </c>
      <c r="H461" s="768">
        <v>782.95600000000002</v>
      </c>
      <c r="I461" s="768">
        <v>4.3826024303371947</v>
      </c>
      <c r="J461" s="768">
        <v>283</v>
      </c>
      <c r="K461" s="768">
        <v>1.8501398489985155</v>
      </c>
      <c r="L461" s="768">
        <v>273.18899999999996</v>
      </c>
      <c r="M461" s="768">
        <v>1.7859994883676864</v>
      </c>
      <c r="N461" s="761" t="s">
        <v>2115</v>
      </c>
    </row>
    <row r="462" spans="1:14" x14ac:dyDescent="0.35">
      <c r="A462" s="776" t="s">
        <v>1948</v>
      </c>
      <c r="B462" s="768">
        <v>1179.3999999999999</v>
      </c>
      <c r="C462" s="768">
        <v>3.5565624608541402</v>
      </c>
      <c r="D462" s="768">
        <v>1153.328</v>
      </c>
      <c r="E462" s="768">
        <v>3.4779405374359711</v>
      </c>
      <c r="F462" s="768">
        <v>876.49999999999989</v>
      </c>
      <c r="G462" s="768">
        <v>4.9062157135146167</v>
      </c>
      <c r="H462" s="768">
        <v>865.16800000000001</v>
      </c>
      <c r="I462" s="768">
        <v>4.8427847534854704</v>
      </c>
      <c r="J462" s="768">
        <v>302.89999999999998</v>
      </c>
      <c r="K462" s="768">
        <v>1.9802380221259728</v>
      </c>
      <c r="L462" s="768">
        <v>288.15999999999997</v>
      </c>
      <c r="M462" s="768">
        <v>1.8838738476587</v>
      </c>
      <c r="N462" s="761" t="s">
        <v>2030</v>
      </c>
    </row>
    <row r="463" spans="1:14" x14ac:dyDescent="0.35">
      <c r="A463" s="776" t="s">
        <v>1949</v>
      </c>
      <c r="B463" s="768">
        <v>1240.8</v>
      </c>
      <c r="C463" s="768">
        <v>3.7297036175149261</v>
      </c>
      <c r="D463" s="768">
        <v>1282.645</v>
      </c>
      <c r="E463" s="768">
        <v>3.8554849262471249</v>
      </c>
      <c r="F463" s="768">
        <v>921.39999999999986</v>
      </c>
      <c r="G463" s="768">
        <v>5.1079238789620502</v>
      </c>
      <c r="H463" s="768">
        <v>958.62200000000007</v>
      </c>
      <c r="I463" s="768">
        <v>5.3142698119148681</v>
      </c>
      <c r="J463" s="768">
        <v>319.40000000000003</v>
      </c>
      <c r="K463" s="768">
        <v>2.0972566320488002</v>
      </c>
      <c r="L463" s="768">
        <v>324.02300000000002</v>
      </c>
      <c r="M463" s="768">
        <v>2.1276123534325242</v>
      </c>
      <c r="N463" s="761" t="s">
        <v>2030</v>
      </c>
    </row>
    <row r="464" spans="1:14" x14ac:dyDescent="0.35">
      <c r="A464" s="776" t="s">
        <v>1950</v>
      </c>
      <c r="B464" s="768">
        <v>1383.6</v>
      </c>
      <c r="C464" s="768">
        <v>4.1589441692405318</v>
      </c>
      <c r="D464" s="768">
        <v>1459.8400000000001</v>
      </c>
      <c r="E464" s="768">
        <v>4.3881129343915148</v>
      </c>
      <c r="F464" s="768">
        <v>1026.6999999999998</v>
      </c>
      <c r="G464" s="768">
        <v>5.6916707689714956</v>
      </c>
      <c r="H464" s="768">
        <v>1087.7070000000001</v>
      </c>
      <c r="I464" s="768">
        <v>6.0298725402801985</v>
      </c>
      <c r="J464" s="768">
        <v>356.90000000000003</v>
      </c>
      <c r="K464" s="768">
        <v>2.3434905822736907</v>
      </c>
      <c r="L464" s="768">
        <v>372.13300000000004</v>
      </c>
      <c r="M464" s="768">
        <v>2.4435140959743773</v>
      </c>
      <c r="N464" s="761" t="s">
        <v>2115</v>
      </c>
    </row>
    <row r="465" spans="1:14" x14ac:dyDescent="0.35">
      <c r="A465" s="776" t="s">
        <v>1951</v>
      </c>
      <c r="B465" s="768">
        <v>1457.1</v>
      </c>
      <c r="C465" s="768">
        <v>4.3798768061581228</v>
      </c>
      <c r="D465" s="768">
        <v>1523.4820000000002</v>
      </c>
      <c r="E465" s="768">
        <v>4.579413544986199</v>
      </c>
      <c r="F465" s="768">
        <v>1080.8999999999999</v>
      </c>
      <c r="G465" s="768">
        <v>5.9921368794986742</v>
      </c>
      <c r="H465" s="768">
        <v>1134.5300000000002</v>
      </c>
      <c r="I465" s="768">
        <v>6.2894431065756633</v>
      </c>
      <c r="J465" s="768">
        <v>376.19999999999993</v>
      </c>
      <c r="K465" s="768">
        <v>2.4702189886561001</v>
      </c>
      <c r="L465" s="768">
        <v>388.95200000000006</v>
      </c>
      <c r="M465" s="768">
        <v>2.5539516642099089</v>
      </c>
      <c r="N465" s="761" t="s">
        <v>2030</v>
      </c>
    </row>
    <row r="466" spans="1:14" x14ac:dyDescent="0.35">
      <c r="A466" s="776" t="s">
        <v>1952</v>
      </c>
      <c r="B466" s="768">
        <v>1510.8000000000002</v>
      </c>
      <c r="C466" s="768">
        <v>4.541292895987711</v>
      </c>
      <c r="D466" s="768">
        <v>1557.6160000000002</v>
      </c>
      <c r="E466" s="768">
        <v>4.6820164651024587</v>
      </c>
      <c r="F466" s="768">
        <v>1120.8000000000002</v>
      </c>
      <c r="G466" s="768">
        <v>6.2133287210122283</v>
      </c>
      <c r="H466" s="768">
        <v>1156.8950000000002</v>
      </c>
      <c r="I466" s="768">
        <v>6.4134269545819427</v>
      </c>
      <c r="J466" s="768">
        <v>390</v>
      </c>
      <c r="K466" s="768">
        <v>2.5608330823388603</v>
      </c>
      <c r="L466" s="768">
        <v>400.72100000000006</v>
      </c>
      <c r="M466" s="768">
        <v>2.6312297271484884</v>
      </c>
      <c r="N466" s="761" t="s">
        <v>2030</v>
      </c>
    </row>
    <row r="467" spans="1:14" x14ac:dyDescent="0.35">
      <c r="A467" s="776" t="s">
        <v>1953</v>
      </c>
      <c r="B467" s="768">
        <v>1549.3999999999999</v>
      </c>
      <c r="C467" s="768">
        <v>4.6573201039471517</v>
      </c>
      <c r="D467" s="768">
        <v>1564.9780000000001</v>
      </c>
      <c r="E467" s="768">
        <v>4.7041457994288152</v>
      </c>
      <c r="F467" s="768">
        <v>1146.1999999999998</v>
      </c>
      <c r="G467" s="768">
        <v>6.3541375624769927</v>
      </c>
      <c r="H467" s="768">
        <v>1160.5890000000002</v>
      </c>
      <c r="I467" s="768">
        <v>6.4339052168012678</v>
      </c>
      <c r="J467" s="768">
        <v>403.2</v>
      </c>
      <c r="K467" s="768">
        <v>2.6475074328180215</v>
      </c>
      <c r="L467" s="768">
        <v>404.38900000000001</v>
      </c>
      <c r="M467" s="768">
        <v>2.6553146905998184</v>
      </c>
      <c r="N467" s="761" t="s">
        <v>2115</v>
      </c>
    </row>
    <row r="468" spans="1:14" x14ac:dyDescent="0.35">
      <c r="A468" s="776" t="s">
        <v>1954</v>
      </c>
      <c r="B468" s="768">
        <v>1571.9</v>
      </c>
      <c r="C468" s="768">
        <v>4.7249525438198843</v>
      </c>
      <c r="D468" s="768">
        <v>1553.2560000000003</v>
      </c>
      <c r="E468" s="768">
        <v>4.6689108011982308</v>
      </c>
      <c r="F468" s="768">
        <v>1161</v>
      </c>
      <c r="G468" s="768">
        <v>6.4361836590785124</v>
      </c>
      <c r="H468" s="768">
        <v>1148.2380000000003</v>
      </c>
      <c r="I468" s="768">
        <v>6.3654355317252316</v>
      </c>
      <c r="J468" s="768">
        <v>410.9</v>
      </c>
      <c r="K468" s="768">
        <v>2.6980674705975325</v>
      </c>
      <c r="L468" s="768">
        <v>405.01799999999997</v>
      </c>
      <c r="M468" s="768">
        <v>2.6594448547249243</v>
      </c>
      <c r="N468" s="761" t="s">
        <v>2030</v>
      </c>
    </row>
    <row r="469" spans="1:14" x14ac:dyDescent="0.35">
      <c r="A469" s="776" t="s">
        <v>1955</v>
      </c>
      <c r="B469" s="768">
        <v>1585.8</v>
      </c>
      <c r="C469" s="768">
        <v>4.7667343622301503</v>
      </c>
      <c r="D469" s="768">
        <v>1573.1390000000001</v>
      </c>
      <c r="E469" s="768">
        <v>4.7286768368422107</v>
      </c>
      <c r="F469" s="768">
        <v>1168.5999999999999</v>
      </c>
      <c r="G469" s="768">
        <v>6.478315438414425</v>
      </c>
      <c r="H469" s="768">
        <v>1151.4870000000001</v>
      </c>
      <c r="I469" s="768">
        <v>6.3834468673913332</v>
      </c>
      <c r="J469" s="768">
        <v>417.2</v>
      </c>
      <c r="K469" s="768">
        <v>2.7394347742353142</v>
      </c>
      <c r="L469" s="768">
        <v>421.65199999999999</v>
      </c>
      <c r="M469" s="768">
        <v>2.768667668806013</v>
      </c>
      <c r="N469" s="761" t="s">
        <v>2030</v>
      </c>
    </row>
    <row r="470" spans="1:14" x14ac:dyDescent="0.35">
      <c r="A470" s="776" t="s">
        <v>1956</v>
      </c>
      <c r="B470" s="768">
        <v>1600.8000000000002</v>
      </c>
      <c r="C470" s="768">
        <v>4.8118226554786387</v>
      </c>
      <c r="D470" s="768">
        <v>1602.1889999999999</v>
      </c>
      <c r="E470" s="768">
        <v>4.8159978314334477</v>
      </c>
      <c r="F470" s="768">
        <v>1174.4000000000003</v>
      </c>
      <c r="G470" s="768">
        <v>6.5104686384339399</v>
      </c>
      <c r="H470" s="768">
        <v>1159.7619999999999</v>
      </c>
      <c r="I470" s="768">
        <v>6.4293206139708987</v>
      </c>
      <c r="J470" s="768">
        <v>426.4</v>
      </c>
      <c r="K470" s="768">
        <v>2.7998441700238201</v>
      </c>
      <c r="L470" s="768">
        <v>442.42700000000002</v>
      </c>
      <c r="M470" s="768">
        <v>2.9050812772306021</v>
      </c>
      <c r="N470" s="761" t="s">
        <v>2115</v>
      </c>
    </row>
    <row r="471" spans="1:14" x14ac:dyDescent="0.35">
      <c r="A471" s="776" t="s">
        <v>1957</v>
      </c>
      <c r="B471" s="768">
        <v>1609.7000000000003</v>
      </c>
      <c r="C471" s="768">
        <v>4.8385750428060748</v>
      </c>
      <c r="D471" s="768">
        <v>1591.1119999999999</v>
      </c>
      <c r="E471" s="768">
        <v>4.7827016298125464</v>
      </c>
      <c r="F471" s="768">
        <v>1177.8000000000002</v>
      </c>
      <c r="G471" s="768">
        <v>6.5293170660315871</v>
      </c>
      <c r="H471" s="768">
        <v>1149.3649999999998</v>
      </c>
      <c r="I471" s="768">
        <v>6.3716832311083316</v>
      </c>
      <c r="J471" s="768">
        <v>431.90000000000003</v>
      </c>
      <c r="K471" s="768">
        <v>2.8359584827234712</v>
      </c>
      <c r="L471" s="768">
        <v>441.74700000000001</v>
      </c>
      <c r="M471" s="768">
        <v>2.900616234933191</v>
      </c>
      <c r="N471" s="761" t="s">
        <v>2030</v>
      </c>
    </row>
    <row r="472" spans="1:14" x14ac:dyDescent="0.35">
      <c r="A472" s="776" t="s">
        <v>1958</v>
      </c>
      <c r="B472" s="768">
        <v>1618.5</v>
      </c>
      <c r="C472" s="768">
        <v>4.8650268415118543</v>
      </c>
      <c r="D472" s="768">
        <v>1582.5550000000003</v>
      </c>
      <c r="E472" s="768">
        <v>4.7569802614573939</v>
      </c>
      <c r="F472" s="768">
        <v>1180.8</v>
      </c>
      <c r="G472" s="768">
        <v>6.5459480315589209</v>
      </c>
      <c r="H472" s="768">
        <v>1145.9890000000003</v>
      </c>
      <c r="I472" s="768">
        <v>6.3529678512349061</v>
      </c>
      <c r="J472" s="768">
        <v>437.7</v>
      </c>
      <c r="K472" s="768">
        <v>2.8740426670249208</v>
      </c>
      <c r="L472" s="768">
        <v>436.56599999999997</v>
      </c>
      <c r="M472" s="768">
        <v>2.8665965523701198</v>
      </c>
      <c r="N472" s="761" t="s">
        <v>2030</v>
      </c>
    </row>
    <row r="473" spans="1:14" x14ac:dyDescent="0.35">
      <c r="A473" s="776" t="s">
        <v>1959</v>
      </c>
      <c r="B473" s="768">
        <v>1610.4000000000003</v>
      </c>
      <c r="C473" s="768">
        <v>4.8406791631576711</v>
      </c>
      <c r="D473" s="768">
        <v>1569.4459999999999</v>
      </c>
      <c r="E473" s="768">
        <v>4.7175760990444324</v>
      </c>
      <c r="F473" s="768">
        <v>1174.8000000000002</v>
      </c>
      <c r="G473" s="768">
        <v>6.5126861005042516</v>
      </c>
      <c r="H473" s="768">
        <v>1143.0149999999999</v>
      </c>
      <c r="I473" s="768">
        <v>6.3364810207421396</v>
      </c>
      <c r="J473" s="768">
        <v>435.60000000000008</v>
      </c>
      <c r="K473" s="768">
        <v>2.8602535658123274</v>
      </c>
      <c r="L473" s="768">
        <v>426.43100000000004</v>
      </c>
      <c r="M473" s="768">
        <v>2.8000477234226735</v>
      </c>
      <c r="N473" s="761" t="s">
        <v>2115</v>
      </c>
    </row>
    <row r="474" spans="1:14" x14ac:dyDescent="0.35">
      <c r="A474" s="776" t="s">
        <v>1960</v>
      </c>
      <c r="B474" s="768">
        <v>1593.3999999999999</v>
      </c>
      <c r="C474" s="768">
        <v>4.7895790974760493</v>
      </c>
      <c r="D474" s="768">
        <v>1567.0049999999999</v>
      </c>
      <c r="E474" s="768">
        <v>4.7102387307897935</v>
      </c>
      <c r="F474" s="768">
        <v>1159.5999999999999</v>
      </c>
      <c r="G474" s="768">
        <v>6.4284225418324219</v>
      </c>
      <c r="H474" s="768">
        <v>1148.7719999999999</v>
      </c>
      <c r="I474" s="768">
        <v>6.3683958435890951</v>
      </c>
      <c r="J474" s="768">
        <v>433.8</v>
      </c>
      <c r="K474" s="768">
        <v>2.8484343362015321</v>
      </c>
      <c r="L474" s="768">
        <v>418.23299999999995</v>
      </c>
      <c r="M474" s="768">
        <v>2.7462176987841751</v>
      </c>
      <c r="N474" s="761" t="s">
        <v>2030</v>
      </c>
    </row>
    <row r="475" spans="1:14" x14ac:dyDescent="0.35">
      <c r="A475" s="776" t="s">
        <v>1961</v>
      </c>
      <c r="B475" s="768">
        <v>1609</v>
      </c>
      <c r="C475" s="768">
        <v>4.8766365525519575</v>
      </c>
      <c r="D475" s="768">
        <v>1654.0249999999999</v>
      </c>
      <c r="E475" s="768">
        <v>5.0131005430918263</v>
      </c>
      <c r="F475" s="768">
        <v>1174.3999999999999</v>
      </c>
      <c r="G475" s="768">
        <v>6.6174930137102228</v>
      </c>
      <c r="H475" s="768">
        <v>1213.4389999999999</v>
      </c>
      <c r="I475" s="768">
        <v>6.8374694355104886</v>
      </c>
      <c r="J475" s="768">
        <v>434.60000000000008</v>
      </c>
      <c r="K475" s="768">
        <v>2.8503687574399152</v>
      </c>
      <c r="L475" s="768">
        <v>440.58600000000001</v>
      </c>
      <c r="M475" s="768">
        <v>2.8896285535329551</v>
      </c>
      <c r="N475" s="761" t="s">
        <v>2115</v>
      </c>
    </row>
    <row r="476" spans="1:14" x14ac:dyDescent="0.35">
      <c r="A476" s="776" t="s">
        <v>1962</v>
      </c>
      <c r="B476" s="768">
        <v>1576.5</v>
      </c>
      <c r="C476" s="768">
        <v>4.7781339497191793</v>
      </c>
      <c r="D476" s="768">
        <v>1657.04</v>
      </c>
      <c r="E476" s="768">
        <v>5.0222385537853915</v>
      </c>
      <c r="F476" s="768">
        <v>1146.3</v>
      </c>
      <c r="G476" s="768">
        <v>6.4591555190872185</v>
      </c>
      <c r="H476" s="768">
        <v>1210.6609999999998</v>
      </c>
      <c r="I476" s="768">
        <v>6.8218159992093259</v>
      </c>
      <c r="J476" s="768">
        <v>430.2</v>
      </c>
      <c r="K476" s="768">
        <v>2.8215109053167313</v>
      </c>
      <c r="L476" s="768">
        <v>446.37900000000002</v>
      </c>
      <c r="M476" s="768">
        <v>2.9276225392942288</v>
      </c>
      <c r="N476" s="761" t="s">
        <v>2030</v>
      </c>
    </row>
    <row r="477" spans="1:14" x14ac:dyDescent="0.35">
      <c r="A477" s="776" t="s">
        <v>1963</v>
      </c>
      <c r="B477" s="768">
        <v>1548.6000000000001</v>
      </c>
      <c r="C477" s="768">
        <v>4.6935732537488883</v>
      </c>
      <c r="D477" s="768">
        <v>1614.8520000000003</v>
      </c>
      <c r="E477" s="768">
        <v>4.8943730827604934</v>
      </c>
      <c r="F477" s="768">
        <v>1120.4000000000001</v>
      </c>
      <c r="G477" s="768">
        <v>6.3132145542923501</v>
      </c>
      <c r="H477" s="768">
        <v>1174.2190000000003</v>
      </c>
      <c r="I477" s="768">
        <v>6.6164731173925464</v>
      </c>
      <c r="J477" s="768">
        <v>428.20000000000005</v>
      </c>
      <c r="K477" s="768">
        <v>2.8083936998061936</v>
      </c>
      <c r="L477" s="768">
        <v>440.63299999999992</v>
      </c>
      <c r="M477" s="768">
        <v>2.8899368078624526</v>
      </c>
      <c r="N477" s="761" t="s">
        <v>2030</v>
      </c>
    </row>
    <row r="478" spans="1:14" x14ac:dyDescent="0.35">
      <c r="A478" s="776" t="s">
        <v>1964</v>
      </c>
      <c r="B478" s="768">
        <v>1526.1</v>
      </c>
      <c r="C478" s="768">
        <v>4.6253791440954268</v>
      </c>
      <c r="D478" s="768">
        <v>1568.1280000000002</v>
      </c>
      <c r="E478" s="768">
        <v>4.7527596792294569</v>
      </c>
      <c r="F478" s="768">
        <v>1100.5</v>
      </c>
      <c r="G478" s="768">
        <v>6.2010823072105765</v>
      </c>
      <c r="H478" s="768">
        <v>1134.0310000000002</v>
      </c>
      <c r="I478" s="768">
        <v>6.3900223261502216</v>
      </c>
      <c r="J478" s="768">
        <v>425.6</v>
      </c>
      <c r="K478" s="768">
        <v>2.7913413326424936</v>
      </c>
      <c r="L478" s="768">
        <v>434.09699999999998</v>
      </c>
      <c r="M478" s="768">
        <v>2.8470697802540146</v>
      </c>
      <c r="N478" s="761" t="s">
        <v>2030</v>
      </c>
    </row>
    <row r="479" spans="1:14" x14ac:dyDescent="0.35">
      <c r="A479" s="776" t="s">
        <v>1965</v>
      </c>
      <c r="B479" s="768">
        <v>1494.8000000000002</v>
      </c>
      <c r="C479" s="768">
        <v>4.5305135604441684</v>
      </c>
      <c r="D479" s="768">
        <v>1502.1550000000002</v>
      </c>
      <c r="E479" s="768">
        <v>4.5528054571775547</v>
      </c>
      <c r="F479" s="768">
        <v>1071.7</v>
      </c>
      <c r="G479" s="768">
        <v>6.0388004621877105</v>
      </c>
      <c r="H479" s="768">
        <v>1081.8150000000001</v>
      </c>
      <c r="I479" s="768">
        <v>6.0957963254657059</v>
      </c>
      <c r="J479" s="768">
        <v>423.1</v>
      </c>
      <c r="K479" s="768">
        <v>2.774944825754321</v>
      </c>
      <c r="L479" s="768">
        <v>420.34000000000003</v>
      </c>
      <c r="M479" s="768">
        <v>2.7568430821497794</v>
      </c>
      <c r="N479" s="761" t="s">
        <v>2115</v>
      </c>
    </row>
    <row r="480" spans="1:14" x14ac:dyDescent="0.35">
      <c r="A480" s="776" t="s">
        <v>1966</v>
      </c>
      <c r="B480" s="768">
        <v>1471.2999999999997</v>
      </c>
      <c r="C480" s="768">
        <v>4.4592886014727737</v>
      </c>
      <c r="D480" s="768">
        <v>1444.0960000000002</v>
      </c>
      <c r="E480" s="768">
        <v>4.3768373766277637</v>
      </c>
      <c r="F480" s="768">
        <v>1051.8999999999999</v>
      </c>
      <c r="G480" s="768">
        <v>5.9272316937344884</v>
      </c>
      <c r="H480" s="768">
        <v>1034.8450000000003</v>
      </c>
      <c r="I480" s="768">
        <v>5.8311304136350124</v>
      </c>
      <c r="J480" s="768">
        <v>419.39999999999992</v>
      </c>
      <c r="K480" s="768">
        <v>2.7506779955598257</v>
      </c>
      <c r="L480" s="768">
        <v>409.25099999999992</v>
      </c>
      <c r="M480" s="768">
        <v>2.6841147361966002</v>
      </c>
      <c r="N480" s="761" t="s">
        <v>2030</v>
      </c>
    </row>
    <row r="481" spans="1:14" x14ac:dyDescent="0.35">
      <c r="A481" s="776" t="s">
        <v>1967</v>
      </c>
      <c r="B481" s="768">
        <v>1458.2</v>
      </c>
      <c r="C481" s="768">
        <v>4.4195844754078708</v>
      </c>
      <c r="D481" s="768">
        <v>1441.0350000000001</v>
      </c>
      <c r="E481" s="768">
        <v>4.3675599468655744</v>
      </c>
      <c r="F481" s="768">
        <v>1038.4000000000001</v>
      </c>
      <c r="G481" s="768">
        <v>5.8511620788800212</v>
      </c>
      <c r="H481" s="768">
        <v>1018.8630000000001</v>
      </c>
      <c r="I481" s="768">
        <v>5.7410752592198913</v>
      </c>
      <c r="J481" s="768">
        <v>419.79999999999995</v>
      </c>
      <c r="K481" s="768">
        <v>2.7533014366619328</v>
      </c>
      <c r="L481" s="768">
        <v>422.17200000000003</v>
      </c>
      <c r="M481" s="768">
        <v>2.7688584423974314</v>
      </c>
      <c r="N481" s="761" t="s">
        <v>2030</v>
      </c>
    </row>
    <row r="482" spans="1:14" x14ac:dyDescent="0.35">
      <c r="A482" s="776" t="s">
        <v>1968</v>
      </c>
      <c r="B482" s="768">
        <v>1457.3000000000002</v>
      </c>
      <c r="C482" s="768">
        <v>4.4168567110217332</v>
      </c>
      <c r="D482" s="768">
        <v>1456.0229999999999</v>
      </c>
      <c r="E482" s="768">
        <v>4.4129863164427334</v>
      </c>
      <c r="F482" s="768">
        <v>1033.6000000000001</v>
      </c>
      <c r="G482" s="768">
        <v>5.8241151047095441</v>
      </c>
      <c r="H482" s="768">
        <v>1016.5319999999999</v>
      </c>
      <c r="I482" s="768">
        <v>5.7279405723883521</v>
      </c>
      <c r="J482" s="768">
        <v>423.7</v>
      </c>
      <c r="K482" s="768">
        <v>2.7788799874074828</v>
      </c>
      <c r="L482" s="768">
        <v>439.49099999999999</v>
      </c>
      <c r="M482" s="768">
        <v>2.8824468835159358</v>
      </c>
      <c r="N482" s="761" t="s">
        <v>2115</v>
      </c>
    </row>
    <row r="483" spans="1:14" x14ac:dyDescent="0.35">
      <c r="A483" s="776" t="s">
        <v>1969</v>
      </c>
      <c r="B483" s="768">
        <v>1457.1000000000004</v>
      </c>
      <c r="C483" s="768">
        <v>4.4162505411581465</v>
      </c>
      <c r="D483" s="768">
        <v>1439.6010000000001</v>
      </c>
      <c r="E483" s="768">
        <v>4.3632137089436602</v>
      </c>
      <c r="F483" s="768">
        <v>1030.3000000000002</v>
      </c>
      <c r="G483" s="768">
        <v>5.8055203099673411</v>
      </c>
      <c r="H483" s="768">
        <v>1001.9310000000002</v>
      </c>
      <c r="I483" s="768">
        <v>5.6456670578335313</v>
      </c>
      <c r="J483" s="768">
        <v>426.80000000000007</v>
      </c>
      <c r="K483" s="768">
        <v>2.7992116559488172</v>
      </c>
      <c r="L483" s="768">
        <v>437.67</v>
      </c>
      <c r="M483" s="768">
        <v>2.8705036678985909</v>
      </c>
      <c r="N483" s="761" t="s">
        <v>2030</v>
      </c>
    </row>
    <row r="484" spans="1:14" x14ac:dyDescent="0.35">
      <c r="A484" s="776" t="s">
        <v>1970</v>
      </c>
      <c r="B484" s="768">
        <v>1451</v>
      </c>
      <c r="C484" s="768">
        <v>4.3977623603187634</v>
      </c>
      <c r="D484" s="768">
        <v>1416.7840000000001</v>
      </c>
      <c r="E484" s="768">
        <v>4.2940588200564154</v>
      </c>
      <c r="F484" s="768">
        <v>1022.1999999999999</v>
      </c>
      <c r="G484" s="768">
        <v>5.7598785410546576</v>
      </c>
      <c r="H484" s="768">
        <v>987.90000000000009</v>
      </c>
      <c r="I484" s="768">
        <v>5.5666053714614536</v>
      </c>
      <c r="J484" s="768">
        <v>428.8</v>
      </c>
      <c r="K484" s="768">
        <v>2.8123288614593545</v>
      </c>
      <c r="L484" s="768">
        <v>428.88400000000001</v>
      </c>
      <c r="M484" s="768">
        <v>2.8128797840907973</v>
      </c>
      <c r="N484" s="761" t="s">
        <v>2115</v>
      </c>
    </row>
    <row r="485" spans="1:14" x14ac:dyDescent="0.35">
      <c r="A485" s="776" t="s">
        <v>1971</v>
      </c>
      <c r="B485" s="768">
        <v>1452.3999999999999</v>
      </c>
      <c r="C485" s="768">
        <v>4.4020055493638663</v>
      </c>
      <c r="D485" s="768">
        <v>1413.2640000000001</v>
      </c>
      <c r="E485" s="768">
        <v>4.2833902304572966</v>
      </c>
      <c r="F485" s="768">
        <v>1017.5999999999999</v>
      </c>
      <c r="G485" s="768">
        <v>5.7339585241412836</v>
      </c>
      <c r="H485" s="768">
        <v>986.47200000000009</v>
      </c>
      <c r="I485" s="768">
        <v>5.558558896645736</v>
      </c>
      <c r="J485" s="768">
        <v>434.79999999999995</v>
      </c>
      <c r="K485" s="768">
        <v>2.8516804779909686</v>
      </c>
      <c r="L485" s="768">
        <v>426.79200000000003</v>
      </c>
      <c r="M485" s="768">
        <v>2.7991591871267749</v>
      </c>
      <c r="N485" s="761" t="s">
        <v>2030</v>
      </c>
    </row>
    <row r="486" spans="1:14" x14ac:dyDescent="0.35">
      <c r="A486" s="776" t="s">
        <v>1972</v>
      </c>
      <c r="B486" s="768">
        <v>1454</v>
      </c>
      <c r="C486" s="768">
        <v>4.4068549082725577</v>
      </c>
      <c r="D486" s="768">
        <v>1425.192</v>
      </c>
      <c r="E486" s="768">
        <v>4.3195422011215836</v>
      </c>
      <c r="F486" s="768">
        <v>1014.7</v>
      </c>
      <c r="G486" s="768">
        <v>5.7176176439132869</v>
      </c>
      <c r="H486" s="768">
        <v>1001.8469999999999</v>
      </c>
      <c r="I486" s="768">
        <v>5.6451937357855471</v>
      </c>
      <c r="J486" s="768">
        <v>439.3</v>
      </c>
      <c r="K486" s="768">
        <v>2.8811941903896794</v>
      </c>
      <c r="L486" s="768">
        <v>423.34500000000003</v>
      </c>
      <c r="M486" s="768">
        <v>2.776551683429362</v>
      </c>
      <c r="N486" s="761" t="s">
        <v>2030</v>
      </c>
    </row>
    <row r="487" spans="1:14" x14ac:dyDescent="0.35">
      <c r="A487" s="776" t="s">
        <v>1973</v>
      </c>
      <c r="B487" s="768">
        <v>1461.8</v>
      </c>
      <c r="C487" s="768">
        <v>4.4222016059870404</v>
      </c>
      <c r="D487" s="768">
        <v>1505.0679999999998</v>
      </c>
      <c r="E487" s="768">
        <v>4.5530949012995636</v>
      </c>
      <c r="F487" s="768">
        <v>1012.4</v>
      </c>
      <c r="G487" s="768">
        <v>5.7096237840683894</v>
      </c>
      <c r="H487" s="768">
        <v>1050.7199999999998</v>
      </c>
      <c r="I487" s="768">
        <v>5.9257367664918386</v>
      </c>
      <c r="J487" s="768">
        <v>449.40000000000003</v>
      </c>
      <c r="K487" s="768">
        <v>2.9325652892201735</v>
      </c>
      <c r="L487" s="768">
        <v>454.34800000000001</v>
      </c>
      <c r="M487" s="768">
        <v>2.9648535247588059</v>
      </c>
      <c r="N487" s="761" t="s">
        <v>2115</v>
      </c>
    </row>
    <row r="488" spans="1:14" x14ac:dyDescent="0.35">
      <c r="A488" s="776" t="s">
        <v>1974</v>
      </c>
      <c r="B488" s="768">
        <v>1458.5000000000002</v>
      </c>
      <c r="C488" s="768">
        <v>4.4122185267013947</v>
      </c>
      <c r="D488" s="768">
        <v>1538.1869999999999</v>
      </c>
      <c r="E488" s="768">
        <v>4.6532856900454149</v>
      </c>
      <c r="F488" s="768">
        <v>998.9000000000002</v>
      </c>
      <c r="G488" s="768">
        <v>5.6334879473586685</v>
      </c>
      <c r="H488" s="768">
        <v>1062.779</v>
      </c>
      <c r="I488" s="768">
        <v>5.9937458075942507</v>
      </c>
      <c r="J488" s="768">
        <v>459.59999999999997</v>
      </c>
      <c r="K488" s="768">
        <v>2.9991255160783075</v>
      </c>
      <c r="L488" s="768">
        <v>475.40799999999996</v>
      </c>
      <c r="M488" s="768">
        <v>3.1022808166835425</v>
      </c>
      <c r="N488" s="761" t="s">
        <v>2030</v>
      </c>
    </row>
    <row r="489" spans="1:14" x14ac:dyDescent="0.35">
      <c r="A489" s="776" t="s">
        <v>1975</v>
      </c>
      <c r="B489" s="768">
        <v>1463.4999999999998</v>
      </c>
      <c r="C489" s="768">
        <v>4.4273444044069175</v>
      </c>
      <c r="D489" s="768">
        <v>1526.9459999999997</v>
      </c>
      <c r="E489" s="768">
        <v>4.6192796917878542</v>
      </c>
      <c r="F489" s="768">
        <v>996.49999999999977</v>
      </c>
      <c r="G489" s="768">
        <v>5.6199526874991603</v>
      </c>
      <c r="H489" s="768">
        <v>1048.6819999999998</v>
      </c>
      <c r="I489" s="768">
        <v>5.9142430749944745</v>
      </c>
      <c r="J489" s="768">
        <v>467</v>
      </c>
      <c r="K489" s="768">
        <v>3.047414308112641</v>
      </c>
      <c r="L489" s="768">
        <v>478.26399999999995</v>
      </c>
      <c r="M489" s="768">
        <v>3.1209176802038203</v>
      </c>
      <c r="N489" s="761" t="s">
        <v>2030</v>
      </c>
    </row>
    <row r="490" spans="1:14" x14ac:dyDescent="0.35">
      <c r="A490" s="776" t="s">
        <v>1976</v>
      </c>
      <c r="B490" s="768">
        <v>1484.6999999999998</v>
      </c>
      <c r="C490" s="768">
        <v>4.4914781258783396</v>
      </c>
      <c r="D490" s="768">
        <v>1520.806</v>
      </c>
      <c r="E490" s="768">
        <v>4.6007051139654722</v>
      </c>
      <c r="F490" s="768">
        <v>1003.5999999999999</v>
      </c>
      <c r="G490" s="768">
        <v>5.6599944979168662</v>
      </c>
      <c r="H490" s="768">
        <v>1034.182</v>
      </c>
      <c r="I490" s="768">
        <v>5.832467546676626</v>
      </c>
      <c r="J490" s="768">
        <v>481.1</v>
      </c>
      <c r="K490" s="768">
        <v>3.1394240334753567</v>
      </c>
      <c r="L490" s="768">
        <v>486.62399999999997</v>
      </c>
      <c r="M490" s="768">
        <v>3.1754709641777423</v>
      </c>
      <c r="N490" s="761" t="s">
        <v>2115</v>
      </c>
    </row>
    <row r="491" spans="1:14" x14ac:dyDescent="0.35">
      <c r="A491" s="776" t="s">
        <v>1977</v>
      </c>
      <c r="B491" s="768">
        <v>1500.4</v>
      </c>
      <c r="C491" s="768">
        <v>4.5389733818736868</v>
      </c>
      <c r="D491" s="768">
        <v>1504.9129999999998</v>
      </c>
      <c r="E491" s="768">
        <v>4.5526259990906919</v>
      </c>
      <c r="F491" s="768">
        <v>1011.7</v>
      </c>
      <c r="G491" s="768">
        <v>5.7056759999427005</v>
      </c>
      <c r="H491" s="768">
        <v>1020.3809999999999</v>
      </c>
      <c r="I491" s="768">
        <v>5.7546341627928559</v>
      </c>
      <c r="J491" s="768">
        <v>488.69999999999993</v>
      </c>
      <c r="K491" s="768">
        <v>3.1890179279971038</v>
      </c>
      <c r="L491" s="768">
        <v>484.53199999999987</v>
      </c>
      <c r="M491" s="768">
        <v>3.1618195921593872</v>
      </c>
      <c r="N491" s="761" t="s">
        <v>2030</v>
      </c>
    </row>
    <row r="492" spans="1:14" x14ac:dyDescent="0.35">
      <c r="A492" s="776" t="s">
        <v>1978</v>
      </c>
      <c r="B492" s="768">
        <v>1519.5</v>
      </c>
      <c r="C492" s="768">
        <v>4.5967542347087882</v>
      </c>
      <c r="D492" s="768">
        <v>1493.077</v>
      </c>
      <c r="E492" s="768">
        <v>4.5168200213861764</v>
      </c>
      <c r="F492" s="768">
        <v>1023.9000000000001</v>
      </c>
      <c r="G492" s="768">
        <v>5.7744802375618587</v>
      </c>
      <c r="H492" s="768">
        <v>1007.544</v>
      </c>
      <c r="I492" s="768">
        <v>5.6822374416193222</v>
      </c>
      <c r="J492" s="768">
        <v>495.59999999999997</v>
      </c>
      <c r="K492" s="768">
        <v>3.2340439638129008</v>
      </c>
      <c r="L492" s="768">
        <v>485.53300000000002</v>
      </c>
      <c r="M492" s="768">
        <v>3.168351630108897</v>
      </c>
      <c r="N492" s="761" t="s">
        <v>2030</v>
      </c>
    </row>
    <row r="493" spans="1:14" x14ac:dyDescent="0.35">
      <c r="A493" s="776" t="s">
        <v>1979</v>
      </c>
      <c r="B493" s="768">
        <v>1555.1</v>
      </c>
      <c r="C493" s="768">
        <v>4.7044504839721206</v>
      </c>
      <c r="D493" s="768">
        <v>1541.7929999999997</v>
      </c>
      <c r="E493" s="768">
        <v>4.6641944730466376</v>
      </c>
      <c r="F493" s="768">
        <v>1044</v>
      </c>
      <c r="G493" s="768">
        <v>5.8878380388852225</v>
      </c>
      <c r="H493" s="768">
        <v>1027.1919999999998</v>
      </c>
      <c r="I493" s="768">
        <v>5.7930461023358122</v>
      </c>
      <c r="J493" s="768">
        <v>511.09999999999997</v>
      </c>
      <c r="K493" s="768">
        <v>3.3351894065875172</v>
      </c>
      <c r="L493" s="768">
        <v>514.601</v>
      </c>
      <c r="M493" s="768">
        <v>3.3580352256297066</v>
      </c>
      <c r="N493" s="761" t="s">
        <v>2115</v>
      </c>
    </row>
    <row r="494" spans="1:14" x14ac:dyDescent="0.35">
      <c r="A494" s="776" t="s">
        <v>1980</v>
      </c>
      <c r="B494" s="768">
        <v>1576.7000000000003</v>
      </c>
      <c r="C494" s="768">
        <v>4.7697942756599856</v>
      </c>
      <c r="D494" s="768">
        <v>1576.835</v>
      </c>
      <c r="E494" s="768">
        <v>4.7702026743580346</v>
      </c>
      <c r="F494" s="768">
        <v>1058.3000000000002</v>
      </c>
      <c r="G494" s="768">
        <v>5.9684856288814485</v>
      </c>
      <c r="H494" s="768">
        <v>1042.3409999999999</v>
      </c>
      <c r="I494" s="768">
        <v>5.8784817905073377</v>
      </c>
      <c r="J494" s="768">
        <v>518.4</v>
      </c>
      <c r="K494" s="768">
        <v>3.382825647378144</v>
      </c>
      <c r="L494" s="768">
        <v>534.49400000000003</v>
      </c>
      <c r="M494" s="768">
        <v>3.4878472445403812</v>
      </c>
      <c r="N494" s="761" t="s">
        <v>2030</v>
      </c>
    </row>
    <row r="495" spans="1:14" x14ac:dyDescent="0.35">
      <c r="A495" s="776" t="s">
        <v>1981</v>
      </c>
      <c r="B495" s="768">
        <v>1596</v>
      </c>
      <c r="C495" s="768">
        <v>4.8281801636033084</v>
      </c>
      <c r="D495" s="768">
        <v>1578.6089999999999</v>
      </c>
      <c r="E495" s="768">
        <v>4.7755693357679538</v>
      </c>
      <c r="F495" s="768">
        <v>1069.5999999999999</v>
      </c>
      <c r="G495" s="768">
        <v>6.032214144053289</v>
      </c>
      <c r="H495" s="768">
        <v>1041.5550000000001</v>
      </c>
      <c r="I495" s="768">
        <v>5.8740489929033508</v>
      </c>
      <c r="J495" s="768">
        <v>526.4</v>
      </c>
      <c r="K495" s="768">
        <v>3.4350297468747204</v>
      </c>
      <c r="L495" s="768">
        <v>537.05399999999997</v>
      </c>
      <c r="M495" s="768">
        <v>3.5045525563792852</v>
      </c>
      <c r="N495" s="761" t="s">
        <v>2030</v>
      </c>
    </row>
    <row r="496" spans="1:14" x14ac:dyDescent="0.35">
      <c r="A496" s="776" t="s">
        <v>1982</v>
      </c>
      <c r="B496" s="768">
        <v>1595.7</v>
      </c>
      <c r="C496" s="768">
        <v>4.8272726109409767</v>
      </c>
      <c r="D496" s="768">
        <v>1562.5009999999997</v>
      </c>
      <c r="E496" s="768">
        <v>4.726839808151837</v>
      </c>
      <c r="F496" s="768">
        <v>1069.2</v>
      </c>
      <c r="G496" s="768">
        <v>6.0299582674100387</v>
      </c>
      <c r="H496" s="768">
        <v>1035.5349999999999</v>
      </c>
      <c r="I496" s="768">
        <v>5.8400980494224219</v>
      </c>
      <c r="J496" s="768">
        <v>526.5</v>
      </c>
      <c r="K496" s="768">
        <v>3.4356822981184276</v>
      </c>
      <c r="L496" s="768">
        <v>526.96600000000001</v>
      </c>
      <c r="M496" s="768">
        <v>3.4387231869141028</v>
      </c>
      <c r="N496" s="761" t="s">
        <v>2115</v>
      </c>
    </row>
    <row r="497" spans="1:14" x14ac:dyDescent="0.35">
      <c r="A497" s="776" t="s">
        <v>1983</v>
      </c>
      <c r="B497" s="768">
        <v>1599.1999999999998</v>
      </c>
      <c r="C497" s="768">
        <v>4.8378607253348429</v>
      </c>
      <c r="D497" s="768">
        <v>1558.7559999999999</v>
      </c>
      <c r="E497" s="768">
        <v>4.7155105257503998</v>
      </c>
      <c r="F497" s="768">
        <v>1071.5999999999999</v>
      </c>
      <c r="G497" s="768">
        <v>6.0434935272695443</v>
      </c>
      <c r="H497" s="768">
        <v>1039.8979999999999</v>
      </c>
      <c r="I497" s="768">
        <v>5.8647040239086827</v>
      </c>
      <c r="J497" s="768">
        <v>527.59999999999991</v>
      </c>
      <c r="K497" s="768">
        <v>3.4428603617992057</v>
      </c>
      <c r="L497" s="768">
        <v>518.85800000000006</v>
      </c>
      <c r="M497" s="768">
        <v>3.385814332074323</v>
      </c>
      <c r="N497" s="761" t="s">
        <v>2030</v>
      </c>
    </row>
    <row r="498" spans="1:14" x14ac:dyDescent="0.35">
      <c r="A498" s="776" t="s">
        <v>1984</v>
      </c>
      <c r="B498" s="768">
        <v>1601.8</v>
      </c>
      <c r="C498" s="768">
        <v>4.8457261817417159</v>
      </c>
      <c r="D498" s="768">
        <v>1568.8489999999999</v>
      </c>
      <c r="E498" s="768">
        <v>4.7460436224867708</v>
      </c>
      <c r="F498" s="768">
        <v>1073.0999999999999</v>
      </c>
      <c r="G498" s="768">
        <v>6.0519530646817357</v>
      </c>
      <c r="H498" s="768">
        <v>1056.607</v>
      </c>
      <c r="I498" s="768">
        <v>5.9589376309888875</v>
      </c>
      <c r="J498" s="768">
        <v>528.70000000000005</v>
      </c>
      <c r="K498" s="768">
        <v>3.4500384254799856</v>
      </c>
      <c r="L498" s="768">
        <v>512.24199999999996</v>
      </c>
      <c r="M498" s="768">
        <v>3.3426415417906536</v>
      </c>
      <c r="N498" s="761" t="s">
        <v>2030</v>
      </c>
    </row>
    <row r="499" spans="1:14" x14ac:dyDescent="0.35">
      <c r="A499" s="776" t="s">
        <v>1985</v>
      </c>
      <c r="B499" s="768">
        <v>1609.9</v>
      </c>
      <c r="C499" s="768">
        <v>4.7837013154242616</v>
      </c>
      <c r="D499" s="768">
        <v>1649.19</v>
      </c>
      <c r="E499" s="768">
        <v>4.9004487063696738</v>
      </c>
      <c r="F499" s="768">
        <v>1079.9000000000001</v>
      </c>
      <c r="G499" s="768">
        <v>5.989352717856673</v>
      </c>
      <c r="H499" s="768">
        <v>1115.1079999999999</v>
      </c>
      <c r="I499" s="768">
        <v>6.1846236971050281</v>
      </c>
      <c r="J499" s="768">
        <v>530</v>
      </c>
      <c r="K499" s="768">
        <v>3.3923195836433355</v>
      </c>
      <c r="L499" s="768">
        <v>534.08199999999999</v>
      </c>
      <c r="M499" s="768">
        <v>3.4184468450403771</v>
      </c>
      <c r="N499" s="761" t="s">
        <v>2115</v>
      </c>
    </row>
    <row r="500" spans="1:14" x14ac:dyDescent="0.35">
      <c r="A500" s="776" t="s">
        <v>1986</v>
      </c>
      <c r="B500" s="768">
        <v>1609.5000000000005</v>
      </c>
      <c r="C500" s="768">
        <v>4.7825127443787512</v>
      </c>
      <c r="D500" s="768">
        <v>1685.9890000000003</v>
      </c>
      <c r="E500" s="768">
        <v>5.0097942711291612</v>
      </c>
      <c r="F500" s="768">
        <v>1080.1000000000004</v>
      </c>
      <c r="G500" s="768">
        <v>5.9904619599564741</v>
      </c>
      <c r="H500" s="768">
        <v>1141.2420000000002</v>
      </c>
      <c r="I500" s="768">
        <v>6.3295683622855705</v>
      </c>
      <c r="J500" s="768">
        <v>529.4</v>
      </c>
      <c r="K500" s="768">
        <v>3.388479221850532</v>
      </c>
      <c r="L500" s="768">
        <v>544.74700000000007</v>
      </c>
      <c r="M500" s="768">
        <v>3.4867092759074652</v>
      </c>
      <c r="N500" s="761" t="s">
        <v>2030</v>
      </c>
    </row>
    <row r="501" spans="1:14" x14ac:dyDescent="0.35">
      <c r="A501" s="776" t="s">
        <v>1987</v>
      </c>
      <c r="B501" s="768">
        <v>1606.6999999999998</v>
      </c>
      <c r="C501" s="768">
        <v>4.7741927470601651</v>
      </c>
      <c r="D501" s="768">
        <v>1666.8589999999999</v>
      </c>
      <c r="E501" s="768">
        <v>4.952950860877551</v>
      </c>
      <c r="F501" s="768">
        <v>1079.4999999999998</v>
      </c>
      <c r="G501" s="768">
        <v>5.987134233657077</v>
      </c>
      <c r="H501" s="768">
        <v>1129.0679999999998</v>
      </c>
      <c r="I501" s="768">
        <v>6.2620487956708937</v>
      </c>
      <c r="J501" s="768">
        <v>527.19999999999993</v>
      </c>
      <c r="K501" s="768">
        <v>3.3743978952769176</v>
      </c>
      <c r="L501" s="768">
        <v>537.79100000000005</v>
      </c>
      <c r="M501" s="768">
        <v>3.4421866815228928</v>
      </c>
      <c r="N501" s="761" t="s">
        <v>2030</v>
      </c>
    </row>
    <row r="502" spans="1:14" x14ac:dyDescent="0.35">
      <c r="A502" s="776" t="s">
        <v>1988</v>
      </c>
      <c r="B502" s="768">
        <v>1582.6</v>
      </c>
      <c r="C502" s="768">
        <v>4.7025813415680702</v>
      </c>
      <c r="D502" s="768">
        <v>1616.8489999999999</v>
      </c>
      <c r="E502" s="768">
        <v>4.8043497659124181</v>
      </c>
      <c r="F502" s="768">
        <v>1064.7</v>
      </c>
      <c r="G502" s="768">
        <v>5.9050503182720631</v>
      </c>
      <c r="H502" s="768">
        <v>1092.3969999999999</v>
      </c>
      <c r="I502" s="768">
        <v>6.0586637104625209</v>
      </c>
      <c r="J502" s="768">
        <v>517.9</v>
      </c>
      <c r="K502" s="768">
        <v>3.3148722874884595</v>
      </c>
      <c r="L502" s="768">
        <v>524.452</v>
      </c>
      <c r="M502" s="768">
        <v>3.3568090382658768</v>
      </c>
      <c r="N502" s="761" t="s">
        <v>2115</v>
      </c>
    </row>
    <row r="503" spans="1:14" x14ac:dyDescent="0.35">
      <c r="A503" s="776" t="s">
        <v>1989</v>
      </c>
      <c r="B503" s="768">
        <v>1585.5</v>
      </c>
      <c r="C503" s="768">
        <v>4.7111984816480321</v>
      </c>
      <c r="D503" s="768">
        <v>1590.7080000000001</v>
      </c>
      <c r="E503" s="768">
        <v>4.7266736766605977</v>
      </c>
      <c r="F503" s="768">
        <v>1066.7</v>
      </c>
      <c r="G503" s="768">
        <v>5.9161427392700379</v>
      </c>
      <c r="H503" s="768">
        <v>1076.039</v>
      </c>
      <c r="I503" s="768">
        <v>5.9679387991200823</v>
      </c>
      <c r="J503" s="768">
        <v>518.79999999999995</v>
      </c>
      <c r="K503" s="768">
        <v>3.3206328301776651</v>
      </c>
      <c r="L503" s="768">
        <v>514.6690000000001</v>
      </c>
      <c r="M503" s="768">
        <v>3.2941919392342123</v>
      </c>
      <c r="N503" s="761" t="s">
        <v>2030</v>
      </c>
    </row>
    <row r="504" spans="1:14" x14ac:dyDescent="0.35">
      <c r="A504" s="776" t="s">
        <v>1990</v>
      </c>
      <c r="B504" s="768">
        <v>1589.3</v>
      </c>
      <c r="C504" s="768">
        <v>4.722489906580396</v>
      </c>
      <c r="D504" s="768">
        <v>1564.1560000000002</v>
      </c>
      <c r="E504" s="768">
        <v>4.6477763306595152</v>
      </c>
      <c r="F504" s="768">
        <v>1062.8</v>
      </c>
      <c r="G504" s="768">
        <v>5.8945125183239861</v>
      </c>
      <c r="H504" s="768">
        <v>1047.3680000000002</v>
      </c>
      <c r="I504" s="768">
        <v>5.8089233979036106</v>
      </c>
      <c r="J504" s="768">
        <v>526.5</v>
      </c>
      <c r="K504" s="768">
        <v>3.3699174731853141</v>
      </c>
      <c r="L504" s="768">
        <v>516.78800000000001</v>
      </c>
      <c r="M504" s="768">
        <v>3.3077548169657964</v>
      </c>
      <c r="N504" s="761" t="s">
        <v>2115</v>
      </c>
    </row>
    <row r="505" spans="1:14" x14ac:dyDescent="0.35">
      <c r="A505" s="776" t="s">
        <v>1991</v>
      </c>
      <c r="B505" s="768">
        <v>1583.6999999999998</v>
      </c>
      <c r="C505" s="768">
        <v>4.7058499119432282</v>
      </c>
      <c r="D505" s="768">
        <v>1572.6719999999998</v>
      </c>
      <c r="E505" s="768">
        <v>4.6730810082184631</v>
      </c>
      <c r="F505" s="768">
        <v>1053.8</v>
      </c>
      <c r="G505" s="768">
        <v>5.8445966238330982</v>
      </c>
      <c r="H505" s="768">
        <v>1039.1939999999997</v>
      </c>
      <c r="I505" s="768">
        <v>5.7635886732848842</v>
      </c>
      <c r="J505" s="768">
        <v>529.9</v>
      </c>
      <c r="K505" s="768">
        <v>3.3916795233445352</v>
      </c>
      <c r="L505" s="768">
        <v>533.47800000000007</v>
      </c>
      <c r="M505" s="768">
        <v>3.4145808808356222</v>
      </c>
      <c r="N505" s="761" t="s">
        <v>2030</v>
      </c>
    </row>
    <row r="506" spans="1:14" x14ac:dyDescent="0.35">
      <c r="A506" s="776" t="s">
        <v>1992</v>
      </c>
      <c r="B506" s="768">
        <v>1571.3999999999999</v>
      </c>
      <c r="C506" s="768">
        <v>4.6693013522937354</v>
      </c>
      <c r="D506" s="768">
        <v>1569.9259999999999</v>
      </c>
      <c r="E506" s="768">
        <v>4.6649214679910243</v>
      </c>
      <c r="F506" s="768">
        <v>1040.8</v>
      </c>
      <c r="G506" s="768">
        <v>5.7724958873462597</v>
      </c>
      <c r="H506" s="768">
        <v>1024.9750000000001</v>
      </c>
      <c r="I506" s="768">
        <v>5.6847271061997819</v>
      </c>
      <c r="J506" s="768">
        <v>530.59999999999991</v>
      </c>
      <c r="K506" s="768">
        <v>3.3961599454361391</v>
      </c>
      <c r="L506" s="768">
        <v>544.95099999999991</v>
      </c>
      <c r="M506" s="768">
        <v>3.4880149989170177</v>
      </c>
      <c r="N506" s="761" t="s">
        <v>2030</v>
      </c>
    </row>
    <row r="507" spans="1:14" x14ac:dyDescent="0.35">
      <c r="A507" s="776" t="s">
        <v>1993</v>
      </c>
      <c r="B507" s="768">
        <v>1571.3</v>
      </c>
      <c r="C507" s="768">
        <v>4.6690042095323578</v>
      </c>
      <c r="D507" s="768">
        <v>1552.9849999999999</v>
      </c>
      <c r="E507" s="768">
        <v>4.6145825127859785</v>
      </c>
      <c r="F507" s="768">
        <v>1034.8</v>
      </c>
      <c r="G507" s="768">
        <v>5.7392186243523344</v>
      </c>
      <c r="H507" s="768">
        <v>1007.6249999999999</v>
      </c>
      <c r="I507" s="768">
        <v>5.5885003540423464</v>
      </c>
      <c r="J507" s="768">
        <v>536.5</v>
      </c>
      <c r="K507" s="768">
        <v>3.4339235030653765</v>
      </c>
      <c r="L507" s="768">
        <v>545.36</v>
      </c>
      <c r="M507" s="768">
        <v>3.4906328455391127</v>
      </c>
      <c r="N507" s="761" t="s">
        <v>2115</v>
      </c>
    </row>
    <row r="508" spans="1:14" x14ac:dyDescent="0.35">
      <c r="A508" s="776" t="s">
        <v>1994</v>
      </c>
      <c r="B508" s="768">
        <v>1579.8000000000002</v>
      </c>
      <c r="C508" s="768">
        <v>4.6942613442494876</v>
      </c>
      <c r="D508" s="768">
        <v>1547.425</v>
      </c>
      <c r="E508" s="768">
        <v>4.5980613752533621</v>
      </c>
      <c r="F508" s="768">
        <v>1036.9000000000001</v>
      </c>
      <c r="G508" s="768">
        <v>5.7508656664002089</v>
      </c>
      <c r="H508" s="768">
        <v>1004.4689999999999</v>
      </c>
      <c r="I508" s="768">
        <v>5.5709965137075423</v>
      </c>
      <c r="J508" s="768">
        <v>542.90000000000009</v>
      </c>
      <c r="K508" s="768">
        <v>3.474887362188618</v>
      </c>
      <c r="L508" s="768">
        <v>542.95600000000002</v>
      </c>
      <c r="M508" s="768">
        <v>3.4752457959559453</v>
      </c>
      <c r="N508" s="761" t="s">
        <v>2030</v>
      </c>
    </row>
    <row r="509" spans="1:14" x14ac:dyDescent="0.35">
      <c r="A509" s="776" t="s">
        <v>1995</v>
      </c>
      <c r="B509" s="768">
        <v>1576.9</v>
      </c>
      <c r="C509" s="768">
        <v>4.6856442041695248</v>
      </c>
      <c r="D509" s="768">
        <v>1534.9840000000002</v>
      </c>
      <c r="E509" s="768">
        <v>4.5610938443103271</v>
      </c>
      <c r="F509" s="768">
        <v>1031</v>
      </c>
      <c r="G509" s="768">
        <v>5.7181430244561815</v>
      </c>
      <c r="H509" s="768">
        <v>999.06400000000008</v>
      </c>
      <c r="I509" s="768">
        <v>5.5410192459605145</v>
      </c>
      <c r="J509" s="768">
        <v>545.9</v>
      </c>
      <c r="K509" s="768">
        <v>3.4940891711526358</v>
      </c>
      <c r="L509" s="768">
        <v>535.92000000000007</v>
      </c>
      <c r="M509" s="768">
        <v>3.4302111533323338</v>
      </c>
      <c r="N509" s="761" t="s">
        <v>2030</v>
      </c>
    </row>
    <row r="510" spans="1:14" x14ac:dyDescent="0.35">
      <c r="A510" s="776" t="s">
        <v>1996</v>
      </c>
      <c r="B510" s="768">
        <v>1560.3000000000002</v>
      </c>
      <c r="C510" s="768">
        <v>4.6363185057807792</v>
      </c>
      <c r="D510" s="768">
        <v>1523.222</v>
      </c>
      <c r="E510" s="768">
        <v>4.526143912717048</v>
      </c>
      <c r="F510" s="768">
        <v>1021.9000000000001</v>
      </c>
      <c r="G510" s="768">
        <v>5.6676725089153956</v>
      </c>
      <c r="H510" s="768">
        <v>1002.24</v>
      </c>
      <c r="I510" s="768">
        <v>5.5586340105052994</v>
      </c>
      <c r="J510" s="768">
        <v>538.4000000000002</v>
      </c>
      <c r="K510" s="768">
        <v>3.4460846487425902</v>
      </c>
      <c r="L510" s="768">
        <v>520.98199999999997</v>
      </c>
      <c r="M510" s="768">
        <v>3.3345989458974947</v>
      </c>
      <c r="N510" s="761" t="s">
        <v>2115</v>
      </c>
    </row>
    <row r="511" spans="1:14" s="147" customFormat="1" x14ac:dyDescent="0.35">
      <c r="A511" s="758" t="s">
        <v>1997</v>
      </c>
      <c r="B511" s="758">
        <v>1550.0140000000001</v>
      </c>
      <c r="C511" s="758">
        <v>4.6015518133171449</v>
      </c>
      <c r="D511" s="758">
        <v>1581.838</v>
      </c>
      <c r="E511" s="758">
        <v>4.6960282405668377</v>
      </c>
      <c r="F511" s="758">
        <v>1014.213</v>
      </c>
      <c r="G511" s="758">
        <v>5.6336631666969126</v>
      </c>
      <c r="H511" s="758">
        <v>1044.1369999999999</v>
      </c>
      <c r="I511" s="758">
        <v>5.7998824289231292</v>
      </c>
      <c r="J511" s="758">
        <v>535.80100000000004</v>
      </c>
      <c r="K511" s="758">
        <v>3.4166916105519585</v>
      </c>
      <c r="L511" s="758">
        <v>537.70100000000002</v>
      </c>
      <c r="M511" s="758">
        <v>3.4288075156362132</v>
      </c>
      <c r="N511" s="758" t="s">
        <v>30</v>
      </c>
    </row>
    <row r="512" spans="1:14" s="147" customFormat="1" x14ac:dyDescent="0.35">
      <c r="A512" s="758" t="s">
        <v>1998</v>
      </c>
      <c r="B512" s="758">
        <v>1544.6399999999999</v>
      </c>
      <c r="C512" s="758">
        <v>4.585597931968481</v>
      </c>
      <c r="D512" s="758">
        <v>1613.7889999999998</v>
      </c>
      <c r="E512" s="758">
        <v>4.7908816947855062</v>
      </c>
      <c r="F512" s="758">
        <v>1010.5279999999999</v>
      </c>
      <c r="G512" s="758">
        <v>5.6131940455465434</v>
      </c>
      <c r="H512" s="758">
        <v>1065.9899999999998</v>
      </c>
      <c r="I512" s="758">
        <v>5.9212695943231255</v>
      </c>
      <c r="J512" s="758">
        <v>534.11200000000008</v>
      </c>
      <c r="K512" s="758">
        <v>3.405921208611272</v>
      </c>
      <c r="L512" s="758">
        <v>547.79899999999998</v>
      </c>
      <c r="M512" s="758">
        <v>3.493200362762952</v>
      </c>
      <c r="N512" s="755" t="s">
        <v>2115</v>
      </c>
    </row>
    <row r="513" spans="1:15" s="147" customFormat="1" x14ac:dyDescent="0.35">
      <c r="A513" s="758" t="s">
        <v>1999</v>
      </c>
      <c r="B513" s="758">
        <v>1530.569</v>
      </c>
      <c r="C513" s="758">
        <v>4.5438251250356503</v>
      </c>
      <c r="D513" s="758">
        <v>1584.4679999999998</v>
      </c>
      <c r="E513" s="758">
        <v>4.7038359644125718</v>
      </c>
      <c r="F513" s="758">
        <v>1000.625</v>
      </c>
      <c r="G513" s="758">
        <v>5.5581857126423131</v>
      </c>
      <c r="H513" s="758">
        <v>1045.374</v>
      </c>
      <c r="I513" s="758">
        <v>5.8067536101613939</v>
      </c>
      <c r="J513" s="758">
        <v>529.94400000000007</v>
      </c>
      <c r="K513" s="758">
        <v>3.3793427389317072</v>
      </c>
      <c r="L513" s="758">
        <v>539.09399999999994</v>
      </c>
      <c r="M513" s="758">
        <v>3.4376903871006155</v>
      </c>
      <c r="N513" s="755" t="s">
        <v>2030</v>
      </c>
      <c r="O513" s="274"/>
    </row>
    <row r="514" spans="1:15" s="147" customFormat="1" x14ac:dyDescent="0.35">
      <c r="A514" s="758" t="s">
        <v>2000</v>
      </c>
      <c r="B514" s="758">
        <v>1510.547</v>
      </c>
      <c r="C514" s="758">
        <v>4.4843854874541602</v>
      </c>
      <c r="D514" s="758">
        <v>1538.576</v>
      </c>
      <c r="E514" s="758">
        <v>4.5675956363789227</v>
      </c>
      <c r="F514" s="758">
        <v>987.58100000000013</v>
      </c>
      <c r="G514" s="758">
        <v>5.4857300230126258</v>
      </c>
      <c r="H514" s="758">
        <v>1012.1059999999999</v>
      </c>
      <c r="I514" s="758">
        <v>5.6219593842643949</v>
      </c>
      <c r="J514" s="758">
        <v>522.96599999999989</v>
      </c>
      <c r="K514" s="758">
        <v>3.3348454833117427</v>
      </c>
      <c r="L514" s="758">
        <v>526.47</v>
      </c>
      <c r="M514" s="758">
        <v>3.3571897630039689</v>
      </c>
      <c r="N514" s="755" t="s">
        <v>2030</v>
      </c>
      <c r="O514" s="274"/>
    </row>
    <row r="515" spans="1:15" s="147" customFormat="1" x14ac:dyDescent="0.35">
      <c r="A515" s="758" t="s">
        <v>2001</v>
      </c>
      <c r="B515" s="758">
        <v>1489.7779999999998</v>
      </c>
      <c r="C515" s="758">
        <v>4.4227282188031767</v>
      </c>
      <c r="D515" s="758">
        <v>1495.78</v>
      </c>
      <c r="E515" s="758">
        <v>4.4405464539826855</v>
      </c>
      <c r="F515" s="758">
        <v>973.93999999999983</v>
      </c>
      <c r="G515" s="758">
        <v>5.4099581691151561</v>
      </c>
      <c r="H515" s="758">
        <v>983.41499999999996</v>
      </c>
      <c r="I515" s="758">
        <v>5.4625890844203777</v>
      </c>
      <c r="J515" s="758">
        <v>515.83799999999997</v>
      </c>
      <c r="K515" s="758">
        <v>3.2893917088693394</v>
      </c>
      <c r="L515" s="758">
        <v>512.36500000000001</v>
      </c>
      <c r="M515" s="758">
        <v>3.2672451097337527</v>
      </c>
      <c r="N515" s="755" t="s">
        <v>2030</v>
      </c>
      <c r="O515" s="274"/>
    </row>
    <row r="516" spans="1:15" s="147" customFormat="1" x14ac:dyDescent="0.35">
      <c r="A516" s="758" t="s">
        <v>2002</v>
      </c>
      <c r="B516" s="758">
        <v>1461.9460000000001</v>
      </c>
      <c r="C516" s="758">
        <v>4.3401029069877746</v>
      </c>
      <c r="D516" s="758">
        <v>1439.9069999999999</v>
      </c>
      <c r="E516" s="758">
        <v>4.2746753686470251</v>
      </c>
      <c r="F516" s="758">
        <v>953.61800000000005</v>
      </c>
      <c r="G516" s="758">
        <v>5.2970752708742399</v>
      </c>
      <c r="H516" s="758">
        <v>940.50800000000004</v>
      </c>
      <c r="I516" s="758">
        <v>5.2242529701194718</v>
      </c>
      <c r="J516" s="758">
        <v>508.32800000000003</v>
      </c>
      <c r="K516" s="758">
        <v>3.2415019998257861</v>
      </c>
      <c r="L516" s="758">
        <v>499.39899999999994</v>
      </c>
      <c r="M516" s="758">
        <v>3.1845636227219387</v>
      </c>
      <c r="N516" s="755" t="s">
        <v>2115</v>
      </c>
      <c r="O516" s="274"/>
    </row>
    <row r="517" spans="1:15" s="147" customFormat="1" x14ac:dyDescent="0.35">
      <c r="A517" s="758" t="s">
        <v>2003</v>
      </c>
      <c r="B517" s="758">
        <v>1428.4360000000001</v>
      </c>
      <c r="C517" s="758">
        <v>4.2406212240711953</v>
      </c>
      <c r="D517" s="758">
        <v>1418.9270000000001</v>
      </c>
      <c r="E517" s="758">
        <v>4.2123917008586105</v>
      </c>
      <c r="F517" s="758">
        <v>929.54100000000005</v>
      </c>
      <c r="G517" s="758">
        <v>5.1633344215018093</v>
      </c>
      <c r="H517" s="758">
        <v>916.93600000000004</v>
      </c>
      <c r="I517" s="758">
        <v>5.0933172513253133</v>
      </c>
      <c r="J517" s="758">
        <v>498.89499999999998</v>
      </c>
      <c r="K517" s="758">
        <v>3.1813497194785363</v>
      </c>
      <c r="L517" s="758">
        <v>501.99099999999999</v>
      </c>
      <c r="M517" s="758">
        <v>3.2010922679737224</v>
      </c>
      <c r="N517" s="755" t="s">
        <v>2030</v>
      </c>
      <c r="O517" s="274"/>
    </row>
    <row r="518" spans="1:15" s="147" customFormat="1" x14ac:dyDescent="0.35">
      <c r="A518" s="758" t="s">
        <v>2004</v>
      </c>
      <c r="B518" s="758">
        <v>1392.848</v>
      </c>
      <c r="C518" s="758">
        <v>4.134970548701598</v>
      </c>
      <c r="D518" s="758">
        <v>1390.39</v>
      </c>
      <c r="E518" s="758">
        <v>4.1276734440579412</v>
      </c>
      <c r="F518" s="758">
        <v>903.69200000000001</v>
      </c>
      <c r="G518" s="758">
        <v>5.0197506188923491</v>
      </c>
      <c r="H518" s="758">
        <v>889.01400000000012</v>
      </c>
      <c r="I518" s="758">
        <v>4.9382185265598935</v>
      </c>
      <c r="J518" s="758">
        <v>489.15600000000001</v>
      </c>
      <c r="K518" s="758">
        <v>3.119246140733507</v>
      </c>
      <c r="L518" s="758">
        <v>501.37600000000003</v>
      </c>
      <c r="M518" s="758">
        <v>3.1971705408017135</v>
      </c>
      <c r="N518" s="755" t="s">
        <v>2030</v>
      </c>
      <c r="O518" s="274"/>
    </row>
    <row r="519" spans="1:15" x14ac:dyDescent="0.35">
      <c r="A519" s="776" t="s">
        <v>2005</v>
      </c>
      <c r="B519" s="768">
        <v>1342.5930000000001</v>
      </c>
      <c r="C519" s="768">
        <v>3.9857777114896416</v>
      </c>
      <c r="D519" s="768">
        <v>1326.0879999999997</v>
      </c>
      <c r="E519" s="768">
        <v>3.9367790491041403</v>
      </c>
      <c r="F519" s="768">
        <v>868.70800000000008</v>
      </c>
      <c r="G519" s="768">
        <v>4.8254245037432391</v>
      </c>
      <c r="H519" s="768">
        <v>844.99399999999991</v>
      </c>
      <c r="I519" s="768">
        <v>4.6937000155587532</v>
      </c>
      <c r="J519" s="768">
        <v>473.88499999999999</v>
      </c>
      <c r="K519" s="768">
        <v>3.0218661478168478</v>
      </c>
      <c r="L519" s="768">
        <v>481.09399999999994</v>
      </c>
      <c r="M519" s="768">
        <v>3.0678364424233693</v>
      </c>
      <c r="N519" s="755" t="s">
        <v>2115</v>
      </c>
      <c r="O519" s="275"/>
    </row>
    <row r="520" spans="1:15" s="147" customFormat="1" x14ac:dyDescent="0.35">
      <c r="A520" s="758" t="s">
        <v>2006</v>
      </c>
      <c r="B520" s="758">
        <v>1297.665</v>
      </c>
      <c r="C520" s="758">
        <v>3.8523992259606641</v>
      </c>
      <c r="D520" s="758">
        <v>1270.577</v>
      </c>
      <c r="E520" s="758">
        <v>3.7719826390658779</v>
      </c>
      <c r="F520" s="758">
        <v>839.24800000000005</v>
      </c>
      <c r="G520" s="758">
        <v>4.6617826288206228</v>
      </c>
      <c r="H520" s="758">
        <v>812.09999999999991</v>
      </c>
      <c r="I520" s="758">
        <v>4.5109832527038813</v>
      </c>
      <c r="J520" s="758">
        <v>458.41700000000003</v>
      </c>
      <c r="K520" s="758">
        <v>2.9232299268467163</v>
      </c>
      <c r="L520" s="758">
        <v>458.47700000000003</v>
      </c>
      <c r="M520" s="758">
        <v>2.9236125343756929</v>
      </c>
      <c r="N520" s="755" t="s">
        <v>2030</v>
      </c>
      <c r="O520" s="274"/>
    </row>
    <row r="521" spans="1:15" s="147" customFormat="1" x14ac:dyDescent="0.35">
      <c r="A521" s="758" t="s">
        <v>2007</v>
      </c>
      <c r="B521" s="758">
        <v>1263.816</v>
      </c>
      <c r="C521" s="758">
        <v>3.7519111482213838</v>
      </c>
      <c r="D521" s="758">
        <v>1225.0910000000001</v>
      </c>
      <c r="E521" s="758">
        <v>3.6369476098464375</v>
      </c>
      <c r="F521" s="758">
        <v>817.65599999999995</v>
      </c>
      <c r="G521" s="758">
        <v>4.5418452437789014</v>
      </c>
      <c r="H521" s="758">
        <v>788.48700000000008</v>
      </c>
      <c r="I521" s="758">
        <v>4.3798197906350529</v>
      </c>
      <c r="J521" s="758">
        <v>446.16</v>
      </c>
      <c r="K521" s="758">
        <v>2.8450695854689743</v>
      </c>
      <c r="L521" s="758">
        <v>436.60399999999998</v>
      </c>
      <c r="M521" s="758">
        <v>2.784132959687323</v>
      </c>
      <c r="N521" s="755" t="s">
        <v>2115</v>
      </c>
      <c r="O521" s="291"/>
    </row>
    <row r="522" spans="1:15" x14ac:dyDescent="0.35">
      <c r="A522" s="776" t="s">
        <v>2008</v>
      </c>
      <c r="B522" s="768">
        <v>1242.0220000000002</v>
      </c>
      <c r="C522" s="768">
        <v>3.6872109453719695</v>
      </c>
      <c r="D522" s="768">
        <v>1203.8609999999999</v>
      </c>
      <c r="E522" s="768">
        <v>3.5739217629852313</v>
      </c>
      <c r="F522" s="768">
        <v>802.2080000000002</v>
      </c>
      <c r="G522" s="768">
        <v>4.4560360216538317</v>
      </c>
      <c r="H522" s="768">
        <v>780.80799999999999</v>
      </c>
      <c r="I522" s="768">
        <v>4.3371651417032542</v>
      </c>
      <c r="J522" s="768">
        <v>439.81399999999996</v>
      </c>
      <c r="K522" s="768">
        <v>2.8046024624875634</v>
      </c>
      <c r="L522" s="768">
        <v>423.053</v>
      </c>
      <c r="M522" s="768">
        <v>2.6977210492679888</v>
      </c>
      <c r="N522" s="755" t="s">
        <v>2030</v>
      </c>
      <c r="O522" s="274"/>
    </row>
    <row r="523" spans="1:15" s="147" customFormat="1" x14ac:dyDescent="0.35">
      <c r="A523" s="758" t="s">
        <v>2009</v>
      </c>
      <c r="B523" s="758">
        <v>1221.395</v>
      </c>
      <c r="C523" s="758">
        <v>3.5427515916487256</v>
      </c>
      <c r="D523" s="758">
        <v>1245.614</v>
      </c>
      <c r="E523" s="758">
        <v>3.6130006927160627</v>
      </c>
      <c r="F523" s="758">
        <v>787.76300000000003</v>
      </c>
      <c r="G523" s="758">
        <v>4.3094088638933625</v>
      </c>
      <c r="H523" s="758">
        <v>811.57799999999997</v>
      </c>
      <c r="I523" s="758">
        <v>4.4396873513237445</v>
      </c>
      <c r="J523" s="758">
        <v>433.63200000000001</v>
      </c>
      <c r="K523" s="758">
        <v>2.6774324107801921</v>
      </c>
      <c r="L523" s="758">
        <v>434.036</v>
      </c>
      <c r="M523" s="758">
        <v>2.6799268823458409</v>
      </c>
      <c r="N523" s="755" t="s">
        <v>2030</v>
      </c>
      <c r="O523" s="291"/>
    </row>
    <row r="524" spans="1:15" x14ac:dyDescent="0.35">
      <c r="A524" s="776" t="s">
        <v>2010</v>
      </c>
      <c r="B524" s="768">
        <v>1187.1790000000001</v>
      </c>
      <c r="C524" s="768">
        <v>3.4435054112895025</v>
      </c>
      <c r="D524" s="768">
        <v>1247.0709999999999</v>
      </c>
      <c r="E524" s="768">
        <v>3.617226835011579</v>
      </c>
      <c r="F524" s="768">
        <v>765.09799999999996</v>
      </c>
      <c r="G524" s="768">
        <v>4.1854213804749447</v>
      </c>
      <c r="H524" s="768">
        <v>813.41899999999998</v>
      </c>
      <c r="I524" s="768">
        <v>4.4497584281811591</v>
      </c>
      <c r="J524" s="768">
        <v>422.08100000000002</v>
      </c>
      <c r="K524" s="768">
        <v>2.6061115170801843</v>
      </c>
      <c r="L524" s="768">
        <v>433.65199999999993</v>
      </c>
      <c r="M524" s="768">
        <v>2.6775558994715607</v>
      </c>
      <c r="N524" s="755" t="s">
        <v>2115</v>
      </c>
      <c r="O524" s="274"/>
    </row>
    <row r="525" spans="1:15" s="147" customFormat="1" x14ac:dyDescent="0.35">
      <c r="A525" s="758" t="s">
        <v>2011</v>
      </c>
      <c r="B525" s="758">
        <v>1152.451</v>
      </c>
      <c r="C525" s="758">
        <v>3.3427741349417386</v>
      </c>
      <c r="D525" s="758">
        <v>1200.1320000000001</v>
      </c>
      <c r="E525" s="758">
        <v>3.4810765994527308</v>
      </c>
      <c r="F525" s="758">
        <v>741.53399999999999</v>
      </c>
      <c r="G525" s="758">
        <v>4.0565159730506517</v>
      </c>
      <c r="H525" s="758">
        <v>781.25</v>
      </c>
      <c r="I525" s="758">
        <v>4.2737798994325571</v>
      </c>
      <c r="J525" s="758">
        <v>410.91699999999992</v>
      </c>
      <c r="K525" s="758">
        <v>2.53718012955816</v>
      </c>
      <c r="L525" s="758">
        <v>418.88200000000006</v>
      </c>
      <c r="M525" s="758">
        <v>2.5863595008957563</v>
      </c>
      <c r="N525" s="755" t="s">
        <v>2030</v>
      </c>
      <c r="O525" s="291"/>
    </row>
    <row r="526" spans="1:15" x14ac:dyDescent="0.35">
      <c r="A526" s="776" t="s">
        <v>2012</v>
      </c>
      <c r="B526" s="768">
        <v>1119.8310000000001</v>
      </c>
      <c r="C526" s="768">
        <v>3.2481572772342973</v>
      </c>
      <c r="D526" s="768">
        <v>1146.415</v>
      </c>
      <c r="E526" s="768">
        <v>3.3252662455143285</v>
      </c>
      <c r="F526" s="768">
        <v>719.33600000000013</v>
      </c>
      <c r="G526" s="768">
        <v>3.9350831843049194</v>
      </c>
      <c r="H526" s="768">
        <v>742.48199999999997</v>
      </c>
      <c r="I526" s="768">
        <v>4.0617019485318195</v>
      </c>
      <c r="J526" s="768">
        <v>400.49500000000006</v>
      </c>
      <c r="K526" s="768">
        <v>2.4728301724859172</v>
      </c>
      <c r="L526" s="768">
        <v>403.93299999999999</v>
      </c>
      <c r="M526" s="768">
        <v>2.494057878532201</v>
      </c>
      <c r="N526" s="755" t="s">
        <v>2030</v>
      </c>
      <c r="O526" s="274"/>
    </row>
    <row r="527" spans="1:15" s="147" customFormat="1" x14ac:dyDescent="0.35">
      <c r="A527" s="758" t="s">
        <v>2013</v>
      </c>
      <c r="B527" s="758">
        <v>1085.5400000000002</v>
      </c>
      <c r="C527" s="758">
        <v>3.1486935535173779</v>
      </c>
      <c r="D527" s="758">
        <v>1094.1369999999999</v>
      </c>
      <c r="E527" s="758">
        <v>3.1736298234655957</v>
      </c>
      <c r="F527" s="758">
        <v>696.85700000000008</v>
      </c>
      <c r="G527" s="758">
        <v>3.8121132024049582</v>
      </c>
      <c r="H527" s="758">
        <v>707.16799999999989</v>
      </c>
      <c r="I527" s="758">
        <v>3.8685188914200599</v>
      </c>
      <c r="J527" s="758">
        <v>388.68300000000005</v>
      </c>
      <c r="K527" s="758">
        <v>2.3998977513635471</v>
      </c>
      <c r="L527" s="758">
        <v>386.96900000000005</v>
      </c>
      <c r="M527" s="758">
        <v>2.3893147705132471</v>
      </c>
      <c r="N527" s="755" t="s">
        <v>2030</v>
      </c>
      <c r="O527" s="274"/>
    </row>
    <row r="528" spans="1:15" s="147" customFormat="1" x14ac:dyDescent="0.35">
      <c r="A528" s="758" t="s">
        <v>2014</v>
      </c>
      <c r="B528" s="758">
        <v>1042.078</v>
      </c>
      <c r="C528" s="758">
        <v>3.0226286280213364</v>
      </c>
      <c r="D528" s="758">
        <v>1024.7560000000001</v>
      </c>
      <c r="E528" s="758">
        <v>2.9723848141277651</v>
      </c>
      <c r="F528" s="758">
        <v>668.08799999999997</v>
      </c>
      <c r="G528" s="758">
        <v>3.6547341637786857</v>
      </c>
      <c r="H528" s="758">
        <v>658.05600000000015</v>
      </c>
      <c r="I528" s="758">
        <v>3.5998547270412686</v>
      </c>
      <c r="J528" s="758">
        <v>373.99000000000007</v>
      </c>
      <c r="K528" s="758">
        <v>2.3091767842495119</v>
      </c>
      <c r="L528" s="758">
        <v>366.7</v>
      </c>
      <c r="M528" s="758">
        <v>2.2641651562456104</v>
      </c>
      <c r="N528" s="755" t="s">
        <v>2115</v>
      </c>
      <c r="O528" s="274"/>
    </row>
    <row r="529" spans="1:15" s="147" customFormat="1" x14ac:dyDescent="0.35">
      <c r="A529" s="758" t="s">
        <v>87</v>
      </c>
      <c r="B529" s="758">
        <v>1008.845</v>
      </c>
      <c r="C529" s="758">
        <v>2.9262337159369887</v>
      </c>
      <c r="D529" s="758">
        <v>1000.7560000000001</v>
      </c>
      <c r="E529" s="758">
        <v>2.9027709396649013</v>
      </c>
      <c r="F529" s="758">
        <v>647.03399999999999</v>
      </c>
      <c r="G529" s="758">
        <v>3.5395595564152895</v>
      </c>
      <c r="H529" s="758">
        <v>636.32000000000005</v>
      </c>
      <c r="I529" s="758">
        <v>3.4809492807768634</v>
      </c>
      <c r="J529" s="758">
        <v>361.81099999999998</v>
      </c>
      <c r="K529" s="758">
        <v>2.2339783456405247</v>
      </c>
      <c r="L529" s="758">
        <v>364.43599999999998</v>
      </c>
      <c r="M529" s="758">
        <v>2.2501862363826706</v>
      </c>
      <c r="N529" s="755" t="s">
        <v>2030</v>
      </c>
      <c r="O529" s="274"/>
    </row>
    <row r="530" spans="1:15" s="147" customFormat="1" x14ac:dyDescent="0.35">
      <c r="A530" s="758" t="s">
        <v>88</v>
      </c>
      <c r="B530" s="758">
        <v>971.68799999999999</v>
      </c>
      <c r="C530" s="758">
        <v>2.8184569353779625</v>
      </c>
      <c r="D530" s="758">
        <v>968.53899999999999</v>
      </c>
      <c r="E530" s="758">
        <v>2.8093230149328141</v>
      </c>
      <c r="F530" s="758">
        <v>623.20299999999997</v>
      </c>
      <c r="G530" s="758">
        <v>3.409193541972567</v>
      </c>
      <c r="H530" s="758">
        <v>609.91800000000001</v>
      </c>
      <c r="I530" s="758">
        <v>3.3365187695386962</v>
      </c>
      <c r="J530" s="758">
        <v>348.48500000000001</v>
      </c>
      <c r="K530" s="758">
        <v>2.1516978305815422</v>
      </c>
      <c r="L530" s="758">
        <v>358.62099999999998</v>
      </c>
      <c r="M530" s="758">
        <v>2.2142818993672133</v>
      </c>
      <c r="N530" s="755" t="s">
        <v>2115</v>
      </c>
      <c r="O530" s="274"/>
    </row>
    <row r="531" spans="1:15" s="147" customFormat="1" x14ac:dyDescent="0.35">
      <c r="A531" s="758" t="s">
        <v>89</v>
      </c>
      <c r="B531" s="758">
        <v>947.41399999999987</v>
      </c>
      <c r="C531" s="758">
        <v>2.7480483025149804</v>
      </c>
      <c r="D531" s="758">
        <v>932.37199999999996</v>
      </c>
      <c r="E531" s="758">
        <v>2.7044178066953815</v>
      </c>
      <c r="F531" s="758">
        <v>608.14199999999994</v>
      </c>
      <c r="G531" s="758">
        <v>3.3268032711689135</v>
      </c>
      <c r="H531" s="758">
        <v>587.33999999999992</v>
      </c>
      <c r="I531" s="758">
        <v>3.2130072142498785</v>
      </c>
      <c r="J531" s="758">
        <v>339.27199999999993</v>
      </c>
      <c r="K531" s="758">
        <v>2.0948127649025379</v>
      </c>
      <c r="L531" s="758">
        <v>345.03200000000004</v>
      </c>
      <c r="M531" s="758">
        <v>2.130377508016732</v>
      </c>
      <c r="N531" s="755" t="s">
        <v>2030</v>
      </c>
      <c r="O531" s="274"/>
    </row>
    <row r="532" spans="1:15" s="147" customFormat="1" x14ac:dyDescent="0.35">
      <c r="A532" s="758" t="s">
        <v>90</v>
      </c>
      <c r="B532" s="758">
        <v>922.45200000000011</v>
      </c>
      <c r="C532" s="758">
        <v>2.6756440719173979</v>
      </c>
      <c r="D532" s="758">
        <v>898.86699999999996</v>
      </c>
      <c r="E532" s="758">
        <v>2.6072339373671207</v>
      </c>
      <c r="F532" s="758">
        <v>591.8610000000001</v>
      </c>
      <c r="G532" s="758">
        <v>3.2377390656743081</v>
      </c>
      <c r="H532" s="758">
        <v>568.44200000000001</v>
      </c>
      <c r="I532" s="758">
        <v>3.1096268717993492</v>
      </c>
      <c r="J532" s="758">
        <v>330.59100000000001</v>
      </c>
      <c r="K532" s="758">
        <v>2.0412124984139419</v>
      </c>
      <c r="L532" s="758">
        <v>330.42500000000001</v>
      </c>
      <c r="M532" s="758">
        <v>2.0401875422755817</v>
      </c>
      <c r="N532" s="755" t="s">
        <v>2030</v>
      </c>
      <c r="O532" s="274"/>
    </row>
    <row r="533" spans="1:15" s="147" customFormat="1" x14ac:dyDescent="0.35">
      <c r="A533" s="758" t="s">
        <v>91</v>
      </c>
      <c r="B533" s="758">
        <v>897.94400000000007</v>
      </c>
      <c r="C533" s="758">
        <v>2.6045567037784036</v>
      </c>
      <c r="D533" s="758">
        <v>861.59100000000012</v>
      </c>
      <c r="E533" s="758">
        <v>2.4991119880138837</v>
      </c>
      <c r="F533" s="758">
        <v>576.16100000000006</v>
      </c>
      <c r="G533" s="758">
        <v>3.1518531848153106</v>
      </c>
      <c r="H533" s="758">
        <v>549.26700000000005</v>
      </c>
      <c r="I533" s="758">
        <v>3.0047312179476764</v>
      </c>
      <c r="J533" s="758">
        <v>321.78300000000002</v>
      </c>
      <c r="K533" s="758">
        <v>1.9868280787351547</v>
      </c>
      <c r="L533" s="758">
        <v>312.32400000000001</v>
      </c>
      <c r="M533" s="758">
        <v>1.9284241021523152</v>
      </c>
      <c r="N533" s="755" t="s">
        <v>2115</v>
      </c>
      <c r="O533" s="274"/>
    </row>
    <row r="534" spans="1:15" s="147" customFormat="1" x14ac:dyDescent="0.35">
      <c r="A534" s="758" t="s">
        <v>92</v>
      </c>
      <c r="B534" s="758">
        <v>876.55300000000011</v>
      </c>
      <c r="C534" s="758">
        <v>2.5425104375852738</v>
      </c>
      <c r="D534" s="758">
        <v>839.2</v>
      </c>
      <c r="E534" s="758">
        <v>2.434165143718134</v>
      </c>
      <c r="F534" s="758">
        <v>561.63800000000003</v>
      </c>
      <c r="G534" s="758">
        <v>3.0724060098016031</v>
      </c>
      <c r="H534" s="758">
        <v>539.98</v>
      </c>
      <c r="I534" s="758">
        <v>2.9539272577223579</v>
      </c>
      <c r="J534" s="758">
        <v>314.91500000000002</v>
      </c>
      <c r="K534" s="758">
        <v>1.9444220621191339</v>
      </c>
      <c r="L534" s="758">
        <v>299.21999999999997</v>
      </c>
      <c r="M534" s="758">
        <v>1.847514311567525</v>
      </c>
      <c r="N534" s="755" t="s">
        <v>2030</v>
      </c>
      <c r="O534" s="274"/>
    </row>
    <row r="535" spans="1:15" s="147" customFormat="1" x14ac:dyDescent="0.35">
      <c r="A535" s="758" t="s">
        <v>93</v>
      </c>
      <c r="B535" s="758">
        <v>855.54899999999998</v>
      </c>
      <c r="C535" s="758">
        <v>2.4671240307504569</v>
      </c>
      <c r="D535" s="758">
        <v>871.34099999999989</v>
      </c>
      <c r="E535" s="758">
        <v>2.5126630036130408</v>
      </c>
      <c r="F535" s="758">
        <v>547.87599999999998</v>
      </c>
      <c r="G535" s="758">
        <v>2.9760770826322624</v>
      </c>
      <c r="H535" s="758">
        <v>565.18799999999999</v>
      </c>
      <c r="I535" s="758">
        <v>3.0701163295686671</v>
      </c>
      <c r="J535" s="758">
        <v>307.673</v>
      </c>
      <c r="K535" s="758">
        <v>1.8912013249528816</v>
      </c>
      <c r="L535" s="758">
        <v>306.15299999999996</v>
      </c>
      <c r="M535" s="758">
        <v>1.8818582041267824</v>
      </c>
      <c r="N535" s="755" t="s">
        <v>2030</v>
      </c>
      <c r="O535" s="291"/>
    </row>
    <row r="536" spans="1:15" s="147" customFormat="1" x14ac:dyDescent="0.35">
      <c r="A536" s="758" t="s">
        <v>94</v>
      </c>
      <c r="B536" s="758">
        <v>834.70499999999993</v>
      </c>
      <c r="C536" s="758">
        <v>2.4070167390617714</v>
      </c>
      <c r="D536" s="758">
        <v>883.90199999999993</v>
      </c>
      <c r="E536" s="758">
        <v>2.5488848272026381</v>
      </c>
      <c r="F536" s="758">
        <v>534.30799999999999</v>
      </c>
      <c r="G536" s="758">
        <v>2.9023753438133424</v>
      </c>
      <c r="H536" s="758">
        <v>574.505</v>
      </c>
      <c r="I536" s="758">
        <v>3.120726522712526</v>
      </c>
      <c r="J536" s="758">
        <v>300.39699999999999</v>
      </c>
      <c r="K536" s="758">
        <v>1.8464772807879497</v>
      </c>
      <c r="L536" s="758">
        <v>309.39699999999993</v>
      </c>
      <c r="M536" s="758">
        <v>1.9017983909424834</v>
      </c>
      <c r="N536" s="755" t="s">
        <v>2115</v>
      </c>
      <c r="O536" s="291"/>
    </row>
    <row r="537" spans="1:15" s="147" customFormat="1" x14ac:dyDescent="0.35">
      <c r="A537" s="758" t="s">
        <v>95</v>
      </c>
      <c r="B537" s="758">
        <v>814.79100000000005</v>
      </c>
      <c r="C537" s="758">
        <v>2.3495912637840677</v>
      </c>
      <c r="D537" s="758">
        <v>855.79899999999998</v>
      </c>
      <c r="E537" s="758">
        <v>2.4678449491405052</v>
      </c>
      <c r="F537" s="758">
        <v>522.49400000000003</v>
      </c>
      <c r="G537" s="758">
        <v>2.838201379897753</v>
      </c>
      <c r="H537" s="758">
        <v>556.68100000000004</v>
      </c>
      <c r="I537" s="758">
        <v>3.023906078084841</v>
      </c>
      <c r="J537" s="758">
        <v>292.29700000000003</v>
      </c>
      <c r="K537" s="758">
        <v>1.796688281648869</v>
      </c>
      <c r="L537" s="758">
        <v>299.11799999999999</v>
      </c>
      <c r="M537" s="758">
        <v>1.8386155363559884</v>
      </c>
      <c r="N537" s="755" t="s">
        <v>2030</v>
      </c>
      <c r="O537" s="291"/>
    </row>
    <row r="538" spans="1:15" s="147" customFormat="1" x14ac:dyDescent="0.35">
      <c r="A538" s="758" t="s">
        <v>96</v>
      </c>
      <c r="B538" s="758">
        <v>804.673</v>
      </c>
      <c r="C538" s="758">
        <v>2.3204142547020243</v>
      </c>
      <c r="D538" s="758">
        <v>833.01299999999992</v>
      </c>
      <c r="E538" s="758">
        <v>2.4021375633979236</v>
      </c>
      <c r="F538" s="758">
        <v>518.36900000000003</v>
      </c>
      <c r="G538" s="758">
        <v>2.8157942695920304</v>
      </c>
      <c r="H538" s="758">
        <v>540.64</v>
      </c>
      <c r="I538" s="758">
        <v>2.9367709371359694</v>
      </c>
      <c r="J538" s="758">
        <v>286.30399999999997</v>
      </c>
      <c r="K538" s="758">
        <v>1.7598505690759665</v>
      </c>
      <c r="L538" s="758">
        <v>292.37299999999999</v>
      </c>
      <c r="M538" s="758">
        <v>1.7971554376901739</v>
      </c>
      <c r="N538" s="755" t="s">
        <v>2030</v>
      </c>
      <c r="O538" s="291"/>
    </row>
    <row r="539" spans="1:15" s="147" customFormat="1" x14ac:dyDescent="0.35">
      <c r="A539" s="758" t="s">
        <v>97</v>
      </c>
      <c r="B539" s="758">
        <v>795.75599999999997</v>
      </c>
      <c r="C539" s="758">
        <v>2.2947005375657739</v>
      </c>
      <c r="D539" s="758">
        <v>806.57299999999987</v>
      </c>
      <c r="E539" s="758">
        <v>2.3258932344663927</v>
      </c>
      <c r="F539" s="758">
        <v>511.697</v>
      </c>
      <c r="G539" s="758">
        <v>2.7795517871775379</v>
      </c>
      <c r="H539" s="758">
        <v>522.31499999999994</v>
      </c>
      <c r="I539" s="758">
        <v>2.837229047111153</v>
      </c>
      <c r="J539" s="758">
        <v>284.05899999999997</v>
      </c>
      <c r="K539" s="758">
        <v>1.7460510254874186</v>
      </c>
      <c r="L539" s="758">
        <v>284.25799999999998</v>
      </c>
      <c r="M539" s="758">
        <v>1.7472742367008358</v>
      </c>
      <c r="N539" s="755" t="s">
        <v>2115</v>
      </c>
      <c r="O539" s="291"/>
    </row>
    <row r="540" spans="1:15" s="147" customFormat="1" x14ac:dyDescent="0.35">
      <c r="A540" s="758" t="s">
        <v>98</v>
      </c>
      <c r="B540" s="758">
        <v>794.68299999999999</v>
      </c>
      <c r="C540" s="758">
        <v>2.2916063558356856</v>
      </c>
      <c r="D540" s="758">
        <v>783.55700000000002</v>
      </c>
      <c r="E540" s="758">
        <v>2.2595226038049669</v>
      </c>
      <c r="F540" s="758">
        <v>511.85500000000002</v>
      </c>
      <c r="G540" s="758">
        <v>2.7804100474025812</v>
      </c>
      <c r="H540" s="758">
        <v>505.61199999999991</v>
      </c>
      <c r="I540" s="758">
        <v>2.7464979044598836</v>
      </c>
      <c r="J540" s="758">
        <v>282.82799999999997</v>
      </c>
      <c r="K540" s="758">
        <v>1.738484326976282</v>
      </c>
      <c r="L540" s="758">
        <v>277.94500000000005</v>
      </c>
      <c r="M540" s="758">
        <v>1.7084695513224391</v>
      </c>
      <c r="N540" s="755" t="s">
        <v>2030</v>
      </c>
      <c r="O540" s="291"/>
    </row>
    <row r="541" spans="1:15" s="147" customFormat="1" x14ac:dyDescent="0.35">
      <c r="A541" s="758" t="s">
        <v>99</v>
      </c>
      <c r="B541" s="758">
        <v>790.92900000000009</v>
      </c>
      <c r="C541" s="758">
        <v>2.280781045290718</v>
      </c>
      <c r="D541" s="758">
        <v>784.97500000000002</v>
      </c>
      <c r="E541" s="758">
        <v>2.2636116529133221</v>
      </c>
      <c r="F541" s="758">
        <v>510.18900000000002</v>
      </c>
      <c r="G541" s="758">
        <v>2.77136029085244</v>
      </c>
      <c r="H541" s="758">
        <v>501.61100000000005</v>
      </c>
      <c r="I541" s="758">
        <v>2.7247643654700187</v>
      </c>
      <c r="J541" s="758">
        <v>280.74000000000007</v>
      </c>
      <c r="K541" s="758">
        <v>1.7256498294204305</v>
      </c>
      <c r="L541" s="758">
        <v>283.36399999999998</v>
      </c>
      <c r="M541" s="758">
        <v>1.7417790064254854</v>
      </c>
      <c r="N541" s="755" t="s">
        <v>2030</v>
      </c>
      <c r="O541" s="291"/>
    </row>
    <row r="542" spans="1:15" s="147" customFormat="1" x14ac:dyDescent="0.35">
      <c r="A542" s="758" t="s">
        <v>100</v>
      </c>
      <c r="B542" s="758">
        <v>785.2299999999999</v>
      </c>
      <c r="C542" s="758">
        <v>2.264346989671171</v>
      </c>
      <c r="D542" s="758">
        <v>783.69099999999992</v>
      </c>
      <c r="E542" s="758">
        <v>2.2599090160620325</v>
      </c>
      <c r="F542" s="758">
        <v>506.86799999999994</v>
      </c>
      <c r="G542" s="758">
        <v>2.7533205300463051</v>
      </c>
      <c r="H542" s="758">
        <v>496.41099999999994</v>
      </c>
      <c r="I542" s="758">
        <v>2.6965178264179555</v>
      </c>
      <c r="J542" s="758">
        <v>278.36199999999997</v>
      </c>
      <c r="K542" s="758">
        <v>1.7110327627595987</v>
      </c>
      <c r="L542" s="758">
        <v>287.27999999999997</v>
      </c>
      <c r="M542" s="758">
        <v>1.7658498361327251</v>
      </c>
      <c r="N542" s="755" t="s">
        <v>2115</v>
      </c>
      <c r="O542" s="291"/>
    </row>
    <row r="543" spans="1:15" s="147" customFormat="1" x14ac:dyDescent="0.35">
      <c r="A543" s="758" t="s">
        <v>101</v>
      </c>
      <c r="B543" s="758">
        <v>780.60899999999992</v>
      </c>
      <c r="C543" s="758">
        <v>2.2510215341495146</v>
      </c>
      <c r="D543" s="758">
        <v>768.33100000000002</v>
      </c>
      <c r="E543" s="758">
        <v>2.215615790177452</v>
      </c>
      <c r="F543" s="758">
        <v>503.61500000000001</v>
      </c>
      <c r="G543" s="758">
        <v>2.7356501470585441</v>
      </c>
      <c r="H543" s="758">
        <v>486.39499999999998</v>
      </c>
      <c r="I543" s="758">
        <v>2.642110646582291</v>
      </c>
      <c r="J543" s="758">
        <v>276.99399999999997</v>
      </c>
      <c r="K543" s="758">
        <v>1.7026239540161099</v>
      </c>
      <c r="L543" s="758">
        <v>281.93600000000004</v>
      </c>
      <c r="M543" s="758">
        <v>1.7330013902809664</v>
      </c>
      <c r="N543" s="755" t="s">
        <v>2030</v>
      </c>
      <c r="O543" s="291"/>
    </row>
    <row r="544" spans="1:15" s="147" customFormat="1" x14ac:dyDescent="0.35">
      <c r="A544" s="758" t="s">
        <v>102</v>
      </c>
      <c r="B544" s="758">
        <v>776.93000000000006</v>
      </c>
      <c r="C544" s="758">
        <v>2.2404124991215615</v>
      </c>
      <c r="D544" s="758">
        <v>756.52199999999993</v>
      </c>
      <c r="E544" s="758">
        <v>2.1815624891051204</v>
      </c>
      <c r="F544" s="758">
        <v>500.71500000000003</v>
      </c>
      <c r="G544" s="758">
        <v>2.7198972695102785</v>
      </c>
      <c r="H544" s="758">
        <v>480.43900000000002</v>
      </c>
      <c r="I544" s="758">
        <v>2.6097574953141982</v>
      </c>
      <c r="J544" s="758">
        <v>276.21499999999997</v>
      </c>
      <c r="K544" s="758">
        <v>1.6978356045927339</v>
      </c>
      <c r="L544" s="758">
        <v>276.08299999999997</v>
      </c>
      <c r="M544" s="758">
        <v>1.6970242283104671</v>
      </c>
      <c r="N544" s="755" t="s">
        <v>2030</v>
      </c>
      <c r="O544" s="291"/>
    </row>
    <row r="545" spans="1:15" s="147" customFormat="1" x14ac:dyDescent="0.35">
      <c r="A545" s="758" t="s">
        <v>103</v>
      </c>
      <c r="B545" s="758">
        <v>771.51199999999994</v>
      </c>
      <c r="C545" s="758">
        <v>2.2247887557724293</v>
      </c>
      <c r="D545" s="758">
        <v>737.88499999999999</v>
      </c>
      <c r="E545" s="758">
        <v>2.1278194649637845</v>
      </c>
      <c r="F545" s="758">
        <v>496.76</v>
      </c>
      <c r="G545" s="758">
        <v>2.6984136037504887</v>
      </c>
      <c r="H545" s="758">
        <v>472.06999999999994</v>
      </c>
      <c r="I545" s="758">
        <v>2.5642968635205996</v>
      </c>
      <c r="J545" s="758">
        <v>274.75200000000001</v>
      </c>
      <c r="K545" s="758">
        <v>1.6888428507976136</v>
      </c>
      <c r="L545" s="758">
        <v>265.815</v>
      </c>
      <c r="M545" s="758">
        <v>1.6339089884141615</v>
      </c>
      <c r="N545" s="755" t="s">
        <v>2115</v>
      </c>
      <c r="O545" s="291"/>
    </row>
    <row r="546" spans="1:15" s="147" customFormat="1" x14ac:dyDescent="0.35">
      <c r="A546" s="758" t="s">
        <v>104</v>
      </c>
      <c r="B546" s="758">
        <v>769.62799999999993</v>
      </c>
      <c r="C546" s="758">
        <v>2.2193559147850239</v>
      </c>
      <c r="D546" s="758">
        <v>733.8309999999999</v>
      </c>
      <c r="E546" s="758">
        <v>2.1161290523507574</v>
      </c>
      <c r="F546" s="758">
        <v>494.09699999999998</v>
      </c>
      <c r="G546" s="758">
        <v>2.683948116539788</v>
      </c>
      <c r="H546" s="758">
        <v>472.66699999999997</v>
      </c>
      <c r="I546" s="758">
        <v>2.5675397834848459</v>
      </c>
      <c r="J546" s="758">
        <v>275.53100000000001</v>
      </c>
      <c r="K546" s="758">
        <v>1.6936312002209895</v>
      </c>
      <c r="L546" s="758">
        <v>261.16399999999999</v>
      </c>
      <c r="M546" s="758">
        <v>1.6053202680443017</v>
      </c>
      <c r="N546" s="755" t="s">
        <v>2030</v>
      </c>
      <c r="O546" s="291"/>
    </row>
    <row r="547" spans="1:15" s="147" customFormat="1" x14ac:dyDescent="0.35">
      <c r="A547" s="758" t="s">
        <v>105</v>
      </c>
      <c r="B547" s="758">
        <v>764.8309999999999</v>
      </c>
      <c r="C547" s="758">
        <v>2.1649093625307985</v>
      </c>
      <c r="D547" s="758">
        <v>772.11799999999994</v>
      </c>
      <c r="E547" s="758">
        <v>2.1855357421163042</v>
      </c>
      <c r="F547" s="758">
        <v>489.52299999999997</v>
      </c>
      <c r="G547" s="758">
        <v>2.6290441539974974</v>
      </c>
      <c r="H547" s="758">
        <v>499.81599999999997</v>
      </c>
      <c r="I547" s="758">
        <v>2.6843239906488838</v>
      </c>
      <c r="J547" s="758">
        <v>275.30799999999994</v>
      </c>
      <c r="K547" s="758">
        <v>1.6476888707985526</v>
      </c>
      <c r="L547" s="758">
        <v>272.30200000000002</v>
      </c>
      <c r="M547" s="758">
        <v>1.6296982830000855</v>
      </c>
      <c r="N547" s="755" t="s">
        <v>2115</v>
      </c>
      <c r="O547" s="291"/>
    </row>
    <row r="548" spans="1:15" s="147" customFormat="1" x14ac:dyDescent="0.35">
      <c r="A548" s="758" t="s">
        <v>106</v>
      </c>
      <c r="B548" s="758">
        <v>758.46400000000006</v>
      </c>
      <c r="C548" s="758">
        <v>2.1468871093647612</v>
      </c>
      <c r="D548" s="758">
        <v>799.995</v>
      </c>
      <c r="E548" s="758">
        <v>2.2644436031983881</v>
      </c>
      <c r="F548" s="758">
        <v>484.98300000000006</v>
      </c>
      <c r="G548" s="758">
        <v>2.6046615193528573</v>
      </c>
      <c r="H548" s="758">
        <v>518.65300000000002</v>
      </c>
      <c r="I548" s="758">
        <v>2.78549044192666</v>
      </c>
      <c r="J548" s="758">
        <v>273.48099999999999</v>
      </c>
      <c r="K548" s="758">
        <v>1.6367544716276283</v>
      </c>
      <c r="L548" s="758">
        <v>281.34199999999998</v>
      </c>
      <c r="M548" s="758">
        <v>1.6838017140373924</v>
      </c>
      <c r="N548" s="755" t="s">
        <v>2030</v>
      </c>
      <c r="O548" s="291"/>
    </row>
    <row r="549" spans="1:15" x14ac:dyDescent="0.35">
      <c r="A549" s="776" t="s">
        <v>107</v>
      </c>
      <c r="B549" s="768">
        <v>766.45399999999995</v>
      </c>
      <c r="C549" s="768">
        <v>2.1695033812034041</v>
      </c>
      <c r="D549" s="768">
        <v>804.43600000000004</v>
      </c>
      <c r="E549" s="768">
        <v>2.2770141743167125</v>
      </c>
      <c r="F549" s="768">
        <v>490.89499999999998</v>
      </c>
      <c r="G549" s="768">
        <v>2.6364126506346013</v>
      </c>
      <c r="H549" s="768">
        <v>521.72500000000002</v>
      </c>
      <c r="I549" s="768">
        <v>2.8019889999945757</v>
      </c>
      <c r="J549" s="768">
        <v>275.55899999999997</v>
      </c>
      <c r="K549" s="768">
        <v>1.6491910788948319</v>
      </c>
      <c r="L549" s="768">
        <v>282.71100000000001</v>
      </c>
      <c r="M549" s="768">
        <v>1.6919950322995689</v>
      </c>
      <c r="N549" s="755" t="s">
        <v>2030</v>
      </c>
      <c r="O549" s="275"/>
    </row>
    <row r="550" spans="1:15" x14ac:dyDescent="0.35">
      <c r="A550" s="776" t="s">
        <v>108</v>
      </c>
      <c r="B550" s="768">
        <v>765.14800000000014</v>
      </c>
      <c r="C550" s="768">
        <v>2.1658066539166376</v>
      </c>
      <c r="D550" s="768">
        <v>792.798</v>
      </c>
      <c r="E550" s="768">
        <v>2.244071975110439</v>
      </c>
      <c r="F550" s="768">
        <v>489.72300000000007</v>
      </c>
      <c r="G550" s="768">
        <v>2.6301182788717115</v>
      </c>
      <c r="H550" s="768">
        <v>512.10699999999997</v>
      </c>
      <c r="I550" s="768">
        <v>2.75033433479366</v>
      </c>
      <c r="J550" s="768">
        <v>275.42500000000001</v>
      </c>
      <c r="K550" s="768">
        <v>1.6483891032577747</v>
      </c>
      <c r="L550" s="768">
        <v>280.69100000000003</v>
      </c>
      <c r="M550" s="768">
        <v>1.679905548815569</v>
      </c>
      <c r="N550" s="755" t="s">
        <v>2115</v>
      </c>
      <c r="O550" s="275"/>
    </row>
    <row r="551" spans="1:15" x14ac:dyDescent="0.35">
      <c r="A551" s="776" t="s">
        <v>109</v>
      </c>
      <c r="B551" s="768">
        <v>767.28499999999985</v>
      </c>
      <c r="C551" s="768">
        <v>2.1718555866975109</v>
      </c>
      <c r="D551" s="768">
        <v>780.24700000000007</v>
      </c>
      <c r="E551" s="768">
        <v>2.2085454634900628</v>
      </c>
      <c r="F551" s="768">
        <v>492.07199999999995</v>
      </c>
      <c r="G551" s="768">
        <v>2.6427338755193457</v>
      </c>
      <c r="H551" s="768">
        <v>503.26599999999996</v>
      </c>
      <c r="I551" s="768">
        <v>2.7028526447290622</v>
      </c>
      <c r="J551" s="768">
        <v>275.21299999999997</v>
      </c>
      <c r="K551" s="768">
        <v>1.6471203059812356</v>
      </c>
      <c r="L551" s="768">
        <v>276.98100000000005</v>
      </c>
      <c r="M551" s="768">
        <v>1.6577015964761435</v>
      </c>
      <c r="N551" s="755" t="s">
        <v>2030</v>
      </c>
      <c r="O551" s="275"/>
    </row>
    <row r="552" spans="1:15" x14ac:dyDescent="0.35">
      <c r="A552" s="776" t="s">
        <v>110</v>
      </c>
      <c r="B552" s="768">
        <v>772.423</v>
      </c>
      <c r="C552" s="768">
        <v>2.186399066635802</v>
      </c>
      <c r="D552" s="768">
        <v>767.38199999999995</v>
      </c>
      <c r="E552" s="768">
        <v>2.1721301522004333</v>
      </c>
      <c r="F552" s="768">
        <v>495.14400000000001</v>
      </c>
      <c r="G552" s="768">
        <v>2.6592324335872619</v>
      </c>
      <c r="H552" s="768">
        <v>492.99699999999996</v>
      </c>
      <c r="I552" s="768">
        <v>2.647701703062582</v>
      </c>
      <c r="J552" s="768">
        <v>277.279</v>
      </c>
      <c r="K552" s="768">
        <v>1.6594850945346735</v>
      </c>
      <c r="L552" s="768">
        <v>274.38499999999999</v>
      </c>
      <c r="M552" s="768">
        <v>1.642164814731359</v>
      </c>
      <c r="N552" s="755" t="s">
        <v>2030</v>
      </c>
      <c r="O552" s="275"/>
    </row>
    <row r="553" spans="1:15" x14ac:dyDescent="0.35">
      <c r="A553" s="776" t="s">
        <v>111</v>
      </c>
      <c r="B553" s="768">
        <v>772.07600000000002</v>
      </c>
      <c r="C553" s="768">
        <v>2.1854168580841113</v>
      </c>
      <c r="D553" s="768">
        <v>766.15699999999993</v>
      </c>
      <c r="E553" s="768">
        <v>2.168662701261467</v>
      </c>
      <c r="F553" s="768">
        <v>494.41600000000005</v>
      </c>
      <c r="G553" s="768">
        <v>2.6553226190451258</v>
      </c>
      <c r="H553" s="768">
        <v>486.85899999999998</v>
      </c>
      <c r="I553" s="768">
        <v>2.6147368106729774</v>
      </c>
      <c r="J553" s="768">
        <v>277.65999999999997</v>
      </c>
      <c r="K553" s="768">
        <v>1.6617653386967544</v>
      </c>
      <c r="L553" s="768">
        <v>279.29799999999994</v>
      </c>
      <c r="M553" s="768">
        <v>1.6715685931258595</v>
      </c>
      <c r="N553" s="755" t="s">
        <v>2115</v>
      </c>
      <c r="O553" s="275"/>
    </row>
    <row r="554" spans="1:15" x14ac:dyDescent="0.35">
      <c r="A554" s="776" t="s">
        <v>112</v>
      </c>
      <c r="B554" s="768">
        <v>776.72099999999989</v>
      </c>
      <c r="C554" s="768">
        <v>2.1985648659302308</v>
      </c>
      <c r="D554" s="768">
        <v>773.51400000000001</v>
      </c>
      <c r="E554" s="768">
        <v>2.1894872209006282</v>
      </c>
      <c r="F554" s="768">
        <v>496.83599999999996</v>
      </c>
      <c r="G554" s="768">
        <v>2.6683195300231057</v>
      </c>
      <c r="H554" s="768">
        <v>487.46499999999997</v>
      </c>
      <c r="I554" s="768">
        <v>2.6179914090418435</v>
      </c>
      <c r="J554" s="768">
        <v>279.88499999999993</v>
      </c>
      <c r="K554" s="768">
        <v>1.6750817252075962</v>
      </c>
      <c r="L554" s="768">
        <v>286.04900000000004</v>
      </c>
      <c r="M554" s="768">
        <v>1.7119726045122383</v>
      </c>
      <c r="N554" s="755" t="s">
        <v>2030</v>
      </c>
      <c r="O554" s="275"/>
    </row>
    <row r="555" spans="1:15" x14ac:dyDescent="0.35">
      <c r="A555" s="776" t="s">
        <v>113</v>
      </c>
      <c r="B555" s="768">
        <v>779.63300000000004</v>
      </c>
      <c r="C555" s="768">
        <v>2.2068074921622873</v>
      </c>
      <c r="D555" s="768">
        <v>767.26099999999997</v>
      </c>
      <c r="E555" s="768">
        <v>2.171787652964829</v>
      </c>
      <c r="F555" s="768">
        <v>497.66800000000001</v>
      </c>
      <c r="G555" s="768">
        <v>2.6727878894998334</v>
      </c>
      <c r="H555" s="768">
        <v>482.32299999999998</v>
      </c>
      <c r="I555" s="768">
        <v>2.5903756585258209</v>
      </c>
      <c r="J555" s="768">
        <v>281.96499999999997</v>
      </c>
      <c r="K555" s="768">
        <v>1.687530302260428</v>
      </c>
      <c r="L555" s="768">
        <v>284.93799999999999</v>
      </c>
      <c r="M555" s="768">
        <v>1.7053233885960382</v>
      </c>
      <c r="N555" s="755" t="s">
        <v>2030</v>
      </c>
      <c r="O555" s="275"/>
    </row>
    <row r="556" spans="1:15" x14ac:dyDescent="0.35">
      <c r="A556" s="776" t="s">
        <v>114</v>
      </c>
      <c r="B556" s="768">
        <v>783.029</v>
      </c>
      <c r="C556" s="768">
        <v>2.2164201153367591</v>
      </c>
      <c r="D556" s="768">
        <v>763.36500000000001</v>
      </c>
      <c r="E556" s="768">
        <v>2.1607597436928203</v>
      </c>
      <c r="F556" s="768">
        <v>498.62700000000001</v>
      </c>
      <c r="G556" s="768">
        <v>2.677938318271686</v>
      </c>
      <c r="H556" s="768">
        <v>479.93700000000007</v>
      </c>
      <c r="I556" s="768">
        <v>2.5775613487764568</v>
      </c>
      <c r="J556" s="768">
        <v>284.40199999999999</v>
      </c>
      <c r="K556" s="768">
        <v>1.7021154860478085</v>
      </c>
      <c r="L556" s="768">
        <v>283.42799999999994</v>
      </c>
      <c r="M556" s="768">
        <v>1.6962862004471071</v>
      </c>
      <c r="N556" s="755" t="s">
        <v>2115</v>
      </c>
      <c r="O556" s="275"/>
    </row>
    <row r="557" spans="1:15" x14ac:dyDescent="0.35">
      <c r="A557" s="776" t="s">
        <v>115</v>
      </c>
      <c r="B557" s="768">
        <v>787.24700000000007</v>
      </c>
      <c r="C557" s="768">
        <v>2.2283594688555826</v>
      </c>
      <c r="D557" s="768">
        <v>755.57499999999993</v>
      </c>
      <c r="E557" s="768">
        <v>2.1387095862931913</v>
      </c>
      <c r="F557" s="768">
        <v>499.755</v>
      </c>
      <c r="G557" s="768">
        <v>2.6839963825622486</v>
      </c>
      <c r="H557" s="768">
        <v>476.60699999999997</v>
      </c>
      <c r="I557" s="768">
        <v>2.5596771696208052</v>
      </c>
      <c r="J557" s="768">
        <v>287.49200000000002</v>
      </c>
      <c r="K557" s="768">
        <v>1.72060880484264</v>
      </c>
      <c r="L557" s="768">
        <v>278.96799999999996</v>
      </c>
      <c r="M557" s="768">
        <v>1.6695935784972853</v>
      </c>
      <c r="N557" s="755" t="s">
        <v>2030</v>
      </c>
      <c r="O557" s="275"/>
    </row>
    <row r="558" spans="1:15" x14ac:dyDescent="0.35">
      <c r="A558" s="776" t="s">
        <v>116</v>
      </c>
      <c r="B558" s="768">
        <v>780.50200000000018</v>
      </c>
      <c r="C558" s="768">
        <v>2.2092672593998075</v>
      </c>
      <c r="D558" s="768">
        <v>747.51299999999992</v>
      </c>
      <c r="E558" s="768">
        <v>2.1158895132565032</v>
      </c>
      <c r="F558" s="768">
        <v>493.53100000000012</v>
      </c>
      <c r="G558" s="768">
        <v>2.6505696164767323</v>
      </c>
      <c r="H558" s="768">
        <v>473.26699999999994</v>
      </c>
      <c r="I558" s="768">
        <v>2.5417392842214439</v>
      </c>
      <c r="J558" s="768">
        <v>286.971</v>
      </c>
      <c r="K558" s="768">
        <v>1.7174906756866184</v>
      </c>
      <c r="L558" s="768">
        <v>274.24600000000004</v>
      </c>
      <c r="M558" s="768">
        <v>1.6413329146302325</v>
      </c>
      <c r="N558" s="755" t="s">
        <v>2030</v>
      </c>
      <c r="O558" s="275"/>
    </row>
    <row r="559" spans="1:15" x14ac:dyDescent="0.35">
      <c r="A559" s="776" t="s">
        <v>117</v>
      </c>
      <c r="B559" s="768">
        <v>772.303</v>
      </c>
      <c r="C559" s="768">
        <v>2.1659298289698934</v>
      </c>
      <c r="D559" s="768">
        <v>768.94799999999987</v>
      </c>
      <c r="E559" s="768">
        <v>2.1565207051205824</v>
      </c>
      <c r="F559" s="768">
        <v>487.56</v>
      </c>
      <c r="G559" s="768">
        <v>2.5934261890831949</v>
      </c>
      <c r="H559" s="768">
        <v>489.09599999999995</v>
      </c>
      <c r="I559" s="768">
        <v>2.6015964709488761</v>
      </c>
      <c r="J559" s="768">
        <v>284.74299999999999</v>
      </c>
      <c r="K559" s="768">
        <v>1.6891637967972903</v>
      </c>
      <c r="L559" s="768">
        <v>279.85199999999998</v>
      </c>
      <c r="M559" s="768">
        <v>1.6601492112582761</v>
      </c>
      <c r="N559" s="755" t="s">
        <v>2115</v>
      </c>
      <c r="O559" s="275"/>
    </row>
    <row r="560" spans="1:15" x14ac:dyDescent="0.35">
      <c r="A560" s="776" t="s">
        <v>118</v>
      </c>
      <c r="B560" s="768">
        <v>768.33000000000015</v>
      </c>
      <c r="C560" s="768">
        <v>2.1547875192669692</v>
      </c>
      <c r="D560" s="768">
        <v>798.20900000000006</v>
      </c>
      <c r="E560" s="768">
        <v>2.2385834094289803</v>
      </c>
      <c r="F560" s="768">
        <v>484.10500000000008</v>
      </c>
      <c r="G560" s="768">
        <v>2.5750483740793344</v>
      </c>
      <c r="H560" s="768">
        <v>508.27600000000001</v>
      </c>
      <c r="I560" s="768">
        <v>2.7036186103914388</v>
      </c>
      <c r="J560" s="768">
        <v>284.22500000000002</v>
      </c>
      <c r="K560" s="768">
        <v>1.6860908965091674</v>
      </c>
      <c r="L560" s="768">
        <v>289.93300000000005</v>
      </c>
      <c r="M560" s="768">
        <v>1.719952122077905</v>
      </c>
      <c r="N560" s="755" t="s">
        <v>2030</v>
      </c>
      <c r="O560" s="275"/>
    </row>
    <row r="561" spans="1:14" x14ac:dyDescent="0.35">
      <c r="A561" s="776" t="s">
        <v>119</v>
      </c>
      <c r="B561" s="768">
        <v>782.81499999999994</v>
      </c>
      <c r="C561" s="768">
        <v>2.1954108155284477</v>
      </c>
      <c r="D561" s="768">
        <v>815.8309999999999</v>
      </c>
      <c r="E561" s="768">
        <v>2.2880044468276526</v>
      </c>
      <c r="F561" s="768">
        <v>492.95899999999995</v>
      </c>
      <c r="G561" s="768">
        <v>2.6221445170733091</v>
      </c>
      <c r="H561" s="768">
        <v>519.702</v>
      </c>
      <c r="I561" s="768">
        <v>2.7643957201552927</v>
      </c>
      <c r="J561" s="768">
        <v>289.85599999999999</v>
      </c>
      <c r="K561" s="768">
        <v>1.7194953396026433</v>
      </c>
      <c r="L561" s="768">
        <v>296.12899999999996</v>
      </c>
      <c r="M561" s="768">
        <v>1.7567082807366106</v>
      </c>
      <c r="N561" s="755" t="s">
        <v>2030</v>
      </c>
    </row>
    <row r="562" spans="1:14" x14ac:dyDescent="0.35">
      <c r="A562" s="776" t="s">
        <v>120</v>
      </c>
      <c r="B562" s="768">
        <v>791.74300000000017</v>
      </c>
      <c r="C562" s="768">
        <v>2.2204494616466728</v>
      </c>
      <c r="D562" s="768">
        <v>820.10699999999997</v>
      </c>
      <c r="E562" s="768">
        <v>2.2999965224102614</v>
      </c>
      <c r="F562" s="768">
        <v>497.10400000000004</v>
      </c>
      <c r="G562" s="768">
        <v>2.6441925758840199</v>
      </c>
      <c r="H562" s="768">
        <v>519.19399999999996</v>
      </c>
      <c r="I562" s="768">
        <v>2.7616935696424236</v>
      </c>
      <c r="J562" s="768">
        <v>294.63900000000007</v>
      </c>
      <c r="K562" s="768">
        <v>1.7478692432283041</v>
      </c>
      <c r="L562" s="768">
        <v>300.91300000000007</v>
      </c>
      <c r="M562" s="768">
        <v>1.7850881166022101</v>
      </c>
      <c r="N562" s="755" t="s">
        <v>2115</v>
      </c>
    </row>
    <row r="563" spans="1:14" x14ac:dyDescent="0.35">
      <c r="A563" s="776" t="s">
        <v>121</v>
      </c>
      <c r="B563" s="768">
        <v>795.18399999999997</v>
      </c>
      <c r="C563" s="768">
        <v>2.2300997731714047</v>
      </c>
      <c r="D563" s="768">
        <v>809.971</v>
      </c>
      <c r="E563" s="768">
        <v>2.271570030804714</v>
      </c>
      <c r="F563" s="768">
        <v>496.60899999999998</v>
      </c>
      <c r="G563" s="768">
        <v>2.6415595748921494</v>
      </c>
      <c r="H563" s="768">
        <v>509.61099999999993</v>
      </c>
      <c r="I563" s="768">
        <v>2.7107197342786034</v>
      </c>
      <c r="J563" s="768">
        <v>298.57499999999999</v>
      </c>
      <c r="K563" s="768">
        <v>1.7712185396260873</v>
      </c>
      <c r="L563" s="768">
        <v>300.36000000000007</v>
      </c>
      <c r="M563" s="768">
        <v>1.7818075879162412</v>
      </c>
      <c r="N563" s="755" t="s">
        <v>2030</v>
      </c>
    </row>
    <row r="564" spans="1:14" x14ac:dyDescent="0.35">
      <c r="A564" s="776" t="s">
        <v>122</v>
      </c>
      <c r="B564" s="768">
        <v>796.99700000000007</v>
      </c>
      <c r="C564" s="768">
        <v>2.2351843459102425</v>
      </c>
      <c r="D564" s="768">
        <v>799.24399999999991</v>
      </c>
      <c r="E564" s="768">
        <v>2.2414860750576042</v>
      </c>
      <c r="F564" s="768">
        <v>497.56000000000006</v>
      </c>
      <c r="G564" s="768">
        <v>2.6466181283128938</v>
      </c>
      <c r="H564" s="768">
        <v>500.73899999999998</v>
      </c>
      <c r="I564" s="768">
        <v>2.663527845794015</v>
      </c>
      <c r="J564" s="768">
        <v>299.43699999999995</v>
      </c>
      <c r="K564" s="768">
        <v>1.7763321304530406</v>
      </c>
      <c r="L564" s="768">
        <v>298.505</v>
      </c>
      <c r="M564" s="768">
        <v>1.7708032828303952</v>
      </c>
      <c r="N564" s="755" t="s">
        <v>2030</v>
      </c>
    </row>
    <row r="565" spans="1:14" x14ac:dyDescent="0.35">
      <c r="A565" s="776" t="s">
        <v>123</v>
      </c>
      <c r="B565" s="768">
        <v>797.32500000000005</v>
      </c>
      <c r="C565" s="768">
        <v>2.2361042244862706</v>
      </c>
      <c r="D565" s="768">
        <v>794.97100000000012</v>
      </c>
      <c r="E565" s="768">
        <v>2.2295024129985577</v>
      </c>
      <c r="F565" s="768">
        <v>496.82099999999997</v>
      </c>
      <c r="G565" s="768">
        <v>2.6426872440038185</v>
      </c>
      <c r="H565" s="768">
        <v>493.04000000000008</v>
      </c>
      <c r="I565" s="768">
        <v>2.6225753717810703</v>
      </c>
      <c r="J565" s="768">
        <v>300.50400000000002</v>
      </c>
      <c r="K565" s="768">
        <v>1.7826618304673791</v>
      </c>
      <c r="L565" s="768">
        <v>301.93100000000004</v>
      </c>
      <c r="M565" s="768">
        <v>1.791127136859564</v>
      </c>
      <c r="N565" s="755" t="s">
        <v>2115</v>
      </c>
    </row>
    <row r="566" spans="1:14" x14ac:dyDescent="0.35">
      <c r="A566" s="776" t="s">
        <v>124</v>
      </c>
      <c r="B566" s="768">
        <v>797.69399999999996</v>
      </c>
      <c r="C566" s="768">
        <v>2.2371390878843016</v>
      </c>
      <c r="D566" s="768">
        <v>797.58999999999992</v>
      </c>
      <c r="E566" s="768">
        <v>2.2368474190675123</v>
      </c>
      <c r="F566" s="768">
        <v>496.90099999999995</v>
      </c>
      <c r="G566" s="768">
        <v>2.6431127795176561</v>
      </c>
      <c r="H566" s="768">
        <v>491.447</v>
      </c>
      <c r="I566" s="768">
        <v>2.6141018958617788</v>
      </c>
      <c r="J566" s="768">
        <v>300.79300000000001</v>
      </c>
      <c r="K566" s="768">
        <v>1.7843762478095944</v>
      </c>
      <c r="L566" s="768">
        <v>306.14299999999997</v>
      </c>
      <c r="M566" s="768">
        <v>1.8161137314803626</v>
      </c>
      <c r="N566" s="755" t="s">
        <v>2030</v>
      </c>
    </row>
    <row r="567" spans="1:14" x14ac:dyDescent="0.35">
      <c r="A567" s="776" t="s">
        <v>125</v>
      </c>
      <c r="B567" s="768">
        <v>800.54099999999994</v>
      </c>
      <c r="C567" s="768">
        <v>2.2451235217439098</v>
      </c>
      <c r="D567" s="768">
        <v>790.74600000000009</v>
      </c>
      <c r="E567" s="768">
        <v>2.21765336731649</v>
      </c>
      <c r="F567" s="768">
        <v>497.75799999999992</v>
      </c>
      <c r="G567" s="768">
        <v>2.6476713287096416</v>
      </c>
      <c r="H567" s="768">
        <v>485.21900000000005</v>
      </c>
      <c r="I567" s="768">
        <v>2.5809739561095228</v>
      </c>
      <c r="J567" s="768">
        <v>302.78300000000002</v>
      </c>
      <c r="K567" s="768">
        <v>1.7961814052871325</v>
      </c>
      <c r="L567" s="768">
        <v>305.52699999999999</v>
      </c>
      <c r="M567" s="768">
        <v>1.8124594716782703</v>
      </c>
      <c r="N567" s="755" t="s">
        <v>2115</v>
      </c>
    </row>
    <row r="568" spans="1:14" x14ac:dyDescent="0.35">
      <c r="A568" s="776" t="s">
        <v>126</v>
      </c>
      <c r="B568" s="768">
        <v>804.07699999999988</v>
      </c>
      <c r="C568" s="768">
        <v>2.2550402615147478</v>
      </c>
      <c r="D568" s="768">
        <v>786.51</v>
      </c>
      <c r="E568" s="768">
        <v>2.2057734720480311</v>
      </c>
      <c r="F568" s="768">
        <v>498.97699999999992</v>
      </c>
      <c r="G568" s="768">
        <v>2.6541554261017417</v>
      </c>
      <c r="H568" s="768">
        <v>481.75299999999999</v>
      </c>
      <c r="I568" s="768">
        <v>2.5625376299725087</v>
      </c>
      <c r="J568" s="768">
        <v>305.09999999999997</v>
      </c>
      <c r="K568" s="768">
        <v>1.8099264052245472</v>
      </c>
      <c r="L568" s="768">
        <v>304.75700000000001</v>
      </c>
      <c r="M568" s="768">
        <v>1.807891646925655</v>
      </c>
      <c r="N568" s="755" t="s">
        <v>2030</v>
      </c>
    </row>
    <row r="569" spans="1:14" x14ac:dyDescent="0.35">
      <c r="A569" s="776" t="s">
        <v>127</v>
      </c>
      <c r="B569" s="768">
        <v>811.46400000000006</v>
      </c>
      <c r="C569" s="768">
        <v>2.275757161030354</v>
      </c>
      <c r="D569" s="768">
        <v>783.84800000000018</v>
      </c>
      <c r="E569" s="768">
        <v>2.1983078721413656</v>
      </c>
      <c r="F569" s="768">
        <v>502.38800000000003</v>
      </c>
      <c r="G569" s="768">
        <v>2.6722991965729923</v>
      </c>
      <c r="H569" s="768">
        <v>480.77600000000007</v>
      </c>
      <c r="I569" s="768">
        <v>2.5573407775097676</v>
      </c>
      <c r="J569" s="768">
        <v>309.07600000000002</v>
      </c>
      <c r="K569" s="768">
        <v>1.8335129912198698</v>
      </c>
      <c r="L569" s="768">
        <v>303.07200000000006</v>
      </c>
      <c r="M569" s="768">
        <v>1.7978958226293484</v>
      </c>
      <c r="N569" s="755" t="s">
        <v>2030</v>
      </c>
    </row>
    <row r="570" spans="1:14" x14ac:dyDescent="0.35">
      <c r="A570" s="776" t="s">
        <v>128</v>
      </c>
      <c r="B570" s="768">
        <v>823.97600000000011</v>
      </c>
      <c r="C570" s="768">
        <v>2.3108471632963963</v>
      </c>
      <c r="D570" s="768">
        <v>793.65700000000004</v>
      </c>
      <c r="E570" s="768">
        <v>2.225817289678738</v>
      </c>
      <c r="F570" s="768">
        <v>508.68200000000002</v>
      </c>
      <c r="G570" s="768">
        <v>2.7057782031241646</v>
      </c>
      <c r="H570" s="768">
        <v>488.68399999999997</v>
      </c>
      <c r="I570" s="768">
        <v>2.5994049630526126</v>
      </c>
      <c r="J570" s="768">
        <v>315.29400000000004</v>
      </c>
      <c r="K570" s="768">
        <v>1.8703996591572225</v>
      </c>
      <c r="L570" s="768">
        <v>304.97300000000007</v>
      </c>
      <c r="M570" s="768">
        <v>1.8091730107523634</v>
      </c>
      <c r="N570" s="755" t="s">
        <v>2115</v>
      </c>
    </row>
    <row r="571" spans="1:14" x14ac:dyDescent="0.35">
      <c r="A571" s="776" t="s">
        <v>129</v>
      </c>
      <c r="B571" s="768">
        <v>832.85699999999997</v>
      </c>
      <c r="C571" s="768">
        <v>2.3219201723946767</v>
      </c>
      <c r="D571" s="768">
        <v>821.55799999999999</v>
      </c>
      <c r="E571" s="768">
        <v>2.2904197155000512</v>
      </c>
      <c r="F571" s="768">
        <v>511.92599999999999</v>
      </c>
      <c r="G571" s="768">
        <v>2.702246746779454</v>
      </c>
      <c r="H571" s="768">
        <v>507.28800000000007</v>
      </c>
      <c r="I571" s="768">
        <v>2.6777646528604833</v>
      </c>
      <c r="J571" s="768">
        <v>320.93099999999998</v>
      </c>
      <c r="K571" s="768">
        <v>1.8962103267837382</v>
      </c>
      <c r="L571" s="768">
        <v>314.27</v>
      </c>
      <c r="M571" s="768">
        <v>1.8568540259380533</v>
      </c>
      <c r="N571" s="755" t="s">
        <v>2030</v>
      </c>
    </row>
    <row r="572" spans="1:14" x14ac:dyDescent="0.35">
      <c r="A572" s="776" t="s">
        <v>130</v>
      </c>
      <c r="B572" s="768">
        <v>842.779</v>
      </c>
      <c r="C572" s="768">
        <v>2.3495816940610612</v>
      </c>
      <c r="D572" s="768">
        <v>865.59299999999996</v>
      </c>
      <c r="E572" s="768">
        <v>2.4131847937684685</v>
      </c>
      <c r="F572" s="768">
        <v>516.428</v>
      </c>
      <c r="G572" s="768">
        <v>2.7260109526490544</v>
      </c>
      <c r="H572" s="768">
        <v>534.94199999999989</v>
      </c>
      <c r="I572" s="768">
        <v>2.8237387419582016</v>
      </c>
      <c r="J572" s="768">
        <v>326.351</v>
      </c>
      <c r="K572" s="768">
        <v>1.928234219680242</v>
      </c>
      <c r="L572" s="768">
        <v>330.65100000000007</v>
      </c>
      <c r="M572" s="768">
        <v>1.9536406291737787</v>
      </c>
      <c r="N572" s="755" t="s">
        <v>2030</v>
      </c>
    </row>
    <row r="573" spans="1:14" x14ac:dyDescent="0.35">
      <c r="A573" s="776" t="s">
        <v>131</v>
      </c>
      <c r="B573" s="768">
        <v>854.6339999999999</v>
      </c>
      <c r="C573" s="768">
        <v>2.3826322221153835</v>
      </c>
      <c r="D573" s="768">
        <v>884.13599999999997</v>
      </c>
      <c r="E573" s="768">
        <v>2.4648807821034584</v>
      </c>
      <c r="F573" s="768">
        <v>522.62699999999995</v>
      </c>
      <c r="G573" s="768">
        <v>2.75873292336999</v>
      </c>
      <c r="H573" s="768">
        <v>547.08699999999999</v>
      </c>
      <c r="I573" s="768">
        <v>2.8878472004847011</v>
      </c>
      <c r="J573" s="768">
        <v>332.00699999999995</v>
      </c>
      <c r="K573" s="768">
        <v>1.9616525108652281</v>
      </c>
      <c r="L573" s="768">
        <v>337.04899999999998</v>
      </c>
      <c r="M573" s="768">
        <v>1.9914430031132306</v>
      </c>
      <c r="N573" s="755" t="s">
        <v>2030</v>
      </c>
    </row>
    <row r="574" spans="1:14" x14ac:dyDescent="0.35">
      <c r="A574" s="776" t="s">
        <v>132</v>
      </c>
      <c r="B574" s="768">
        <v>866.24199999999996</v>
      </c>
      <c r="C574" s="768">
        <v>2.4149941394207044</v>
      </c>
      <c r="D574" s="768">
        <v>917.09799999999996</v>
      </c>
      <c r="E574" s="768">
        <v>2.5567754683730981</v>
      </c>
      <c r="F574" s="768">
        <v>528.101</v>
      </c>
      <c r="G574" s="768">
        <v>2.7876279173571503</v>
      </c>
      <c r="H574" s="768">
        <v>561.995</v>
      </c>
      <c r="I574" s="768">
        <v>2.9665403993083359</v>
      </c>
      <c r="J574" s="768">
        <v>338.14100000000002</v>
      </c>
      <c r="K574" s="768">
        <v>1.9978950494311241</v>
      </c>
      <c r="L574" s="768">
        <v>355.10299999999995</v>
      </c>
      <c r="M574" s="768">
        <v>2.0981144721821376</v>
      </c>
      <c r="N574" s="755" t="s">
        <v>2115</v>
      </c>
    </row>
    <row r="575" spans="1:14" x14ac:dyDescent="0.35">
      <c r="A575" s="776" t="s">
        <v>133</v>
      </c>
      <c r="B575" s="768">
        <v>880.11199999999985</v>
      </c>
      <c r="C575" s="768">
        <v>2.4536622814800424</v>
      </c>
      <c r="D575" s="768">
        <v>896.81099999999992</v>
      </c>
      <c r="E575" s="768">
        <v>2.5002173863285559</v>
      </c>
      <c r="F575" s="768">
        <v>535.09399999999994</v>
      </c>
      <c r="G575" s="768">
        <v>2.8245410874251453</v>
      </c>
      <c r="H575" s="768">
        <v>550.49699999999996</v>
      </c>
      <c r="I575" s="768">
        <v>2.905847187604945</v>
      </c>
      <c r="J575" s="768">
        <v>345.01799999999997</v>
      </c>
      <c r="K575" s="768">
        <v>2.0385275792188096</v>
      </c>
      <c r="L575" s="768">
        <v>346.31400000000002</v>
      </c>
      <c r="M575" s="768">
        <v>2.0461849528708149</v>
      </c>
      <c r="N575" s="755" t="s">
        <v>2030</v>
      </c>
    </row>
    <row r="576" spans="1:14" x14ac:dyDescent="0.35">
      <c r="A576" s="776" t="s">
        <v>134</v>
      </c>
      <c r="B576" s="768">
        <v>881.40099999999984</v>
      </c>
      <c r="C576" s="768">
        <v>2.4572558817045906</v>
      </c>
      <c r="D576" s="768">
        <v>890.28800000000001</v>
      </c>
      <c r="E576" s="768">
        <v>2.4820319291798136</v>
      </c>
      <c r="F576" s="768">
        <v>534.94999999999993</v>
      </c>
      <c r="G576" s="768">
        <v>2.8237809706669883</v>
      </c>
      <c r="H576" s="768">
        <v>542.96500000000003</v>
      </c>
      <c r="I576" s="768">
        <v>2.8660888582824593</v>
      </c>
      <c r="J576" s="768">
        <v>346.45099999999996</v>
      </c>
      <c r="K576" s="768">
        <v>2.0469944128942132</v>
      </c>
      <c r="L576" s="768">
        <v>347.32299999999998</v>
      </c>
      <c r="M576" s="768">
        <v>2.0521465964008097</v>
      </c>
      <c r="N576" s="755" t="s">
        <v>2115</v>
      </c>
    </row>
    <row r="577" spans="1:14" x14ac:dyDescent="0.35">
      <c r="A577" s="776" t="s">
        <v>135</v>
      </c>
      <c r="B577" s="768">
        <v>892.18000000000006</v>
      </c>
      <c r="C577" s="768">
        <v>2.4873066317592132</v>
      </c>
      <c r="D577" s="768">
        <v>893.43300000000011</v>
      </c>
      <c r="E577" s="768">
        <v>2.490799867664069</v>
      </c>
      <c r="F577" s="768">
        <v>539.75100000000009</v>
      </c>
      <c r="G577" s="768">
        <v>2.8491234745274849</v>
      </c>
      <c r="H577" s="768">
        <v>538.9380000000001</v>
      </c>
      <c r="I577" s="768">
        <v>2.8448319819970576</v>
      </c>
      <c r="J577" s="768">
        <v>352.42900000000003</v>
      </c>
      <c r="K577" s="768">
        <v>2.0823152305575534</v>
      </c>
      <c r="L577" s="768">
        <v>354.495</v>
      </c>
      <c r="M577" s="768">
        <v>2.094522124049099</v>
      </c>
      <c r="N577" s="755" t="s">
        <v>2030</v>
      </c>
    </row>
    <row r="578" spans="1:14" x14ac:dyDescent="0.35">
      <c r="A578" s="776" t="s">
        <v>136</v>
      </c>
      <c r="B578" s="768">
        <v>904.10200000000009</v>
      </c>
      <c r="C578" s="768">
        <v>2.5205439489640749</v>
      </c>
      <c r="D578" s="768">
        <v>907.35500000000002</v>
      </c>
      <c r="E578" s="768">
        <v>2.529612980407407</v>
      </c>
      <c r="F578" s="768">
        <v>544.73500000000001</v>
      </c>
      <c r="G578" s="768">
        <v>2.8754319601014715</v>
      </c>
      <c r="H578" s="768">
        <v>542.09400000000005</v>
      </c>
      <c r="I578" s="768">
        <v>2.8614912076133292</v>
      </c>
      <c r="J578" s="768">
        <v>359.36700000000002</v>
      </c>
      <c r="K578" s="768">
        <v>2.1233081768520075</v>
      </c>
      <c r="L578" s="768">
        <v>365.26099999999997</v>
      </c>
      <c r="M578" s="768">
        <v>2.1581326832601242</v>
      </c>
      <c r="N578" s="755" t="s">
        <v>2030</v>
      </c>
    </row>
    <row r="579" spans="1:14" x14ac:dyDescent="0.35">
      <c r="A579" s="776" t="s">
        <v>137</v>
      </c>
      <c r="B579" s="768">
        <v>926.43200000000002</v>
      </c>
      <c r="C579" s="768">
        <v>2.5827977061511702</v>
      </c>
      <c r="D579" s="768">
        <v>918.24700000000007</v>
      </c>
      <c r="E579" s="768">
        <v>2.5599787629099535</v>
      </c>
      <c r="F579" s="768">
        <v>556.67399999999998</v>
      </c>
      <c r="G579" s="768">
        <v>2.9384530293767179</v>
      </c>
      <c r="H579" s="768">
        <v>545.12200000000007</v>
      </c>
      <c r="I579" s="768">
        <v>2.877474773889019</v>
      </c>
      <c r="J579" s="768">
        <v>369.75799999999998</v>
      </c>
      <c r="K579" s="768">
        <v>2.1847030608165041</v>
      </c>
      <c r="L579" s="768">
        <v>373.12499999999994</v>
      </c>
      <c r="M579" s="768">
        <v>2.2045968702966752</v>
      </c>
      <c r="N579" s="755" t="s">
        <v>2115</v>
      </c>
    </row>
    <row r="580" spans="1:14" x14ac:dyDescent="0.35">
      <c r="A580" s="776" t="s">
        <v>138</v>
      </c>
      <c r="B580" s="768">
        <v>951.12799999999993</v>
      </c>
      <c r="C580" s="768">
        <v>2.6516476294602844</v>
      </c>
      <c r="D580" s="768">
        <v>931.798</v>
      </c>
      <c r="E580" s="768">
        <v>2.597757565580904</v>
      </c>
      <c r="F580" s="768">
        <v>569.90699999999993</v>
      </c>
      <c r="G580" s="768">
        <v>3.0083045922981797</v>
      </c>
      <c r="H580" s="768">
        <v>550.98700000000008</v>
      </c>
      <c r="I580" s="768">
        <v>2.9084336960181183</v>
      </c>
      <c r="J580" s="768">
        <v>381.22100000000006</v>
      </c>
      <c r="K580" s="768">
        <v>2.2524318217524129</v>
      </c>
      <c r="L580" s="768">
        <v>380.81099999999992</v>
      </c>
      <c r="M580" s="768">
        <v>2.25000935014954</v>
      </c>
      <c r="N580" s="755" t="s">
        <v>2030</v>
      </c>
    </row>
    <row r="581" spans="1:14" x14ac:dyDescent="0.35">
      <c r="A581" s="776" t="s">
        <v>139</v>
      </c>
      <c r="B581" s="768">
        <v>973.298</v>
      </c>
      <c r="C581" s="768">
        <v>2.7134553230043021</v>
      </c>
      <c r="D581" s="768">
        <v>946.35399999999981</v>
      </c>
      <c r="E581" s="768">
        <v>2.6383382055099389</v>
      </c>
      <c r="F581" s="768">
        <v>581.21799999999996</v>
      </c>
      <c r="G581" s="768">
        <v>3.0680107079336869</v>
      </c>
      <c r="H581" s="768">
        <v>558.90299999999991</v>
      </c>
      <c r="I581" s="768">
        <v>2.9502190033623545</v>
      </c>
      <c r="J581" s="768">
        <v>392.08</v>
      </c>
      <c r="K581" s="768">
        <v>2.3165918684245774</v>
      </c>
      <c r="L581" s="768">
        <v>387.45099999999996</v>
      </c>
      <c r="M581" s="768">
        <v>2.2892415731814193</v>
      </c>
      <c r="N581" s="755" t="s">
        <v>2030</v>
      </c>
    </row>
    <row r="582" spans="1:14" x14ac:dyDescent="0.35">
      <c r="A582" s="776" t="s">
        <v>140</v>
      </c>
      <c r="B582" s="768">
        <v>1000.4779999999998</v>
      </c>
      <c r="C582" s="768">
        <v>2.7892303843722042</v>
      </c>
      <c r="D582" s="768">
        <v>967.97800000000007</v>
      </c>
      <c r="E582" s="768">
        <v>2.6986237068719539</v>
      </c>
      <c r="F582" s="768">
        <v>595.22399999999993</v>
      </c>
      <c r="G582" s="768">
        <v>3.1419426198416436</v>
      </c>
      <c r="H582" s="768">
        <v>572.80600000000004</v>
      </c>
      <c r="I582" s="768">
        <v>3.0236072206446867</v>
      </c>
      <c r="J582" s="768">
        <v>405.25399999999996</v>
      </c>
      <c r="K582" s="768">
        <v>2.3944300169519832</v>
      </c>
      <c r="L582" s="768">
        <v>395.17200000000003</v>
      </c>
      <c r="M582" s="768">
        <v>2.3348608493906275</v>
      </c>
      <c r="N582" s="755" t="s">
        <v>2115</v>
      </c>
    </row>
    <row r="583" spans="1:14" x14ac:dyDescent="0.35">
      <c r="A583" s="776" t="s">
        <v>141</v>
      </c>
      <c r="B583" s="768">
        <v>1019.0920000000001</v>
      </c>
      <c r="C583" s="768">
        <v>2.7767127256018469</v>
      </c>
      <c r="D583" s="768">
        <v>1004.683</v>
      </c>
      <c r="E583" s="768">
        <v>2.7374526257647398</v>
      </c>
      <c r="F583" s="768">
        <v>602.27500000000009</v>
      </c>
      <c r="G583" s="768">
        <v>3.1237424184641127</v>
      </c>
      <c r="H583" s="768">
        <v>596.471</v>
      </c>
      <c r="I583" s="768">
        <v>3.0936395568199035</v>
      </c>
      <c r="J583" s="768">
        <v>416.81700000000006</v>
      </c>
      <c r="K583" s="768">
        <v>2.3926363992520452</v>
      </c>
      <c r="L583" s="768">
        <v>408.21199999999999</v>
      </c>
      <c r="M583" s="768">
        <v>2.3432414940165005</v>
      </c>
      <c r="N583" s="755" t="s">
        <v>2030</v>
      </c>
    </row>
    <row r="584" spans="1:14" x14ac:dyDescent="0.35">
      <c r="A584" s="776" t="s">
        <v>142</v>
      </c>
      <c r="B584" s="768">
        <v>1039.665</v>
      </c>
      <c r="C584" s="768">
        <v>2.832767832406538</v>
      </c>
      <c r="D584" s="768">
        <v>1063.673</v>
      </c>
      <c r="E584" s="768">
        <v>2.8981822592848272</v>
      </c>
      <c r="F584" s="768">
        <v>611.15</v>
      </c>
      <c r="G584" s="768">
        <v>3.1697732415330901</v>
      </c>
      <c r="H584" s="768">
        <v>631.46299999999997</v>
      </c>
      <c r="I584" s="768">
        <v>3.2751280707162072</v>
      </c>
      <c r="J584" s="768">
        <v>428.51499999999999</v>
      </c>
      <c r="K584" s="768">
        <v>2.4597859171422707</v>
      </c>
      <c r="L584" s="768">
        <v>432.21</v>
      </c>
      <c r="M584" s="768">
        <v>2.480996164073745</v>
      </c>
      <c r="N584" s="755" t="s">
        <v>2115</v>
      </c>
    </row>
    <row r="585" spans="1:14" x14ac:dyDescent="0.35">
      <c r="A585" s="776" t="s">
        <v>143</v>
      </c>
      <c r="B585" s="768">
        <v>1059.395</v>
      </c>
      <c r="C585" s="768">
        <v>2.8865260231058314</v>
      </c>
      <c r="D585" s="768">
        <v>1093.1320000000001</v>
      </c>
      <c r="E585" s="768">
        <v>2.9784489871008679</v>
      </c>
      <c r="F585" s="768">
        <v>621.51600000000008</v>
      </c>
      <c r="G585" s="768">
        <v>3.2235372428776574</v>
      </c>
      <c r="H585" s="768">
        <v>649.43200000000002</v>
      </c>
      <c r="I585" s="768">
        <v>3.3683255760374995</v>
      </c>
      <c r="J585" s="768">
        <v>437.87900000000002</v>
      </c>
      <c r="K585" s="768">
        <v>2.5135376768895847</v>
      </c>
      <c r="L585" s="768">
        <v>443.70000000000005</v>
      </c>
      <c r="M585" s="768">
        <v>2.5469517086590332</v>
      </c>
      <c r="N585" s="755" t="s">
        <v>2030</v>
      </c>
    </row>
    <row r="586" spans="1:14" x14ac:dyDescent="0.35">
      <c r="A586" s="776" t="s">
        <v>144</v>
      </c>
      <c r="B586" s="768">
        <v>1079.519</v>
      </c>
      <c r="C586" s="768">
        <v>2.9413577428033775</v>
      </c>
      <c r="D586" s="768">
        <v>1108.3339999999998</v>
      </c>
      <c r="E586" s="768">
        <v>3.019869768398924</v>
      </c>
      <c r="F586" s="768">
        <v>633.65300000000002</v>
      </c>
      <c r="G586" s="768">
        <v>3.2864866625495663</v>
      </c>
      <c r="H586" s="768">
        <v>658.32599999999991</v>
      </c>
      <c r="I586" s="768">
        <v>3.4144549439671321</v>
      </c>
      <c r="J586" s="768">
        <v>445.86599999999999</v>
      </c>
      <c r="K586" s="768">
        <v>2.5593851037479567</v>
      </c>
      <c r="L586" s="768">
        <v>450.00799999999998</v>
      </c>
      <c r="M586" s="768">
        <v>2.5831612452337933</v>
      </c>
      <c r="N586" s="755" t="s">
        <v>2030</v>
      </c>
    </row>
    <row r="587" spans="1:14" x14ac:dyDescent="0.35">
      <c r="A587" s="776" t="s">
        <v>145</v>
      </c>
      <c r="B587" s="768">
        <v>1097.0250000000001</v>
      </c>
      <c r="C587" s="768">
        <v>2.9890562165176116</v>
      </c>
      <c r="D587" s="768">
        <v>1114.479</v>
      </c>
      <c r="E587" s="768">
        <v>3.0366130062016188</v>
      </c>
      <c r="F587" s="768">
        <v>645.07000000000005</v>
      </c>
      <c r="G587" s="768">
        <v>3.3457017506598228</v>
      </c>
      <c r="H587" s="768">
        <v>660.54300000000012</v>
      </c>
      <c r="I587" s="768">
        <v>3.4259535732340551</v>
      </c>
      <c r="J587" s="768">
        <v>451.95499999999998</v>
      </c>
      <c r="K587" s="768">
        <v>2.5943375241987678</v>
      </c>
      <c r="L587" s="768">
        <v>453.93599999999992</v>
      </c>
      <c r="M587" s="768">
        <v>2.605708971877049</v>
      </c>
      <c r="N587" s="755" t="s">
        <v>2030</v>
      </c>
    </row>
    <row r="588" spans="1:14" x14ac:dyDescent="0.35">
      <c r="A588" s="776" t="s">
        <v>146</v>
      </c>
      <c r="B588" s="768">
        <v>1126.6490000000001</v>
      </c>
      <c r="C588" s="768">
        <v>3.069772518660332</v>
      </c>
      <c r="D588" s="768">
        <v>1136.9860000000003</v>
      </c>
      <c r="E588" s="768">
        <v>3.0979376690535707</v>
      </c>
      <c r="F588" s="768">
        <v>663.85300000000007</v>
      </c>
      <c r="G588" s="768">
        <v>3.4431211252744287</v>
      </c>
      <c r="H588" s="768">
        <v>670.15400000000022</v>
      </c>
      <c r="I588" s="768">
        <v>3.4758017130105006</v>
      </c>
      <c r="J588" s="768">
        <v>462.79599999999999</v>
      </c>
      <c r="K588" s="768">
        <v>2.6565676424623978</v>
      </c>
      <c r="L588" s="768">
        <v>466.83200000000005</v>
      </c>
      <c r="M588" s="768">
        <v>2.6797353167832183</v>
      </c>
      <c r="N588" s="755" t="s">
        <v>2115</v>
      </c>
    </row>
    <row r="589" spans="1:14" x14ac:dyDescent="0.35">
      <c r="A589" s="776" t="s">
        <v>147</v>
      </c>
      <c r="B589" s="768">
        <v>1143.162</v>
      </c>
      <c r="C589" s="768">
        <v>3.1147653723358224</v>
      </c>
      <c r="D589" s="768">
        <v>1147.3790000000001</v>
      </c>
      <c r="E589" s="768">
        <v>3.1262554022485913</v>
      </c>
      <c r="F589" s="768">
        <v>673.50199999999995</v>
      </c>
      <c r="G589" s="768">
        <v>3.4931663547721827</v>
      </c>
      <c r="H589" s="768">
        <v>674.12100000000009</v>
      </c>
      <c r="I589" s="768">
        <v>3.4963768426008817</v>
      </c>
      <c r="J589" s="768">
        <v>469.66</v>
      </c>
      <c r="K589" s="768">
        <v>2.6959687615253585</v>
      </c>
      <c r="L589" s="768">
        <v>473.25800000000004</v>
      </c>
      <c r="M589" s="768">
        <v>2.7166222035982801</v>
      </c>
      <c r="N589" s="755" t="s">
        <v>2030</v>
      </c>
    </row>
    <row r="590" spans="1:14" x14ac:dyDescent="0.35">
      <c r="A590" s="776" t="s">
        <v>148</v>
      </c>
      <c r="B590" s="768">
        <v>1163.4659999999999</v>
      </c>
      <c r="C590" s="768">
        <v>3.1700875367533827</v>
      </c>
      <c r="D590" s="768">
        <v>1165.6950000000002</v>
      </c>
      <c r="E590" s="768">
        <v>3.1761608772028875</v>
      </c>
      <c r="F590" s="768">
        <v>684.548</v>
      </c>
      <c r="G590" s="768">
        <v>3.5504572248138655</v>
      </c>
      <c r="H590" s="768">
        <v>681.21300000000008</v>
      </c>
      <c r="I590" s="768">
        <v>3.5331600084831569</v>
      </c>
      <c r="J590" s="768">
        <v>478.91800000000001</v>
      </c>
      <c r="K590" s="768">
        <v>2.7491120541076555</v>
      </c>
      <c r="L590" s="768">
        <v>484.48199999999997</v>
      </c>
      <c r="M590" s="768">
        <v>2.7810508400147524</v>
      </c>
      <c r="N590" s="755" t="s">
        <v>2030</v>
      </c>
    </row>
    <row r="591" spans="1:14" x14ac:dyDescent="0.35">
      <c r="A591" s="776" t="s">
        <v>149</v>
      </c>
      <c r="B591" s="768">
        <v>1183.4000000000001</v>
      </c>
      <c r="C591" s="768">
        <v>3.224401564802025</v>
      </c>
      <c r="D591" s="768">
        <v>1166.6490000000001</v>
      </c>
      <c r="E591" s="768">
        <v>3.1787602342189603</v>
      </c>
      <c r="F591" s="768">
        <v>695.38800000000003</v>
      </c>
      <c r="G591" s="768">
        <v>3.6066796611031871</v>
      </c>
      <c r="H591" s="768">
        <v>678.351</v>
      </c>
      <c r="I591" s="768">
        <v>3.5183160405255882</v>
      </c>
      <c r="J591" s="768">
        <v>488.01199999999994</v>
      </c>
      <c r="K591" s="768">
        <v>2.8013139446610591</v>
      </c>
      <c r="L591" s="768">
        <v>488.29800000000006</v>
      </c>
      <c r="M591" s="768">
        <v>2.8029556579553496</v>
      </c>
      <c r="N591" s="755" t="s">
        <v>2115</v>
      </c>
    </row>
    <row r="592" spans="1:14" x14ac:dyDescent="0.35">
      <c r="A592" s="776" t="s">
        <v>150</v>
      </c>
      <c r="B592" s="768">
        <v>1211.356</v>
      </c>
      <c r="C592" s="768">
        <v>3.3005730792059507</v>
      </c>
      <c r="D592" s="768">
        <v>1186.059</v>
      </c>
      <c r="E592" s="768">
        <v>3.2316465231937848</v>
      </c>
      <c r="F592" s="768">
        <v>709.71100000000001</v>
      </c>
      <c r="G592" s="768">
        <v>3.6809669263220011</v>
      </c>
      <c r="H592" s="768">
        <v>685.86200000000008</v>
      </c>
      <c r="I592" s="768">
        <v>3.5572723799138819</v>
      </c>
      <c r="J592" s="768">
        <v>501.64500000000004</v>
      </c>
      <c r="K592" s="768">
        <v>2.8795708584409754</v>
      </c>
      <c r="L592" s="768">
        <v>500.19699999999995</v>
      </c>
      <c r="M592" s="768">
        <v>2.8712589673565976</v>
      </c>
      <c r="N592" s="755" t="s">
        <v>2030</v>
      </c>
    </row>
    <row r="593" spans="1:14" x14ac:dyDescent="0.35">
      <c r="A593" s="776" t="s">
        <v>151</v>
      </c>
      <c r="B593" s="768">
        <v>1232.3709999999999</v>
      </c>
      <c r="C593" s="768">
        <v>3.3578325002675644</v>
      </c>
      <c r="D593" s="768">
        <v>1198.9460000000001</v>
      </c>
      <c r="E593" s="768">
        <v>3.2667596404538868</v>
      </c>
      <c r="F593" s="768">
        <v>721.61599999999999</v>
      </c>
      <c r="G593" s="768">
        <v>3.7427130613796002</v>
      </c>
      <c r="H593" s="768">
        <v>695.21400000000006</v>
      </c>
      <c r="I593" s="768">
        <v>3.6057771976424542</v>
      </c>
      <c r="J593" s="768">
        <v>510.75499999999988</v>
      </c>
      <c r="K593" s="768">
        <v>2.9318645930947582</v>
      </c>
      <c r="L593" s="768">
        <v>503.73200000000003</v>
      </c>
      <c r="M593" s="768">
        <v>2.8915507732842736</v>
      </c>
      <c r="N593" s="755" t="s">
        <v>2115</v>
      </c>
    </row>
    <row r="594" spans="1:14" x14ac:dyDescent="0.35">
      <c r="A594" s="776" t="s">
        <v>152</v>
      </c>
      <c r="B594" s="768">
        <v>1240.3150000000001</v>
      </c>
      <c r="C594" s="768">
        <v>3.3794774605775082</v>
      </c>
      <c r="D594" s="768">
        <v>1204.0219999999999</v>
      </c>
      <c r="E594" s="768">
        <v>3.2805901815582761</v>
      </c>
      <c r="F594" s="768">
        <v>724.62599999999998</v>
      </c>
      <c r="G594" s="768">
        <v>3.7583246419359519</v>
      </c>
      <c r="H594" s="768">
        <v>700.899</v>
      </c>
      <c r="I594" s="768">
        <v>3.6352628572646677</v>
      </c>
      <c r="J594" s="768">
        <v>515.68899999999996</v>
      </c>
      <c r="K594" s="768">
        <v>2.9601870175493983</v>
      </c>
      <c r="L594" s="768">
        <v>503.12300000000005</v>
      </c>
      <c r="M594" s="768">
        <v>2.8880549572135648</v>
      </c>
      <c r="N594" s="755" t="s">
        <v>2030</v>
      </c>
    </row>
    <row r="595" spans="1:14" x14ac:dyDescent="0.35">
      <c r="A595" s="776" t="s">
        <v>153</v>
      </c>
      <c r="B595" s="768">
        <v>1229.2330000000002</v>
      </c>
      <c r="C595" s="768">
        <v>3.2572098014474964</v>
      </c>
      <c r="D595" s="768">
        <v>1217.057</v>
      </c>
      <c r="E595" s="768">
        <v>3.2249459535501281</v>
      </c>
      <c r="F595" s="768">
        <v>715.82</v>
      </c>
      <c r="G595" s="768">
        <v>3.6225481176130274</v>
      </c>
      <c r="H595" s="768">
        <v>710.92600000000004</v>
      </c>
      <c r="I595" s="768">
        <v>3.5977810665560597</v>
      </c>
      <c r="J595" s="768">
        <v>513.41300000000001</v>
      </c>
      <c r="K595" s="768">
        <v>2.8556720699093536</v>
      </c>
      <c r="L595" s="768">
        <v>506.13099999999997</v>
      </c>
      <c r="M595" s="768">
        <v>2.8151686077588436</v>
      </c>
      <c r="N595" s="755" t="s">
        <v>2030</v>
      </c>
    </row>
    <row r="596" spans="1:14" x14ac:dyDescent="0.35">
      <c r="A596" s="776" t="s">
        <v>154</v>
      </c>
      <c r="B596" s="768">
        <v>1227.5389999999998</v>
      </c>
      <c r="C596" s="768">
        <v>3.2527210565117084</v>
      </c>
      <c r="D596" s="768">
        <v>1257.2570000000001</v>
      </c>
      <c r="E596" s="768">
        <v>3.3314675275871002</v>
      </c>
      <c r="F596" s="768">
        <v>713.98099999999988</v>
      </c>
      <c r="G596" s="768">
        <v>3.6132414958529604</v>
      </c>
      <c r="H596" s="768">
        <v>737.47700000000009</v>
      </c>
      <c r="I596" s="768">
        <v>3.732147632271944</v>
      </c>
      <c r="J596" s="768">
        <v>513.55799999999999</v>
      </c>
      <c r="K596" s="768">
        <v>2.8564785793863963</v>
      </c>
      <c r="L596" s="768">
        <v>519.78000000000009</v>
      </c>
      <c r="M596" s="768">
        <v>2.8910861791530098</v>
      </c>
      <c r="N596" s="755" t="s">
        <v>2115</v>
      </c>
    </row>
    <row r="597" spans="1:14" x14ac:dyDescent="0.35">
      <c r="A597" s="776" t="s">
        <v>155</v>
      </c>
      <c r="B597" s="768">
        <v>1229.8829999999998</v>
      </c>
      <c r="C597" s="768">
        <v>3.2589321652067995</v>
      </c>
      <c r="D597" s="768">
        <v>1270.2139999999999</v>
      </c>
      <c r="E597" s="768">
        <v>3.365800861786032</v>
      </c>
      <c r="F597" s="768">
        <v>716.63</v>
      </c>
      <c r="G597" s="768">
        <v>3.6266472821729256</v>
      </c>
      <c r="H597" s="768">
        <v>747.55499999999995</v>
      </c>
      <c r="I597" s="768">
        <v>3.7831493365122606</v>
      </c>
      <c r="J597" s="768">
        <v>513.25299999999993</v>
      </c>
      <c r="K597" s="768">
        <v>2.8547821284174444</v>
      </c>
      <c r="L597" s="768">
        <v>522.65899999999999</v>
      </c>
      <c r="M597" s="768">
        <v>2.9070995638730479</v>
      </c>
      <c r="N597" s="755" t="s">
        <v>2030</v>
      </c>
    </row>
    <row r="598" spans="1:14" x14ac:dyDescent="0.35">
      <c r="A598" s="776" t="s">
        <v>156</v>
      </c>
      <c r="B598" s="768">
        <v>2090.3340000000003</v>
      </c>
      <c r="C598" s="768">
        <v>5.5389469637562208</v>
      </c>
      <c r="D598" s="768">
        <v>2117.7839999999997</v>
      </c>
      <c r="E598" s="768">
        <v>5.6116837102068375</v>
      </c>
      <c r="F598" s="768">
        <v>1245.8370000000002</v>
      </c>
      <c r="G598" s="768">
        <v>6.3048035528521993</v>
      </c>
      <c r="H598" s="768">
        <v>1269.9809999999998</v>
      </c>
      <c r="I598" s="768">
        <v>6.4269890209190983</v>
      </c>
      <c r="J598" s="768">
        <v>844.49700000000018</v>
      </c>
      <c r="K598" s="768">
        <v>4.6972057505794371</v>
      </c>
      <c r="L598" s="768">
        <v>847.80300000000011</v>
      </c>
      <c r="M598" s="768">
        <v>4.7155941666560066</v>
      </c>
      <c r="N598" s="755" t="s">
        <v>2030</v>
      </c>
    </row>
    <row r="599" spans="1:14" x14ac:dyDescent="0.35">
      <c r="A599" s="776" t="s">
        <v>157</v>
      </c>
      <c r="B599" s="768">
        <v>2657.1890000000003</v>
      </c>
      <c r="C599" s="768">
        <v>7.0409939003414896</v>
      </c>
      <c r="D599" s="768">
        <v>2669.4090000000006</v>
      </c>
      <c r="E599" s="768">
        <v>7.0733743390164108</v>
      </c>
      <c r="F599" s="768">
        <v>1617.9130000000002</v>
      </c>
      <c r="G599" s="768">
        <v>8.1877674451840488</v>
      </c>
      <c r="H599" s="768">
        <v>1630.9590000000003</v>
      </c>
      <c r="I599" s="768">
        <v>8.2537892980833529</v>
      </c>
      <c r="J599" s="768">
        <v>1039.2760000000001</v>
      </c>
      <c r="K599" s="768">
        <v>5.7805927121578806</v>
      </c>
      <c r="L599" s="768">
        <v>1038.45</v>
      </c>
      <c r="M599" s="768">
        <v>5.7759983892058999</v>
      </c>
      <c r="N599" s="755" t="s">
        <v>2115</v>
      </c>
    </row>
    <row r="600" spans="1:14" x14ac:dyDescent="0.35">
      <c r="A600" s="776" t="s">
        <v>158</v>
      </c>
      <c r="B600" s="768">
        <v>2592.0450000000001</v>
      </c>
      <c r="C600" s="768">
        <v>6.8683759545936152</v>
      </c>
      <c r="D600" s="768">
        <v>2597.5500000000002</v>
      </c>
      <c r="E600" s="768">
        <v>6.8829630507397237</v>
      </c>
      <c r="F600" s="768">
        <v>1567.827</v>
      </c>
      <c r="G600" s="768">
        <v>7.9342973758666693</v>
      </c>
      <c r="H600" s="768">
        <v>1571.3690000000001</v>
      </c>
      <c r="I600" s="768">
        <v>7.9522223645964996</v>
      </c>
      <c r="J600" s="768">
        <v>1024.2180000000001</v>
      </c>
      <c r="K600" s="768">
        <v>5.6968380935005909</v>
      </c>
      <c r="L600" s="768">
        <v>1026.1809999999998</v>
      </c>
      <c r="M600" s="768">
        <v>5.7077565631794478</v>
      </c>
      <c r="N600" s="755" t="s">
        <v>2030</v>
      </c>
    </row>
    <row r="601" spans="1:14" x14ac:dyDescent="0.35">
      <c r="A601" s="776" t="s">
        <v>159</v>
      </c>
      <c r="B601" s="768">
        <v>2652.3609999999999</v>
      </c>
      <c r="C601" s="768">
        <v>7.0282007122954573</v>
      </c>
      <c r="D601" s="768">
        <v>2650.8459999999995</v>
      </c>
      <c r="E601" s="768">
        <v>7.0241862798410768</v>
      </c>
      <c r="F601" s="768">
        <v>1596.6409999999998</v>
      </c>
      <c r="G601" s="768">
        <v>8.0801162988653292</v>
      </c>
      <c r="H601" s="768">
        <v>1594.7139999999997</v>
      </c>
      <c r="I601" s="768">
        <v>8.0703643357703605</v>
      </c>
      <c r="J601" s="768">
        <v>1055.7200000000003</v>
      </c>
      <c r="K601" s="768">
        <v>5.8720564489888334</v>
      </c>
      <c r="L601" s="768">
        <v>1056.1319999999998</v>
      </c>
      <c r="M601" s="768">
        <v>5.8743480483304964</v>
      </c>
      <c r="N601" s="755" t="s">
        <v>2030</v>
      </c>
    </row>
    <row r="602" spans="1:14" x14ac:dyDescent="0.35">
      <c r="A602" s="776" t="s">
        <v>160</v>
      </c>
      <c r="B602" s="768">
        <v>2698.58</v>
      </c>
      <c r="C602" s="768">
        <v>7.1506713747435864</v>
      </c>
      <c r="D602" s="768">
        <v>2696.8179999999998</v>
      </c>
      <c r="E602" s="768">
        <v>7.1460024440606711</v>
      </c>
      <c r="F602" s="768">
        <v>1620.3479999999997</v>
      </c>
      <c r="G602" s="768">
        <v>8.200090242348681</v>
      </c>
      <c r="H602" s="768">
        <v>1615.4659999999997</v>
      </c>
      <c r="I602" s="768">
        <v>8.1753839196555642</v>
      </c>
      <c r="J602" s="768">
        <v>1078.2320000000002</v>
      </c>
      <c r="K602" s="768">
        <v>5.997271216900435</v>
      </c>
      <c r="L602" s="768">
        <v>1081.3520000000001</v>
      </c>
      <c r="M602" s="768">
        <v>6.0146250759926598</v>
      </c>
      <c r="N602" s="755" t="s">
        <v>2115</v>
      </c>
    </row>
    <row r="603" spans="1:14" x14ac:dyDescent="0.35">
      <c r="A603" s="776" t="s">
        <v>161</v>
      </c>
      <c r="B603" s="768">
        <v>2681.1220000000003</v>
      </c>
      <c r="C603" s="768">
        <v>7.1044113339590735</v>
      </c>
      <c r="D603" s="768">
        <v>2661.1800000000003</v>
      </c>
      <c r="E603" s="768">
        <v>7.051569213823619</v>
      </c>
      <c r="F603" s="768">
        <v>1604.2670000000001</v>
      </c>
      <c r="G603" s="768">
        <v>8.1187091740922277</v>
      </c>
      <c r="H603" s="768">
        <v>1586.1590000000001</v>
      </c>
      <c r="I603" s="768">
        <v>8.0270700730420508</v>
      </c>
      <c r="J603" s="768">
        <v>1076.855</v>
      </c>
      <c r="K603" s="768">
        <v>5.9896121579356922</v>
      </c>
      <c r="L603" s="768">
        <v>1075.0210000000002</v>
      </c>
      <c r="M603" s="768">
        <v>5.9794112035846858</v>
      </c>
      <c r="N603" s="755" t="s">
        <v>2030</v>
      </c>
    </row>
    <row r="604" spans="1:14" x14ac:dyDescent="0.35">
      <c r="A604" s="776" t="s">
        <v>162</v>
      </c>
      <c r="B604" s="768">
        <v>2597.797</v>
      </c>
      <c r="C604" s="768">
        <v>6.8836175489682585</v>
      </c>
      <c r="D604" s="768">
        <v>2570.4730000000004</v>
      </c>
      <c r="E604" s="768">
        <v>6.8112146761079062</v>
      </c>
      <c r="F604" s="768">
        <v>1549.2939999999999</v>
      </c>
      <c r="G604" s="768">
        <v>7.8405074785967939</v>
      </c>
      <c r="H604" s="768">
        <v>1524.2880000000002</v>
      </c>
      <c r="I604" s="768">
        <v>7.7139596897266447</v>
      </c>
      <c r="J604" s="768">
        <v>1048.5030000000002</v>
      </c>
      <c r="K604" s="768">
        <v>5.8319145255694105</v>
      </c>
      <c r="L604" s="768">
        <v>1046.1850000000002</v>
      </c>
      <c r="M604" s="768">
        <v>5.8190214982053785</v>
      </c>
      <c r="N604" s="755" t="s">
        <v>2030</v>
      </c>
    </row>
    <row r="605" spans="1:14" x14ac:dyDescent="0.35">
      <c r="A605" s="776" t="s">
        <v>163</v>
      </c>
      <c r="B605" s="768">
        <v>2639.5110000000004</v>
      </c>
      <c r="C605" s="768">
        <v>6.9941509056692119</v>
      </c>
      <c r="D605" s="768">
        <v>2609.6659999999997</v>
      </c>
      <c r="E605" s="768">
        <v>6.9150679112131535</v>
      </c>
      <c r="F605" s="768">
        <v>1567.4880000000001</v>
      </c>
      <c r="G605" s="768">
        <v>7.9325817995878971</v>
      </c>
      <c r="H605" s="768">
        <v>1542.5789999999997</v>
      </c>
      <c r="I605" s="768">
        <v>7.8065248983255353</v>
      </c>
      <c r="J605" s="768">
        <v>1072.0230000000001</v>
      </c>
      <c r="K605" s="768">
        <v>5.9627359248800405</v>
      </c>
      <c r="L605" s="768">
        <v>1067.087</v>
      </c>
      <c r="M605" s="768">
        <v>5.9352812298546453</v>
      </c>
      <c r="N605" s="755" t="s">
        <v>2115</v>
      </c>
    </row>
    <row r="606" spans="1:14" x14ac:dyDescent="0.35">
      <c r="A606" s="776" t="s">
        <v>164</v>
      </c>
      <c r="B606" s="768">
        <v>2622.0419999999995</v>
      </c>
      <c r="C606" s="768">
        <v>6.9478617171903068</v>
      </c>
      <c r="D606" s="768">
        <v>2594.4899999999998</v>
      </c>
      <c r="E606" s="768">
        <v>6.8748546921189995</v>
      </c>
      <c r="F606" s="768">
        <v>1555.2079999999999</v>
      </c>
      <c r="G606" s="768">
        <v>7.8704364405810399</v>
      </c>
      <c r="H606" s="768">
        <v>1535.9919999999997</v>
      </c>
      <c r="I606" s="768">
        <v>7.7731900872686817</v>
      </c>
      <c r="J606" s="768">
        <v>1066.8339999999998</v>
      </c>
      <c r="K606" s="768">
        <v>5.9338740098705625</v>
      </c>
      <c r="L606" s="768">
        <v>1058.498</v>
      </c>
      <c r="M606" s="768">
        <v>5.8875080581421022</v>
      </c>
      <c r="N606" s="755" t="s">
        <v>2030</v>
      </c>
    </row>
    <row r="607" spans="1:14" x14ac:dyDescent="0.35">
      <c r="A607" s="776" t="s">
        <v>165</v>
      </c>
      <c r="B607" s="768">
        <v>2572.6620000000003</v>
      </c>
      <c r="C607" s="768">
        <v>6.8811341213752959</v>
      </c>
      <c r="D607" s="768">
        <v>2558.5529999999999</v>
      </c>
      <c r="E607" s="768">
        <v>6.8433965867444408</v>
      </c>
      <c r="F607" s="768">
        <v>1520.4820000000002</v>
      </c>
      <c r="G607" s="768">
        <v>7.8137380142109452</v>
      </c>
      <c r="H607" s="768">
        <v>1514.7769999999998</v>
      </c>
      <c r="I607" s="768">
        <v>7.7844200904400127</v>
      </c>
      <c r="J607" s="768">
        <v>1052.18</v>
      </c>
      <c r="K607" s="768">
        <v>5.8688893532128956</v>
      </c>
      <c r="L607" s="768">
        <v>1043.7760000000001</v>
      </c>
      <c r="M607" s="768">
        <v>5.8220132045269288</v>
      </c>
      <c r="N607" s="755" t="s">
        <v>2115</v>
      </c>
    </row>
    <row r="608" spans="1:14" x14ac:dyDescent="0.35">
      <c r="A608" s="776" t="s">
        <v>166</v>
      </c>
      <c r="B608" s="768">
        <v>2650.4480000000003</v>
      </c>
      <c r="C608" s="768">
        <v>7.0891893959373258</v>
      </c>
      <c r="D608" s="768">
        <v>2678.2869999999994</v>
      </c>
      <c r="E608" s="768">
        <v>7.1636507487325858</v>
      </c>
      <c r="F608" s="768">
        <v>1565.364</v>
      </c>
      <c r="G608" s="768">
        <v>8.0443860518423111</v>
      </c>
      <c r="H608" s="768">
        <v>1588.1029999999996</v>
      </c>
      <c r="I608" s="768">
        <v>8.1612414889373497</v>
      </c>
      <c r="J608" s="768">
        <v>1085.0840000000001</v>
      </c>
      <c r="K608" s="768">
        <v>6.0524225274588588</v>
      </c>
      <c r="L608" s="768">
        <v>1090.184</v>
      </c>
      <c r="M608" s="768">
        <v>6.0808695001264494</v>
      </c>
      <c r="N608" s="755" t="s">
        <v>2030</v>
      </c>
    </row>
    <row r="609" spans="1:14" x14ac:dyDescent="0.35">
      <c r="A609" s="776" t="s">
        <v>167</v>
      </c>
      <c r="B609" s="768">
        <v>2632.9350000000004</v>
      </c>
      <c r="C609" s="768">
        <v>7.0423471361038743</v>
      </c>
      <c r="D609" s="768">
        <v>2675.3179999999998</v>
      </c>
      <c r="E609" s="768">
        <v>7.1557095239598159</v>
      </c>
      <c r="F609" s="768">
        <v>1552.8779999999999</v>
      </c>
      <c r="G609" s="768">
        <v>7.9802206537347127</v>
      </c>
      <c r="H609" s="768">
        <v>1584.2609999999997</v>
      </c>
      <c r="I609" s="768">
        <v>8.1414974989061655</v>
      </c>
      <c r="J609" s="768">
        <v>1080.0570000000002</v>
      </c>
      <c r="K609" s="768">
        <v>6.0243827369490601</v>
      </c>
      <c r="L609" s="768">
        <v>1091.057</v>
      </c>
      <c r="M609" s="768">
        <v>6.0857389525066079</v>
      </c>
      <c r="N609" s="755" t="s">
        <v>2030</v>
      </c>
    </row>
    <row r="610" spans="1:14" x14ac:dyDescent="0.35">
      <c r="A610" s="776" t="s">
        <v>168</v>
      </c>
      <c r="B610" s="768">
        <v>2598.1409999999996</v>
      </c>
      <c r="C610" s="768">
        <v>6.9492831499995438</v>
      </c>
      <c r="D610" s="768">
        <v>2629.4769999999999</v>
      </c>
      <c r="E610" s="768">
        <v>7.03309797636516</v>
      </c>
      <c r="F610" s="768">
        <v>1529.3579999999999</v>
      </c>
      <c r="G610" s="768">
        <v>7.85935166739075</v>
      </c>
      <c r="H610" s="768">
        <v>1555.673</v>
      </c>
      <c r="I610" s="768">
        <v>7.994584123838087</v>
      </c>
      <c r="J610" s="768">
        <v>1068.7829999999999</v>
      </c>
      <c r="K610" s="768">
        <v>5.9614981938403488</v>
      </c>
      <c r="L610" s="768">
        <v>1073.8040000000001</v>
      </c>
      <c r="M610" s="768">
        <v>5.9895045173234811</v>
      </c>
      <c r="N610" s="755" t="s">
        <v>2030</v>
      </c>
    </row>
    <row r="611" spans="1:14" x14ac:dyDescent="0.35">
      <c r="A611" s="776" t="s">
        <v>169</v>
      </c>
      <c r="B611" s="768">
        <v>2451.5920000000006</v>
      </c>
      <c r="C611" s="768">
        <v>6.5573065419750849</v>
      </c>
      <c r="D611" s="768">
        <v>2462.8879999999999</v>
      </c>
      <c r="E611" s="768">
        <v>6.587520107159726</v>
      </c>
      <c r="F611" s="768">
        <v>1446.4900000000002</v>
      </c>
      <c r="G611" s="768">
        <v>7.4334940500288678</v>
      </c>
      <c r="H611" s="768">
        <v>1458.4270000000001</v>
      </c>
      <c r="I611" s="768">
        <v>7.4948381439909371</v>
      </c>
      <c r="J611" s="768">
        <v>1005.1020000000001</v>
      </c>
      <c r="K611" s="768">
        <v>5.6062959063021429</v>
      </c>
      <c r="L611" s="768">
        <v>1004.461</v>
      </c>
      <c r="M611" s="768">
        <v>5.6027205122864707</v>
      </c>
      <c r="N611" s="755" t="s">
        <v>2115</v>
      </c>
    </row>
    <row r="612" spans="1:14" x14ac:dyDescent="0.35">
      <c r="A612" s="776" t="s">
        <v>170</v>
      </c>
      <c r="B612" s="768">
        <v>2279.8149999999996</v>
      </c>
      <c r="C612" s="768">
        <v>6.097852258447948</v>
      </c>
      <c r="D612" s="768">
        <v>2286.0010000000002</v>
      </c>
      <c r="E612" s="768">
        <v>6.1143980369741717</v>
      </c>
      <c r="F612" s="768">
        <v>1351.7379999999998</v>
      </c>
      <c r="G612" s="768">
        <v>6.946564705043186</v>
      </c>
      <c r="H612" s="768">
        <v>1356.0400000000002</v>
      </c>
      <c r="I612" s="768">
        <v>6.9686726293311017</v>
      </c>
      <c r="J612" s="768">
        <v>928.07699999999988</v>
      </c>
      <c r="K612" s="768">
        <v>5.1766629514548503</v>
      </c>
      <c r="L612" s="768">
        <v>929.96100000000001</v>
      </c>
      <c r="M612" s="768">
        <v>5.1871715978285255</v>
      </c>
      <c r="N612" s="755" t="s">
        <v>2030</v>
      </c>
    </row>
    <row r="613" spans="1:14" x14ac:dyDescent="0.35">
      <c r="A613" s="776" t="s">
        <v>171</v>
      </c>
      <c r="B613" s="768">
        <v>2232.8249999999994</v>
      </c>
      <c r="C613" s="768">
        <v>5.9721674648903704</v>
      </c>
      <c r="D613" s="768">
        <v>2232.7630000000004</v>
      </c>
      <c r="E613" s="768">
        <v>5.9720016326452017</v>
      </c>
      <c r="F613" s="768">
        <v>1322.4489999999996</v>
      </c>
      <c r="G613" s="768">
        <v>6.7960488997273538</v>
      </c>
      <c r="H613" s="768">
        <v>1321.0440000000001</v>
      </c>
      <c r="I613" s="768">
        <v>6.7888286222693095</v>
      </c>
      <c r="J613" s="768">
        <v>910.37599999999986</v>
      </c>
      <c r="K613" s="768">
        <v>5.077929644947198</v>
      </c>
      <c r="L613" s="768">
        <v>911.71900000000016</v>
      </c>
      <c r="M613" s="768">
        <v>5.0854206810829981</v>
      </c>
      <c r="N613" s="755" t="s">
        <v>2030</v>
      </c>
    </row>
    <row r="614" spans="1:14" x14ac:dyDescent="0.35">
      <c r="A614" s="776" t="s">
        <v>172</v>
      </c>
      <c r="B614" s="768">
        <v>2146.7570000000001</v>
      </c>
      <c r="C614" s="768">
        <v>5.7419602120298991</v>
      </c>
      <c r="D614" s="768">
        <v>2144.3469999999998</v>
      </c>
      <c r="E614" s="768">
        <v>5.7355141521772959</v>
      </c>
      <c r="F614" s="768">
        <v>1267.259</v>
      </c>
      <c r="G614" s="768">
        <v>6.5124281787952434</v>
      </c>
      <c r="H614" s="768">
        <v>1261.8630000000001</v>
      </c>
      <c r="I614" s="768">
        <v>6.4846982021663298</v>
      </c>
      <c r="J614" s="768">
        <v>879.49800000000005</v>
      </c>
      <c r="K614" s="768">
        <v>4.9056971700393799</v>
      </c>
      <c r="L614" s="768">
        <v>882.48399999999992</v>
      </c>
      <c r="M614" s="768">
        <v>4.9223525936443657</v>
      </c>
      <c r="N614" s="755" t="s">
        <v>2115</v>
      </c>
    </row>
    <row r="615" spans="1:14" x14ac:dyDescent="0.35">
      <c r="A615" s="776" t="s">
        <v>173</v>
      </c>
      <c r="B615" s="768">
        <v>2053.4459999999999</v>
      </c>
      <c r="C615" s="768">
        <v>5.4923800083344076</v>
      </c>
      <c r="D615" s="768">
        <v>2032.6879999999996</v>
      </c>
      <c r="E615" s="768">
        <v>5.4368583027658133</v>
      </c>
      <c r="F615" s="768">
        <v>1207.798</v>
      </c>
      <c r="G615" s="768">
        <v>6.2068588421881685</v>
      </c>
      <c r="H615" s="768">
        <v>1189.6919999999998</v>
      </c>
      <c r="I615" s="768">
        <v>6.1138123342483803</v>
      </c>
      <c r="J615" s="768">
        <v>845.64800000000014</v>
      </c>
      <c r="K615" s="768">
        <v>4.7168873612554698</v>
      </c>
      <c r="L615" s="768">
        <v>842.99599999999998</v>
      </c>
      <c r="M615" s="768">
        <v>4.7020949354683212</v>
      </c>
      <c r="N615" s="755" t="s">
        <v>2030</v>
      </c>
    </row>
    <row r="616" spans="1:14" x14ac:dyDescent="0.35">
      <c r="A616" s="776" t="s">
        <v>174</v>
      </c>
      <c r="B616" s="768">
        <v>1985.8809999999999</v>
      </c>
      <c r="C616" s="768">
        <v>5.3116629818028525</v>
      </c>
      <c r="D616" s="768">
        <v>1957.76</v>
      </c>
      <c r="E616" s="768">
        <v>5.2364473597634271</v>
      </c>
      <c r="F616" s="768">
        <v>1168.1319999999998</v>
      </c>
      <c r="G616" s="768">
        <v>6.0030157634330807</v>
      </c>
      <c r="H616" s="768">
        <v>1143.884</v>
      </c>
      <c r="I616" s="768">
        <v>5.8784055941784725</v>
      </c>
      <c r="J616" s="768">
        <v>817.74900000000002</v>
      </c>
      <c r="K616" s="768">
        <v>4.5612712650881901</v>
      </c>
      <c r="L616" s="768">
        <v>813.87599999999998</v>
      </c>
      <c r="M616" s="768">
        <v>4.5396682993741555</v>
      </c>
      <c r="N616" s="755" t="s">
        <v>2115</v>
      </c>
    </row>
    <row r="617" spans="1:14" x14ac:dyDescent="0.35">
      <c r="A617" s="776" t="s">
        <v>175</v>
      </c>
      <c r="B617" s="768">
        <v>1909.5099999999998</v>
      </c>
      <c r="C617" s="768">
        <v>5.107392427029799</v>
      </c>
      <c r="D617" s="768">
        <v>1881.7419999999997</v>
      </c>
      <c r="E617" s="768">
        <v>5.0331209789023932</v>
      </c>
      <c r="F617" s="768">
        <v>1124.0369999999998</v>
      </c>
      <c r="G617" s="768">
        <v>5.7764121089757241</v>
      </c>
      <c r="H617" s="768">
        <v>1101.182</v>
      </c>
      <c r="I617" s="768">
        <v>5.6589605493289872</v>
      </c>
      <c r="J617" s="768">
        <v>785.47299999999996</v>
      </c>
      <c r="K617" s="768">
        <v>4.3812409729667863</v>
      </c>
      <c r="L617" s="768">
        <v>780.55999999999983</v>
      </c>
      <c r="M617" s="768">
        <v>4.3538370559636723</v>
      </c>
      <c r="N617" s="755" t="s">
        <v>2030</v>
      </c>
    </row>
    <row r="618" spans="1:14" x14ac:dyDescent="0.35">
      <c r="A618" s="776" t="s">
        <v>176</v>
      </c>
      <c r="B618" s="768">
        <v>1840.3269999999998</v>
      </c>
      <c r="C618" s="768">
        <v>4.9223477138420169</v>
      </c>
      <c r="D618" s="768">
        <v>1815.338</v>
      </c>
      <c r="E618" s="768">
        <v>4.8555092948973417</v>
      </c>
      <c r="F618" s="768">
        <v>1083.2929999999999</v>
      </c>
      <c r="G618" s="768">
        <v>5.5670292016798735</v>
      </c>
      <c r="H618" s="768">
        <v>1065.4869999999999</v>
      </c>
      <c r="I618" s="768">
        <v>5.4755243899944723</v>
      </c>
      <c r="J618" s="768">
        <v>757.03399999999999</v>
      </c>
      <c r="K618" s="768">
        <v>4.2226128443994098</v>
      </c>
      <c r="L618" s="768">
        <v>749.85100000000011</v>
      </c>
      <c r="M618" s="768">
        <v>4.1825472356403308</v>
      </c>
      <c r="N618" s="755" t="s">
        <v>2030</v>
      </c>
    </row>
    <row r="619" spans="1:14" x14ac:dyDescent="0.35">
      <c r="A619" s="776" t="s">
        <v>177</v>
      </c>
      <c r="B619" s="768">
        <v>1797.3429999999998</v>
      </c>
      <c r="C619" s="768">
        <v>4.7920313994391215</v>
      </c>
      <c r="D619" s="768">
        <v>1777.4839999999999</v>
      </c>
      <c r="E619" s="768">
        <v>4.7390838254026351</v>
      </c>
      <c r="F619" s="768">
        <v>1053.3609999999999</v>
      </c>
      <c r="G619" s="768">
        <v>5.4080141995662947</v>
      </c>
      <c r="H619" s="768">
        <v>1045.348</v>
      </c>
      <c r="I619" s="768">
        <v>5.3668750100755851</v>
      </c>
      <c r="J619" s="768">
        <v>743.98200000000008</v>
      </c>
      <c r="K619" s="768">
        <v>4.1265542759846374</v>
      </c>
      <c r="L619" s="768">
        <v>732.13600000000008</v>
      </c>
      <c r="M619" s="768">
        <v>4.0608495116848102</v>
      </c>
      <c r="N619" s="755" t="s">
        <v>2115</v>
      </c>
    </row>
    <row r="620" spans="1:14" x14ac:dyDescent="0.35">
      <c r="A620" s="776" t="s">
        <v>178</v>
      </c>
      <c r="B620" s="768">
        <v>1743.5080000000003</v>
      </c>
      <c r="C620" s="768">
        <v>4.6484978555419341</v>
      </c>
      <c r="D620" s="768">
        <v>1776.8790000000001</v>
      </c>
      <c r="E620" s="768">
        <v>4.7374707893841013</v>
      </c>
      <c r="F620" s="768">
        <v>1021.356</v>
      </c>
      <c r="G620" s="768">
        <v>5.2436987422281947</v>
      </c>
      <c r="H620" s="768">
        <v>1044.7350000000001</v>
      </c>
      <c r="I620" s="768">
        <v>5.3637278338422387</v>
      </c>
      <c r="J620" s="768">
        <v>722.15200000000016</v>
      </c>
      <c r="K620" s="768">
        <v>4.0054724758271814</v>
      </c>
      <c r="L620" s="768">
        <v>732.14400000000001</v>
      </c>
      <c r="M620" s="768">
        <v>4.0608938843096958</v>
      </c>
      <c r="N620" s="755" t="s">
        <v>2030</v>
      </c>
    </row>
    <row r="621" spans="1:14" x14ac:dyDescent="0.35">
      <c r="A621" s="776" t="s">
        <v>179</v>
      </c>
      <c r="B621" s="768">
        <v>1673.9870000000001</v>
      </c>
      <c r="C621" s="768">
        <v>4.4631426868732884</v>
      </c>
      <c r="D621" s="768">
        <v>1717.6709999999998</v>
      </c>
      <c r="E621" s="768">
        <v>4.579611885937183</v>
      </c>
      <c r="F621" s="768">
        <v>978.524</v>
      </c>
      <c r="G621" s="768">
        <v>5.0237968622498936</v>
      </c>
      <c r="H621" s="768">
        <v>1008.0819999999999</v>
      </c>
      <c r="I621" s="768">
        <v>5.1755492849338349</v>
      </c>
      <c r="J621" s="768">
        <v>695.46299999999997</v>
      </c>
      <c r="K621" s="768">
        <v>3.8574398526296383</v>
      </c>
      <c r="L621" s="768">
        <v>709.58899999999994</v>
      </c>
      <c r="M621" s="768">
        <v>3.9357908150219529</v>
      </c>
      <c r="N621" s="755" t="s">
        <v>2030</v>
      </c>
    </row>
    <row r="622" spans="1:14" x14ac:dyDescent="0.35">
      <c r="A622" s="776" t="s">
        <v>180</v>
      </c>
      <c r="B622" s="768">
        <v>1596.6610000000001</v>
      </c>
      <c r="C622" s="768">
        <v>4.2569780204779324</v>
      </c>
      <c r="D622" s="768">
        <v>1632.1849999999999</v>
      </c>
      <c r="E622" s="768">
        <v>4.3516912296058923</v>
      </c>
      <c r="F622" s="768">
        <v>937.25799999999992</v>
      </c>
      <c r="G622" s="768">
        <v>4.8119349137257847</v>
      </c>
      <c r="H622" s="768">
        <v>962.74200000000008</v>
      </c>
      <c r="I622" s="768">
        <v>4.9427711928947957</v>
      </c>
      <c r="J622" s="768">
        <v>659.40300000000002</v>
      </c>
      <c r="K622" s="768">
        <v>3.6574302459563501</v>
      </c>
      <c r="L622" s="768">
        <v>669.44299999999998</v>
      </c>
      <c r="M622" s="768">
        <v>3.7131178901881814</v>
      </c>
      <c r="N622" s="755" t="s">
        <v>2115</v>
      </c>
    </row>
    <row r="623" spans="1:14" x14ac:dyDescent="0.35">
      <c r="A623" s="776" t="s">
        <v>181</v>
      </c>
      <c r="B623" s="768">
        <v>1576.8229999999999</v>
      </c>
      <c r="C623" s="768">
        <v>4.2040864361214272</v>
      </c>
      <c r="D623" s="768">
        <v>1582.2190000000001</v>
      </c>
      <c r="E623" s="768">
        <v>4.2184731177016124</v>
      </c>
      <c r="F623" s="768">
        <v>924.1629999999999</v>
      </c>
      <c r="G623" s="768">
        <v>4.7447044524277864</v>
      </c>
      <c r="H623" s="768">
        <v>933.34100000000001</v>
      </c>
      <c r="I623" s="768">
        <v>4.7918248169786102</v>
      </c>
      <c r="J623" s="768">
        <v>652.66</v>
      </c>
      <c r="K623" s="768">
        <v>3.6200296697556298</v>
      </c>
      <c r="L623" s="768">
        <v>648.87800000000004</v>
      </c>
      <c r="M623" s="768">
        <v>3.5990525113408109</v>
      </c>
      <c r="N623" s="755" t="s">
        <v>2030</v>
      </c>
    </row>
    <row r="624" spans="1:14" x14ac:dyDescent="0.35">
      <c r="A624" s="776" t="s">
        <v>182</v>
      </c>
      <c r="B624" s="768">
        <v>1554.067</v>
      </c>
      <c r="C624" s="768">
        <v>4.1434149524226358</v>
      </c>
      <c r="D624" s="768">
        <v>1548.5140000000001</v>
      </c>
      <c r="E624" s="768">
        <v>4.1286096813302047</v>
      </c>
      <c r="F624" s="768">
        <v>911.82299999999998</v>
      </c>
      <c r="G624" s="768">
        <v>4.6813502032932091</v>
      </c>
      <c r="H624" s="768">
        <v>910.85500000000013</v>
      </c>
      <c r="I624" s="768">
        <v>4.6763804372346796</v>
      </c>
      <c r="J624" s="768">
        <v>642.24399999999991</v>
      </c>
      <c r="K624" s="768">
        <v>3.5622565121541605</v>
      </c>
      <c r="L624" s="768">
        <v>637.65899999999988</v>
      </c>
      <c r="M624" s="768">
        <v>3.536825451516417</v>
      </c>
      <c r="N624" s="755" t="s">
        <v>2030</v>
      </c>
    </row>
    <row r="625" spans="1:14" x14ac:dyDescent="0.35">
      <c r="A625" s="776" t="s">
        <v>183</v>
      </c>
      <c r="B625" s="768">
        <v>1525.0099999999998</v>
      </c>
      <c r="C625" s="768">
        <v>4.0659438985539511</v>
      </c>
      <c r="D625" s="768">
        <v>1523.3430000000001</v>
      </c>
      <c r="E625" s="768">
        <v>4.0614993844334615</v>
      </c>
      <c r="F625" s="768">
        <v>894.24399999999991</v>
      </c>
      <c r="G625" s="768">
        <v>4.5910986355835863</v>
      </c>
      <c r="H625" s="768">
        <v>892.12300000000005</v>
      </c>
      <c r="I625" s="768">
        <v>4.5802093031350912</v>
      </c>
      <c r="J625" s="768">
        <v>630.76599999999996</v>
      </c>
      <c r="K625" s="768">
        <v>3.4985928885990862</v>
      </c>
      <c r="L625" s="768">
        <v>631.22</v>
      </c>
      <c r="M625" s="768">
        <v>3.5011110350613626</v>
      </c>
      <c r="N625" s="755" t="s">
        <v>2115</v>
      </c>
    </row>
    <row r="626" spans="1:14" x14ac:dyDescent="0.35">
      <c r="A626" s="776" t="s">
        <v>184</v>
      </c>
      <c r="B626" s="768">
        <v>1521.2149999999999</v>
      </c>
      <c r="C626" s="768">
        <v>4.0558257635285999</v>
      </c>
      <c r="D626" s="768">
        <v>1520.0439999999999</v>
      </c>
      <c r="E626" s="768">
        <v>4.0527036723257828</v>
      </c>
      <c r="F626" s="768">
        <v>890.2349999999999</v>
      </c>
      <c r="G626" s="768">
        <v>4.5705162056986168</v>
      </c>
      <c r="H626" s="768">
        <v>886.16100000000006</v>
      </c>
      <c r="I626" s="768">
        <v>4.5496000621836838</v>
      </c>
      <c r="J626" s="768">
        <v>630.98</v>
      </c>
      <c r="K626" s="768">
        <v>3.4997798563147846</v>
      </c>
      <c r="L626" s="768">
        <v>633.88299999999992</v>
      </c>
      <c r="M626" s="768">
        <v>3.5158815725702626</v>
      </c>
      <c r="N626" s="755" t="s">
        <v>2030</v>
      </c>
    </row>
    <row r="627" spans="1:14" x14ac:dyDescent="0.35">
      <c r="A627" s="776" t="s">
        <v>185</v>
      </c>
      <c r="B627" s="768">
        <v>1520.8739999999998</v>
      </c>
      <c r="C627" s="768">
        <v>4.0549165977726984</v>
      </c>
      <c r="D627" s="768">
        <v>1509.8890000000001</v>
      </c>
      <c r="E627" s="768">
        <v>4.0256286627915419</v>
      </c>
      <c r="F627" s="768">
        <v>888.88199999999995</v>
      </c>
      <c r="G627" s="768">
        <v>4.563569828139534</v>
      </c>
      <c r="H627" s="768">
        <v>877.30700000000002</v>
      </c>
      <c r="I627" s="768">
        <v>4.5041431317268321</v>
      </c>
      <c r="J627" s="768">
        <v>631.99199999999996</v>
      </c>
      <c r="K627" s="768">
        <v>3.5053929933628538</v>
      </c>
      <c r="L627" s="768">
        <v>632.58199999999999</v>
      </c>
      <c r="M627" s="768">
        <v>3.5086654744481902</v>
      </c>
      <c r="N627" s="755" t="s">
        <v>2030</v>
      </c>
    </row>
    <row r="628" spans="1:14" x14ac:dyDescent="0.35">
      <c r="A628" s="776" t="s">
        <v>186</v>
      </c>
      <c r="B628" s="768">
        <v>1509.9269999999999</v>
      </c>
      <c r="C628" s="768">
        <v>4.0257299774505562</v>
      </c>
      <c r="D628" s="768">
        <v>1489.3469999999998</v>
      </c>
      <c r="E628" s="768">
        <v>3.9708600910680141</v>
      </c>
      <c r="F628" s="768">
        <v>881.2299999999999</v>
      </c>
      <c r="G628" s="768">
        <v>4.5242840328090805</v>
      </c>
      <c r="H628" s="768">
        <v>863.505</v>
      </c>
      <c r="I628" s="768">
        <v>4.4332828929460018</v>
      </c>
      <c r="J628" s="768">
        <v>628.697</v>
      </c>
      <c r="K628" s="768">
        <v>3.4871170184879654</v>
      </c>
      <c r="L628" s="768">
        <v>625.84199999999987</v>
      </c>
      <c r="M628" s="768">
        <v>3.4712815379818012</v>
      </c>
      <c r="N628" s="755" t="s">
        <v>2115</v>
      </c>
    </row>
    <row r="629" spans="1:14" x14ac:dyDescent="0.35">
      <c r="A629" s="776" t="s">
        <v>187</v>
      </c>
      <c r="B629" s="768">
        <v>1522.423</v>
      </c>
      <c r="C629" s="768">
        <v>4.0590465032151943</v>
      </c>
      <c r="D629" s="768">
        <v>1504.0230000000001</v>
      </c>
      <c r="E629" s="768">
        <v>4.0099888788498506</v>
      </c>
      <c r="F629" s="768">
        <v>881.63600000000008</v>
      </c>
      <c r="G629" s="768">
        <v>4.5263684594823914</v>
      </c>
      <c r="H629" s="768">
        <v>865.65800000000002</v>
      </c>
      <c r="I629" s="768">
        <v>4.4443365151815577</v>
      </c>
      <c r="J629" s="768">
        <v>640.78699999999992</v>
      </c>
      <c r="K629" s="768">
        <v>3.5541751478468124</v>
      </c>
      <c r="L629" s="768">
        <v>638.36500000000001</v>
      </c>
      <c r="M629" s="768">
        <v>3.5407413356626005</v>
      </c>
      <c r="N629" s="755" t="s">
        <v>2030</v>
      </c>
    </row>
    <row r="630" spans="1:14" x14ac:dyDescent="0.35">
      <c r="A630" s="776" t="s">
        <v>188</v>
      </c>
      <c r="B630" s="768">
        <v>1536.6100000000001</v>
      </c>
      <c r="C630" s="768">
        <v>4.0968715313060171</v>
      </c>
      <c r="D630" s="768">
        <v>1515.2289999999998</v>
      </c>
      <c r="E630" s="768">
        <v>4.0398660385584391</v>
      </c>
      <c r="F630" s="768">
        <v>882.59500000000014</v>
      </c>
      <c r="G630" s="768">
        <v>4.5312920190383119</v>
      </c>
      <c r="H630" s="768">
        <v>868.50699999999995</v>
      </c>
      <c r="I630" s="768">
        <v>4.4589634402856424</v>
      </c>
      <c r="J630" s="768">
        <v>654.01499999999987</v>
      </c>
      <c r="K630" s="768">
        <v>3.6275452830956825</v>
      </c>
      <c r="L630" s="768">
        <v>646.72199999999987</v>
      </c>
      <c r="M630" s="768">
        <v>3.5870940889340548</v>
      </c>
      <c r="N630" s="755" t="s">
        <v>2030</v>
      </c>
    </row>
    <row r="631" spans="1:14" x14ac:dyDescent="0.35">
      <c r="A631" s="776" t="s">
        <v>189</v>
      </c>
      <c r="B631" s="768">
        <v>1520.8280000000002</v>
      </c>
      <c r="C631" s="768">
        <v>4.0147315337628804</v>
      </c>
      <c r="D631" s="768">
        <v>1502.8379999999997</v>
      </c>
      <c r="E631" s="768">
        <v>3.9672409429186852</v>
      </c>
      <c r="F631" s="768">
        <v>874.81200000000013</v>
      </c>
      <c r="G631" s="768">
        <v>4.4817249260715091</v>
      </c>
      <c r="H631" s="768">
        <v>868.06799999999998</v>
      </c>
      <c r="I631" s="768">
        <v>4.447174928013153</v>
      </c>
      <c r="J631" s="768">
        <v>646.01600000000008</v>
      </c>
      <c r="K631" s="768">
        <v>3.5182894783420884</v>
      </c>
      <c r="L631" s="768">
        <v>634.76999999999987</v>
      </c>
      <c r="M631" s="768">
        <v>3.4570422592740839</v>
      </c>
      <c r="N631" s="755" t="s">
        <v>2115</v>
      </c>
    </row>
    <row r="632" spans="1:14" x14ac:dyDescent="0.35">
      <c r="A632" s="776" t="s">
        <v>190</v>
      </c>
      <c r="B632" s="768">
        <v>1503.9319999999998</v>
      </c>
      <c r="C632" s="768">
        <v>3.9701289199272205</v>
      </c>
      <c r="D632" s="768">
        <v>1526.5419999999999</v>
      </c>
      <c r="E632" s="768">
        <v>4.0298155379921035</v>
      </c>
      <c r="F632" s="768">
        <v>867.21399999999983</v>
      </c>
      <c r="G632" s="768">
        <v>4.4427998244630578</v>
      </c>
      <c r="H632" s="768">
        <v>884.04599999999994</v>
      </c>
      <c r="I632" s="768">
        <v>4.5290313735909109</v>
      </c>
      <c r="J632" s="768">
        <v>636.71799999999996</v>
      </c>
      <c r="K632" s="768">
        <v>3.4676513276312311</v>
      </c>
      <c r="L632" s="768">
        <v>642.49599999999998</v>
      </c>
      <c r="M632" s="768">
        <v>3.4991190878815361</v>
      </c>
      <c r="N632" s="755" t="s">
        <v>2030</v>
      </c>
    </row>
    <row r="633" spans="1:14" x14ac:dyDescent="0.35">
      <c r="A633" s="776" t="s">
        <v>191</v>
      </c>
      <c r="B633" s="768">
        <v>1524.7539999999999</v>
      </c>
      <c r="C633" s="768">
        <v>4.0250955170677329</v>
      </c>
      <c r="D633" s="768">
        <v>1557.9189999999999</v>
      </c>
      <c r="E633" s="768">
        <v>4.1126455696162427</v>
      </c>
      <c r="F633" s="768">
        <v>869.10500000000002</v>
      </c>
      <c r="G633" s="768">
        <v>4.4524875537525528</v>
      </c>
      <c r="H633" s="768">
        <v>892.03699999999992</v>
      </c>
      <c r="I633" s="768">
        <v>4.5699698425239363</v>
      </c>
      <c r="J633" s="768">
        <v>655.649</v>
      </c>
      <c r="K633" s="768">
        <v>3.5707520838268891</v>
      </c>
      <c r="L633" s="768">
        <v>665.88199999999995</v>
      </c>
      <c r="M633" s="768">
        <v>3.62648236950383</v>
      </c>
      <c r="N633" s="755" t="s">
        <v>2030</v>
      </c>
    </row>
    <row r="634" spans="1:14" x14ac:dyDescent="0.35">
      <c r="A634" s="776" t="s">
        <v>192</v>
      </c>
      <c r="B634" s="768">
        <v>1556.5159999999996</v>
      </c>
      <c r="C634" s="768">
        <v>4.1089418842935963</v>
      </c>
      <c r="D634" s="768">
        <v>1584.4569999999999</v>
      </c>
      <c r="E634" s="768">
        <v>4.1827014506514413</v>
      </c>
      <c r="F634" s="768">
        <v>875.27499999999986</v>
      </c>
      <c r="G634" s="768">
        <v>4.484096908441173</v>
      </c>
      <c r="H634" s="768">
        <v>895.54499999999996</v>
      </c>
      <c r="I634" s="768">
        <v>4.5879415793550029</v>
      </c>
      <c r="J634" s="768">
        <v>681.24099999999987</v>
      </c>
      <c r="K634" s="768">
        <v>3.7101295362889495</v>
      </c>
      <c r="L634" s="768">
        <v>688.91200000000003</v>
      </c>
      <c r="M634" s="768">
        <v>3.7519068275454552</v>
      </c>
      <c r="N634" s="755" t="s">
        <v>2115</v>
      </c>
    </row>
    <row r="635" spans="1:14" x14ac:dyDescent="0.35">
      <c r="A635" s="776" t="s">
        <v>193</v>
      </c>
      <c r="B635" s="768">
        <v>1527.66</v>
      </c>
      <c r="C635" s="768">
        <v>4.032766870986201</v>
      </c>
      <c r="D635" s="768">
        <v>1529.096</v>
      </c>
      <c r="E635" s="768">
        <v>4.0365576707889943</v>
      </c>
      <c r="F635" s="768">
        <v>866.11300000000006</v>
      </c>
      <c r="G635" s="768">
        <v>4.4371593221110048</v>
      </c>
      <c r="H635" s="768">
        <v>873.01699999999994</v>
      </c>
      <c r="I635" s="768">
        <v>4.4725290117009937</v>
      </c>
      <c r="J635" s="768">
        <v>661.54700000000003</v>
      </c>
      <c r="K635" s="768">
        <v>3.602873380115621</v>
      </c>
      <c r="L635" s="768">
        <v>656.07899999999995</v>
      </c>
      <c r="M635" s="768">
        <v>3.5730939212979229</v>
      </c>
      <c r="N635" s="755" t="s">
        <v>2030</v>
      </c>
    </row>
    <row r="636" spans="1:14" x14ac:dyDescent="0.35">
      <c r="A636" s="776" t="s">
        <v>194</v>
      </c>
      <c r="B636" s="768">
        <v>1542.0509999999999</v>
      </c>
      <c r="C636" s="768">
        <v>4.0707567038288239</v>
      </c>
      <c r="D636" s="768">
        <v>1536.4650000000001</v>
      </c>
      <c r="E636" s="768">
        <v>4.0560105981892658</v>
      </c>
      <c r="F636" s="768">
        <v>876.31299999999999</v>
      </c>
      <c r="G636" s="768">
        <v>4.4894146572526461</v>
      </c>
      <c r="H636" s="768">
        <v>874.67300000000012</v>
      </c>
      <c r="I636" s="768">
        <v>4.4810128190534027</v>
      </c>
      <c r="J636" s="768">
        <v>665.73799999999994</v>
      </c>
      <c r="K636" s="768">
        <v>3.6256981262577161</v>
      </c>
      <c r="L636" s="768">
        <v>661.79200000000003</v>
      </c>
      <c r="M636" s="768">
        <v>3.6042076828607454</v>
      </c>
      <c r="N636" s="755" t="s">
        <v>2030</v>
      </c>
    </row>
    <row r="637" spans="1:14" x14ac:dyDescent="0.35">
      <c r="A637" s="776" t="s">
        <v>195</v>
      </c>
      <c r="B637" s="768">
        <v>1541.509</v>
      </c>
      <c r="C637" s="768">
        <v>4.069325914488215</v>
      </c>
      <c r="D637" s="768">
        <v>1545.7350000000001</v>
      </c>
      <c r="E637" s="768">
        <v>4.0804818476125941</v>
      </c>
      <c r="F637" s="768">
        <v>870.83399999999983</v>
      </c>
      <c r="G637" s="768">
        <v>4.4613453453662677</v>
      </c>
      <c r="H637" s="768">
        <v>871.0089999999999</v>
      </c>
      <c r="I637" s="768">
        <v>4.4622418829789918</v>
      </c>
      <c r="J637" s="768">
        <v>670.67500000000007</v>
      </c>
      <c r="K637" s="768">
        <v>3.6525856881053724</v>
      </c>
      <c r="L637" s="768">
        <v>674.72600000000011</v>
      </c>
      <c r="M637" s="768">
        <v>3.6746479755359682</v>
      </c>
      <c r="N637" s="755" t="s">
        <v>2115</v>
      </c>
    </row>
    <row r="638" spans="1:14" x14ac:dyDescent="0.35">
      <c r="A638" s="776" t="s">
        <v>196</v>
      </c>
      <c r="B638" s="768">
        <v>1527.54</v>
      </c>
      <c r="C638" s="768">
        <v>4.03245009105839</v>
      </c>
      <c r="D638" s="768">
        <v>1529.7540000000001</v>
      </c>
      <c r="E638" s="768">
        <v>4.0382946807264872</v>
      </c>
      <c r="F638" s="768">
        <v>864.62200000000007</v>
      </c>
      <c r="G638" s="768">
        <v>4.4295208216505948</v>
      </c>
      <c r="H638" s="768">
        <v>861.91700000000014</v>
      </c>
      <c r="I638" s="768">
        <v>4.4156629116939152</v>
      </c>
      <c r="J638" s="768">
        <v>662.91800000000001</v>
      </c>
      <c r="K638" s="768">
        <v>3.6103400293546604</v>
      </c>
      <c r="L638" s="768">
        <v>667.83699999999999</v>
      </c>
      <c r="M638" s="768">
        <v>3.6371295607965517</v>
      </c>
      <c r="N638" s="755" t="s">
        <v>2030</v>
      </c>
    </row>
    <row r="639" spans="1:14" x14ac:dyDescent="0.35">
      <c r="A639" s="776" t="s">
        <v>197</v>
      </c>
      <c r="B639" s="768">
        <v>1529.0639999999999</v>
      </c>
      <c r="C639" s="768">
        <v>4.0364731961415776</v>
      </c>
      <c r="D639" s="768">
        <v>1523.9740000000002</v>
      </c>
      <c r="E639" s="768">
        <v>4.0230364475369678</v>
      </c>
      <c r="F639" s="768">
        <v>864.45999999999981</v>
      </c>
      <c r="G639" s="768">
        <v>4.4286908839748138</v>
      </c>
      <c r="H639" s="768">
        <v>855.48199999999997</v>
      </c>
      <c r="I639" s="768">
        <v>4.3826959429060262</v>
      </c>
      <c r="J639" s="768">
        <v>664.60400000000004</v>
      </c>
      <c r="K639" s="768">
        <v>3.6195222106945728</v>
      </c>
      <c r="L639" s="768">
        <v>668.49200000000008</v>
      </c>
      <c r="M639" s="768">
        <v>3.6406967783396382</v>
      </c>
      <c r="N639" s="755" t="s">
        <v>2115</v>
      </c>
    </row>
    <row r="640" spans="1:14" x14ac:dyDescent="0.35">
      <c r="A640" s="776" t="s">
        <v>198</v>
      </c>
      <c r="B640" s="768">
        <v>1539.098</v>
      </c>
      <c r="C640" s="768">
        <v>4.0629612777719641</v>
      </c>
      <c r="D640" s="768">
        <v>1524.9260000000002</v>
      </c>
      <c r="E640" s="768">
        <v>4.0255495682975946</v>
      </c>
      <c r="F640" s="768">
        <v>870.19900000000007</v>
      </c>
      <c r="G640" s="768">
        <v>4.4580921946000984</v>
      </c>
      <c r="H640" s="768">
        <v>856.4380000000001</v>
      </c>
      <c r="I640" s="768">
        <v>4.3875935998075368</v>
      </c>
      <c r="J640" s="768">
        <v>668.899</v>
      </c>
      <c r="K640" s="768">
        <v>3.6429133547366384</v>
      </c>
      <c r="L640" s="768">
        <v>668.48800000000006</v>
      </c>
      <c r="M640" s="768">
        <v>3.6406749938050229</v>
      </c>
      <c r="N640" s="755" t="s">
        <v>2030</v>
      </c>
    </row>
    <row r="641" spans="1:15" x14ac:dyDescent="0.35">
      <c r="A641" s="776" t="s">
        <v>199</v>
      </c>
      <c r="B641" s="768">
        <v>1551.9099999999999</v>
      </c>
      <c r="C641" s="768">
        <v>4.0967828147311529</v>
      </c>
      <c r="D641" s="768">
        <v>1535.8989999999999</v>
      </c>
      <c r="E641" s="768">
        <v>4.0545164528630941</v>
      </c>
      <c r="F641" s="768">
        <v>875.82099999999991</v>
      </c>
      <c r="G641" s="768">
        <v>4.4868941057928717</v>
      </c>
      <c r="H641" s="768">
        <v>862.07199999999989</v>
      </c>
      <c r="I641" s="768">
        <v>4.4164569878651836</v>
      </c>
      <c r="J641" s="768">
        <v>676.08899999999994</v>
      </c>
      <c r="K641" s="768">
        <v>3.6820710557057783</v>
      </c>
      <c r="L641" s="768">
        <v>673.827</v>
      </c>
      <c r="M641" s="768">
        <v>3.6697519013814119</v>
      </c>
      <c r="N641" s="755" t="s">
        <v>2030</v>
      </c>
      <c r="O641" s="275"/>
    </row>
    <row r="642" spans="1:15" x14ac:dyDescent="0.35">
      <c r="A642" s="776" t="s">
        <v>200</v>
      </c>
      <c r="B642" s="768">
        <v>1565.3130000000001</v>
      </c>
      <c r="C642" s="768">
        <v>4.132164492834808</v>
      </c>
      <c r="D642" s="768">
        <v>1543.4630000000002</v>
      </c>
      <c r="E642" s="768">
        <v>4.0744841476460563</v>
      </c>
      <c r="F642" s="768">
        <v>880.56500000000005</v>
      </c>
      <c r="G642" s="768">
        <v>4.5111979597058083</v>
      </c>
      <c r="H642" s="768">
        <v>866.66300000000001</v>
      </c>
      <c r="I642" s="768">
        <v>4.4399770117509956</v>
      </c>
      <c r="J642" s="768">
        <v>684.74799999999993</v>
      </c>
      <c r="K642" s="768">
        <v>3.7292291270120055</v>
      </c>
      <c r="L642" s="768">
        <v>676.80000000000007</v>
      </c>
      <c r="M642" s="768">
        <v>3.6859432567334642</v>
      </c>
      <c r="N642" s="755" t="s">
        <v>2115</v>
      </c>
      <c r="O642" s="275"/>
    </row>
    <row r="643" spans="1:15" x14ac:dyDescent="0.35">
      <c r="A643" s="776" t="s">
        <v>201</v>
      </c>
      <c r="B643" s="768">
        <v>1569.2170000000001</v>
      </c>
      <c r="C643" s="768">
        <v>4.0912717058358492</v>
      </c>
      <c r="D643" s="768">
        <v>1551.9859999999999</v>
      </c>
      <c r="E643" s="768">
        <v>4.0463469422351119</v>
      </c>
      <c r="F643" s="768">
        <v>885.51299999999992</v>
      </c>
      <c r="G643" s="768">
        <v>4.4831018903730344</v>
      </c>
      <c r="H643" s="768">
        <v>879.93</v>
      </c>
      <c r="I643" s="768">
        <v>4.454836740280431</v>
      </c>
      <c r="J643" s="768">
        <v>683.70400000000006</v>
      </c>
      <c r="K643" s="768">
        <v>3.6752353746834054</v>
      </c>
      <c r="L643" s="768">
        <v>672.05599999999981</v>
      </c>
      <c r="M643" s="768">
        <v>3.612621814364446</v>
      </c>
      <c r="N643" s="755" t="s">
        <v>2030</v>
      </c>
      <c r="O643" s="275"/>
    </row>
    <row r="644" spans="1:15" x14ac:dyDescent="0.35">
      <c r="A644" s="776" t="s">
        <v>202</v>
      </c>
      <c r="B644" s="768">
        <v>1572.261</v>
      </c>
      <c r="C644" s="768">
        <v>4.0992080403724778</v>
      </c>
      <c r="D644" s="768">
        <v>1595.3539999999998</v>
      </c>
      <c r="E644" s="768">
        <v>4.1594162445296252</v>
      </c>
      <c r="F644" s="768">
        <v>889.13699999999983</v>
      </c>
      <c r="G644" s="768">
        <v>4.5014491774831189</v>
      </c>
      <c r="H644" s="768">
        <v>907.45499999999993</v>
      </c>
      <c r="I644" s="768">
        <v>4.5941880310378984</v>
      </c>
      <c r="J644" s="768">
        <v>683.12400000000002</v>
      </c>
      <c r="K644" s="768">
        <v>3.6721175978131266</v>
      </c>
      <c r="L644" s="768">
        <v>687.899</v>
      </c>
      <c r="M644" s="768">
        <v>3.6977855022192925</v>
      </c>
      <c r="N644" s="755" t="s">
        <v>2030</v>
      </c>
      <c r="O644" s="275"/>
    </row>
    <row r="645" spans="1:15" x14ac:dyDescent="0.35">
      <c r="A645" s="776" t="s">
        <v>203</v>
      </c>
      <c r="B645" s="768">
        <v>1584.8469999999998</v>
      </c>
      <c r="C645" s="768">
        <v>4.1320223329079582</v>
      </c>
      <c r="D645" s="768">
        <v>1608.348</v>
      </c>
      <c r="E645" s="768">
        <v>4.1932942770424209</v>
      </c>
      <c r="F645" s="768">
        <v>897.60199999999986</v>
      </c>
      <c r="G645" s="768">
        <v>4.5443050785280592</v>
      </c>
      <c r="H645" s="768">
        <v>916.24099999999999</v>
      </c>
      <c r="I645" s="768">
        <v>4.638669064302027</v>
      </c>
      <c r="J645" s="768">
        <v>687.24499999999989</v>
      </c>
      <c r="K645" s="768">
        <v>3.6942699400241854</v>
      </c>
      <c r="L645" s="768">
        <v>692.10699999999997</v>
      </c>
      <c r="M645" s="768">
        <v>3.720405510960894</v>
      </c>
      <c r="N645" s="755" t="s">
        <v>2115</v>
      </c>
      <c r="O645" s="275"/>
    </row>
    <row r="646" spans="1:15" x14ac:dyDescent="0.35">
      <c r="A646" s="776" t="s">
        <v>204</v>
      </c>
      <c r="B646" s="768">
        <v>1582.9699999999998</v>
      </c>
      <c r="C646" s="768">
        <v>4.127128607571148</v>
      </c>
      <c r="D646" s="768">
        <v>1594.0190000000002</v>
      </c>
      <c r="E646" s="768">
        <v>4.1559356247509145</v>
      </c>
      <c r="F646" s="768">
        <v>897.28899999999999</v>
      </c>
      <c r="G646" s="768">
        <v>4.5427204480464214</v>
      </c>
      <c r="H646" s="768">
        <v>909.30600000000015</v>
      </c>
      <c r="I646" s="768">
        <v>4.6035591205634976</v>
      </c>
      <c r="J646" s="768">
        <v>685.68099999999993</v>
      </c>
      <c r="K646" s="768">
        <v>3.685862693429161</v>
      </c>
      <c r="L646" s="768">
        <v>684.71299999999997</v>
      </c>
      <c r="M646" s="768">
        <v>3.6806592313422155</v>
      </c>
      <c r="N646" s="755" t="s">
        <v>2030</v>
      </c>
      <c r="O646" s="275"/>
    </row>
    <row r="647" spans="1:15" x14ac:dyDescent="0.35">
      <c r="A647" s="776" t="s">
        <v>205</v>
      </c>
      <c r="B647" s="768">
        <v>1615.704</v>
      </c>
      <c r="C647" s="768">
        <v>4.212472883103997</v>
      </c>
      <c r="D647" s="768">
        <v>1605.3009999999999</v>
      </c>
      <c r="E647" s="768">
        <v>4.1853501208883124</v>
      </c>
      <c r="F647" s="768">
        <v>912.00400000000002</v>
      </c>
      <c r="G647" s="768">
        <v>4.6172183315521851</v>
      </c>
      <c r="H647" s="768">
        <v>912.35</v>
      </c>
      <c r="I647" s="768">
        <v>4.6189700317012159</v>
      </c>
      <c r="J647" s="768">
        <v>703.69999999999993</v>
      </c>
      <c r="K647" s="768">
        <v>3.7827234200249102</v>
      </c>
      <c r="L647" s="768">
        <v>692.95100000000002</v>
      </c>
      <c r="M647" s="768">
        <v>3.7249424138548841</v>
      </c>
      <c r="N647" s="755" t="s">
        <v>2030</v>
      </c>
      <c r="O647" s="275"/>
    </row>
    <row r="648" spans="1:15" x14ac:dyDescent="0.35">
      <c r="A648" s="776" t="s">
        <v>206</v>
      </c>
      <c r="B648" s="768">
        <v>1645.1219999999998</v>
      </c>
      <c r="C648" s="768">
        <v>4.289171664115341</v>
      </c>
      <c r="D648" s="768">
        <v>1640.1600000000003</v>
      </c>
      <c r="E648" s="768">
        <v>4.276234708803007</v>
      </c>
      <c r="F648" s="768">
        <v>922.92900000000009</v>
      </c>
      <c r="G648" s="768">
        <v>4.6725285168937054</v>
      </c>
      <c r="H648" s="768">
        <v>920.73300000000017</v>
      </c>
      <c r="I648" s="768">
        <v>4.6614107899362711</v>
      </c>
      <c r="J648" s="768">
        <v>722.19299999999987</v>
      </c>
      <c r="K648" s="768">
        <v>3.8821321228905075</v>
      </c>
      <c r="L648" s="768">
        <v>719.42700000000013</v>
      </c>
      <c r="M648" s="768">
        <v>3.8672635525057015</v>
      </c>
      <c r="N648" s="755" t="s">
        <v>2115</v>
      </c>
      <c r="O648" s="275"/>
    </row>
    <row r="649" spans="1:15" x14ac:dyDescent="0.35">
      <c r="A649" s="776" t="s">
        <v>207</v>
      </c>
      <c r="B649" s="768">
        <v>1766.837</v>
      </c>
      <c r="C649" s="768">
        <v>4.6065077213182724</v>
      </c>
      <c r="D649" s="768">
        <v>1777.627</v>
      </c>
      <c r="E649" s="768">
        <v>4.6346394721889093</v>
      </c>
      <c r="F649" s="768">
        <v>959.3979999999998</v>
      </c>
      <c r="G649" s="768">
        <v>4.857160750231909</v>
      </c>
      <c r="H649" s="768">
        <v>961.57999999999993</v>
      </c>
      <c r="I649" s="768">
        <v>4.8682075991486329</v>
      </c>
      <c r="J649" s="768">
        <v>807.43900000000008</v>
      </c>
      <c r="K649" s="768">
        <v>4.3403700661382612</v>
      </c>
      <c r="L649" s="768">
        <v>816.04699999999991</v>
      </c>
      <c r="M649" s="768">
        <v>4.3866421752750719</v>
      </c>
      <c r="N649" s="755" t="s">
        <v>2030</v>
      </c>
      <c r="O649" s="275"/>
    </row>
    <row r="650" spans="1:15" x14ac:dyDescent="0.35">
      <c r="A650" s="776" t="s">
        <v>208</v>
      </c>
      <c r="B650" s="768">
        <v>1762.653</v>
      </c>
      <c r="C650" s="768">
        <v>4.5955991721391483</v>
      </c>
      <c r="D650" s="768">
        <v>1772.569</v>
      </c>
      <c r="E650" s="768">
        <v>4.6214522251172054</v>
      </c>
      <c r="F650" s="768">
        <v>953.08699999999999</v>
      </c>
      <c r="G650" s="768">
        <v>4.8252099420222692</v>
      </c>
      <c r="H650" s="768">
        <v>953.07100000000014</v>
      </c>
      <c r="I650" s="768">
        <v>4.8251289385471701</v>
      </c>
      <c r="J650" s="768">
        <v>809.56600000000003</v>
      </c>
      <c r="K650" s="768">
        <v>4.3518037064884005</v>
      </c>
      <c r="L650" s="768">
        <v>819.49799999999982</v>
      </c>
      <c r="M650" s="768">
        <v>4.4051929476532239</v>
      </c>
      <c r="N650" s="755" t="s">
        <v>2030</v>
      </c>
      <c r="O650" s="275"/>
    </row>
    <row r="651" spans="1:15" ht="29.25" customHeight="1" x14ac:dyDescent="0.35">
      <c r="A651" s="776" t="s">
        <v>209</v>
      </c>
      <c r="B651" s="768">
        <v>1765.335</v>
      </c>
      <c r="C651" s="768">
        <v>4.6025916981664929</v>
      </c>
      <c r="D651" s="768">
        <v>1769.68</v>
      </c>
      <c r="E651" s="768">
        <v>4.6139200074837241</v>
      </c>
      <c r="F651" s="768">
        <v>956.0870000000001</v>
      </c>
      <c r="G651" s="768">
        <v>4.840398093603465</v>
      </c>
      <c r="H651" s="768">
        <v>950.06700000000001</v>
      </c>
      <c r="I651" s="768">
        <v>4.8099205360971986</v>
      </c>
      <c r="J651" s="768">
        <v>809.24799999999993</v>
      </c>
      <c r="K651" s="768">
        <v>4.3500943046871088</v>
      </c>
      <c r="L651" s="768">
        <v>819.61300000000006</v>
      </c>
      <c r="M651" s="768">
        <v>4.4058111275499181</v>
      </c>
      <c r="N651" s="755" t="s">
        <v>2115</v>
      </c>
      <c r="O651" s="275"/>
    </row>
    <row r="652" spans="1:15" x14ac:dyDescent="0.35">
      <c r="A652" s="776" t="s">
        <v>210</v>
      </c>
      <c r="B652" s="768">
        <v>1760.3529999999998</v>
      </c>
      <c r="C652" s="768">
        <v>4.5896025987376214</v>
      </c>
      <c r="D652" s="768">
        <v>1754.3409999999999</v>
      </c>
      <c r="E652" s="768">
        <v>4.5739280773071993</v>
      </c>
      <c r="F652" s="768">
        <v>957.4079999999999</v>
      </c>
      <c r="G652" s="768">
        <v>4.8470859430163831</v>
      </c>
      <c r="H652" s="768">
        <v>946.8309999999999</v>
      </c>
      <c r="I652" s="768">
        <v>4.7935375832582823</v>
      </c>
      <c r="J652" s="768">
        <v>802.94499999999994</v>
      </c>
      <c r="K652" s="768">
        <v>4.3162126708709705</v>
      </c>
      <c r="L652" s="768">
        <v>807.51</v>
      </c>
      <c r="M652" s="768">
        <v>4.3407517250310015</v>
      </c>
      <c r="N652" s="755" t="s">
        <v>2030</v>
      </c>
      <c r="O652" s="275"/>
    </row>
    <row r="653" spans="1:15" ht="29.25" customHeight="1" x14ac:dyDescent="0.35">
      <c r="A653" s="776" t="s">
        <v>211</v>
      </c>
      <c r="B653" s="768">
        <v>1738.6410000000001</v>
      </c>
      <c r="C653" s="768">
        <v>4.5329949458272161</v>
      </c>
      <c r="D653" s="768">
        <v>1726.3429999999998</v>
      </c>
      <c r="E653" s="768">
        <v>4.500931528569839</v>
      </c>
      <c r="F653" s="768">
        <v>952.7410000000001</v>
      </c>
      <c r="G653" s="768">
        <v>4.8234582418732384</v>
      </c>
      <c r="H653" s="768">
        <v>941.24299999999994</v>
      </c>
      <c r="I653" s="768">
        <v>4.7652471195797093</v>
      </c>
      <c r="J653" s="768">
        <v>785.90000000000009</v>
      </c>
      <c r="K653" s="768">
        <v>4.2245876592263434</v>
      </c>
      <c r="L653" s="768">
        <v>785.1</v>
      </c>
      <c r="M653" s="768">
        <v>4.2202872773363049</v>
      </c>
      <c r="N653" s="755" t="s">
        <v>2115</v>
      </c>
      <c r="O653" s="275"/>
    </row>
    <row r="654" spans="1:15" x14ac:dyDescent="0.35">
      <c r="A654" s="776" t="s">
        <v>212</v>
      </c>
      <c r="B654" s="768">
        <v>1720.6310000000001</v>
      </c>
      <c r="C654" s="768">
        <v>4.4860391688874408</v>
      </c>
      <c r="D654" s="768">
        <v>1700.3980000000001</v>
      </c>
      <c r="E654" s="768">
        <v>4.4332875733948001</v>
      </c>
      <c r="F654" s="768">
        <v>949.62</v>
      </c>
      <c r="G654" s="768">
        <v>4.807657501511601</v>
      </c>
      <c r="H654" s="768">
        <v>936.68200000000002</v>
      </c>
      <c r="I654" s="768">
        <v>4.7421560664590992</v>
      </c>
      <c r="J654" s="768">
        <v>771.01100000000008</v>
      </c>
      <c r="K654" s="768">
        <v>4.1445521767753686</v>
      </c>
      <c r="L654" s="768">
        <v>763.71600000000001</v>
      </c>
      <c r="M654" s="768">
        <v>4.1053380694155814</v>
      </c>
      <c r="N654" s="755" t="s">
        <v>2030</v>
      </c>
      <c r="O654" s="275"/>
    </row>
    <row r="655" spans="1:15" x14ac:dyDescent="0.35">
      <c r="A655" s="776" t="s">
        <v>213</v>
      </c>
      <c r="B655" s="768">
        <v>1720.6109999999999</v>
      </c>
      <c r="C655" s="768">
        <v>4.4859870247709059</v>
      </c>
      <c r="D655" s="768">
        <v>1697.3809999999999</v>
      </c>
      <c r="E655" s="768">
        <v>4.4254216334154926</v>
      </c>
      <c r="F655" s="768">
        <v>948.52099999999996</v>
      </c>
      <c r="G655" s="768">
        <v>4.8020935753156895</v>
      </c>
      <c r="H655" s="768">
        <v>940.71900000000005</v>
      </c>
      <c r="I655" s="768">
        <v>4.7625942557701935</v>
      </c>
      <c r="J655" s="768">
        <v>772.0899999999998</v>
      </c>
      <c r="K655" s="768">
        <v>4.1503523168495562</v>
      </c>
      <c r="L655" s="768">
        <v>756.66199999999992</v>
      </c>
      <c r="M655" s="768">
        <v>4.067419452100169</v>
      </c>
      <c r="N655" s="755" t="s">
        <v>2030</v>
      </c>
      <c r="O655" s="275"/>
    </row>
    <row r="656" spans="1:15" x14ac:dyDescent="0.35">
      <c r="A656" s="776" t="s">
        <v>214</v>
      </c>
      <c r="B656" s="768">
        <v>1729.3210000000001</v>
      </c>
      <c r="C656" s="768">
        <v>4.5086957875219031</v>
      </c>
      <c r="D656" s="768">
        <v>1750.6289999999999</v>
      </c>
      <c r="E656" s="768">
        <v>4.5642501292783004</v>
      </c>
      <c r="F656" s="768">
        <v>954.74900000000002</v>
      </c>
      <c r="G656" s="768">
        <v>4.8336241779982512</v>
      </c>
      <c r="H656" s="768">
        <v>973.11199999999997</v>
      </c>
      <c r="I656" s="768">
        <v>4.926590853826748</v>
      </c>
      <c r="J656" s="768">
        <v>774.57200000000012</v>
      </c>
      <c r="K656" s="768">
        <v>4.1636942516634017</v>
      </c>
      <c r="L656" s="768">
        <v>777.51699999999983</v>
      </c>
      <c r="M656" s="768">
        <v>4.1795250324961026</v>
      </c>
      <c r="N656" s="755" t="s">
        <v>2115</v>
      </c>
      <c r="O656" s="274"/>
    </row>
    <row r="657" spans="1:15" x14ac:dyDescent="0.35">
      <c r="A657" s="776" t="s">
        <v>215</v>
      </c>
      <c r="B657" s="768">
        <v>1723.8989999999999</v>
      </c>
      <c r="C657" s="768">
        <v>4.4945595175292619</v>
      </c>
      <c r="D657" s="768">
        <v>1742.422</v>
      </c>
      <c r="E657" s="768">
        <v>4.5428527910581602</v>
      </c>
      <c r="F657" s="768">
        <v>953.09900000000005</v>
      </c>
      <c r="G657" s="768">
        <v>4.8252706946285935</v>
      </c>
      <c r="H657" s="768">
        <v>969.77500000000009</v>
      </c>
      <c r="I657" s="768">
        <v>4.9096965665512657</v>
      </c>
      <c r="J657" s="768">
        <v>770.8</v>
      </c>
      <c r="K657" s="768">
        <v>4.1434179510518705</v>
      </c>
      <c r="L657" s="768">
        <v>772.64699999999993</v>
      </c>
      <c r="M657" s="768">
        <v>4.1533464577404953</v>
      </c>
      <c r="N657" s="755" t="s">
        <v>2030</v>
      </c>
      <c r="O657" s="275"/>
    </row>
    <row r="658" spans="1:15" x14ac:dyDescent="0.35">
      <c r="A658" s="776" t="s">
        <v>216</v>
      </c>
      <c r="B658" s="768">
        <v>1701.8220000000001</v>
      </c>
      <c r="C658" s="768">
        <v>4.4370002344920927</v>
      </c>
      <c r="D658" s="768">
        <v>1708.4290000000001</v>
      </c>
      <c r="E658" s="768">
        <v>4.4542260433894327</v>
      </c>
      <c r="F658" s="768">
        <v>944.48800000000006</v>
      </c>
      <c r="G658" s="768">
        <v>4.7816756368733691</v>
      </c>
      <c r="H658" s="768">
        <v>954.62999999999988</v>
      </c>
      <c r="I658" s="768">
        <v>4.8330217146521965</v>
      </c>
      <c r="J658" s="768">
        <v>757.33400000000017</v>
      </c>
      <c r="K658" s="768">
        <v>4.0710317728878023</v>
      </c>
      <c r="L658" s="768">
        <v>753.79900000000009</v>
      </c>
      <c r="M658" s="768">
        <v>4.0520294604111955</v>
      </c>
      <c r="N658" s="755" t="s">
        <v>2030</v>
      </c>
      <c r="O658" s="275"/>
    </row>
    <row r="659" spans="1:15" x14ac:dyDescent="0.35">
      <c r="A659" s="776" t="s">
        <v>217</v>
      </c>
      <c r="B659" s="768">
        <v>1717.0740000000001</v>
      </c>
      <c r="C659" s="768">
        <v>4.4767653377616901</v>
      </c>
      <c r="D659" s="768">
        <v>1691.221</v>
      </c>
      <c r="E659" s="768">
        <v>4.4093612455227102</v>
      </c>
      <c r="F659" s="768">
        <v>951.65100000000007</v>
      </c>
      <c r="G659" s="768">
        <v>4.8179398801320712</v>
      </c>
      <c r="H659" s="768">
        <v>943.54099999999994</v>
      </c>
      <c r="I659" s="768">
        <v>4.7768812436909043</v>
      </c>
      <c r="J659" s="768">
        <v>765.423</v>
      </c>
      <c r="K659" s="768">
        <v>4.1145140092734511</v>
      </c>
      <c r="L659" s="768">
        <v>747.68</v>
      </c>
      <c r="M659" s="768">
        <v>4.0191369144297644</v>
      </c>
      <c r="N659" s="755" t="s">
        <v>2030</v>
      </c>
      <c r="O659" s="275"/>
    </row>
    <row r="660" spans="1:15" x14ac:dyDescent="0.35">
      <c r="A660" s="776" t="s">
        <v>218</v>
      </c>
      <c r="B660" s="768">
        <v>1701.5990000000002</v>
      </c>
      <c r="C660" s="768">
        <v>4.4364188275927274</v>
      </c>
      <c r="D660" s="768">
        <v>1697.4279999999999</v>
      </c>
      <c r="E660" s="768">
        <v>4.4255441720893502</v>
      </c>
      <c r="F660" s="768">
        <v>947.09100000000012</v>
      </c>
      <c r="G660" s="768">
        <v>4.7948538897286532</v>
      </c>
      <c r="H660" s="768">
        <v>943.6339999999999</v>
      </c>
      <c r="I660" s="768">
        <v>4.7773520763899215</v>
      </c>
      <c r="J660" s="768">
        <v>754.50800000000004</v>
      </c>
      <c r="K660" s="768">
        <v>4.0558406738612414</v>
      </c>
      <c r="L660" s="768">
        <v>753.79399999999998</v>
      </c>
      <c r="M660" s="768">
        <v>4.0520025830243815</v>
      </c>
      <c r="N660" s="755" t="s">
        <v>2115</v>
      </c>
      <c r="O660" s="275"/>
    </row>
    <row r="661" spans="1:15" x14ac:dyDescent="0.35">
      <c r="A661" s="776" t="s">
        <v>219</v>
      </c>
      <c r="B661" s="768">
        <v>1668.2550000000001</v>
      </c>
      <c r="C661" s="768">
        <v>4.34948415650556</v>
      </c>
      <c r="D661" s="768">
        <v>1668.6090000000002</v>
      </c>
      <c r="E661" s="768">
        <v>4.3504071073682304</v>
      </c>
      <c r="F661" s="768">
        <v>933.24299999999994</v>
      </c>
      <c r="G661" s="768">
        <v>4.7247453820298544</v>
      </c>
      <c r="H661" s="768">
        <v>930.08700000000022</v>
      </c>
      <c r="I661" s="768">
        <v>4.7087674465664389</v>
      </c>
      <c r="J661" s="768">
        <v>735.01200000000006</v>
      </c>
      <c r="K661" s="768">
        <v>3.9510403672010086</v>
      </c>
      <c r="L661" s="768">
        <v>738.52199999999993</v>
      </c>
      <c r="M661" s="768">
        <v>3.9699082927435514</v>
      </c>
      <c r="N661" s="755" t="s">
        <v>2030</v>
      </c>
      <c r="O661" s="274"/>
    </row>
    <row r="662" spans="1:15" x14ac:dyDescent="0.35">
      <c r="A662" s="776" t="s">
        <v>220</v>
      </c>
      <c r="B662" s="768">
        <v>1666.2739999999999</v>
      </c>
      <c r="C662" s="768">
        <v>4.3443192817627674</v>
      </c>
      <c r="D662" s="768">
        <v>1663.596</v>
      </c>
      <c r="E662" s="768">
        <v>4.3373371845587299</v>
      </c>
      <c r="F662" s="768">
        <v>930.81299999999999</v>
      </c>
      <c r="G662" s="768">
        <v>4.7124429792490865</v>
      </c>
      <c r="H662" s="768">
        <v>924.45999999999992</v>
      </c>
      <c r="I662" s="768">
        <v>4.6802795369173085</v>
      </c>
      <c r="J662" s="768">
        <v>735.4609999999999</v>
      </c>
      <c r="K662" s="768">
        <v>3.9534539565367921</v>
      </c>
      <c r="L662" s="768">
        <v>739.13600000000008</v>
      </c>
      <c r="M662" s="768">
        <v>3.9732088358441566</v>
      </c>
      <c r="N662" s="755" t="s">
        <v>2115</v>
      </c>
      <c r="O662" s="274"/>
    </row>
    <row r="663" spans="1:15" x14ac:dyDescent="0.35">
      <c r="A663" s="776" t="s">
        <v>221</v>
      </c>
      <c r="B663" s="768">
        <v>1666.71</v>
      </c>
      <c r="C663" s="768">
        <v>4.34545602350323</v>
      </c>
      <c r="D663" s="768">
        <v>1657.12</v>
      </c>
      <c r="E663" s="768">
        <v>4.3204529196246941</v>
      </c>
      <c r="F663" s="768">
        <v>930.40800000000002</v>
      </c>
      <c r="G663" s="768">
        <v>4.7103925787856253</v>
      </c>
      <c r="H663" s="768">
        <v>917.24199999999996</v>
      </c>
      <c r="I663" s="768">
        <v>4.6437368442129516</v>
      </c>
      <c r="J663" s="768">
        <v>736.30200000000002</v>
      </c>
      <c r="K663" s="768">
        <v>3.9579747329986952</v>
      </c>
      <c r="L663" s="768">
        <v>739.87799999999993</v>
      </c>
      <c r="M663" s="768">
        <v>3.9771974400471657</v>
      </c>
      <c r="N663" s="755" t="s">
        <v>2030</v>
      </c>
      <c r="O663" s="274"/>
    </row>
    <row r="664" spans="1:15" x14ac:dyDescent="0.35">
      <c r="A664" s="776" t="s">
        <v>2459</v>
      </c>
      <c r="B664" s="768">
        <v>1662.796</v>
      </c>
      <c r="C664" s="768">
        <v>4.3352514198973289</v>
      </c>
      <c r="D664" s="768">
        <v>1650.2240000000002</v>
      </c>
      <c r="E664" s="768">
        <v>4.3024736282434235</v>
      </c>
      <c r="F664" s="768">
        <v>928.86699999999996</v>
      </c>
      <c r="G664" s="768">
        <v>4.7025909315900849</v>
      </c>
      <c r="H664" s="768">
        <v>913.19800000000009</v>
      </c>
      <c r="I664" s="768">
        <v>4.6232632158815008</v>
      </c>
      <c r="J664" s="768">
        <v>733.92900000000009</v>
      </c>
      <c r="K664" s="768">
        <v>3.9452187252173698</v>
      </c>
      <c r="L664" s="768">
        <v>737.02600000000018</v>
      </c>
      <c r="M664" s="768">
        <v>3.9618665786091816</v>
      </c>
      <c r="N664" s="755" t="s">
        <v>2030</v>
      </c>
      <c r="O664" s="274"/>
    </row>
    <row r="665" spans="1:15" x14ac:dyDescent="0.35">
      <c r="A665" s="776" t="s">
        <v>2460</v>
      </c>
      <c r="B665" s="768">
        <v>1682.87</v>
      </c>
      <c r="C665" s="768">
        <v>4.3875884696635179</v>
      </c>
      <c r="D665" s="768">
        <v>1667.6689999999999</v>
      </c>
      <c r="E665" s="768">
        <v>4.3479563338910836</v>
      </c>
      <c r="F665" s="768">
        <v>942.27399999999989</v>
      </c>
      <c r="G665" s="768">
        <v>4.7704667810064469</v>
      </c>
      <c r="H665" s="768">
        <v>929.06399999999996</v>
      </c>
      <c r="I665" s="768">
        <v>4.7035882868772498</v>
      </c>
      <c r="J665" s="768">
        <v>740.59600000000012</v>
      </c>
      <c r="K665" s="768">
        <v>3.9810570327934767</v>
      </c>
      <c r="L665" s="768">
        <v>738.6049999999999</v>
      </c>
      <c r="M665" s="768">
        <v>3.9703544573646421</v>
      </c>
      <c r="N665" s="755" t="s">
        <v>2115</v>
      </c>
    </row>
    <row r="666" spans="1:15" x14ac:dyDescent="0.35">
      <c r="A666" s="761" t="s">
        <v>2116</v>
      </c>
      <c r="B666" s="764">
        <v>20.073999999999842</v>
      </c>
      <c r="C666" s="764">
        <v>5.2337049766189025E-2</v>
      </c>
      <c r="D666" s="764">
        <v>17.444999999999709</v>
      </c>
      <c r="E666" s="764">
        <v>4.5482705647660104E-2</v>
      </c>
      <c r="F666" s="764">
        <v>13.406999999999925</v>
      </c>
      <c r="G666" s="764">
        <v>6.7875849416362044E-2</v>
      </c>
      <c r="H666" s="764">
        <v>15.865999999999872</v>
      </c>
      <c r="I666" s="764">
        <v>8.0325070995749037E-2</v>
      </c>
      <c r="J666" s="764">
        <v>6.66700000000003</v>
      </c>
      <c r="K666" s="764">
        <v>3.5838307576106843E-2</v>
      </c>
      <c r="L666" s="764">
        <v>1.5789999999997235</v>
      </c>
      <c r="M666" s="764">
        <v>8.4878787554605317E-3</v>
      </c>
      <c r="N666" s="752"/>
    </row>
    <row r="667" spans="1:15" x14ac:dyDescent="0.35">
      <c r="A667" s="761" t="s">
        <v>2117</v>
      </c>
      <c r="B667" s="764">
        <v>1.207243702775316</v>
      </c>
      <c r="C667" s="764" t="s">
        <v>2118</v>
      </c>
      <c r="D667" s="764">
        <v>1.0571292139733579</v>
      </c>
      <c r="E667" s="764" t="s">
        <v>2118</v>
      </c>
      <c r="F667" s="764">
        <v>1.4433713330326006</v>
      </c>
      <c r="G667" s="764" t="s">
        <v>2118</v>
      </c>
      <c r="H667" s="764">
        <v>1.7374107258228633</v>
      </c>
      <c r="I667" s="764" t="s">
        <v>2118</v>
      </c>
      <c r="J667" s="764">
        <v>0.90839849631231762</v>
      </c>
      <c r="K667" s="764" t="s">
        <v>2118</v>
      </c>
      <c r="L667" s="764">
        <v>0.21423938911242249</v>
      </c>
      <c r="M667" s="764" t="s">
        <v>2118</v>
      </c>
      <c r="N667" s="752"/>
    </row>
    <row r="668" spans="1:15" x14ac:dyDescent="0.35">
      <c r="A668" s="761" t="s">
        <v>2119</v>
      </c>
      <c r="B668" s="764">
        <v>-55.771000000000186</v>
      </c>
      <c r="C668" s="764">
        <v>-0.14540647616369817</v>
      </c>
      <c r="D668" s="764">
        <v>-58.673999999999978</v>
      </c>
      <c r="E668" s="764">
        <v>-0.15297519467875542</v>
      </c>
      <c r="F668" s="764">
        <v>-10.467000000000212</v>
      </c>
      <c r="G668" s="764">
        <v>-5.2991460866791407E-2</v>
      </c>
      <c r="H668" s="764">
        <v>-12.178999999999974</v>
      </c>
      <c r="I668" s="764">
        <v>-6.1658832702459421E-2</v>
      </c>
      <c r="J668" s="764">
        <v>-45.303999999999974</v>
      </c>
      <c r="K668" s="764">
        <v>-0.24353062643286671</v>
      </c>
      <c r="L668" s="764">
        <v>-46.495000000000118</v>
      </c>
      <c r="M668" s="764">
        <v>-0.24993281997166283</v>
      </c>
      <c r="N668" s="752"/>
    </row>
    <row r="669" spans="1:15" x14ac:dyDescent="0.35">
      <c r="A669" s="761" t="s">
        <v>2120</v>
      </c>
      <c r="B669" s="764">
        <v>-3.2077352368890519</v>
      </c>
      <c r="C669" s="764" t="s">
        <v>2118</v>
      </c>
      <c r="D669" s="764">
        <v>-3.3987452088026533</v>
      </c>
      <c r="E669" s="764" t="s">
        <v>2118</v>
      </c>
      <c r="F669" s="764">
        <v>-1.0986196668349753</v>
      </c>
      <c r="G669" s="764" t="s">
        <v>2118</v>
      </c>
      <c r="H669" s="764">
        <v>-1.2939272855150024</v>
      </c>
      <c r="I669" s="764" t="s">
        <v>2118</v>
      </c>
      <c r="J669" s="764">
        <v>-5.7646010942868013</v>
      </c>
      <c r="K669" s="764" t="s">
        <v>2118</v>
      </c>
      <c r="L669" s="764">
        <v>-5.9221755190421748</v>
      </c>
      <c r="M669" s="764" t="s">
        <v>2118</v>
      </c>
      <c r="N669" s="752"/>
    </row>
    <row r="1056" s="147" customFormat="1" x14ac:dyDescent="0.35"/>
    <row r="1057" spans="1:4" s="147" customFormat="1" x14ac:dyDescent="0.35"/>
    <row r="1058" spans="1:4" s="147" customFormat="1" x14ac:dyDescent="0.35"/>
    <row r="1059" spans="1:4" s="147" customFormat="1" x14ac:dyDescent="0.35"/>
    <row r="1060" spans="1:4" x14ac:dyDescent="0.35">
      <c r="A1060" s="274"/>
      <c r="B1060" s="274"/>
      <c r="C1060" s="274"/>
      <c r="D1060" s="274"/>
    </row>
    <row r="1061" spans="1:4" x14ac:dyDescent="0.35">
      <c r="A1061" s="274"/>
      <c r="B1061" s="274"/>
      <c r="C1061" s="274"/>
      <c r="D1061" s="274"/>
    </row>
    <row r="1062" spans="1:4" x14ac:dyDescent="0.35">
      <c r="A1062" s="274"/>
      <c r="B1062" s="274"/>
      <c r="C1062" s="274"/>
      <c r="D1062" s="274"/>
    </row>
    <row r="1063" spans="1:4" x14ac:dyDescent="0.35">
      <c r="A1063" s="274"/>
      <c r="B1063" s="274"/>
      <c r="C1063" s="274"/>
      <c r="D1063" s="274"/>
    </row>
    <row r="1064" spans="1:4" s="147" customFormat="1" x14ac:dyDescent="0.35"/>
    <row r="1065" spans="1:4" s="147" customFormat="1" x14ac:dyDescent="0.35"/>
    <row r="1066" spans="1:4" s="147" customFormat="1" x14ac:dyDescent="0.35"/>
    <row r="1067" spans="1:4" s="147" customFormat="1" x14ac:dyDescent="0.35"/>
    <row r="1068" spans="1:4" s="147" customFormat="1" x14ac:dyDescent="0.35">
      <c r="A1068" s="274"/>
      <c r="B1068" s="274"/>
      <c r="C1068" s="274"/>
      <c r="D1068" s="274"/>
    </row>
    <row r="1069" spans="1:4" s="147" customFormat="1" x14ac:dyDescent="0.35">
      <c r="A1069" s="274"/>
      <c r="B1069" s="274"/>
      <c r="C1069" s="274"/>
      <c r="D1069" s="274"/>
    </row>
    <row r="1070" spans="1:4" x14ac:dyDescent="0.35">
      <c r="A1070" s="274"/>
      <c r="B1070" s="274"/>
      <c r="C1070" s="274"/>
      <c r="D1070" s="274"/>
    </row>
    <row r="1071" spans="1:4" x14ac:dyDescent="0.35">
      <c r="A1071" s="274"/>
      <c r="B1071" s="274"/>
      <c r="C1071" s="274"/>
      <c r="D1071" s="274"/>
    </row>
    <row r="1072" spans="1:4" x14ac:dyDescent="0.35">
      <c r="A1072" s="274"/>
      <c r="B1072" s="274"/>
      <c r="C1072" s="274"/>
      <c r="D1072" s="274"/>
    </row>
    <row r="1073" spans="1:4" x14ac:dyDescent="0.35">
      <c r="A1073" s="274"/>
      <c r="B1073" s="274"/>
      <c r="C1073" s="274"/>
      <c r="D1073" s="274"/>
    </row>
    <row r="1074" spans="1:4" x14ac:dyDescent="0.35">
      <c r="A1074" s="274"/>
      <c r="B1074" s="274"/>
      <c r="C1074" s="274"/>
      <c r="D1074" s="274"/>
    </row>
    <row r="1075" spans="1:4" x14ac:dyDescent="0.35">
      <c r="A1075" s="274"/>
      <c r="B1075" s="274"/>
      <c r="C1075" s="274"/>
      <c r="D1075" s="274"/>
    </row>
    <row r="1076" spans="1:4" x14ac:dyDescent="0.35">
      <c r="A1076" s="274"/>
      <c r="B1076" s="274"/>
      <c r="C1076" s="274"/>
      <c r="D1076" s="274"/>
    </row>
    <row r="1077" spans="1:4" x14ac:dyDescent="0.35">
      <c r="A1077" s="274"/>
      <c r="B1077" s="274"/>
      <c r="C1077" s="274"/>
      <c r="D1077" s="274"/>
    </row>
    <row r="1078" spans="1:4" x14ac:dyDescent="0.35">
      <c r="A1078" s="299"/>
      <c r="B1078" s="274"/>
      <c r="C1078" s="300"/>
      <c r="D1078" s="300"/>
    </row>
    <row r="1079" spans="1:4" x14ac:dyDescent="0.35">
      <c r="A1079" s="298"/>
      <c r="B1079" s="275"/>
      <c r="C1079" s="301"/>
      <c r="D1079" s="301"/>
    </row>
    <row r="1499" s="150" customFormat="1" x14ac:dyDescent="0.35"/>
    <row r="1500" s="150" customFormat="1" x14ac:dyDescent="0.35"/>
    <row r="1501" s="150" customFormat="1" x14ac:dyDescent="0.35"/>
    <row r="1502" s="150" customFormat="1" x14ac:dyDescent="0.35"/>
    <row r="1503" s="150" customFormat="1" x14ac:dyDescent="0.35"/>
    <row r="1504" s="150" customFormat="1" x14ac:dyDescent="0.35"/>
    <row r="1505" spans="1:4" s="147" customFormat="1" x14ac:dyDescent="0.35"/>
    <row r="1506" spans="1:4" s="147" customFormat="1" x14ac:dyDescent="0.35"/>
    <row r="1507" spans="1:4" s="147" customFormat="1" x14ac:dyDescent="0.35"/>
    <row r="1508" spans="1:4" s="147" customFormat="1" x14ac:dyDescent="0.35"/>
    <row r="1513" spans="1:4" s="147" customFormat="1" x14ac:dyDescent="0.35"/>
    <row r="1514" spans="1:4" s="147" customFormat="1" x14ac:dyDescent="0.35"/>
    <row r="1516" spans="1:4" s="147" customFormat="1" x14ac:dyDescent="0.35"/>
    <row r="1517" spans="1:4" s="147" customFormat="1" x14ac:dyDescent="0.35"/>
    <row r="1518" spans="1:4" s="147" customFormat="1" x14ac:dyDescent="0.35">
      <c r="A1518" s="149"/>
      <c r="B1518" s="149"/>
      <c r="C1518" s="148"/>
      <c r="D1518" s="148"/>
    </row>
    <row r="1519" spans="1:4" x14ac:dyDescent="0.35">
      <c r="B1519" s="147"/>
      <c r="C1519" s="146"/>
      <c r="D1519" s="146"/>
    </row>
    <row r="1521" spans="1:4" x14ac:dyDescent="0.35">
      <c r="A1521" s="274"/>
      <c r="B1521" s="274"/>
      <c r="C1521" s="274"/>
      <c r="D1521" s="274"/>
    </row>
    <row r="1522" spans="1:4" x14ac:dyDescent="0.35">
      <c r="A1522" s="274"/>
      <c r="B1522" s="274"/>
      <c r="C1522" s="274"/>
      <c r="D1522" s="274"/>
    </row>
    <row r="1523" spans="1:4" x14ac:dyDescent="0.35">
      <c r="A1523" s="274"/>
      <c r="B1523" s="274"/>
      <c r="C1523" s="274"/>
      <c r="D1523" s="274"/>
    </row>
    <row r="1524" spans="1:4" x14ac:dyDescent="0.35">
      <c r="A1524" s="274"/>
      <c r="B1524" s="274"/>
      <c r="C1524" s="274"/>
      <c r="D1524" s="274"/>
    </row>
    <row r="1525" spans="1:4" x14ac:dyDescent="0.35">
      <c r="A1525" s="274"/>
      <c r="B1525" s="274"/>
      <c r="C1525" s="274"/>
      <c r="D1525" s="274"/>
    </row>
    <row r="1526" spans="1:4" x14ac:dyDescent="0.35">
      <c r="A1526" s="274"/>
      <c r="B1526" s="274"/>
      <c r="C1526" s="274"/>
      <c r="D1526" s="274"/>
    </row>
    <row r="1527" spans="1:4" x14ac:dyDescent="0.35">
      <c r="A1527" s="299"/>
      <c r="B1527" s="299"/>
      <c r="C1527" s="300"/>
      <c r="D1527" s="300"/>
    </row>
    <row r="1528" spans="1:4" x14ac:dyDescent="0.35">
      <c r="A1528" s="275"/>
      <c r="B1528" s="274"/>
      <c r="C1528" s="302"/>
      <c r="D1528" s="302"/>
    </row>
  </sheetData>
  <conditionalFormatting sqref="B319:B322">
    <cfRule type="cellIs" dxfId="17" priority="11" stopIfTrue="1" operator="equal">
      <formula>#REF!</formula>
    </cfRule>
    <cfRule type="cellIs" dxfId="16" priority="12" stopIfTrue="1" operator="equal">
      <formula>#REF!</formula>
    </cfRule>
  </conditionalFormatting>
  <conditionalFormatting sqref="D319:D322">
    <cfRule type="cellIs" dxfId="15" priority="9" stopIfTrue="1" operator="equal">
      <formula>#REF!</formula>
    </cfRule>
    <cfRule type="cellIs" dxfId="14" priority="10" stopIfTrue="1" operator="equal">
      <formula>#REF!</formula>
    </cfRule>
  </conditionalFormatting>
  <conditionalFormatting sqref="F319:F322">
    <cfRule type="cellIs" dxfId="13" priority="7" stopIfTrue="1" operator="equal">
      <formula>#REF!</formula>
    </cfRule>
    <cfRule type="cellIs" dxfId="12" priority="8" stopIfTrue="1" operator="equal">
      <formula>#REF!</formula>
    </cfRule>
  </conditionalFormatting>
  <conditionalFormatting sqref="H319:H322">
    <cfRule type="cellIs" dxfId="11" priority="5" stopIfTrue="1" operator="equal">
      <formula>#REF!</formula>
    </cfRule>
    <cfRule type="cellIs" dxfId="10" priority="6" stopIfTrue="1" operator="equal">
      <formula>#REF!</formula>
    </cfRule>
  </conditionalFormatting>
  <conditionalFormatting sqref="J319:J322">
    <cfRule type="cellIs" dxfId="9" priority="3" stopIfTrue="1" operator="equal">
      <formula>#REF!</formula>
    </cfRule>
    <cfRule type="cellIs" dxfId="8" priority="4" stopIfTrue="1" operator="equal">
      <formula>#REF!</formula>
    </cfRule>
  </conditionalFormatting>
  <conditionalFormatting sqref="L319:L322">
    <cfRule type="cellIs" dxfId="7" priority="1" stopIfTrue="1" operator="equal">
      <formula>#REF!</formula>
    </cfRule>
    <cfRule type="cellIs" dxfId="6" priority="2" stopIfTrue="1" operator="equal">
      <formula>#REF!</formula>
    </cfRule>
  </conditionalFormatting>
  <pageMargins left="0.27" right="0.17" top="0.52" bottom="0.5" header="0.51181102362204722" footer="0.51181102362204722"/>
  <pageSetup paperSize="9" scale="10" orientation="landscape"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D2FBE-6F8F-4DCE-97C1-8217689F539D}">
  <sheetPr>
    <tabColor rgb="FF00B0F0"/>
  </sheetPr>
  <dimension ref="A1:P329"/>
  <sheetViews>
    <sheetView topLeftCell="A312" workbookViewId="0"/>
  </sheetViews>
  <sheetFormatPr defaultColWidth="9.1796875" defaultRowHeight="14.5" x14ac:dyDescent="0.35"/>
  <cols>
    <col min="1" max="1" width="20.54296875" style="72" customWidth="1"/>
    <col min="2" max="2" width="16" style="72" customWidth="1"/>
    <col min="3" max="3" width="17.1796875" style="248" customWidth="1"/>
    <col min="4" max="4" width="16.26953125" style="248" customWidth="1"/>
    <col min="5" max="5" width="15.54296875" style="248" customWidth="1"/>
    <col min="6" max="6" width="11.1796875" style="249" customWidth="1"/>
    <col min="7" max="7" width="11.1796875" style="248" customWidth="1"/>
    <col min="8" max="9" width="9.1796875" style="248"/>
    <col min="10" max="257" width="9.1796875" style="72"/>
    <col min="258" max="259" width="11.1796875" style="72" customWidth="1"/>
    <col min="260" max="261" width="9.1796875" style="72"/>
    <col min="262" max="263" width="11.1796875" style="72" customWidth="1"/>
    <col min="264" max="513" width="9.1796875" style="72"/>
    <col min="514" max="515" width="11.1796875" style="72" customWidth="1"/>
    <col min="516" max="517" width="9.1796875" style="72"/>
    <col min="518" max="519" width="11.1796875" style="72" customWidth="1"/>
    <col min="520" max="769" width="9.1796875" style="72"/>
    <col min="770" max="771" width="11.1796875" style="72" customWidth="1"/>
    <col min="772" max="773" width="9.1796875" style="72"/>
    <col min="774" max="775" width="11.1796875" style="72" customWidth="1"/>
    <col min="776" max="1025" width="9.1796875" style="72"/>
    <col min="1026" max="1027" width="11.1796875" style="72" customWidth="1"/>
    <col min="1028" max="1029" width="9.1796875" style="72"/>
    <col min="1030" max="1031" width="11.1796875" style="72" customWidth="1"/>
    <col min="1032" max="1281" width="9.1796875" style="72"/>
    <col min="1282" max="1283" width="11.1796875" style="72" customWidth="1"/>
    <col min="1284" max="1285" width="9.1796875" style="72"/>
    <col min="1286" max="1287" width="11.1796875" style="72" customWidth="1"/>
    <col min="1288" max="1537" width="9.1796875" style="72"/>
    <col min="1538" max="1539" width="11.1796875" style="72" customWidth="1"/>
    <col min="1540" max="1541" width="9.1796875" style="72"/>
    <col min="1542" max="1543" width="11.1796875" style="72" customWidth="1"/>
    <col min="1544" max="1793" width="9.1796875" style="72"/>
    <col min="1794" max="1795" width="11.1796875" style="72" customWidth="1"/>
    <col min="1796" max="1797" width="9.1796875" style="72"/>
    <col min="1798" max="1799" width="11.1796875" style="72" customWidth="1"/>
    <col min="1800" max="2049" width="9.1796875" style="72"/>
    <col min="2050" max="2051" width="11.1796875" style="72" customWidth="1"/>
    <col min="2052" max="2053" width="9.1796875" style="72"/>
    <col min="2054" max="2055" width="11.1796875" style="72" customWidth="1"/>
    <col min="2056" max="2305" width="9.1796875" style="72"/>
    <col min="2306" max="2307" width="11.1796875" style="72" customWidth="1"/>
    <col min="2308" max="2309" width="9.1796875" style="72"/>
    <col min="2310" max="2311" width="11.1796875" style="72" customWidth="1"/>
    <col min="2312" max="2561" width="9.1796875" style="72"/>
    <col min="2562" max="2563" width="11.1796875" style="72" customWidth="1"/>
    <col min="2564" max="2565" width="9.1796875" style="72"/>
    <col min="2566" max="2567" width="11.1796875" style="72" customWidth="1"/>
    <col min="2568" max="2817" width="9.1796875" style="72"/>
    <col min="2818" max="2819" width="11.1796875" style="72" customWidth="1"/>
    <col min="2820" max="2821" width="9.1796875" style="72"/>
    <col min="2822" max="2823" width="11.1796875" style="72" customWidth="1"/>
    <col min="2824" max="3073" width="9.1796875" style="72"/>
    <col min="3074" max="3075" width="11.1796875" style="72" customWidth="1"/>
    <col min="3076" max="3077" width="9.1796875" style="72"/>
    <col min="3078" max="3079" width="11.1796875" style="72" customWidth="1"/>
    <col min="3080" max="3329" width="9.1796875" style="72"/>
    <col min="3330" max="3331" width="11.1796875" style="72" customWidth="1"/>
    <col min="3332" max="3333" width="9.1796875" style="72"/>
    <col min="3334" max="3335" width="11.1796875" style="72" customWidth="1"/>
    <col min="3336" max="3585" width="9.1796875" style="72"/>
    <col min="3586" max="3587" width="11.1796875" style="72" customWidth="1"/>
    <col min="3588" max="3589" width="9.1796875" style="72"/>
    <col min="3590" max="3591" width="11.1796875" style="72" customWidth="1"/>
    <col min="3592" max="3841" width="9.1796875" style="72"/>
    <col min="3842" max="3843" width="11.1796875" style="72" customWidth="1"/>
    <col min="3844" max="3845" width="9.1796875" style="72"/>
    <col min="3846" max="3847" width="11.1796875" style="72" customWidth="1"/>
    <col min="3848" max="4097" width="9.1796875" style="72"/>
    <col min="4098" max="4099" width="11.1796875" style="72" customWidth="1"/>
    <col min="4100" max="4101" width="9.1796875" style="72"/>
    <col min="4102" max="4103" width="11.1796875" style="72" customWidth="1"/>
    <col min="4104" max="4353" width="9.1796875" style="72"/>
    <col min="4354" max="4355" width="11.1796875" style="72" customWidth="1"/>
    <col min="4356" max="4357" width="9.1796875" style="72"/>
    <col min="4358" max="4359" width="11.1796875" style="72" customWidth="1"/>
    <col min="4360" max="4609" width="9.1796875" style="72"/>
    <col min="4610" max="4611" width="11.1796875" style="72" customWidth="1"/>
    <col min="4612" max="4613" width="9.1796875" style="72"/>
    <col min="4614" max="4615" width="11.1796875" style="72" customWidth="1"/>
    <col min="4616" max="4865" width="9.1796875" style="72"/>
    <col min="4866" max="4867" width="11.1796875" style="72" customWidth="1"/>
    <col min="4868" max="4869" width="9.1796875" style="72"/>
    <col min="4870" max="4871" width="11.1796875" style="72" customWidth="1"/>
    <col min="4872" max="5121" width="9.1796875" style="72"/>
    <col min="5122" max="5123" width="11.1796875" style="72" customWidth="1"/>
    <col min="5124" max="5125" width="9.1796875" style="72"/>
    <col min="5126" max="5127" width="11.1796875" style="72" customWidth="1"/>
    <col min="5128" max="5377" width="9.1796875" style="72"/>
    <col min="5378" max="5379" width="11.1796875" style="72" customWidth="1"/>
    <col min="5380" max="5381" width="9.1796875" style="72"/>
    <col min="5382" max="5383" width="11.1796875" style="72" customWidth="1"/>
    <col min="5384" max="5633" width="9.1796875" style="72"/>
    <col min="5634" max="5635" width="11.1796875" style="72" customWidth="1"/>
    <col min="5636" max="5637" width="9.1796875" style="72"/>
    <col min="5638" max="5639" width="11.1796875" style="72" customWidth="1"/>
    <col min="5640" max="5889" width="9.1796875" style="72"/>
    <col min="5890" max="5891" width="11.1796875" style="72" customWidth="1"/>
    <col min="5892" max="5893" width="9.1796875" style="72"/>
    <col min="5894" max="5895" width="11.1796875" style="72" customWidth="1"/>
    <col min="5896" max="6145" width="9.1796875" style="72"/>
    <col min="6146" max="6147" width="11.1796875" style="72" customWidth="1"/>
    <col min="6148" max="6149" width="9.1796875" style="72"/>
    <col min="6150" max="6151" width="11.1796875" style="72" customWidth="1"/>
    <col min="6152" max="6401" width="9.1796875" style="72"/>
    <col min="6402" max="6403" width="11.1796875" style="72" customWidth="1"/>
    <col min="6404" max="6405" width="9.1796875" style="72"/>
    <col min="6406" max="6407" width="11.1796875" style="72" customWidth="1"/>
    <col min="6408" max="6657" width="9.1796875" style="72"/>
    <col min="6658" max="6659" width="11.1796875" style="72" customWidth="1"/>
    <col min="6660" max="6661" width="9.1796875" style="72"/>
    <col min="6662" max="6663" width="11.1796875" style="72" customWidth="1"/>
    <col min="6664" max="6913" width="9.1796875" style="72"/>
    <col min="6914" max="6915" width="11.1796875" style="72" customWidth="1"/>
    <col min="6916" max="6917" width="9.1796875" style="72"/>
    <col min="6918" max="6919" width="11.1796875" style="72" customWidth="1"/>
    <col min="6920" max="7169" width="9.1796875" style="72"/>
    <col min="7170" max="7171" width="11.1796875" style="72" customWidth="1"/>
    <col min="7172" max="7173" width="9.1796875" style="72"/>
    <col min="7174" max="7175" width="11.1796875" style="72" customWidth="1"/>
    <col min="7176" max="7425" width="9.1796875" style="72"/>
    <col min="7426" max="7427" width="11.1796875" style="72" customWidth="1"/>
    <col min="7428" max="7429" width="9.1796875" style="72"/>
    <col min="7430" max="7431" width="11.1796875" style="72" customWidth="1"/>
    <col min="7432" max="7681" width="9.1796875" style="72"/>
    <col min="7682" max="7683" width="11.1796875" style="72" customWidth="1"/>
    <col min="7684" max="7685" width="9.1796875" style="72"/>
    <col min="7686" max="7687" width="11.1796875" style="72" customWidth="1"/>
    <col min="7688" max="7937" width="9.1796875" style="72"/>
    <col min="7938" max="7939" width="11.1796875" style="72" customWidth="1"/>
    <col min="7940" max="7941" width="9.1796875" style="72"/>
    <col min="7942" max="7943" width="11.1796875" style="72" customWidth="1"/>
    <col min="7944" max="8193" width="9.1796875" style="72"/>
    <col min="8194" max="8195" width="11.1796875" style="72" customWidth="1"/>
    <col min="8196" max="8197" width="9.1796875" style="72"/>
    <col min="8198" max="8199" width="11.1796875" style="72" customWidth="1"/>
    <col min="8200" max="8449" width="9.1796875" style="72"/>
    <col min="8450" max="8451" width="11.1796875" style="72" customWidth="1"/>
    <col min="8452" max="8453" width="9.1796875" style="72"/>
    <col min="8454" max="8455" width="11.1796875" style="72" customWidth="1"/>
    <col min="8456" max="8705" width="9.1796875" style="72"/>
    <col min="8706" max="8707" width="11.1796875" style="72" customWidth="1"/>
    <col min="8708" max="8709" width="9.1796875" style="72"/>
    <col min="8710" max="8711" width="11.1796875" style="72" customWidth="1"/>
    <col min="8712" max="8961" width="9.1796875" style="72"/>
    <col min="8962" max="8963" width="11.1796875" style="72" customWidth="1"/>
    <col min="8964" max="8965" width="9.1796875" style="72"/>
    <col min="8966" max="8967" width="11.1796875" style="72" customWidth="1"/>
    <col min="8968" max="9217" width="9.1796875" style="72"/>
    <col min="9218" max="9219" width="11.1796875" style="72" customWidth="1"/>
    <col min="9220" max="9221" width="9.1796875" style="72"/>
    <col min="9222" max="9223" width="11.1796875" style="72" customWidth="1"/>
    <col min="9224" max="9473" width="9.1796875" style="72"/>
    <col min="9474" max="9475" width="11.1796875" style="72" customWidth="1"/>
    <col min="9476" max="9477" width="9.1796875" style="72"/>
    <col min="9478" max="9479" width="11.1796875" style="72" customWidth="1"/>
    <col min="9480" max="9729" width="9.1796875" style="72"/>
    <col min="9730" max="9731" width="11.1796875" style="72" customWidth="1"/>
    <col min="9732" max="9733" width="9.1796875" style="72"/>
    <col min="9734" max="9735" width="11.1796875" style="72" customWidth="1"/>
    <col min="9736" max="9985" width="9.1796875" style="72"/>
    <col min="9986" max="9987" width="11.1796875" style="72" customWidth="1"/>
    <col min="9988" max="9989" width="9.1796875" style="72"/>
    <col min="9990" max="9991" width="11.1796875" style="72" customWidth="1"/>
    <col min="9992" max="10241" width="9.1796875" style="72"/>
    <col min="10242" max="10243" width="11.1796875" style="72" customWidth="1"/>
    <col min="10244" max="10245" width="9.1796875" style="72"/>
    <col min="10246" max="10247" width="11.1796875" style="72" customWidth="1"/>
    <col min="10248" max="10497" width="9.1796875" style="72"/>
    <col min="10498" max="10499" width="11.1796875" style="72" customWidth="1"/>
    <col min="10500" max="10501" width="9.1796875" style="72"/>
    <col min="10502" max="10503" width="11.1796875" style="72" customWidth="1"/>
    <col min="10504" max="10753" width="9.1796875" style="72"/>
    <col min="10754" max="10755" width="11.1796875" style="72" customWidth="1"/>
    <col min="10756" max="10757" width="9.1796875" style="72"/>
    <col min="10758" max="10759" width="11.1796875" style="72" customWidth="1"/>
    <col min="10760" max="11009" width="9.1796875" style="72"/>
    <col min="11010" max="11011" width="11.1796875" style="72" customWidth="1"/>
    <col min="11012" max="11013" width="9.1796875" style="72"/>
    <col min="11014" max="11015" width="11.1796875" style="72" customWidth="1"/>
    <col min="11016" max="11265" width="9.1796875" style="72"/>
    <col min="11266" max="11267" width="11.1796875" style="72" customWidth="1"/>
    <col min="11268" max="11269" width="9.1796875" style="72"/>
    <col min="11270" max="11271" width="11.1796875" style="72" customWidth="1"/>
    <col min="11272" max="11521" width="9.1796875" style="72"/>
    <col min="11522" max="11523" width="11.1796875" style="72" customWidth="1"/>
    <col min="11524" max="11525" width="9.1796875" style="72"/>
    <col min="11526" max="11527" width="11.1796875" style="72" customWidth="1"/>
    <col min="11528" max="11777" width="9.1796875" style="72"/>
    <col min="11778" max="11779" width="11.1796875" style="72" customWidth="1"/>
    <col min="11780" max="11781" width="9.1796875" style="72"/>
    <col min="11782" max="11783" width="11.1796875" style="72" customWidth="1"/>
    <col min="11784" max="12033" width="9.1796875" style="72"/>
    <col min="12034" max="12035" width="11.1796875" style="72" customWidth="1"/>
    <col min="12036" max="12037" width="9.1796875" style="72"/>
    <col min="12038" max="12039" width="11.1796875" style="72" customWidth="1"/>
    <col min="12040" max="12289" width="9.1796875" style="72"/>
    <col min="12290" max="12291" width="11.1796875" style="72" customWidth="1"/>
    <col min="12292" max="12293" width="9.1796875" style="72"/>
    <col min="12294" max="12295" width="11.1796875" style="72" customWidth="1"/>
    <col min="12296" max="12545" width="9.1796875" style="72"/>
    <col min="12546" max="12547" width="11.1796875" style="72" customWidth="1"/>
    <col min="12548" max="12549" width="9.1796875" style="72"/>
    <col min="12550" max="12551" width="11.1796875" style="72" customWidth="1"/>
    <col min="12552" max="12801" width="9.1796875" style="72"/>
    <col min="12802" max="12803" width="11.1796875" style="72" customWidth="1"/>
    <col min="12804" max="12805" width="9.1796875" style="72"/>
    <col min="12806" max="12807" width="11.1796875" style="72" customWidth="1"/>
    <col min="12808" max="13057" width="9.1796875" style="72"/>
    <col min="13058" max="13059" width="11.1796875" style="72" customWidth="1"/>
    <col min="13060" max="13061" width="9.1796875" style="72"/>
    <col min="13062" max="13063" width="11.1796875" style="72" customWidth="1"/>
    <col min="13064" max="13313" width="9.1796875" style="72"/>
    <col min="13314" max="13315" width="11.1796875" style="72" customWidth="1"/>
    <col min="13316" max="13317" width="9.1796875" style="72"/>
    <col min="13318" max="13319" width="11.1796875" style="72" customWidth="1"/>
    <col min="13320" max="13569" width="9.1796875" style="72"/>
    <col min="13570" max="13571" width="11.1796875" style="72" customWidth="1"/>
    <col min="13572" max="13573" width="9.1796875" style="72"/>
    <col min="13574" max="13575" width="11.1796875" style="72" customWidth="1"/>
    <col min="13576" max="13825" width="9.1796875" style="72"/>
    <col min="13826" max="13827" width="11.1796875" style="72" customWidth="1"/>
    <col min="13828" max="13829" width="9.1796875" style="72"/>
    <col min="13830" max="13831" width="11.1796875" style="72" customWidth="1"/>
    <col min="13832" max="14081" width="9.1796875" style="72"/>
    <col min="14082" max="14083" width="11.1796875" style="72" customWidth="1"/>
    <col min="14084" max="14085" width="9.1796875" style="72"/>
    <col min="14086" max="14087" width="11.1796875" style="72" customWidth="1"/>
    <col min="14088" max="14337" width="9.1796875" style="72"/>
    <col min="14338" max="14339" width="11.1796875" style="72" customWidth="1"/>
    <col min="14340" max="14341" width="9.1796875" style="72"/>
    <col min="14342" max="14343" width="11.1796875" style="72" customWidth="1"/>
    <col min="14344" max="14593" width="9.1796875" style="72"/>
    <col min="14594" max="14595" width="11.1796875" style="72" customWidth="1"/>
    <col min="14596" max="14597" width="9.1796875" style="72"/>
    <col min="14598" max="14599" width="11.1796875" style="72" customWidth="1"/>
    <col min="14600" max="14849" width="9.1796875" style="72"/>
    <col min="14850" max="14851" width="11.1796875" style="72" customWidth="1"/>
    <col min="14852" max="14853" width="9.1796875" style="72"/>
    <col min="14854" max="14855" width="11.1796875" style="72" customWidth="1"/>
    <col min="14856" max="15105" width="9.1796875" style="72"/>
    <col min="15106" max="15107" width="11.1796875" style="72" customWidth="1"/>
    <col min="15108" max="15109" width="9.1796875" style="72"/>
    <col min="15110" max="15111" width="11.1796875" style="72" customWidth="1"/>
    <col min="15112" max="15361" width="9.1796875" style="72"/>
    <col min="15362" max="15363" width="11.1796875" style="72" customWidth="1"/>
    <col min="15364" max="15365" width="9.1796875" style="72"/>
    <col min="15366" max="15367" width="11.1796875" style="72" customWidth="1"/>
    <col min="15368" max="15617" width="9.1796875" style="72"/>
    <col min="15618" max="15619" width="11.1796875" style="72" customWidth="1"/>
    <col min="15620" max="15621" width="9.1796875" style="72"/>
    <col min="15622" max="15623" width="11.1796875" style="72" customWidth="1"/>
    <col min="15624" max="15873" width="9.1796875" style="72"/>
    <col min="15874" max="15875" width="11.1796875" style="72" customWidth="1"/>
    <col min="15876" max="15877" width="9.1796875" style="72"/>
    <col min="15878" max="15879" width="11.1796875" style="72" customWidth="1"/>
    <col min="15880" max="16129" width="9.1796875" style="72"/>
    <col min="16130" max="16131" width="11.1796875" style="72" customWidth="1"/>
    <col min="16132" max="16133" width="9.1796875" style="72"/>
    <col min="16134" max="16135" width="11.1796875" style="72" customWidth="1"/>
    <col min="16136" max="16384" width="9.1796875" style="72"/>
  </cols>
  <sheetData>
    <row r="1" spans="1:16" ht="26.5" x14ac:dyDescent="0.35">
      <c r="B1" s="419" t="s">
        <v>2121</v>
      </c>
      <c r="C1" s="434" t="s">
        <v>2122</v>
      </c>
      <c r="D1" s="419" t="s">
        <v>2123</v>
      </c>
      <c r="E1" s="434" t="s">
        <v>2124</v>
      </c>
      <c r="F1" s="248"/>
      <c r="G1" s="249"/>
      <c r="J1" s="248"/>
    </row>
    <row r="2" spans="1:16" x14ac:dyDescent="0.35">
      <c r="A2" s="419" t="s">
        <v>2125</v>
      </c>
      <c r="B2" s="433">
        <f ca="1">AVERAGE(OFFSET(INDEX(B$17:B$1048576,COUNTA(B$17:B$1048576)),-2,0,3,1))</f>
        <v>528.02563988130169</v>
      </c>
      <c r="C2" s="440"/>
      <c r="D2" s="435">
        <f ca="1">AVERAGE(OFFSET(INDEX(F$17:F$1048576,COUNTA(F$17:F$1048576)),-2,0,3,1))</f>
        <v>492.85039490357968</v>
      </c>
      <c r="E2" s="440"/>
      <c r="F2" s="248"/>
      <c r="G2" s="249"/>
      <c r="J2" s="248"/>
    </row>
    <row r="3" spans="1:16" ht="27" thickBot="1" x14ac:dyDescent="0.4">
      <c r="A3" s="419" t="s">
        <v>997</v>
      </c>
      <c r="B3" s="9">
        <f ca="1">(AVERAGE(OFFSET(INDEX(B$17:B$1048576,COUNTA(B$17:B$1048576)),-2,0,3,1))-AVERAGE(OFFSET(INDEX(B$17:B$1048576,COUNTA(B$17:B$1048576)),-5,0,3,1)))*52</f>
        <v>142.57626287734956</v>
      </c>
      <c r="C3" s="441"/>
      <c r="D3" s="9">
        <f ca="1">(AVERAGE(OFFSET(INDEX(F$17:F$1048576,COUNTA(F$17:F$1048576)),-2,0,3,1))-AVERAGE(OFFSET(INDEX(F$17:F$1048576,COUNTA(F$17:F$1048576)),-5,0,3,1)))*52</f>
        <v>83.657395492138221</v>
      </c>
      <c r="E3" s="441"/>
      <c r="F3" s="248"/>
      <c r="G3" s="249"/>
      <c r="J3" s="248"/>
    </row>
    <row r="4" spans="1:16" ht="27" thickBot="1" x14ac:dyDescent="0.4">
      <c r="A4" s="419" t="s">
        <v>2126</v>
      </c>
      <c r="B4" s="436">
        <f ca="1">(AVERAGE(OFFSET(INDEX(B$17:B$1048576,COUNTA(B$17:B$1048576)),-2,0,3,1))-AVERAGE(OFFSET(INDEX(B$17:B$1048576,COUNTA(B$17:B$1048576)),-14,0,3,1)))*52</f>
        <v>263.19994026159475</v>
      </c>
      <c r="C4" s="453" cm="1">
        <f t="array" ref="C4">INDEX(E$31:E$1048576,COUNTA(E$31:E$1048576))</f>
        <v>0.9678555923557326</v>
      </c>
      <c r="D4" s="438">
        <f ca="1">(AVERAGE(OFFSET(INDEX(F$17:F$1048576,COUNTA(F$17:F$1048576)),-2,0,3,1))-AVERAGE(OFFSET(INDEX(F$17:F$1048576,COUNTA(F$17:F$1048576)),-14,0,3,1)))*52</f>
        <v>218.19933464093833</v>
      </c>
      <c r="E4" s="453" cm="1">
        <f t="array" ref="E4">INDEX(I$31:I$1048576,COUNTA(I$31:I$1048576))</f>
        <v>0.85871370559097215</v>
      </c>
      <c r="F4" s="248"/>
      <c r="G4" s="249"/>
      <c r="J4" s="248"/>
    </row>
    <row r="5" spans="1:16" ht="27" thickBot="1" x14ac:dyDescent="0.4">
      <c r="A5" s="419" t="s">
        <v>998</v>
      </c>
      <c r="B5" s="436">
        <f ca="1">(AVERAGE(OFFSET(INDEX($B$17:$B$1048576,COUNTA($B$17:$B$1048576)),-2,0,3,1))-AVERAGE($B$256:$B$258))*52</f>
        <v>1529.811602915601</v>
      </c>
      <c r="C5" s="456">
        <f ca="1">(AVERAGE(OFFSET(INDEX($B$17:$B$1048576,COUNTA($B$17:$B$1048576)),-2,0,3,1))/AVERAGE($B$256:$B$258))-1</f>
        <v>5.9003387301451493E-2</v>
      </c>
      <c r="D5" s="437">
        <f ca="1">(AVERAGE(OFFSET(INDEX(F$17:F$1048576,COUNTA(F$17:F$1048576)),-2,0,3,1))-AVERAGE($F$256:$F$258))*52</f>
        <v>1118.4455673721516</v>
      </c>
      <c r="E5" s="439">
        <f ca="1">(AVERAGE(OFFSET(INDEX(F$17:F$1048576,COUNTA(F$17:F$1048576)),-2,0,3,1))/AVERAGE($F$256:$F$258))-1</f>
        <v>4.5632633055587402E-2</v>
      </c>
      <c r="F5" s="248"/>
      <c r="G5" s="249"/>
      <c r="J5" s="248"/>
    </row>
    <row r="6" spans="1:16" ht="15" thickBot="1" x14ac:dyDescent="0.4">
      <c r="A6" s="419" t="s">
        <v>2127</v>
      </c>
      <c r="B6" s="9">
        <f ca="1">(AVERAGE(OFFSET(INDEX($B$17:$B$1048576,COUNTA($B$17:$B$1048576)),-2,0,3,1))-AVERAGE($B$138:$B$140))*52</f>
        <v>1404.2189637312479</v>
      </c>
      <c r="C6" s="455">
        <f ca="1">(AVERAGE(OFFSET(INDEX($B$17:$B$1048576,COUNTA($B$17:$B$1048576)),-2,0,3,1))/AVERAGE($B$138:$B$140))-1</f>
        <v>5.3898315073490632E-2</v>
      </c>
      <c r="D6" s="9">
        <f ca="1">(AVERAGE(OFFSET(INDEX(F$17:F$1048576,COUNTA(F$17:F$1048576)),-2,0,3,1))-AVERAGE($F$138:$F$140))*52</f>
        <v>1127.559060125219</v>
      </c>
      <c r="E6" s="439">
        <f ca="1">(AVERAGE(OFFSET(INDEX(F$17:F$1048576,COUNTA(F$17:F$1048576)),-2,0,3,1))/AVERAGE($F$138:$F$140))-1</f>
        <v>4.602157624528469E-2</v>
      </c>
      <c r="F6" s="248"/>
      <c r="G6" s="249"/>
      <c r="J6" s="248"/>
    </row>
    <row r="7" spans="1:16" ht="27" thickBot="1" x14ac:dyDescent="0.4">
      <c r="A7" s="419" t="s">
        <v>2128</v>
      </c>
      <c r="B7" s="436">
        <f ca="1">(AVERAGE(OFFSET(INDEX($B$17:$B$1048576,COUNTA($B$17:$B$1048576)),-2,0,3,1))-AVERAGE($B$110:$B$112))*52</f>
        <v>641.89473819820523</v>
      </c>
      <c r="C7" s="456">
        <f ca="1">(AVERAGE(OFFSET(INDEX($B$17:$B$1048576,COUNTA($B$17:$B$1048576)),-2,0,3,1))/AVERAGE($B$110:$B$112))-1</f>
        <v>2.3937506647348838E-2</v>
      </c>
      <c r="D7" s="437">
        <f ca="1">(AVERAGE(OFFSET(INDEX(F$17:F$1048576,COUNTA(F$17:F$1048576)),-2,0,3,1))-AVERAGE($F$110:$F$112))*52</f>
        <v>643.78508603586511</v>
      </c>
      <c r="E7" s="439">
        <f ca="1">(AVERAGE(OFFSET(INDEX(F$17:F$1048576,COUNTA(F$17:F$1048576)),-2,0,3,1))/AVERAGE($F$110:$F$112))-1</f>
        <v>2.576744579045176E-2</v>
      </c>
      <c r="F7" s="248"/>
      <c r="G7" s="249"/>
      <c r="J7" s="248"/>
    </row>
    <row r="8" spans="1:16" x14ac:dyDescent="0.35">
      <c r="A8" s="194"/>
      <c r="B8" s="194"/>
      <c r="C8" s="194"/>
      <c r="D8" s="194"/>
      <c r="E8" s="194"/>
      <c r="F8" s="194"/>
      <c r="G8" s="194"/>
      <c r="H8" s="247"/>
      <c r="I8" s="247"/>
    </row>
    <row r="9" spans="1:16" ht="18" x14ac:dyDescent="0.4">
      <c r="A9" s="365" t="s">
        <v>2129</v>
      </c>
      <c r="B9" s="325"/>
      <c r="C9" s="324"/>
      <c r="D9" s="324"/>
      <c r="E9" s="326"/>
      <c r="F9" s="323"/>
      <c r="G9" s="326"/>
      <c r="H9" s="324"/>
      <c r="I9" s="72"/>
      <c r="K9" s="288" t="s">
        <v>2130</v>
      </c>
    </row>
    <row r="10" spans="1:16" s="240" customFormat="1" ht="15.5" x14ac:dyDescent="0.35">
      <c r="A10" s="321" t="s">
        <v>2131</v>
      </c>
      <c r="B10" s="322"/>
      <c r="C10" s="330"/>
      <c r="D10" s="320"/>
      <c r="E10" s="316"/>
      <c r="F10" s="316"/>
      <c r="G10" s="321" t="s">
        <v>2132</v>
      </c>
      <c r="H10" s="322"/>
      <c r="I10" s="330"/>
      <c r="J10" s="289"/>
      <c r="K10" s="56"/>
      <c r="L10" s="56"/>
      <c r="M10" s="56"/>
      <c r="N10" s="56"/>
      <c r="O10" s="56"/>
      <c r="P10" s="56"/>
    </row>
    <row r="11" spans="1:16" ht="15.5" x14ac:dyDescent="0.35">
      <c r="A11" s="11" t="s">
        <v>288</v>
      </c>
      <c r="B11" s="315"/>
      <c r="C11" s="317" t="s">
        <v>2133</v>
      </c>
      <c r="D11" s="313"/>
      <c r="E11" s="316"/>
      <c r="F11" s="73"/>
      <c r="G11" s="319" t="s">
        <v>2134</v>
      </c>
      <c r="H11" s="318"/>
      <c r="I11" s="316"/>
    </row>
    <row r="12" spans="1:16" ht="15.5" x14ac:dyDescent="0.35">
      <c r="A12" s="11"/>
      <c r="B12" s="315"/>
      <c r="C12" s="361"/>
      <c r="D12" s="313"/>
      <c r="E12" s="316"/>
      <c r="F12" s="313"/>
      <c r="G12" s="318"/>
      <c r="H12" s="318"/>
      <c r="I12" s="316"/>
    </row>
    <row r="13" spans="1:16" ht="15" customHeight="1" thickBot="1" x14ac:dyDescent="0.4">
      <c r="A13" s="308"/>
      <c r="B13" s="869" t="s">
        <v>2135</v>
      </c>
      <c r="C13" s="869"/>
      <c r="D13" s="869"/>
      <c r="E13" s="869"/>
      <c r="F13" s="869" t="s">
        <v>2136</v>
      </c>
      <c r="G13" s="869"/>
      <c r="H13" s="869"/>
      <c r="I13" s="869"/>
    </row>
    <row r="14" spans="1:16" ht="58" x14ac:dyDescent="0.35">
      <c r="A14" s="242"/>
      <c r="B14" s="362" t="s">
        <v>2137</v>
      </c>
      <c r="C14" s="362" t="s">
        <v>2138</v>
      </c>
      <c r="D14" s="870" t="s">
        <v>917</v>
      </c>
      <c r="E14" s="871"/>
      <c r="F14" s="362" t="s">
        <v>2137</v>
      </c>
      <c r="G14" s="362" t="s">
        <v>2138</v>
      </c>
      <c r="H14" s="870" t="s">
        <v>917</v>
      </c>
      <c r="I14" s="870"/>
    </row>
    <row r="15" spans="1:16" s="242" customFormat="1" ht="29" x14ac:dyDescent="0.35">
      <c r="D15" s="363" t="s">
        <v>919</v>
      </c>
      <c r="E15" s="363" t="s">
        <v>2139</v>
      </c>
      <c r="H15" s="363" t="s">
        <v>919</v>
      </c>
      <c r="I15" s="364" t="s">
        <v>2139</v>
      </c>
    </row>
    <row r="16" spans="1:16" ht="15.5" x14ac:dyDescent="0.35">
      <c r="A16" s="308"/>
      <c r="B16" s="242"/>
      <c r="C16" s="601"/>
      <c r="D16" s="595"/>
      <c r="E16" s="595"/>
      <c r="F16" s="242"/>
      <c r="G16" s="602"/>
      <c r="H16" s="595"/>
      <c r="I16" s="603"/>
    </row>
    <row r="17" spans="1:9" x14ac:dyDescent="0.35">
      <c r="A17" s="604">
        <v>36526</v>
      </c>
      <c r="B17" s="605">
        <v>423.9527356231867</v>
      </c>
      <c r="C17" s="767">
        <v>87.775942998735999</v>
      </c>
      <c r="D17" s="763"/>
      <c r="E17" s="763"/>
      <c r="F17" s="760">
        <v>406.33163016521115</v>
      </c>
      <c r="G17" s="763">
        <v>89.529610665425395</v>
      </c>
      <c r="H17" s="763"/>
      <c r="I17" s="763"/>
    </row>
    <row r="18" spans="1:9" x14ac:dyDescent="0.35">
      <c r="A18" s="604">
        <v>36557</v>
      </c>
      <c r="B18" s="605">
        <v>414.27364810922069</v>
      </c>
      <c r="C18" s="767">
        <v>85.771967171909907</v>
      </c>
      <c r="D18" s="763"/>
      <c r="E18" s="763"/>
      <c r="F18" s="760">
        <v>405.80864243827222</v>
      </c>
      <c r="G18" s="763">
        <v>89.414377481248707</v>
      </c>
      <c r="H18" s="763"/>
      <c r="I18" s="763"/>
    </row>
    <row r="19" spans="1:9" x14ac:dyDescent="0.35">
      <c r="A19" s="604">
        <v>36586</v>
      </c>
      <c r="B19" s="605">
        <v>429.21980024175593</v>
      </c>
      <c r="C19" s="767">
        <v>88.866445606416093</v>
      </c>
      <c r="D19" s="763"/>
      <c r="E19" s="763"/>
      <c r="F19" s="760">
        <v>405.02115418844187</v>
      </c>
      <c r="G19" s="763">
        <v>89.240865228751304</v>
      </c>
      <c r="H19" s="763"/>
      <c r="I19" s="763"/>
    </row>
    <row r="20" spans="1:9" x14ac:dyDescent="0.35">
      <c r="A20" s="604">
        <v>36617</v>
      </c>
      <c r="B20" s="605">
        <v>426.46637607022819</v>
      </c>
      <c r="C20" s="767">
        <v>88.296371674056402</v>
      </c>
      <c r="D20" s="763"/>
      <c r="E20" s="763"/>
      <c r="F20" s="760">
        <v>404.98347997666474</v>
      </c>
      <c r="G20" s="763">
        <v>89.232564232072406</v>
      </c>
      <c r="H20" s="763"/>
      <c r="I20" s="763"/>
    </row>
    <row r="21" spans="1:9" x14ac:dyDescent="0.35">
      <c r="A21" s="604">
        <v>36647</v>
      </c>
      <c r="B21" s="605">
        <v>430.20737923594504</v>
      </c>
      <c r="C21" s="767">
        <v>89.070915751828096</v>
      </c>
      <c r="D21" s="763"/>
      <c r="E21" s="763"/>
      <c r="F21" s="760">
        <v>407.14370672508579</v>
      </c>
      <c r="G21" s="763">
        <v>89.708540615344702</v>
      </c>
      <c r="H21" s="763"/>
      <c r="I21" s="763"/>
    </row>
    <row r="22" spans="1:9" x14ac:dyDescent="0.35">
      <c r="A22" s="604">
        <v>36678</v>
      </c>
      <c r="B22" s="605">
        <v>428.76137295353482</v>
      </c>
      <c r="C22" s="767">
        <v>88.771531989546006</v>
      </c>
      <c r="D22" s="763"/>
      <c r="E22" s="763"/>
      <c r="F22" s="760">
        <v>406.55267422607903</v>
      </c>
      <c r="G22" s="763">
        <v>89.578314697403798</v>
      </c>
      <c r="H22" s="763"/>
      <c r="I22" s="763"/>
    </row>
    <row r="23" spans="1:9" x14ac:dyDescent="0.35">
      <c r="A23" s="604">
        <v>36708</v>
      </c>
      <c r="B23" s="605">
        <v>431.73994403749725</v>
      </c>
      <c r="C23" s="767">
        <v>89.388220746841696</v>
      </c>
      <c r="D23" s="763"/>
      <c r="E23" s="763"/>
      <c r="F23" s="760">
        <v>407.75068358644756</v>
      </c>
      <c r="G23" s="763">
        <v>89.842279655198794</v>
      </c>
      <c r="H23" s="763"/>
      <c r="I23" s="763"/>
    </row>
    <row r="24" spans="1:9" x14ac:dyDescent="0.35">
      <c r="A24" s="604">
        <v>36739</v>
      </c>
      <c r="B24" s="605">
        <v>434.52301046528885</v>
      </c>
      <c r="C24" s="767">
        <v>89.964431865678904</v>
      </c>
      <c r="D24" s="763"/>
      <c r="E24" s="763"/>
      <c r="F24" s="760">
        <v>410.1005882980665</v>
      </c>
      <c r="G24" s="763">
        <v>90.360048980334895</v>
      </c>
      <c r="H24" s="763"/>
      <c r="I24" s="763"/>
    </row>
    <row r="25" spans="1:9" x14ac:dyDescent="0.35">
      <c r="A25" s="604">
        <v>36770</v>
      </c>
      <c r="B25" s="605">
        <v>435.58639655190456</v>
      </c>
      <c r="C25" s="767">
        <v>90.184597248943206</v>
      </c>
      <c r="D25" s="763"/>
      <c r="E25" s="763"/>
      <c r="F25" s="760">
        <v>411.13102121147779</v>
      </c>
      <c r="G25" s="763">
        <v>90.587090762725893</v>
      </c>
      <c r="H25" s="763"/>
      <c r="I25" s="763"/>
    </row>
    <row r="26" spans="1:9" x14ac:dyDescent="0.35">
      <c r="A26" s="604">
        <v>36800</v>
      </c>
      <c r="B26" s="605">
        <v>435.95320124754306</v>
      </c>
      <c r="C26" s="767">
        <v>90.260541158135595</v>
      </c>
      <c r="D26" s="763"/>
      <c r="E26" s="763"/>
      <c r="F26" s="760">
        <v>412.51458677011448</v>
      </c>
      <c r="G26" s="763">
        <v>90.891940487923193</v>
      </c>
      <c r="H26" s="763"/>
      <c r="I26" s="763"/>
    </row>
    <row r="27" spans="1:9" x14ac:dyDescent="0.35">
      <c r="A27" s="604">
        <v>36831</v>
      </c>
      <c r="B27" s="605">
        <v>437.1481355203839</v>
      </c>
      <c r="C27" s="767">
        <v>90.507942516369397</v>
      </c>
      <c r="D27" s="763"/>
      <c r="E27" s="763"/>
      <c r="F27" s="760">
        <v>413.13672603809556</v>
      </c>
      <c r="G27" s="763">
        <v>91.029020356451696</v>
      </c>
      <c r="H27" s="763"/>
      <c r="I27" s="763"/>
    </row>
    <row r="28" spans="1:9" x14ac:dyDescent="0.35">
      <c r="A28" s="604">
        <v>36861</v>
      </c>
      <c r="B28" s="605">
        <v>443.05598919406941</v>
      </c>
      <c r="C28" s="767">
        <v>91.731115251754701</v>
      </c>
      <c r="D28" s="763"/>
      <c r="E28" s="763"/>
      <c r="F28" s="760">
        <v>415.1589357638378</v>
      </c>
      <c r="G28" s="763">
        <v>91.474586578692197</v>
      </c>
      <c r="H28" s="763"/>
      <c r="I28" s="763"/>
    </row>
    <row r="29" spans="1:9" x14ac:dyDescent="0.35">
      <c r="A29" s="604">
        <v>36892</v>
      </c>
      <c r="B29" s="605">
        <v>442.96724390312278</v>
      </c>
      <c r="C29" s="767">
        <v>91.712741265824206</v>
      </c>
      <c r="D29" s="763">
        <v>4.4850538001567202</v>
      </c>
      <c r="E29" s="763"/>
      <c r="F29" s="760">
        <v>416.8295818060185</v>
      </c>
      <c r="G29" s="763">
        <v>91.842690557344696</v>
      </c>
      <c r="H29" s="763">
        <v>2.5835920370114707</v>
      </c>
      <c r="I29" s="763"/>
    </row>
    <row r="30" spans="1:9" x14ac:dyDescent="0.35">
      <c r="A30" s="604">
        <v>36923</v>
      </c>
      <c r="B30" s="605">
        <v>446.10764985395298</v>
      </c>
      <c r="C30" s="767">
        <v>92.362936607358606</v>
      </c>
      <c r="D30" s="763">
        <v>7.6842931936475622</v>
      </c>
      <c r="E30" s="763"/>
      <c r="F30" s="760">
        <v>417.68341805385609</v>
      </c>
      <c r="G30" s="763">
        <v>92.030821682676603</v>
      </c>
      <c r="H30" s="763">
        <v>2.9262007689720662</v>
      </c>
      <c r="I30" s="763"/>
    </row>
    <row r="31" spans="1:9" x14ac:dyDescent="0.35">
      <c r="A31" s="604">
        <v>36951</v>
      </c>
      <c r="B31" s="605">
        <v>444.8430282951424</v>
      </c>
      <c r="C31" s="767">
        <v>92.101107067096393</v>
      </c>
      <c r="D31" s="763">
        <v>3.6399131737601209</v>
      </c>
      <c r="E31" s="763">
        <v>5.2445412608863933</v>
      </c>
      <c r="F31" s="760">
        <v>419.02187962568678</v>
      </c>
      <c r="G31" s="763">
        <v>92.325733362005906</v>
      </c>
      <c r="H31" s="763">
        <v>3.4567886868276645</v>
      </c>
      <c r="I31" s="763">
        <v>2.9883836188849244</v>
      </c>
    </row>
    <row r="32" spans="1:9" x14ac:dyDescent="0.35">
      <c r="A32" s="604">
        <v>36982</v>
      </c>
      <c r="B32" s="605">
        <v>446.02186794617455</v>
      </c>
      <c r="C32" s="767">
        <v>92.345176165651793</v>
      </c>
      <c r="D32" s="763">
        <v>4.5854709710399391</v>
      </c>
      <c r="E32" s="763">
        <v>5.2767591844574184</v>
      </c>
      <c r="F32" s="760">
        <v>422.16822745396252</v>
      </c>
      <c r="G32" s="763">
        <v>93.018988021922496</v>
      </c>
      <c r="H32" s="763">
        <v>4.2433206110747932</v>
      </c>
      <c r="I32" s="763">
        <v>3.5416827039777274</v>
      </c>
    </row>
    <row r="33" spans="1:9" x14ac:dyDescent="0.35">
      <c r="A33" s="604">
        <v>37012</v>
      </c>
      <c r="B33" s="605">
        <v>444.23317417035258</v>
      </c>
      <c r="C33" s="767">
        <v>91.9748417634502</v>
      </c>
      <c r="D33" s="763">
        <v>3.2602404355122019</v>
      </c>
      <c r="E33" s="763">
        <v>3.8264842880228827</v>
      </c>
      <c r="F33" s="760">
        <v>419.86247366123507</v>
      </c>
      <c r="G33" s="763">
        <v>92.510946747190104</v>
      </c>
      <c r="H33" s="763">
        <v>3.1239011499046114</v>
      </c>
      <c r="I33" s="763">
        <v>3.6071396045761617</v>
      </c>
    </row>
    <row r="34" spans="1:9" x14ac:dyDescent="0.35">
      <c r="A34" s="604">
        <v>37043</v>
      </c>
      <c r="B34" s="605">
        <v>445.75640120076218</v>
      </c>
      <c r="C34" s="767">
        <v>92.290213449397299</v>
      </c>
      <c r="D34" s="763">
        <v>3.9637498429853224</v>
      </c>
      <c r="E34" s="763">
        <v>3.9345676763987427</v>
      </c>
      <c r="F34" s="760">
        <v>419.29149734928166</v>
      </c>
      <c r="G34" s="763">
        <v>92.385139935430004</v>
      </c>
      <c r="H34" s="763">
        <v>3.1333758036279988</v>
      </c>
      <c r="I34" s="763">
        <v>3.4990598354668947</v>
      </c>
    </row>
    <row r="35" spans="1:9" x14ac:dyDescent="0.35">
      <c r="A35" s="604">
        <v>37073</v>
      </c>
      <c r="B35" s="605">
        <v>446.1247091109193</v>
      </c>
      <c r="C35" s="767">
        <v>92.366468586848896</v>
      </c>
      <c r="D35" s="763">
        <v>3.3318124190456331</v>
      </c>
      <c r="E35" s="763">
        <v>3.5178804007277478</v>
      </c>
      <c r="F35" s="760">
        <v>423.22031172305122</v>
      </c>
      <c r="G35" s="763">
        <v>93.250800384057399</v>
      </c>
      <c r="H35" s="763">
        <v>3.7938938570347887</v>
      </c>
      <c r="I35" s="763">
        <v>3.3507156703060588</v>
      </c>
    </row>
    <row r="36" spans="1:9" x14ac:dyDescent="0.35">
      <c r="A36" s="604">
        <v>37104</v>
      </c>
      <c r="B36" s="605">
        <v>448.3119244158936</v>
      </c>
      <c r="C36" s="767">
        <v>92.819313608955397</v>
      </c>
      <c r="D36" s="763">
        <v>3.1733449365177648</v>
      </c>
      <c r="E36" s="763">
        <v>3.4878655414894126</v>
      </c>
      <c r="F36" s="760">
        <v>424.66446130060422</v>
      </c>
      <c r="G36" s="763">
        <v>93.568998968224705</v>
      </c>
      <c r="H36" s="763">
        <v>3.5512928823092693</v>
      </c>
      <c r="I36" s="763">
        <v>3.493318066983818</v>
      </c>
    </row>
    <row r="37" spans="1:9" x14ac:dyDescent="0.35">
      <c r="A37" s="604">
        <v>37135</v>
      </c>
      <c r="B37" s="605">
        <v>448.97587564315819</v>
      </c>
      <c r="C37" s="767">
        <v>92.956779274774604</v>
      </c>
      <c r="D37" s="763">
        <v>3.0738974396915353</v>
      </c>
      <c r="E37" s="763">
        <v>3.1926242526916013</v>
      </c>
      <c r="F37" s="760">
        <v>425.12795234337369</v>
      </c>
      <c r="G37" s="763">
        <v>93.6711228727536</v>
      </c>
      <c r="H37" s="763">
        <v>3.4044940444170919</v>
      </c>
      <c r="I37" s="763">
        <v>3.5826742597013208</v>
      </c>
    </row>
    <row r="38" spans="1:9" x14ac:dyDescent="0.35">
      <c r="A38" s="604">
        <v>37165</v>
      </c>
      <c r="B38" s="605">
        <v>451.53684361742887</v>
      </c>
      <c r="C38" s="767">
        <v>93.487006727136105</v>
      </c>
      <c r="D38" s="763">
        <v>3.5746135881766747</v>
      </c>
      <c r="E38" s="763">
        <v>3.2741183417354591</v>
      </c>
      <c r="F38" s="760">
        <v>427.4700294111484</v>
      </c>
      <c r="G38" s="763">
        <v>94.187167483755303</v>
      </c>
      <c r="H38" s="763">
        <v>3.6254336502695281</v>
      </c>
      <c r="I38" s="763">
        <v>3.5271636019377297</v>
      </c>
    </row>
    <row r="39" spans="1:9" x14ac:dyDescent="0.35">
      <c r="A39" s="604">
        <v>37196</v>
      </c>
      <c r="B39" s="605">
        <v>452.83410262916112</v>
      </c>
      <c r="C39" s="767">
        <v>93.755593584822094</v>
      </c>
      <c r="D39" s="763">
        <v>3.5882498023478036</v>
      </c>
      <c r="E39" s="763">
        <v>3.4125091443034563</v>
      </c>
      <c r="F39" s="760">
        <v>429.46853897537073</v>
      </c>
      <c r="G39" s="763">
        <v>94.627511699939504</v>
      </c>
      <c r="H39" s="763">
        <v>3.9531254202196351</v>
      </c>
      <c r="I39" s="763">
        <v>3.6614516123484577</v>
      </c>
    </row>
    <row r="40" spans="1:9" x14ac:dyDescent="0.35">
      <c r="A40" s="604">
        <v>37226</v>
      </c>
      <c r="B40" s="605">
        <v>453.25756836132263</v>
      </c>
      <c r="C40" s="767">
        <v>93.843268697741195</v>
      </c>
      <c r="D40" s="763">
        <v>2.3025485302230493</v>
      </c>
      <c r="E40" s="763">
        <v>3.1509294388955169</v>
      </c>
      <c r="F40" s="760">
        <v>429.20341639343258</v>
      </c>
      <c r="G40" s="763">
        <v>94.569095569425897</v>
      </c>
      <c r="H40" s="763">
        <v>3.3829166181271688</v>
      </c>
      <c r="I40" s="763">
        <v>3.6533979518683424</v>
      </c>
    </row>
    <row r="41" spans="1:9" x14ac:dyDescent="0.35">
      <c r="A41" s="604">
        <v>37257</v>
      </c>
      <c r="B41" s="605">
        <v>451.45866442845255</v>
      </c>
      <c r="C41" s="767">
        <v>93.4708203661136</v>
      </c>
      <c r="D41" s="763">
        <v>1.916940957193404</v>
      </c>
      <c r="E41" s="763">
        <v>2.5982248117474569</v>
      </c>
      <c r="F41" s="760">
        <v>429.13110736984549</v>
      </c>
      <c r="G41" s="763">
        <v>94.553163266231294</v>
      </c>
      <c r="H41" s="763">
        <v>2.9512122221574515</v>
      </c>
      <c r="I41" s="763">
        <v>3.4275924731098684</v>
      </c>
    </row>
    <row r="42" spans="1:9" x14ac:dyDescent="0.35">
      <c r="A42" s="604">
        <v>37288</v>
      </c>
      <c r="B42" s="605">
        <v>452.46081702336335</v>
      </c>
      <c r="C42" s="767">
        <v>93.678307856240593</v>
      </c>
      <c r="D42" s="763">
        <v>1.4241332045057362</v>
      </c>
      <c r="E42" s="763">
        <v>1.8801581122800144</v>
      </c>
      <c r="F42" s="760">
        <v>433.15274579133069</v>
      </c>
      <c r="G42" s="763">
        <v>95.439276222700599</v>
      </c>
      <c r="H42" s="763">
        <v>3.7036011172174312</v>
      </c>
      <c r="I42" s="763">
        <v>3.346104904726559</v>
      </c>
    </row>
    <row r="43" spans="1:9" x14ac:dyDescent="0.35">
      <c r="A43" s="604">
        <v>37316</v>
      </c>
      <c r="B43" s="605">
        <v>449.29075180005105</v>
      </c>
      <c r="C43" s="767">
        <v>93.021971805160007</v>
      </c>
      <c r="D43" s="763">
        <v>0.9998411174284314</v>
      </c>
      <c r="E43" s="763">
        <v>1.4462892266990082</v>
      </c>
      <c r="F43" s="760">
        <v>433.26361156816273</v>
      </c>
      <c r="G43" s="763">
        <v>95.463703978501599</v>
      </c>
      <c r="H43" s="763">
        <v>3.398803889476639</v>
      </c>
      <c r="I43" s="763">
        <v>3.3515290185638236</v>
      </c>
    </row>
    <row r="44" spans="1:9" x14ac:dyDescent="0.35">
      <c r="A44" s="604">
        <v>37347</v>
      </c>
      <c r="B44" s="605">
        <v>456.14825055109463</v>
      </c>
      <c r="C44" s="767">
        <v>94.441760779043406</v>
      </c>
      <c r="D44" s="763">
        <v>2.2703780537823519</v>
      </c>
      <c r="E44" s="763">
        <v>1.5652732242227927</v>
      </c>
      <c r="F44" s="760">
        <v>433.27382616273962</v>
      </c>
      <c r="G44" s="763">
        <v>95.465954624544594</v>
      </c>
      <c r="H44" s="763">
        <v>2.6306097869452287</v>
      </c>
      <c r="I44" s="763">
        <v>3.2423160527106205</v>
      </c>
    </row>
    <row r="45" spans="1:9" x14ac:dyDescent="0.35">
      <c r="A45" s="604">
        <v>37377</v>
      </c>
      <c r="B45" s="605">
        <v>456.47849633193198</v>
      </c>
      <c r="C45" s="767">
        <v>94.510135464235006</v>
      </c>
      <c r="D45" s="763">
        <v>2.7565078147188586</v>
      </c>
      <c r="E45" s="763">
        <v>2.0087983696312648</v>
      </c>
      <c r="F45" s="760">
        <v>433.49804802971471</v>
      </c>
      <c r="G45" s="763">
        <v>95.515358842583893</v>
      </c>
      <c r="H45" s="763">
        <v>3.2476287412819573</v>
      </c>
      <c r="I45" s="763">
        <v>3.0912989367049164</v>
      </c>
    </row>
    <row r="46" spans="1:9" x14ac:dyDescent="0.35">
      <c r="A46" s="604">
        <v>37408</v>
      </c>
      <c r="B46" s="605">
        <v>458.65951048623799</v>
      </c>
      <c r="C46" s="767">
        <v>94.961696588864598</v>
      </c>
      <c r="D46" s="763">
        <v>2.8946548497604994</v>
      </c>
      <c r="E46" s="763">
        <v>2.6403077779325486</v>
      </c>
      <c r="F46" s="760">
        <v>435.67151528164271</v>
      </c>
      <c r="G46" s="763">
        <v>95.994252589497094</v>
      </c>
      <c r="H46" s="763">
        <v>3.9065943468717848</v>
      </c>
      <c r="I46" s="763">
        <v>3.2601654882216735</v>
      </c>
    </row>
    <row r="47" spans="1:9" x14ac:dyDescent="0.35">
      <c r="A47" s="604">
        <v>37438</v>
      </c>
      <c r="B47" s="605">
        <v>459.13903237476313</v>
      </c>
      <c r="C47" s="767">
        <v>95.060977670025594</v>
      </c>
      <c r="D47" s="763">
        <v>2.9171940038425674</v>
      </c>
      <c r="E47" s="763">
        <v>2.8562492860177144</v>
      </c>
      <c r="F47" s="760">
        <v>435.95561556328221</v>
      </c>
      <c r="G47" s="763">
        <v>96.056850196271597</v>
      </c>
      <c r="H47" s="763">
        <v>3.0091428713291037</v>
      </c>
      <c r="I47" s="763">
        <v>3.3865468210029093</v>
      </c>
    </row>
    <row r="48" spans="1:9" x14ac:dyDescent="0.35">
      <c r="A48" s="604">
        <v>37469</v>
      </c>
      <c r="B48" s="605">
        <v>457.89398215147082</v>
      </c>
      <c r="C48" s="767">
        <v>94.803200214551396</v>
      </c>
      <c r="D48" s="763">
        <v>2.1373640123585176</v>
      </c>
      <c r="E48" s="763">
        <v>2.6488341130733346</v>
      </c>
      <c r="F48" s="760">
        <v>433.80487072498835</v>
      </c>
      <c r="G48" s="763">
        <v>95.582963022056703</v>
      </c>
      <c r="H48" s="763">
        <v>2.1523838835936715</v>
      </c>
      <c r="I48" s="763">
        <v>3.0189747149950392</v>
      </c>
    </row>
    <row r="49" spans="1:9" x14ac:dyDescent="0.35">
      <c r="A49" s="604">
        <v>37500</v>
      </c>
      <c r="B49" s="605">
        <v>458.88909131018949</v>
      </c>
      <c r="C49" s="767">
        <v>95.009229418879599</v>
      </c>
      <c r="D49" s="763">
        <v>2.2079617647230236</v>
      </c>
      <c r="E49" s="763">
        <v>2.4199266006938274</v>
      </c>
      <c r="F49" s="760">
        <v>434.99314997522526</v>
      </c>
      <c r="G49" s="763">
        <v>95.844784083321997</v>
      </c>
      <c r="H49" s="763">
        <v>2.3205243450760946</v>
      </c>
      <c r="I49" s="763">
        <v>2.4933694898701901</v>
      </c>
    </row>
    <row r="50" spans="1:9" x14ac:dyDescent="0.35">
      <c r="A50" s="604">
        <v>37530</v>
      </c>
      <c r="B50" s="605">
        <v>458.19920612618904</v>
      </c>
      <c r="C50" s="767">
        <v>94.866394339640195</v>
      </c>
      <c r="D50" s="763">
        <v>1.4754859106037657</v>
      </c>
      <c r="E50" s="763">
        <v>1.9392910734542141</v>
      </c>
      <c r="F50" s="760">
        <v>435.16550492059758</v>
      </c>
      <c r="G50" s="763">
        <v>95.882760135418096</v>
      </c>
      <c r="H50" s="763">
        <v>1.8002374388796056</v>
      </c>
      <c r="I50" s="763">
        <v>2.0904930471311616</v>
      </c>
    </row>
    <row r="51" spans="1:9" x14ac:dyDescent="0.35">
      <c r="A51" s="604">
        <v>37561</v>
      </c>
      <c r="B51" s="605">
        <v>459.05114483419101</v>
      </c>
      <c r="C51" s="767">
        <v>95.042781274287705</v>
      </c>
      <c r="D51" s="763">
        <v>1.3729182870577858</v>
      </c>
      <c r="E51" s="763">
        <v>1.6841669860350379</v>
      </c>
      <c r="F51" s="760">
        <v>435.74682845139557</v>
      </c>
      <c r="G51" s="763">
        <v>96.010846815162495</v>
      </c>
      <c r="H51" s="763">
        <v>1.4618741319221158</v>
      </c>
      <c r="I51" s="763">
        <v>1.8594169828063087</v>
      </c>
    </row>
    <row r="52" spans="1:9" x14ac:dyDescent="0.35">
      <c r="A52" s="606">
        <v>37591</v>
      </c>
      <c r="B52" s="605">
        <v>457.8435585448687</v>
      </c>
      <c r="C52" s="767">
        <v>94.792760419623804</v>
      </c>
      <c r="D52" s="763">
        <v>1.0117845798198033</v>
      </c>
      <c r="E52" s="763">
        <v>1.2864634698969866</v>
      </c>
      <c r="F52" s="760">
        <v>434.68323742534415</v>
      </c>
      <c r="G52" s="763">
        <v>95.776499096696895</v>
      </c>
      <c r="H52" s="763">
        <v>1.2767421745982688</v>
      </c>
      <c r="I52" s="763">
        <v>1.5125535320047874</v>
      </c>
    </row>
    <row r="53" spans="1:9" x14ac:dyDescent="0.35">
      <c r="A53" s="607">
        <v>37622</v>
      </c>
      <c r="B53" s="605">
        <v>454.65175304536888</v>
      </c>
      <c r="C53" s="767">
        <v>94.131923222346799</v>
      </c>
      <c r="D53" s="763">
        <v>0.707282608244725</v>
      </c>
      <c r="E53" s="763">
        <v>1.0309835768390201</v>
      </c>
      <c r="F53" s="760">
        <v>437.8083046637866</v>
      </c>
      <c r="G53" s="763">
        <v>96.465064870046305</v>
      </c>
      <c r="H53" s="763">
        <v>2.0220387534065907</v>
      </c>
      <c r="I53" s="763">
        <v>1.586834850230872</v>
      </c>
    </row>
    <row r="54" spans="1:9" x14ac:dyDescent="0.35">
      <c r="A54" s="607">
        <v>37653</v>
      </c>
      <c r="B54" s="605">
        <v>455.05033630508348</v>
      </c>
      <c r="C54" s="767">
        <v>94.214446623059203</v>
      </c>
      <c r="D54" s="763">
        <v>0.57231901289398479</v>
      </c>
      <c r="E54" s="763">
        <v>0.76398271571198961</v>
      </c>
      <c r="F54" s="760">
        <v>438.62321370197986</v>
      </c>
      <c r="G54" s="763">
        <v>96.644618917776995</v>
      </c>
      <c r="H54" s="763">
        <v>1.2629419907416377</v>
      </c>
      <c r="I54" s="763">
        <v>1.5197583978718257</v>
      </c>
    </row>
    <row r="55" spans="1:9" x14ac:dyDescent="0.35">
      <c r="A55" s="607">
        <v>37681</v>
      </c>
      <c r="B55" s="605">
        <v>461.78230305801628</v>
      </c>
      <c r="C55" s="767">
        <v>95.608245224467495</v>
      </c>
      <c r="D55" s="763">
        <v>2.7802823022549887</v>
      </c>
      <c r="E55" s="763">
        <v>1.3504301628496904</v>
      </c>
      <c r="F55" s="760">
        <v>437.94984787420822</v>
      </c>
      <c r="G55" s="763">
        <v>96.496251978261895</v>
      </c>
      <c r="H55" s="763">
        <v>1.0816131751946614</v>
      </c>
      <c r="I55" s="763">
        <v>1.453740756196126</v>
      </c>
    </row>
    <row r="56" spans="1:9" x14ac:dyDescent="0.35">
      <c r="A56" s="607">
        <v>37712</v>
      </c>
      <c r="B56" s="605">
        <v>461.61888158591711</v>
      </c>
      <c r="C56" s="767">
        <v>95.574410146605203</v>
      </c>
      <c r="D56" s="763">
        <v>1.1993098796746864</v>
      </c>
      <c r="E56" s="763">
        <v>1.5134917378495913</v>
      </c>
      <c r="F56" s="760">
        <v>440.34870823482271</v>
      </c>
      <c r="G56" s="763">
        <v>97.024808010287302</v>
      </c>
      <c r="H56" s="763">
        <v>1.6328893288434472</v>
      </c>
      <c r="I56" s="763">
        <v>1.3258226081295135</v>
      </c>
    </row>
    <row r="57" spans="1:9" x14ac:dyDescent="0.35">
      <c r="A57" s="607">
        <v>37742</v>
      </c>
      <c r="B57" s="605">
        <v>463.59165655371544</v>
      </c>
      <c r="C57" s="767">
        <v>95.982857052528004</v>
      </c>
      <c r="D57" s="763">
        <v>1.558268413286001</v>
      </c>
      <c r="E57" s="763">
        <v>1.8411792593030043</v>
      </c>
      <c r="F57" s="760">
        <v>442.13657538729092</v>
      </c>
      <c r="G57" s="763">
        <v>97.418740055441901</v>
      </c>
      <c r="H57" s="763">
        <v>1.9927488478527522</v>
      </c>
      <c r="I57" s="763">
        <v>1.5691606851615774</v>
      </c>
    </row>
    <row r="58" spans="1:9" x14ac:dyDescent="0.35">
      <c r="A58" s="607">
        <v>37773</v>
      </c>
      <c r="B58" s="605">
        <v>465.08840971663057</v>
      </c>
      <c r="C58" s="767">
        <v>96.292747540952604</v>
      </c>
      <c r="D58" s="763">
        <v>1.4016714105801782</v>
      </c>
      <c r="E58" s="763">
        <v>1.3864858912444191</v>
      </c>
      <c r="F58" s="760">
        <v>443.47453995596965</v>
      </c>
      <c r="G58" s="763">
        <v>97.713542226932304</v>
      </c>
      <c r="H58" s="763">
        <v>1.7910339328203833</v>
      </c>
      <c r="I58" s="763">
        <v>1.8055628593179875</v>
      </c>
    </row>
    <row r="59" spans="1:9" x14ac:dyDescent="0.35">
      <c r="A59" s="607">
        <v>37803</v>
      </c>
      <c r="B59" s="605">
        <v>466.80680214583504</v>
      </c>
      <c r="C59" s="767">
        <v>96.648526624895993</v>
      </c>
      <c r="D59" s="763">
        <v>1.6700322190889665</v>
      </c>
      <c r="E59" s="763">
        <v>1.5433445090302769</v>
      </c>
      <c r="F59" s="760">
        <v>443.20548173874477</v>
      </c>
      <c r="G59" s="763">
        <v>97.654258933075297</v>
      </c>
      <c r="H59" s="763">
        <v>1.6629826332424216</v>
      </c>
      <c r="I59" s="763">
        <v>1.8152602210765707</v>
      </c>
    </row>
    <row r="60" spans="1:9" x14ac:dyDescent="0.35">
      <c r="A60" s="607">
        <v>37834</v>
      </c>
      <c r="B60" s="605">
        <v>466.81543291603134</v>
      </c>
      <c r="C60" s="767">
        <v>96.650313555204804</v>
      </c>
      <c r="D60" s="763">
        <v>1.9483660218992327</v>
      </c>
      <c r="E60" s="763">
        <v>1.6732023579045574</v>
      </c>
      <c r="F60" s="760">
        <v>443.83465308675687</v>
      </c>
      <c r="G60" s="763">
        <v>97.792888224145898</v>
      </c>
      <c r="H60" s="763">
        <v>2.3120492734455524</v>
      </c>
      <c r="I60" s="763">
        <v>1.9214078696855381</v>
      </c>
    </row>
    <row r="61" spans="1:9" x14ac:dyDescent="0.35">
      <c r="A61" s="607">
        <v>37865</v>
      </c>
      <c r="B61" s="605">
        <v>468.58757118532753</v>
      </c>
      <c r="C61" s="767">
        <v>97.017220275320597</v>
      </c>
      <c r="D61" s="763">
        <v>2.1134692584318344</v>
      </c>
      <c r="E61" s="763">
        <v>1.9105514984651109</v>
      </c>
      <c r="F61" s="760">
        <v>444.43722168265367</v>
      </c>
      <c r="G61" s="763">
        <v>97.925655963068706</v>
      </c>
      <c r="H61" s="763">
        <v>2.1710851557010358</v>
      </c>
      <c r="I61" s="763">
        <v>2.048181319593013</v>
      </c>
    </row>
    <row r="62" spans="1:9" x14ac:dyDescent="0.35">
      <c r="A62" s="607">
        <v>37895</v>
      </c>
      <c r="B62" s="605">
        <v>470.22534464392311</v>
      </c>
      <c r="C62" s="767">
        <v>97.356307861429002</v>
      </c>
      <c r="D62" s="763">
        <v>2.6246528490103884</v>
      </c>
      <c r="E62" s="763">
        <v>2.2288337538880114</v>
      </c>
      <c r="F62" s="760">
        <v>444.64410569054996</v>
      </c>
      <c r="G62" s="763">
        <v>97.971240021273402</v>
      </c>
      <c r="H62" s="763">
        <v>2.1781599558728715</v>
      </c>
      <c r="I62" s="763">
        <v>2.220342384605047</v>
      </c>
    </row>
    <row r="63" spans="1:9" x14ac:dyDescent="0.35">
      <c r="A63" s="607">
        <v>37926</v>
      </c>
      <c r="B63" s="605">
        <v>470.71854517530994</v>
      </c>
      <c r="C63" s="767">
        <v>97.458420993607106</v>
      </c>
      <c r="D63" s="763">
        <v>2.5416340798655881</v>
      </c>
      <c r="E63" s="763">
        <v>2.42649964882159</v>
      </c>
      <c r="F63" s="760">
        <v>446.09848622292373</v>
      </c>
      <c r="G63" s="763">
        <v>98.291692856239393</v>
      </c>
      <c r="H63" s="763">
        <v>2.375612877853186</v>
      </c>
      <c r="I63" s="763">
        <v>2.2416882861901115</v>
      </c>
    </row>
    <row r="64" spans="1:9" x14ac:dyDescent="0.35">
      <c r="A64" s="607">
        <v>37956</v>
      </c>
      <c r="B64" s="605">
        <v>470.66897569945968</v>
      </c>
      <c r="C64" s="767">
        <v>97.448158039458903</v>
      </c>
      <c r="D64" s="763">
        <v>2.801266265567449</v>
      </c>
      <c r="E64" s="763">
        <v>2.6557426922633454</v>
      </c>
      <c r="F64" s="760">
        <v>447.38174510859773</v>
      </c>
      <c r="G64" s="763">
        <v>98.574441379583803</v>
      </c>
      <c r="H64" s="763">
        <v>2.9213244473073559</v>
      </c>
      <c r="I64" s="763">
        <v>2.4914887084726161</v>
      </c>
    </row>
    <row r="65" spans="1:9" x14ac:dyDescent="0.35">
      <c r="A65" s="607">
        <v>37987</v>
      </c>
      <c r="B65" s="605">
        <v>480.72261104465792</v>
      </c>
      <c r="C65" s="767">
        <v>99.529680928308807</v>
      </c>
      <c r="D65" s="763">
        <v>5.7342477675847476</v>
      </c>
      <c r="E65" s="763">
        <v>3.6866177779217537</v>
      </c>
      <c r="F65" s="760">
        <v>446.50958031567592</v>
      </c>
      <c r="G65" s="763">
        <v>98.382271810321797</v>
      </c>
      <c r="H65" s="763">
        <v>1.9874624485644432</v>
      </c>
      <c r="I65" s="763">
        <v>2.4270379023933089</v>
      </c>
    </row>
    <row r="66" spans="1:9" x14ac:dyDescent="0.35">
      <c r="A66" s="607">
        <v>38018</v>
      </c>
      <c r="B66" s="605">
        <v>464.53181145822833</v>
      </c>
      <c r="C66" s="767">
        <v>96.177508428434805</v>
      </c>
      <c r="D66" s="763">
        <v>2.0836101847836375</v>
      </c>
      <c r="E66" s="763">
        <v>3.5375601817371916</v>
      </c>
      <c r="F66" s="760">
        <v>446.87052930618688</v>
      </c>
      <c r="G66" s="763">
        <v>98.4618019777798</v>
      </c>
      <c r="H66" s="763">
        <v>1.8802733978896669</v>
      </c>
      <c r="I66" s="763">
        <v>2.2612131248161944</v>
      </c>
    </row>
    <row r="67" spans="1:9" x14ac:dyDescent="0.35">
      <c r="A67" s="607">
        <v>38047</v>
      </c>
      <c r="B67" s="605">
        <v>473.7132286744594</v>
      </c>
      <c r="C67" s="767">
        <v>98.078445694554503</v>
      </c>
      <c r="D67" s="763">
        <v>2.5836688711182916</v>
      </c>
      <c r="E67" s="763">
        <v>3.4621800314833706</v>
      </c>
      <c r="F67" s="760">
        <v>448.33896033579413</v>
      </c>
      <c r="G67" s="763">
        <v>98.785350647412798</v>
      </c>
      <c r="H67" s="763">
        <v>2.3722151091076285</v>
      </c>
      <c r="I67" s="763">
        <v>2.0798913024677432</v>
      </c>
    </row>
    <row r="68" spans="1:9" x14ac:dyDescent="0.35">
      <c r="A68" s="607">
        <v>38078</v>
      </c>
      <c r="B68" s="605">
        <v>475.19705201329566</v>
      </c>
      <c r="C68" s="767">
        <v>98.385659168760398</v>
      </c>
      <c r="D68" s="763">
        <v>2.9414244020370148</v>
      </c>
      <c r="E68" s="763">
        <v>2.5383969378100915</v>
      </c>
      <c r="F68" s="760">
        <v>450.78817378351891</v>
      </c>
      <c r="G68" s="763">
        <v>99.325001292680497</v>
      </c>
      <c r="H68" s="763">
        <v>2.3707269610358992</v>
      </c>
      <c r="I68" s="763">
        <v>2.2078679448561189</v>
      </c>
    </row>
    <row r="69" spans="1:9" x14ac:dyDescent="0.35">
      <c r="A69" s="607">
        <v>38108</v>
      </c>
      <c r="B69" s="605">
        <v>476.50391196468917</v>
      </c>
      <c r="C69" s="767">
        <v>98.656233822400097</v>
      </c>
      <c r="D69" s="763">
        <v>2.785264839958927</v>
      </c>
      <c r="E69" s="763">
        <v>2.7701189446384689</v>
      </c>
      <c r="F69" s="760">
        <v>451.68473037648369</v>
      </c>
      <c r="G69" s="763">
        <v>99.522545261076502</v>
      </c>
      <c r="H69" s="763">
        <v>2.159548773097768</v>
      </c>
      <c r="I69" s="763">
        <v>2.3005092999193124</v>
      </c>
    </row>
    <row r="70" spans="1:9" x14ac:dyDescent="0.35">
      <c r="A70" s="607">
        <v>38139</v>
      </c>
      <c r="B70" s="605">
        <v>476.65154664072935</v>
      </c>
      <c r="C70" s="767">
        <v>98.686800373385296</v>
      </c>
      <c r="D70" s="763">
        <v>2.4862234109734231</v>
      </c>
      <c r="E70" s="763">
        <v>2.737077721386953</v>
      </c>
      <c r="F70" s="760">
        <v>452.19522619633955</v>
      </c>
      <c r="G70" s="763">
        <v>99.635026024583496</v>
      </c>
      <c r="H70" s="763">
        <v>1.9664457493401386</v>
      </c>
      <c r="I70" s="763">
        <v>2.1650962772605027</v>
      </c>
    </row>
    <row r="71" spans="1:9" x14ac:dyDescent="0.35">
      <c r="A71" s="607">
        <v>38169</v>
      </c>
      <c r="B71" s="605">
        <v>477.83837480159417</v>
      </c>
      <c r="C71" s="767">
        <v>98.932523427499405</v>
      </c>
      <c r="D71" s="763">
        <v>2.3631987805337786</v>
      </c>
      <c r="E71" s="763">
        <v>2.5444141248803334</v>
      </c>
      <c r="F71" s="760">
        <v>453.60650854192971</v>
      </c>
      <c r="G71" s="763">
        <v>99.945982764250303</v>
      </c>
      <c r="H71" s="763">
        <v>2.3467730503649449</v>
      </c>
      <c r="I71" s="763">
        <v>2.1575489119946809</v>
      </c>
    </row>
    <row r="72" spans="1:9" x14ac:dyDescent="0.35">
      <c r="A72" s="607">
        <v>38200</v>
      </c>
      <c r="B72" s="605">
        <v>480.74479671238521</v>
      </c>
      <c r="C72" s="767">
        <v>99.534274289177105</v>
      </c>
      <c r="D72" s="763">
        <v>2.9839124446554735</v>
      </c>
      <c r="E72" s="763">
        <v>2.6112672776573902</v>
      </c>
      <c r="F72" s="760">
        <v>455.26125975280428</v>
      </c>
      <c r="G72" s="763">
        <v>100.310584534478</v>
      </c>
      <c r="H72" s="763">
        <v>2.5745188183433356</v>
      </c>
      <c r="I72" s="763">
        <v>2.2959776610220075</v>
      </c>
    </row>
    <row r="73" spans="1:9" x14ac:dyDescent="0.35">
      <c r="A73" s="607">
        <v>38231</v>
      </c>
      <c r="B73" s="605">
        <v>482.74137531433985</v>
      </c>
      <c r="C73" s="767">
        <v>99.947649542671002</v>
      </c>
      <c r="D73" s="763">
        <v>3.0205248707747785</v>
      </c>
      <c r="E73" s="763">
        <v>2.7895069915257551</v>
      </c>
      <c r="F73" s="760">
        <v>455.68430832659794</v>
      </c>
      <c r="G73" s="763">
        <v>100.40379749476099</v>
      </c>
      <c r="H73" s="763">
        <v>2.5306356207885869</v>
      </c>
      <c r="I73" s="763">
        <v>2.4840617793092719</v>
      </c>
    </row>
    <row r="74" spans="1:9" x14ac:dyDescent="0.35">
      <c r="A74" s="607">
        <v>38261</v>
      </c>
      <c r="B74" s="605">
        <v>484.61283636459899</v>
      </c>
      <c r="C74" s="767">
        <v>100.335120231427</v>
      </c>
      <c r="D74" s="763">
        <v>3.0597014568771925</v>
      </c>
      <c r="E74" s="763">
        <v>3.0214714781437806</v>
      </c>
      <c r="F74" s="760">
        <v>456.81006456677909</v>
      </c>
      <c r="G74" s="763">
        <v>100.65184246691</v>
      </c>
      <c r="H74" s="763">
        <v>2.7361115823935052</v>
      </c>
      <c r="I74" s="763">
        <v>2.6137920691894294</v>
      </c>
    </row>
    <row r="75" spans="1:9" x14ac:dyDescent="0.35">
      <c r="A75" s="607">
        <v>38292</v>
      </c>
      <c r="B75" s="605">
        <v>483.65605487036612</v>
      </c>
      <c r="C75" s="767">
        <v>100.137026456241</v>
      </c>
      <c r="D75" s="763">
        <v>2.748459738342774</v>
      </c>
      <c r="E75" s="763">
        <v>2.942737121680338</v>
      </c>
      <c r="F75" s="760">
        <v>456.44874307304684</v>
      </c>
      <c r="G75" s="763">
        <v>100.572230223468</v>
      </c>
      <c r="H75" s="763">
        <v>2.320173049175267</v>
      </c>
      <c r="I75" s="763">
        <v>2.528745718478163</v>
      </c>
    </row>
    <row r="76" spans="1:9" x14ac:dyDescent="0.35">
      <c r="A76" s="607">
        <v>38322</v>
      </c>
      <c r="B76" s="605">
        <v>484.07619281421182</v>
      </c>
      <c r="C76" s="767">
        <v>100.224012577834</v>
      </c>
      <c r="D76" s="763">
        <v>2.8485449024609437</v>
      </c>
      <c r="E76" s="763">
        <v>2.8855091594477216</v>
      </c>
      <c r="F76" s="760">
        <v>458.24099701363508</v>
      </c>
      <c r="G76" s="763">
        <v>100.967128837315</v>
      </c>
      <c r="H76" s="763">
        <v>2.4272898981162854</v>
      </c>
      <c r="I76" s="763">
        <v>2.4941977892476785</v>
      </c>
    </row>
    <row r="77" spans="1:9" x14ac:dyDescent="0.35">
      <c r="A77" s="607">
        <v>38353</v>
      </c>
      <c r="B77" s="605">
        <v>491.49595144594525</v>
      </c>
      <c r="C77" s="767">
        <v>101.760212856778</v>
      </c>
      <c r="D77" s="763">
        <v>2.241072118050738</v>
      </c>
      <c r="E77" s="763">
        <v>2.6100698095018373</v>
      </c>
      <c r="F77" s="760">
        <v>457.94907118978364</v>
      </c>
      <c r="G77" s="763">
        <v>100.902806979472</v>
      </c>
      <c r="H77" s="763">
        <v>2.5619810589551406</v>
      </c>
      <c r="I77" s="763">
        <v>2.4365110350454131</v>
      </c>
    </row>
    <row r="78" spans="1:9" x14ac:dyDescent="0.35">
      <c r="A78" s="607">
        <v>38384</v>
      </c>
      <c r="B78" s="605">
        <v>482.28127451502957</v>
      </c>
      <c r="C78" s="767">
        <v>99.852389439031001</v>
      </c>
      <c r="D78" s="763">
        <v>3.8209359658455355</v>
      </c>
      <c r="E78" s="763">
        <v>2.9613198444262565</v>
      </c>
      <c r="F78" s="760">
        <v>458.33250139191296</v>
      </c>
      <c r="G78" s="763">
        <v>100.987290574067</v>
      </c>
      <c r="H78" s="763">
        <v>2.5649424909541523</v>
      </c>
      <c r="I78" s="763">
        <v>2.5180247145126344</v>
      </c>
    </row>
    <row r="79" spans="1:9" x14ac:dyDescent="0.35">
      <c r="A79" s="607">
        <v>38412</v>
      </c>
      <c r="B79" s="605">
        <v>484.1639415273246</v>
      </c>
      <c r="C79" s="767">
        <v>100.242180230483</v>
      </c>
      <c r="D79" s="763">
        <v>2.2061264537847762</v>
      </c>
      <c r="E79" s="763">
        <v>2.7466106277064455</v>
      </c>
      <c r="F79" s="760">
        <v>460.32327876535322</v>
      </c>
      <c r="G79" s="763">
        <v>101.425931107892</v>
      </c>
      <c r="H79" s="763">
        <v>2.6730486283376393</v>
      </c>
      <c r="I79" s="763">
        <v>2.6000809089263441</v>
      </c>
    </row>
    <row r="80" spans="1:9" x14ac:dyDescent="0.35">
      <c r="A80" s="607">
        <v>38443</v>
      </c>
      <c r="B80" s="605">
        <v>487.63928131110123</v>
      </c>
      <c r="C80" s="767">
        <v>100.961720880017</v>
      </c>
      <c r="D80" s="763">
        <v>2.618330489444503</v>
      </c>
      <c r="E80" s="763">
        <v>2.875420608549021</v>
      </c>
      <c r="F80" s="760">
        <v>461.00296644462577</v>
      </c>
      <c r="G80" s="763">
        <v>101.575690980818</v>
      </c>
      <c r="H80" s="763">
        <v>2.2659850579869669</v>
      </c>
      <c r="I80" s="763">
        <v>2.5008277570650677</v>
      </c>
    </row>
    <row r="81" spans="1:9" x14ac:dyDescent="0.35">
      <c r="A81" s="607">
        <v>38473</v>
      </c>
      <c r="B81" s="605">
        <v>488.17510667893117</v>
      </c>
      <c r="C81" s="767">
        <v>101.07265913561</v>
      </c>
      <c r="D81" s="763">
        <v>2.4493386982113208</v>
      </c>
      <c r="E81" s="763">
        <v>2.4248486540318908</v>
      </c>
      <c r="F81" s="760">
        <v>461.23316659254664</v>
      </c>
      <c r="G81" s="763">
        <v>101.626412431201</v>
      </c>
      <c r="H81" s="763">
        <v>2.1139603741096522</v>
      </c>
      <c r="I81" s="763">
        <v>2.3502567708478921</v>
      </c>
    </row>
    <row r="82" spans="1:9" x14ac:dyDescent="0.35">
      <c r="A82" s="607">
        <v>38504</v>
      </c>
      <c r="B82" s="605">
        <v>488.08426409979307</v>
      </c>
      <c r="C82" s="767">
        <v>101.05385092333</v>
      </c>
      <c r="D82" s="763">
        <v>2.3985482769619466</v>
      </c>
      <c r="E82" s="763">
        <v>2.4886112641559208</v>
      </c>
      <c r="F82" s="760">
        <v>462.2557637521175</v>
      </c>
      <c r="G82" s="763">
        <v>101.851727712531</v>
      </c>
      <c r="H82" s="763">
        <v>2.2248217081817927</v>
      </c>
      <c r="I82" s="763">
        <v>2.2015551827518465</v>
      </c>
    </row>
    <row r="83" spans="1:9" x14ac:dyDescent="0.35">
      <c r="A83" s="607">
        <v>38534</v>
      </c>
      <c r="B83" s="605">
        <v>489.9000507660985</v>
      </c>
      <c r="C83" s="767">
        <v>101.429794686696</v>
      </c>
      <c r="D83" s="763">
        <v>2.5242166809044022</v>
      </c>
      <c r="E83" s="763">
        <v>2.4574241563351364</v>
      </c>
      <c r="F83" s="760">
        <v>462.64956480083924</v>
      </c>
      <c r="G83" s="763">
        <v>101.938496381161</v>
      </c>
      <c r="H83" s="763">
        <v>1.9935904993906348</v>
      </c>
      <c r="I83" s="763">
        <v>2.1106678237361223</v>
      </c>
    </row>
    <row r="84" spans="1:9" x14ac:dyDescent="0.35">
      <c r="A84" s="607">
        <v>38565</v>
      </c>
      <c r="B84" s="605">
        <v>493.75085666177472</v>
      </c>
      <c r="C84" s="767">
        <v>102.227072520748</v>
      </c>
      <c r="D84" s="763">
        <v>2.7053979654761804</v>
      </c>
      <c r="E84" s="763">
        <v>2.5431696231461416</v>
      </c>
      <c r="F84" s="760">
        <v>464.02904090523663</v>
      </c>
      <c r="G84" s="763">
        <v>102.242445051115</v>
      </c>
      <c r="H84" s="763">
        <v>1.9258790342040015</v>
      </c>
      <c r="I84" s="763">
        <v>2.0477652452479873</v>
      </c>
    </row>
    <row r="85" spans="1:9" x14ac:dyDescent="0.35">
      <c r="A85" s="607">
        <v>38596</v>
      </c>
      <c r="B85" s="605">
        <v>493.97807568697664</v>
      </c>
      <c r="C85" s="767">
        <v>102.274116359668</v>
      </c>
      <c r="D85" s="763">
        <v>2.3276853709338639</v>
      </c>
      <c r="E85" s="763">
        <v>2.5188245330602115</v>
      </c>
      <c r="F85" s="760">
        <v>465.08686324039491</v>
      </c>
      <c r="G85" s="763">
        <v>102.475521717535</v>
      </c>
      <c r="H85" s="763">
        <v>2.0633922963741611</v>
      </c>
      <c r="I85" s="763">
        <v>1.9943095460687488</v>
      </c>
    </row>
    <row r="86" spans="1:9" x14ac:dyDescent="0.35">
      <c r="A86" s="608">
        <v>38626</v>
      </c>
      <c r="B86" s="605">
        <v>494.38095675063147</v>
      </c>
      <c r="C86" s="767">
        <v>102.3575295855</v>
      </c>
      <c r="D86" s="763">
        <v>2.0156544880877476</v>
      </c>
      <c r="E86" s="763">
        <v>2.3486571367686366</v>
      </c>
      <c r="F86" s="760">
        <v>464.84422441123417</v>
      </c>
      <c r="G86" s="763">
        <v>102.422059574068</v>
      </c>
      <c r="H86" s="763">
        <v>1.7587528094579881</v>
      </c>
      <c r="I86" s="763">
        <v>1.9158755617760761</v>
      </c>
    </row>
    <row r="87" spans="1:9" x14ac:dyDescent="0.35">
      <c r="A87" s="608">
        <v>38657</v>
      </c>
      <c r="B87" s="605">
        <v>496.56173274989095</v>
      </c>
      <c r="C87" s="767">
        <v>102.809041402077</v>
      </c>
      <c r="D87" s="763">
        <v>2.6683585886222119</v>
      </c>
      <c r="E87" s="763">
        <v>2.3370267888481351</v>
      </c>
      <c r="F87" s="760">
        <v>465.43894435295726</v>
      </c>
      <c r="G87" s="763">
        <v>102.55309796951801</v>
      </c>
      <c r="H87" s="763">
        <v>1.9695971160712986</v>
      </c>
      <c r="I87" s="763">
        <v>1.9304612244246329</v>
      </c>
    </row>
    <row r="88" spans="1:9" x14ac:dyDescent="0.35">
      <c r="A88" s="608">
        <v>38687</v>
      </c>
      <c r="B88" s="605">
        <v>496.25064355663176</v>
      </c>
      <c r="C88" s="767">
        <v>102.74463293150799</v>
      </c>
      <c r="D88" s="763">
        <v>2.5149864676556177</v>
      </c>
      <c r="E88" s="763">
        <v>2.3994468939034306</v>
      </c>
      <c r="F88" s="760">
        <v>466.35258264248046</v>
      </c>
      <c r="G88" s="763">
        <v>102.75440565584501</v>
      </c>
      <c r="H88" s="763">
        <v>1.7701571185705234</v>
      </c>
      <c r="I88" s="763">
        <v>1.8327342569007499</v>
      </c>
    </row>
    <row r="89" spans="1:9" x14ac:dyDescent="0.35">
      <c r="A89" s="608">
        <v>38718</v>
      </c>
      <c r="B89" s="605">
        <v>497.1490373810102</v>
      </c>
      <c r="C89" s="767">
        <v>102.930638017672</v>
      </c>
      <c r="D89" s="763">
        <v>1.1501795525342544</v>
      </c>
      <c r="E89" s="763">
        <v>2.1061280597045453</v>
      </c>
      <c r="F89" s="760">
        <v>467.54750327601431</v>
      </c>
      <c r="G89" s="763">
        <v>103.017690054977</v>
      </c>
      <c r="H89" s="763">
        <v>2.0959605969487569</v>
      </c>
      <c r="I89" s="763">
        <v>1.9451744170163039</v>
      </c>
    </row>
    <row r="90" spans="1:9" x14ac:dyDescent="0.35">
      <c r="A90" s="608">
        <v>38749</v>
      </c>
      <c r="B90" s="605">
        <v>498.70028216691367</v>
      </c>
      <c r="C90" s="767">
        <v>103.251810550512</v>
      </c>
      <c r="D90" s="763">
        <v>3.4044464339600609</v>
      </c>
      <c r="E90" s="763">
        <v>2.3491075226301774</v>
      </c>
      <c r="F90" s="760">
        <v>468.47843754188369</v>
      </c>
      <c r="G90" s="763">
        <v>103.222808672852</v>
      </c>
      <c r="H90" s="763">
        <v>2.213662814476038</v>
      </c>
      <c r="I90" s="763">
        <v>2.0265912311099896</v>
      </c>
    </row>
    <row r="91" spans="1:9" x14ac:dyDescent="0.35">
      <c r="A91" s="608">
        <v>38777</v>
      </c>
      <c r="B91" s="605">
        <v>503.206049929877</v>
      </c>
      <c r="C91" s="767">
        <v>104.184692876996</v>
      </c>
      <c r="D91" s="763">
        <v>3.9329877277690173</v>
      </c>
      <c r="E91" s="763">
        <v>2.8200179065066209</v>
      </c>
      <c r="F91" s="760">
        <v>469.10886485667038</v>
      </c>
      <c r="G91" s="763">
        <v>103.361714699003</v>
      </c>
      <c r="H91" s="763">
        <v>1.9085687160730203</v>
      </c>
      <c r="I91" s="763">
        <v>2.0724868359719295</v>
      </c>
    </row>
    <row r="92" spans="1:9" x14ac:dyDescent="0.35">
      <c r="A92" s="608">
        <v>38808</v>
      </c>
      <c r="B92" s="605">
        <v>498.63145395657631</v>
      </c>
      <c r="C92" s="767">
        <v>103.23756023305999</v>
      </c>
      <c r="D92" s="763">
        <v>2.2541606196942752</v>
      </c>
      <c r="E92" s="763">
        <v>3.194676016728053</v>
      </c>
      <c r="F92" s="760">
        <v>469.03495051569473</v>
      </c>
      <c r="G92" s="763">
        <v>103.345428686104</v>
      </c>
      <c r="H92" s="763">
        <v>1.7422846826808325</v>
      </c>
      <c r="I92" s="763">
        <v>1.9543605531996917</v>
      </c>
    </row>
    <row r="93" spans="1:9" x14ac:dyDescent="0.35">
      <c r="A93" s="608">
        <v>38838</v>
      </c>
      <c r="B93" s="605">
        <v>499.79023663266821</v>
      </c>
      <c r="C93" s="767">
        <v>103.477476699161</v>
      </c>
      <c r="D93" s="763">
        <v>2.3792958294729658</v>
      </c>
      <c r="E93" s="763">
        <v>2.8527417263469346</v>
      </c>
      <c r="F93" s="760">
        <v>468.91221119158951</v>
      </c>
      <c r="G93" s="763">
        <v>103.31838475675001</v>
      </c>
      <c r="H93" s="763">
        <v>1.6648942780445282</v>
      </c>
      <c r="I93" s="763">
        <v>1.7718308922067507</v>
      </c>
    </row>
    <row r="94" spans="1:9" x14ac:dyDescent="0.35">
      <c r="A94" s="608">
        <v>38869</v>
      </c>
      <c r="B94" s="605">
        <v>502.68467580650349</v>
      </c>
      <c r="C94" s="767">
        <v>104.076746633255</v>
      </c>
      <c r="D94" s="763">
        <v>2.9913711177800479</v>
      </c>
      <c r="E94" s="763">
        <v>2.5416864926274485</v>
      </c>
      <c r="F94" s="760">
        <v>469.57934476987401</v>
      </c>
      <c r="G94" s="763">
        <v>103.465378505431</v>
      </c>
      <c r="H94" s="763">
        <v>1.5843136185714997</v>
      </c>
      <c r="I94" s="763">
        <v>1.6637590831182649</v>
      </c>
    </row>
    <row r="95" spans="1:9" x14ac:dyDescent="0.35">
      <c r="A95" s="608">
        <v>38899</v>
      </c>
      <c r="B95" s="605">
        <v>501.44167515712633</v>
      </c>
      <c r="C95" s="767">
        <v>103.81939352528001</v>
      </c>
      <c r="D95" s="763">
        <v>2.355914103903288</v>
      </c>
      <c r="E95" s="763">
        <v>2.5752428758185317</v>
      </c>
      <c r="F95" s="760">
        <v>468.55256423672739</v>
      </c>
      <c r="G95" s="763">
        <v>103.239141475018</v>
      </c>
      <c r="H95" s="763">
        <v>1.2759115937846701</v>
      </c>
      <c r="I95" s="763">
        <v>1.5081916508273281</v>
      </c>
    </row>
    <row r="96" spans="1:9" x14ac:dyDescent="0.35">
      <c r="A96" s="608">
        <v>38930</v>
      </c>
      <c r="B96" s="605">
        <v>499.93577443021337</v>
      </c>
      <c r="C96" s="767">
        <v>103.507609108621</v>
      </c>
      <c r="D96" s="763">
        <v>1.2526394000112901</v>
      </c>
      <c r="E96" s="763">
        <v>2.1965197605912721</v>
      </c>
      <c r="F96" s="760">
        <v>468.24991195078297</v>
      </c>
      <c r="G96" s="763">
        <v>103.17245618813401</v>
      </c>
      <c r="H96" s="763">
        <v>0.90961355291733526</v>
      </c>
      <c r="I96" s="763">
        <v>1.2561753732105387</v>
      </c>
    </row>
    <row r="97" spans="1:9" x14ac:dyDescent="0.35">
      <c r="A97" s="608">
        <v>38961</v>
      </c>
      <c r="B97" s="605">
        <v>500.66180993793387</v>
      </c>
      <c r="C97" s="767">
        <v>103.657928816423</v>
      </c>
      <c r="D97" s="763">
        <v>1.3530426915530853</v>
      </c>
      <c r="E97" s="763">
        <v>1.6519895514614831</v>
      </c>
      <c r="F97" s="760">
        <v>469.94839924442954</v>
      </c>
      <c r="G97" s="763">
        <v>103.546694605307</v>
      </c>
      <c r="H97" s="763">
        <v>1.0452963496244507</v>
      </c>
      <c r="I97" s="763">
        <v>1.0767192332205866</v>
      </c>
    </row>
    <row r="98" spans="1:9" x14ac:dyDescent="0.35">
      <c r="A98" s="608">
        <v>38991</v>
      </c>
      <c r="B98" s="605">
        <v>503.99185449296493</v>
      </c>
      <c r="C98" s="767">
        <v>104.34738727838101</v>
      </c>
      <c r="D98" s="763">
        <v>1.9440266885484618</v>
      </c>
      <c r="E98" s="763">
        <v>1.516726251343556</v>
      </c>
      <c r="F98" s="760">
        <v>472.4368954457683</v>
      </c>
      <c r="G98" s="763">
        <v>104.095000667421</v>
      </c>
      <c r="H98" s="763">
        <v>1.6333796648008132</v>
      </c>
      <c r="I98" s="763">
        <v>1.1962378078473961</v>
      </c>
    </row>
    <row r="99" spans="1:9" x14ac:dyDescent="0.35">
      <c r="A99" s="608">
        <v>39022</v>
      </c>
      <c r="B99" s="605">
        <v>504.52046838572824</v>
      </c>
      <c r="C99" s="767">
        <v>104.456832457102</v>
      </c>
      <c r="D99" s="763">
        <v>1.6027686208848309</v>
      </c>
      <c r="E99" s="763">
        <v>1.6333105575546085</v>
      </c>
      <c r="F99" s="760">
        <v>471.20347041917267</v>
      </c>
      <c r="G99" s="763">
        <v>103.823232352532</v>
      </c>
      <c r="H99" s="763">
        <v>1.2385139095373887</v>
      </c>
      <c r="I99" s="763">
        <v>1.3056560401122681</v>
      </c>
    </row>
    <row r="100" spans="1:9" x14ac:dyDescent="0.35">
      <c r="A100" s="608">
        <v>39052</v>
      </c>
      <c r="B100" s="605">
        <v>509.57803316125114</v>
      </c>
      <c r="C100" s="767">
        <v>105.50395983746</v>
      </c>
      <c r="D100" s="763">
        <v>2.6856165886459991</v>
      </c>
      <c r="E100" s="763">
        <v>2.0775390997266499</v>
      </c>
      <c r="F100" s="760">
        <v>470.84990264436669</v>
      </c>
      <c r="G100" s="763">
        <v>103.745328534881</v>
      </c>
      <c r="H100" s="763">
        <v>0.96436047944735037</v>
      </c>
      <c r="I100" s="763">
        <v>1.2783946769694836</v>
      </c>
    </row>
    <row r="101" spans="1:9" x14ac:dyDescent="0.35">
      <c r="A101" s="608">
        <v>39083</v>
      </c>
      <c r="B101" s="605">
        <v>512.94668600935188</v>
      </c>
      <c r="C101" s="767">
        <v>106.201411830411</v>
      </c>
      <c r="D101" s="763">
        <v>3.177648439502974</v>
      </c>
      <c r="E101" s="763">
        <v>2.4889083387078728</v>
      </c>
      <c r="F101" s="760">
        <v>472.17933727504749</v>
      </c>
      <c r="G101" s="763">
        <v>104.038251251337</v>
      </c>
      <c r="H101" s="763">
        <v>0.99066596796663475</v>
      </c>
      <c r="I101" s="763">
        <v>1.0643367865073685</v>
      </c>
    </row>
    <row r="102" spans="1:9" x14ac:dyDescent="0.35">
      <c r="A102" s="608">
        <v>39115</v>
      </c>
      <c r="B102" s="605">
        <v>518.0320134669023</v>
      </c>
      <c r="C102" s="767">
        <v>107.254287246789</v>
      </c>
      <c r="D102" s="763">
        <v>3.8764227716074231</v>
      </c>
      <c r="E102" s="763">
        <v>3.2475551726526248</v>
      </c>
      <c r="F102" s="760">
        <v>473.60885722157275</v>
      </c>
      <c r="G102" s="763">
        <v>104.353226396636</v>
      </c>
      <c r="H102" s="763">
        <v>1.0951239733910683</v>
      </c>
      <c r="I102" s="763">
        <v>1.0168134666967745</v>
      </c>
    </row>
    <row r="103" spans="1:9" x14ac:dyDescent="0.35">
      <c r="A103" s="608">
        <v>39142</v>
      </c>
      <c r="B103" s="605">
        <v>510.2718736727569</v>
      </c>
      <c r="C103" s="767">
        <v>105.64761383487701</v>
      </c>
      <c r="D103" s="763">
        <v>1.4041611272091501</v>
      </c>
      <c r="E103" s="763">
        <v>2.8147862000527226</v>
      </c>
      <c r="F103" s="760">
        <v>473.58150493636998</v>
      </c>
      <c r="G103" s="763">
        <v>104.347199695136</v>
      </c>
      <c r="H103" s="763">
        <v>0.95343328910787761</v>
      </c>
      <c r="I103" s="763">
        <v>1.0130624977002043</v>
      </c>
    </row>
    <row r="104" spans="1:9" x14ac:dyDescent="0.35">
      <c r="A104" s="608">
        <v>39173</v>
      </c>
      <c r="B104" s="605">
        <v>506.38306833810753</v>
      </c>
      <c r="C104" s="767">
        <v>104.84246852808801</v>
      </c>
      <c r="D104" s="763">
        <v>1.5545778991724717</v>
      </c>
      <c r="E104" s="763">
        <v>2.2757953676206597</v>
      </c>
      <c r="F104" s="760">
        <v>474.581555880351</v>
      </c>
      <c r="G104" s="763">
        <v>104.567547226594</v>
      </c>
      <c r="H104" s="763">
        <v>1.1825569413447425</v>
      </c>
      <c r="I104" s="763">
        <v>1.0770244173698842</v>
      </c>
    </row>
    <row r="105" spans="1:9" x14ac:dyDescent="0.35">
      <c r="A105" s="608">
        <v>39203</v>
      </c>
      <c r="B105" s="605">
        <v>510.67181110204024</v>
      </c>
      <c r="C105" s="767">
        <v>105.730417605312</v>
      </c>
      <c r="D105" s="763">
        <v>2.1772282993534446</v>
      </c>
      <c r="E105" s="763">
        <v>1.7114103516027797</v>
      </c>
      <c r="F105" s="760">
        <v>477.05725871394264</v>
      </c>
      <c r="G105" s="763">
        <v>105.113034445309</v>
      </c>
      <c r="H105" s="763">
        <v>1.7370090451803577</v>
      </c>
      <c r="I105" s="763">
        <v>1.2909431198035577</v>
      </c>
    </row>
    <row r="106" spans="1:9" x14ac:dyDescent="0.35">
      <c r="A106" s="608">
        <v>39234</v>
      </c>
      <c r="B106" s="605">
        <v>512.92127960845903</v>
      </c>
      <c r="C106" s="767">
        <v>106.196151643109</v>
      </c>
      <c r="D106" s="763">
        <v>2.036386684263249</v>
      </c>
      <c r="E106" s="763">
        <v>1.923234308983524</v>
      </c>
      <c r="F106" s="760">
        <v>477.81498050812098</v>
      </c>
      <c r="G106" s="763">
        <v>105.279988066906</v>
      </c>
      <c r="H106" s="763">
        <v>1.7538326227451506</v>
      </c>
      <c r="I106" s="763">
        <v>1.5578597294154974</v>
      </c>
    </row>
    <row r="107" spans="1:9" x14ac:dyDescent="0.35">
      <c r="A107" s="608">
        <v>39264</v>
      </c>
      <c r="B107" s="605">
        <v>515.78718567969963</v>
      </c>
      <c r="C107" s="767">
        <v>106.78951403191201</v>
      </c>
      <c r="D107" s="763">
        <v>2.8608532623616014</v>
      </c>
      <c r="E107" s="763">
        <v>2.358088811998698</v>
      </c>
      <c r="F107" s="760">
        <v>481.27981970469898</v>
      </c>
      <c r="G107" s="763">
        <v>106.043417938614</v>
      </c>
      <c r="H107" s="763">
        <v>2.7162919252622686</v>
      </c>
      <c r="I107" s="763">
        <v>2.0687296375945436</v>
      </c>
    </row>
    <row r="108" spans="1:9" x14ac:dyDescent="0.35">
      <c r="A108" s="608">
        <v>39295</v>
      </c>
      <c r="B108" s="605">
        <v>517.19778915773031</v>
      </c>
      <c r="C108" s="767">
        <v>107.081567933391</v>
      </c>
      <c r="D108" s="763">
        <v>3.4528464675669284</v>
      </c>
      <c r="E108" s="763">
        <v>2.7820745131181894</v>
      </c>
      <c r="F108" s="760">
        <v>482.3710370464446</v>
      </c>
      <c r="G108" s="763">
        <v>106.283852737446</v>
      </c>
      <c r="H108" s="763">
        <v>3.0157240258372724</v>
      </c>
      <c r="I108" s="763">
        <v>2.4946295365220976</v>
      </c>
    </row>
    <row r="109" spans="1:9" x14ac:dyDescent="0.35">
      <c r="A109" s="608">
        <v>39326</v>
      </c>
      <c r="B109" s="605">
        <v>519.26588629197283</v>
      </c>
      <c r="C109" s="767">
        <v>107.509750513471</v>
      </c>
      <c r="D109" s="763">
        <v>3.715896835899116</v>
      </c>
      <c r="E109" s="763">
        <v>3.342895419391283</v>
      </c>
      <c r="F109" s="760">
        <v>482.57627147210803</v>
      </c>
      <c r="G109" s="763">
        <v>106.329073332794</v>
      </c>
      <c r="H109" s="763">
        <v>2.6870763360363128</v>
      </c>
      <c r="I109" s="763">
        <v>2.8062006913051079</v>
      </c>
    </row>
    <row r="110" spans="1:9" x14ac:dyDescent="0.35">
      <c r="A110" s="608">
        <v>39356</v>
      </c>
      <c r="B110" s="605">
        <v>514.71372142967459</v>
      </c>
      <c r="C110" s="767">
        <v>106.56726204742399</v>
      </c>
      <c r="D110" s="763">
        <v>2.1273889331993843</v>
      </c>
      <c r="E110" s="763">
        <v>3.0963900725988225</v>
      </c>
      <c r="F110" s="760">
        <v>480.50395140972455</v>
      </c>
      <c r="G110" s="763">
        <v>105.87246598405299</v>
      </c>
      <c r="H110" s="763">
        <v>1.7075414815654</v>
      </c>
      <c r="I110" s="763">
        <v>2.4681117501810235</v>
      </c>
    </row>
    <row r="111" spans="1:9" x14ac:dyDescent="0.35">
      <c r="A111" s="608">
        <v>39388</v>
      </c>
      <c r="B111" s="605">
        <v>517.42837754776713</v>
      </c>
      <c r="C111" s="767">
        <v>107.129309371715</v>
      </c>
      <c r="D111" s="763">
        <v>2.55845103833731</v>
      </c>
      <c r="E111" s="763">
        <v>2.7984744460180337</v>
      </c>
      <c r="F111" s="760">
        <v>481.03484840979161</v>
      </c>
      <c r="G111" s="763">
        <v>105.98944186825899</v>
      </c>
      <c r="H111" s="763">
        <v>2.0864400641771823</v>
      </c>
      <c r="I111" s="763">
        <v>2.1594898697353528</v>
      </c>
    </row>
    <row r="112" spans="1:9" x14ac:dyDescent="0.35">
      <c r="A112" s="608">
        <v>39417</v>
      </c>
      <c r="B112" s="605">
        <v>514.90243192425919</v>
      </c>
      <c r="C112" s="767">
        <v>106.60633301035</v>
      </c>
      <c r="D112" s="763">
        <v>1.0448642634724905</v>
      </c>
      <c r="E112" s="763">
        <v>1.9072761213822531</v>
      </c>
      <c r="F112" s="760">
        <v>479.87093761992304</v>
      </c>
      <c r="G112" s="763">
        <v>105.73299006355001</v>
      </c>
      <c r="H112" s="763">
        <v>1.9159046067319707</v>
      </c>
      <c r="I112" s="763">
        <v>1.9031215363893068</v>
      </c>
    </row>
    <row r="113" spans="1:9" x14ac:dyDescent="0.35">
      <c r="A113" s="608">
        <v>39448</v>
      </c>
      <c r="B113" s="605">
        <v>520.36473528836609</v>
      </c>
      <c r="C113" s="767">
        <v>107.737258201869</v>
      </c>
      <c r="D113" s="763">
        <v>1.446163798566559</v>
      </c>
      <c r="E113" s="763">
        <v>1.67973792871895</v>
      </c>
      <c r="F113" s="760">
        <v>480.9013047133829</v>
      </c>
      <c r="G113" s="763">
        <v>105.960017343416</v>
      </c>
      <c r="H113" s="763">
        <v>1.8471726206127528</v>
      </c>
      <c r="I113" s="763">
        <v>1.9497767377979187</v>
      </c>
    </row>
    <row r="114" spans="1:9" x14ac:dyDescent="0.35">
      <c r="A114" s="608">
        <v>39479</v>
      </c>
      <c r="B114" s="605">
        <v>525.38649771257394</v>
      </c>
      <c r="C114" s="767">
        <v>108.776972998502</v>
      </c>
      <c r="D114" s="763">
        <v>1.4196968632212759</v>
      </c>
      <c r="E114" s="763">
        <v>1.3045239984954407</v>
      </c>
      <c r="F114" s="760">
        <v>481.91398346373552</v>
      </c>
      <c r="G114" s="763">
        <v>106.183147239091</v>
      </c>
      <c r="H114" s="763">
        <v>1.7535833875415108</v>
      </c>
      <c r="I114" s="763">
        <v>1.8387285156755269</v>
      </c>
    </row>
    <row r="115" spans="1:9" x14ac:dyDescent="0.35">
      <c r="A115" s="608">
        <v>39508</v>
      </c>
      <c r="B115" s="605">
        <v>522.63789412791402</v>
      </c>
      <c r="C115" s="767">
        <v>108.207897129187</v>
      </c>
      <c r="D115" s="763">
        <v>2.4234180038477859</v>
      </c>
      <c r="E115" s="763">
        <v>1.7608138775510582</v>
      </c>
      <c r="F115" s="760">
        <v>481.98316781768881</v>
      </c>
      <c r="G115" s="763">
        <v>106.19839106411899</v>
      </c>
      <c r="H115" s="763">
        <v>1.7740690448727747</v>
      </c>
      <c r="I115" s="763">
        <v>1.7915527273814007</v>
      </c>
    </row>
    <row r="116" spans="1:9" x14ac:dyDescent="0.35">
      <c r="A116" s="608">
        <v>39539</v>
      </c>
      <c r="B116" s="605">
        <v>515.27013843446798</v>
      </c>
      <c r="C116" s="767">
        <v>106.682463632866</v>
      </c>
      <c r="D116" s="763">
        <v>1.7550093302935181</v>
      </c>
      <c r="E116" s="763">
        <v>1.8640658080190349</v>
      </c>
      <c r="F116" s="760">
        <v>482.12437352203284</v>
      </c>
      <c r="G116" s="763">
        <v>106.22950380749199</v>
      </c>
      <c r="H116" s="763">
        <v>1.5893617331356182</v>
      </c>
      <c r="I116" s="763">
        <v>1.7055904999602376</v>
      </c>
    </row>
    <row r="117" spans="1:9" x14ac:dyDescent="0.35">
      <c r="A117" s="607">
        <v>39569</v>
      </c>
      <c r="B117" s="605">
        <v>514.87926629896299</v>
      </c>
      <c r="C117" s="767">
        <v>106.60153675729001</v>
      </c>
      <c r="D117" s="763">
        <v>0.82390590305797673</v>
      </c>
      <c r="E117" s="763">
        <v>1.6670005744709187</v>
      </c>
      <c r="F117" s="760">
        <v>478.39795901415266</v>
      </c>
      <c r="G117" s="763">
        <v>105.408439397781</v>
      </c>
      <c r="H117" s="763">
        <v>0.2810355100400983</v>
      </c>
      <c r="I117" s="763">
        <v>1.2128076330614448</v>
      </c>
    </row>
    <row r="118" spans="1:9" x14ac:dyDescent="0.35">
      <c r="A118" s="607">
        <v>39602</v>
      </c>
      <c r="B118" s="605">
        <v>510.57784093512311</v>
      </c>
      <c r="C118" s="767">
        <v>105.710961851588</v>
      </c>
      <c r="D118" s="763">
        <v>-0.45688076640627173</v>
      </c>
      <c r="E118" s="763">
        <v>0.70269634963676708</v>
      </c>
      <c r="F118" s="760">
        <v>476.01843978447215</v>
      </c>
      <c r="G118" s="763">
        <v>104.884144919112</v>
      </c>
      <c r="H118" s="763">
        <v>-0.37599087448835178</v>
      </c>
      <c r="I118" s="763">
        <v>0.49578218215408754</v>
      </c>
    </row>
    <row r="119" spans="1:9" x14ac:dyDescent="0.35">
      <c r="A119" s="607">
        <v>39630</v>
      </c>
      <c r="B119" s="605">
        <v>510.67047175416155</v>
      </c>
      <c r="C119" s="767">
        <v>105.730140304299</v>
      </c>
      <c r="D119" s="763">
        <v>-0.99202036568537721</v>
      </c>
      <c r="E119" s="763">
        <v>-0.21129914757506185</v>
      </c>
      <c r="F119" s="760">
        <v>476.31029650566757</v>
      </c>
      <c r="G119" s="763">
        <v>104.948451551131</v>
      </c>
      <c r="H119" s="763">
        <v>-1.0325642164012976</v>
      </c>
      <c r="I119" s="763">
        <v>-0.3777708348323614</v>
      </c>
    </row>
    <row r="120" spans="1:9" x14ac:dyDescent="0.35">
      <c r="A120" s="607">
        <v>39661</v>
      </c>
      <c r="B120" s="605">
        <v>508.82772739146708</v>
      </c>
      <c r="C120" s="767">
        <v>105.348615170599</v>
      </c>
      <c r="D120" s="763">
        <v>-1.6183483266419501</v>
      </c>
      <c r="E120" s="763">
        <v>-1.024008688729424</v>
      </c>
      <c r="F120" s="760">
        <v>475.58764317009911</v>
      </c>
      <c r="G120" s="763">
        <v>104.789224784184</v>
      </c>
      <c r="H120" s="763">
        <v>-1.4062606075771242</v>
      </c>
      <c r="I120" s="763">
        <v>-0.93997772606168439</v>
      </c>
    </row>
    <row r="121" spans="1:9" x14ac:dyDescent="0.35">
      <c r="A121" s="607">
        <v>39692</v>
      </c>
      <c r="B121" s="605">
        <v>506.78251058085567</v>
      </c>
      <c r="C121" s="767">
        <v>104.925169774205</v>
      </c>
      <c r="D121" s="763">
        <v>-2.4040431002043334</v>
      </c>
      <c r="E121" s="763">
        <v>-1.6730640680091255</v>
      </c>
      <c r="F121" s="760">
        <v>474.41141002005185</v>
      </c>
      <c r="G121" s="763">
        <v>104.530057916144</v>
      </c>
      <c r="H121" s="763">
        <v>-1.6919318115557616</v>
      </c>
      <c r="I121" s="763">
        <v>-1.377223406941809</v>
      </c>
    </row>
    <row r="122" spans="1:9" x14ac:dyDescent="0.35">
      <c r="A122" s="607">
        <v>39722</v>
      </c>
      <c r="B122" s="605">
        <v>509.83115215068239</v>
      </c>
      <c r="C122" s="767">
        <v>105.55636605193</v>
      </c>
      <c r="D122" s="763">
        <v>-0.94859901255991019</v>
      </c>
      <c r="E122" s="763">
        <v>-1.6591272415487595</v>
      </c>
      <c r="F122" s="760">
        <v>477.20429371197207</v>
      </c>
      <c r="G122" s="763">
        <v>105.145431593723</v>
      </c>
      <c r="H122" s="763">
        <v>-0.68670771344788761</v>
      </c>
      <c r="I122" s="763">
        <v>-1.2624371040404299</v>
      </c>
    </row>
    <row r="123" spans="1:9" x14ac:dyDescent="0.35">
      <c r="A123" s="607">
        <v>39753</v>
      </c>
      <c r="B123" s="605">
        <v>508.53904073287174</v>
      </c>
      <c r="C123" s="767">
        <v>105.288844961422</v>
      </c>
      <c r="D123" s="763">
        <v>-1.7179840149132275</v>
      </c>
      <c r="E123" s="763">
        <v>-1.6923518542058815</v>
      </c>
      <c r="F123" s="760">
        <v>477.70904719554107</v>
      </c>
      <c r="G123" s="763">
        <v>105.256647112061</v>
      </c>
      <c r="H123" s="763">
        <v>-0.69138467311567808</v>
      </c>
      <c r="I123" s="763">
        <v>-1.024178796972933</v>
      </c>
    </row>
    <row r="124" spans="1:9" x14ac:dyDescent="0.35">
      <c r="A124" s="607">
        <v>39783</v>
      </c>
      <c r="B124" s="605">
        <v>512.58192457669156</v>
      </c>
      <c r="C124" s="767">
        <v>106.12589096209</v>
      </c>
      <c r="D124" s="763">
        <v>-0.45066933144896382</v>
      </c>
      <c r="E124" s="763">
        <v>-1.0402036347380061</v>
      </c>
      <c r="F124" s="760">
        <v>480.25113468453259</v>
      </c>
      <c r="G124" s="763">
        <v>105.816761280565</v>
      </c>
      <c r="H124" s="763">
        <v>7.9229024890580035E-2</v>
      </c>
      <c r="I124" s="763">
        <v>-0.43327457038606099</v>
      </c>
    </row>
    <row r="125" spans="1:9" x14ac:dyDescent="0.35">
      <c r="A125" s="608">
        <v>39814</v>
      </c>
      <c r="B125" s="605">
        <v>497.44554132269803</v>
      </c>
      <c r="C125" s="767">
        <v>102.992026731313</v>
      </c>
      <c r="D125" s="763">
        <v>-4.4044479595580412</v>
      </c>
      <c r="E125" s="763">
        <v>-2.1980508827567888</v>
      </c>
      <c r="F125" s="760">
        <v>480.06991790765096</v>
      </c>
      <c r="G125" s="763">
        <v>105.776832645244</v>
      </c>
      <c r="H125" s="763">
        <v>-0.17288096280533694</v>
      </c>
      <c r="I125" s="763">
        <v>-0.26196229576221697</v>
      </c>
    </row>
    <row r="126" spans="1:9" x14ac:dyDescent="0.35">
      <c r="A126" s="608">
        <v>39845</v>
      </c>
      <c r="B126" s="605">
        <v>479.26113708825358</v>
      </c>
      <c r="C126" s="767">
        <v>99.227094710760497</v>
      </c>
      <c r="D126" s="763">
        <v>-8.7793197627157866</v>
      </c>
      <c r="E126" s="763">
        <v>-4.5727673949348713</v>
      </c>
      <c r="F126" s="760">
        <v>479.29464284819466</v>
      </c>
      <c r="G126" s="763">
        <v>105.606011402006</v>
      </c>
      <c r="H126" s="763">
        <v>-0.54352865976505882</v>
      </c>
      <c r="I126" s="763">
        <v>-0.21283424640495241</v>
      </c>
    </row>
    <row r="127" spans="1:9" x14ac:dyDescent="0.35">
      <c r="A127" s="608">
        <v>39873</v>
      </c>
      <c r="B127" s="605">
        <v>504.42674180935091</v>
      </c>
      <c r="C127" s="767">
        <v>104.437427136805</v>
      </c>
      <c r="D127" s="763">
        <v>-3.4844684098060981</v>
      </c>
      <c r="E127" s="763">
        <v>-5.5633965703577957</v>
      </c>
      <c r="F127" s="760">
        <v>478.1814838099645</v>
      </c>
      <c r="G127" s="763">
        <v>105.36074205080899</v>
      </c>
      <c r="H127" s="763">
        <v>-0.78875866660189331</v>
      </c>
      <c r="I127" s="763">
        <v>-0.5019669974663401</v>
      </c>
    </row>
    <row r="128" spans="1:9" x14ac:dyDescent="0.35">
      <c r="A128" s="608">
        <v>39904</v>
      </c>
      <c r="B128" s="605">
        <v>510.32842762170475</v>
      </c>
      <c r="C128" s="767">
        <v>105.659322866998</v>
      </c>
      <c r="D128" s="763">
        <v>-0.95905243563649378</v>
      </c>
      <c r="E128" s="763">
        <v>-4.4315528784880911</v>
      </c>
      <c r="F128" s="760">
        <v>479.73787083341449</v>
      </c>
      <c r="G128" s="763">
        <v>105.703670619273</v>
      </c>
      <c r="H128" s="763">
        <v>-0.49499731183146878</v>
      </c>
      <c r="I128" s="763">
        <v>-0.60908687462870148</v>
      </c>
    </row>
    <row r="129" spans="1:9" x14ac:dyDescent="0.35">
      <c r="A129" s="609">
        <v>39934</v>
      </c>
      <c r="B129" s="605">
        <v>508.09329571924701</v>
      </c>
      <c r="C129" s="767">
        <v>105.196557105677</v>
      </c>
      <c r="D129" s="763">
        <v>-1.3179731684467697</v>
      </c>
      <c r="E129" s="763">
        <v>-1.9280704918823233</v>
      </c>
      <c r="F129" s="760">
        <v>479.27833132503417</v>
      </c>
      <c r="G129" s="763">
        <v>105.602417381237</v>
      </c>
      <c r="H129" s="763">
        <v>0.18402509757686403</v>
      </c>
      <c r="I129" s="763">
        <v>-0.36795799975521959</v>
      </c>
    </row>
    <row r="130" spans="1:9" x14ac:dyDescent="0.35">
      <c r="A130" s="609">
        <v>39965</v>
      </c>
      <c r="B130" s="605">
        <v>506.76307679839789</v>
      </c>
      <c r="C130" s="767">
        <v>104.921146168652</v>
      </c>
      <c r="D130" s="763">
        <v>-0.74714643505453182</v>
      </c>
      <c r="E130" s="763">
        <v>-1.0087733291469334</v>
      </c>
      <c r="F130" s="760">
        <v>477.35960204759488</v>
      </c>
      <c r="G130" s="763">
        <v>105.179651658786</v>
      </c>
      <c r="H130" s="763">
        <v>0.28174586340185215</v>
      </c>
      <c r="I130" s="763">
        <v>-1.1483705704208091E-2</v>
      </c>
    </row>
    <row r="131" spans="1:9" x14ac:dyDescent="0.35">
      <c r="A131" s="609">
        <v>39995</v>
      </c>
      <c r="B131" s="605">
        <v>503.77076132243349</v>
      </c>
      <c r="C131" s="767">
        <v>104.301611747518</v>
      </c>
      <c r="D131" s="763">
        <v>-1.3511081633577646</v>
      </c>
      <c r="E131" s="763">
        <v>-1.1392572718273755</v>
      </c>
      <c r="F131" s="760">
        <v>474.04220620746605</v>
      </c>
      <c r="G131" s="763">
        <v>104.448708911678</v>
      </c>
      <c r="H131" s="763">
        <v>-0.47617914515825532</v>
      </c>
      <c r="I131" s="763">
        <v>-3.2539914401752412E-3</v>
      </c>
    </row>
    <row r="132" spans="1:9" x14ac:dyDescent="0.35">
      <c r="A132" s="609">
        <v>40026</v>
      </c>
      <c r="B132" s="605">
        <v>504.04208041370339</v>
      </c>
      <c r="C132" s="767">
        <v>104.357786144069</v>
      </c>
      <c r="D132" s="763">
        <v>-0.94052401631050486</v>
      </c>
      <c r="E132" s="763">
        <v>-1.0130294926648702</v>
      </c>
      <c r="F132" s="760">
        <v>474.26150565753761</v>
      </c>
      <c r="G132" s="763">
        <v>104.497028542557</v>
      </c>
      <c r="H132" s="763">
        <v>-0.27884187732925625</v>
      </c>
      <c r="I132" s="763">
        <v>-0.15778693907074626</v>
      </c>
    </row>
    <row r="133" spans="1:9" x14ac:dyDescent="0.35">
      <c r="A133" s="609">
        <v>40057</v>
      </c>
      <c r="B133" s="605">
        <v>504.95451087558632</v>
      </c>
      <c r="C133" s="767">
        <v>104.54669740110999</v>
      </c>
      <c r="D133" s="763">
        <v>-0.36070694372901357</v>
      </c>
      <c r="E133" s="763">
        <v>-0.88537822883070305</v>
      </c>
      <c r="F133" s="760">
        <v>475.30244339822491</v>
      </c>
      <c r="G133" s="763">
        <v>104.726384919792</v>
      </c>
      <c r="H133" s="763">
        <v>0.18781870742432716</v>
      </c>
      <c r="I133" s="763">
        <v>-0.18952371259194933</v>
      </c>
    </row>
    <row r="134" spans="1:9" x14ac:dyDescent="0.35">
      <c r="A134" s="610">
        <v>40087</v>
      </c>
      <c r="B134" s="605">
        <v>503.93215977194473</v>
      </c>
      <c r="C134" s="767">
        <v>104.33502797511601</v>
      </c>
      <c r="D134" s="763">
        <v>-1.1570482411388952</v>
      </c>
      <c r="E134" s="763">
        <v>-0.82026350817461946</v>
      </c>
      <c r="F134" s="760">
        <v>474.79088119434192</v>
      </c>
      <c r="G134" s="763">
        <v>104.613669193167</v>
      </c>
      <c r="H134" s="763">
        <v>-0.50573989996132696</v>
      </c>
      <c r="I134" s="763">
        <v>-0.19958730185163631</v>
      </c>
    </row>
    <row r="135" spans="1:9" x14ac:dyDescent="0.35">
      <c r="A135" s="757">
        <v>40118</v>
      </c>
      <c r="B135" s="605">
        <v>502.62897235229616</v>
      </c>
      <c r="C135" s="767">
        <v>104.065213689107</v>
      </c>
      <c r="D135" s="763">
        <v>-1.1621661086350912</v>
      </c>
      <c r="E135" s="763">
        <v>-0.89414393939736669</v>
      </c>
      <c r="F135" s="760">
        <v>473.07378506296743</v>
      </c>
      <c r="G135" s="763">
        <v>104.235330573418</v>
      </c>
      <c r="H135" s="763">
        <v>-0.97031072779248007</v>
      </c>
      <c r="I135" s="763">
        <v>-0.43080771308511601</v>
      </c>
    </row>
    <row r="136" spans="1:9" x14ac:dyDescent="0.35">
      <c r="A136" s="757">
        <v>40148</v>
      </c>
      <c r="B136" s="605">
        <v>502.83587385538721</v>
      </c>
      <c r="C136" s="767">
        <v>104.108050951414</v>
      </c>
      <c r="D136" s="763">
        <v>-1.9013644949249908</v>
      </c>
      <c r="E136" s="763">
        <v>-1.4079546469667719</v>
      </c>
      <c r="F136" s="760">
        <v>472.90863641596349</v>
      </c>
      <c r="G136" s="763">
        <v>104.198942330489</v>
      </c>
      <c r="H136" s="763">
        <v>-1.5288872296766556</v>
      </c>
      <c r="I136" s="763">
        <v>-1.0027542601231119</v>
      </c>
    </row>
    <row r="137" spans="1:9" x14ac:dyDescent="0.35">
      <c r="A137" s="757">
        <v>40179</v>
      </c>
      <c r="B137" s="605">
        <v>494.25651596386518</v>
      </c>
      <c r="C137" s="767">
        <v>102.33176513940001</v>
      </c>
      <c r="D137" s="763">
        <v>-0.64108029802684996</v>
      </c>
      <c r="E137" s="763">
        <v>-1.2409824909483973</v>
      </c>
      <c r="F137" s="760">
        <v>472.86762385592556</v>
      </c>
      <c r="G137" s="763">
        <v>104.189905774484</v>
      </c>
      <c r="H137" s="763">
        <v>-1.5002593961971513</v>
      </c>
      <c r="I137" s="763">
        <v>-1.3337728087680034</v>
      </c>
    </row>
    <row r="138" spans="1:9" s="73" customFormat="1" x14ac:dyDescent="0.35">
      <c r="A138" s="754">
        <v>40210</v>
      </c>
      <c r="B138" s="754">
        <v>505.89448449184994</v>
      </c>
      <c r="C138" s="754">
        <v>104.741311242769</v>
      </c>
      <c r="D138" s="754">
        <v>5.5571681787943419</v>
      </c>
      <c r="E138" s="754">
        <v>0.91978621846560316</v>
      </c>
      <c r="F138" s="754">
        <v>472.14014560944173</v>
      </c>
      <c r="G138" s="754">
        <v>104.02961590448599</v>
      </c>
      <c r="H138" s="754">
        <v>-1.4927137921336708</v>
      </c>
      <c r="I138" s="754">
        <v>-1.5072973730263186</v>
      </c>
    </row>
    <row r="139" spans="1:9" s="73" customFormat="1" x14ac:dyDescent="0.35">
      <c r="A139" s="754">
        <v>40238</v>
      </c>
      <c r="B139" s="754">
        <v>499.28466671693275</v>
      </c>
      <c r="C139" s="754">
        <v>103.372802587222</v>
      </c>
      <c r="D139" s="754">
        <v>-1.0193898669951267</v>
      </c>
      <c r="E139" s="754">
        <v>1.2356919844279162</v>
      </c>
      <c r="F139" s="754">
        <v>471.9864710434299</v>
      </c>
      <c r="G139" s="754">
        <v>103.995755818185</v>
      </c>
      <c r="H139" s="754">
        <v>-1.2955358951114277</v>
      </c>
      <c r="I139" s="754">
        <v>-1.4296449240497253</v>
      </c>
    </row>
    <row r="140" spans="1:9" s="73" customFormat="1" x14ac:dyDescent="0.35">
      <c r="A140" s="754">
        <v>40269</v>
      </c>
      <c r="B140" s="754">
        <v>497.88513591216577</v>
      </c>
      <c r="C140" s="754">
        <v>103.08304119208999</v>
      </c>
      <c r="D140" s="754">
        <v>-2.4382909193455475</v>
      </c>
      <c r="E140" s="754">
        <v>0.60561458145787128</v>
      </c>
      <c r="F140" s="754">
        <v>469.37308381987395</v>
      </c>
      <c r="G140" s="754">
        <v>103.419931729502</v>
      </c>
      <c r="H140" s="754">
        <v>-2.1605104878492227</v>
      </c>
      <c r="I140" s="754">
        <v>-1.6500185122199866</v>
      </c>
    </row>
    <row r="141" spans="1:9" s="73" customFormat="1" x14ac:dyDescent="0.35">
      <c r="A141" s="754">
        <v>40299</v>
      </c>
      <c r="B141" s="754">
        <v>498.54187578459937</v>
      </c>
      <c r="C141" s="754">
        <v>103.219013805931</v>
      </c>
      <c r="D141" s="754">
        <v>-1.8798555334462463</v>
      </c>
      <c r="E141" s="754">
        <v>-1.781975512181134</v>
      </c>
      <c r="F141" s="754">
        <v>468.76676577373109</v>
      </c>
      <c r="G141" s="754">
        <v>103.28633785056</v>
      </c>
      <c r="H141" s="754">
        <v>-2.1932069247200019</v>
      </c>
      <c r="I141" s="754">
        <v>-1.8836215501653015</v>
      </c>
    </row>
    <row r="142" spans="1:9" s="73" customFormat="1" x14ac:dyDescent="0.35">
      <c r="A142" s="754">
        <v>40330</v>
      </c>
      <c r="B142" s="754">
        <v>496.27553239721419</v>
      </c>
      <c r="C142" s="754">
        <v>102.749785962185</v>
      </c>
      <c r="D142" s="754">
        <v>-2.0695162850934992</v>
      </c>
      <c r="E142" s="754">
        <v>-2.1297259218950018</v>
      </c>
      <c r="F142" s="754">
        <v>468.72326085685751</v>
      </c>
      <c r="G142" s="754">
        <v>103.276752137855</v>
      </c>
      <c r="H142" s="754">
        <v>-1.809189791866018</v>
      </c>
      <c r="I142" s="754">
        <v>-2.0546638051936554</v>
      </c>
    </row>
    <row r="143" spans="1:9" s="243" customFormat="1" x14ac:dyDescent="0.35">
      <c r="A143" s="243">
        <v>40360</v>
      </c>
      <c r="B143" s="243">
        <v>496.55746868543787</v>
      </c>
      <c r="C143" s="243">
        <v>102.808158562442</v>
      </c>
      <c r="D143" s="243">
        <v>-1.4318601218657818</v>
      </c>
      <c r="E143" s="243">
        <v>-1.7945324672235614</v>
      </c>
      <c r="F143" s="243">
        <v>470.37444821911527</v>
      </c>
      <c r="G143" s="243">
        <v>103.64056866284101</v>
      </c>
      <c r="H143" s="243">
        <v>-0.7737197110979821</v>
      </c>
      <c r="I143" s="243">
        <v>-1.5947425353292033</v>
      </c>
    </row>
    <row r="144" spans="1:9" x14ac:dyDescent="0.35">
      <c r="A144" s="757">
        <v>40391</v>
      </c>
      <c r="B144" s="605">
        <v>497.15107029251226</v>
      </c>
      <c r="C144" s="767">
        <v>102.931058915355</v>
      </c>
      <c r="D144" s="763">
        <v>-1.3671497656575156</v>
      </c>
      <c r="E144" s="763">
        <v>-1.6236787379509394</v>
      </c>
      <c r="F144" s="760">
        <v>469.76343347979571</v>
      </c>
      <c r="G144" s="763">
        <v>103.505939931871</v>
      </c>
      <c r="H144" s="763">
        <v>-0.94843712257556945</v>
      </c>
      <c r="I144" s="763">
        <v>-1.1785511482874682</v>
      </c>
    </row>
    <row r="145" spans="1:9" x14ac:dyDescent="0.35">
      <c r="A145" s="757">
        <v>40422</v>
      </c>
      <c r="B145" s="605">
        <v>498.08282548627193</v>
      </c>
      <c r="C145" s="767">
        <v>103.123971199919</v>
      </c>
      <c r="D145" s="763">
        <v>-1.3608523622056481</v>
      </c>
      <c r="E145" s="763">
        <v>-1.3865970938153254</v>
      </c>
      <c r="F145" s="760">
        <v>471.1845645309723</v>
      </c>
      <c r="G145" s="763">
        <v>103.819066698952</v>
      </c>
      <c r="H145" s="763">
        <v>-0.866370228987563</v>
      </c>
      <c r="I145" s="763">
        <v>-0.86285866269483336</v>
      </c>
    </row>
    <row r="146" spans="1:9" x14ac:dyDescent="0.35">
      <c r="A146" s="757">
        <v>40452</v>
      </c>
      <c r="B146" s="605">
        <v>496.73250158848981</v>
      </c>
      <c r="C146" s="767">
        <v>102.84439769202</v>
      </c>
      <c r="D146" s="763">
        <v>-1.4286959154805885</v>
      </c>
      <c r="E146" s="763">
        <v>-1.3855479763509493</v>
      </c>
      <c r="F146" s="760">
        <v>470.13127309007376</v>
      </c>
      <c r="G146" s="763">
        <v>103.586988353039</v>
      </c>
      <c r="H146" s="763">
        <v>-0.98140218964336157</v>
      </c>
      <c r="I146" s="763">
        <v>-0.93204016775314358</v>
      </c>
    </row>
    <row r="147" spans="1:9" x14ac:dyDescent="0.35">
      <c r="A147" s="757">
        <v>40483</v>
      </c>
      <c r="B147" s="605">
        <v>496.04832095426332</v>
      </c>
      <c r="C147" s="767">
        <v>102.702743693108</v>
      </c>
      <c r="D147" s="763">
        <v>-1.3092463347736469</v>
      </c>
      <c r="E147" s="763">
        <v>-1.3663103697567607</v>
      </c>
      <c r="F147" s="760">
        <v>469.39829395740634</v>
      </c>
      <c r="G147" s="763">
        <v>103.425486438096</v>
      </c>
      <c r="H147" s="763">
        <v>-0.77693823281117602</v>
      </c>
      <c r="I147" s="763">
        <v>-0.87501868140390116</v>
      </c>
    </row>
    <row r="148" spans="1:9" x14ac:dyDescent="0.35">
      <c r="A148" s="757">
        <v>40513</v>
      </c>
      <c r="B148" s="605">
        <v>493.91404212739485</v>
      </c>
      <c r="C148" s="767">
        <v>102.260858735401</v>
      </c>
      <c r="D148" s="763">
        <v>-1.7743029469210398</v>
      </c>
      <c r="E148" s="763">
        <v>-1.5040536863093905</v>
      </c>
      <c r="F148" s="760">
        <v>465.54581543357074</v>
      </c>
      <c r="G148" s="763">
        <v>102.576645548708</v>
      </c>
      <c r="H148" s="763">
        <v>-1.5569225037194201</v>
      </c>
      <c r="I148" s="763">
        <v>-1.1048856395798907</v>
      </c>
    </row>
    <row r="149" spans="1:9" x14ac:dyDescent="0.35">
      <c r="A149" s="757">
        <v>40544</v>
      </c>
      <c r="B149" s="605">
        <v>497.15692130290284</v>
      </c>
      <c r="C149" s="767">
        <v>102.932270319154</v>
      </c>
      <c r="D149" s="763">
        <v>0.58682187191431012</v>
      </c>
      <c r="E149" s="763">
        <v>-0.84029461104293546</v>
      </c>
      <c r="F149" s="760">
        <v>464.74094469808546</v>
      </c>
      <c r="G149" s="763">
        <v>102.39930330352099</v>
      </c>
      <c r="H149" s="763">
        <v>-1.718594961433908</v>
      </c>
      <c r="I149" s="763">
        <v>-1.3507411377832454</v>
      </c>
    </row>
    <row r="150" spans="1:9" x14ac:dyDescent="0.35">
      <c r="A150" s="757">
        <v>40575</v>
      </c>
      <c r="B150" s="605">
        <v>493.05902401511537</v>
      </c>
      <c r="C150" s="767">
        <v>102.083834235309</v>
      </c>
      <c r="D150" s="763">
        <v>-2.5371813431860772</v>
      </c>
      <c r="E150" s="763">
        <v>-1.2546275145837598</v>
      </c>
      <c r="F150" s="760">
        <v>462.26859628489882</v>
      </c>
      <c r="G150" s="763">
        <v>101.854555185409</v>
      </c>
      <c r="H150" s="763">
        <v>-2.0908091413833745</v>
      </c>
      <c r="I150" s="763">
        <v>-1.7886138674735435</v>
      </c>
    </row>
    <row r="151" spans="1:9" x14ac:dyDescent="0.35">
      <c r="A151" s="757">
        <v>40603</v>
      </c>
      <c r="B151" s="605">
        <v>493.25901208104864</v>
      </c>
      <c r="C151" s="767">
        <v>102.125240127053</v>
      </c>
      <c r="D151" s="763">
        <v>-1.2068575379064015</v>
      </c>
      <c r="E151" s="763">
        <v>-1.0644477867914759</v>
      </c>
      <c r="F151" s="760">
        <v>461.73687727678532</v>
      </c>
      <c r="G151" s="763">
        <v>101.737398182986</v>
      </c>
      <c r="H151" s="763">
        <v>-2.1715863473767882</v>
      </c>
      <c r="I151" s="763">
        <v>-1.9935029685713204</v>
      </c>
    </row>
    <row r="152" spans="1:9" x14ac:dyDescent="0.35">
      <c r="A152" s="757">
        <v>40634</v>
      </c>
      <c r="B152" s="605">
        <v>486.84389245945107</v>
      </c>
      <c r="C152" s="767">
        <v>100.79704213015199</v>
      </c>
      <c r="D152" s="763">
        <v>-2.2176286569564496</v>
      </c>
      <c r="E152" s="763">
        <v>-1.9894264551125787</v>
      </c>
      <c r="F152" s="760">
        <v>458.48906854324446</v>
      </c>
      <c r="G152" s="763">
        <v>101.021788001934</v>
      </c>
      <c r="H152" s="763">
        <v>-2.318840950156897</v>
      </c>
      <c r="I152" s="763">
        <v>-2.1935030023315534</v>
      </c>
    </row>
    <row r="153" spans="1:9" x14ac:dyDescent="0.35">
      <c r="A153" s="757">
        <v>40664</v>
      </c>
      <c r="B153" s="605">
        <v>487.8280989416632</v>
      </c>
      <c r="C153" s="767">
        <v>101.00081402457</v>
      </c>
      <c r="D153" s="763">
        <v>-2.1490224519404677</v>
      </c>
      <c r="E153" s="763">
        <v>-1.8573549523260056</v>
      </c>
      <c r="F153" s="760">
        <v>459.17205984523838</v>
      </c>
      <c r="G153" s="763">
        <v>101.172275782889</v>
      </c>
      <c r="H153" s="763">
        <v>-2.0467973903089955</v>
      </c>
      <c r="I153" s="763">
        <v>-2.1791178933448379</v>
      </c>
    </row>
    <row r="154" spans="1:9" x14ac:dyDescent="0.35">
      <c r="A154" s="757">
        <v>40695</v>
      </c>
      <c r="B154" s="605">
        <v>490.00919651917314</v>
      </c>
      <c r="C154" s="767">
        <v>101.45239242129099</v>
      </c>
      <c r="D154" s="763">
        <v>-1.2626727430570952</v>
      </c>
      <c r="E154" s="763">
        <v>-1.8772230465179547</v>
      </c>
      <c r="F154" s="760">
        <v>458.70746045991837</v>
      </c>
      <c r="G154" s="763">
        <v>101.069907670256</v>
      </c>
      <c r="H154" s="763">
        <v>-2.1368259767244382</v>
      </c>
      <c r="I154" s="763">
        <v>-2.1675542826833549</v>
      </c>
    </row>
    <row r="155" spans="1:9" x14ac:dyDescent="0.35">
      <c r="A155" s="757">
        <v>40725</v>
      </c>
      <c r="B155" s="605">
        <v>488.20900865523333</v>
      </c>
      <c r="C155" s="767">
        <v>101.079678262247</v>
      </c>
      <c r="D155" s="763">
        <v>-1.6812676390319581</v>
      </c>
      <c r="E155" s="763">
        <v>-1.698337094452512</v>
      </c>
      <c r="F155" s="760">
        <v>457.67313628570651</v>
      </c>
      <c r="G155" s="763">
        <v>100.842008501832</v>
      </c>
      <c r="H155" s="763">
        <v>-2.7002555052675916</v>
      </c>
      <c r="I155" s="763">
        <v>-2.2950943671116022</v>
      </c>
    </row>
    <row r="156" spans="1:9" x14ac:dyDescent="0.35">
      <c r="A156" s="757">
        <v>40756</v>
      </c>
      <c r="B156" s="605">
        <v>484.56384840358618</v>
      </c>
      <c r="C156" s="767">
        <v>100.324977675165</v>
      </c>
      <c r="D156" s="763">
        <v>-2.5318706206385002</v>
      </c>
      <c r="E156" s="763">
        <v>-1.8256582952639206</v>
      </c>
      <c r="F156" s="760">
        <v>456.64505792058958</v>
      </c>
      <c r="G156" s="763">
        <v>100.61548551191601</v>
      </c>
      <c r="H156" s="763">
        <v>-2.7925493182879393</v>
      </c>
      <c r="I156" s="763">
        <v>-2.543578412883619</v>
      </c>
    </row>
    <row r="157" spans="1:9" x14ac:dyDescent="0.35">
      <c r="A157" s="757">
        <v>40787</v>
      </c>
      <c r="B157" s="605">
        <v>482.60722527915982</v>
      </c>
      <c r="C157" s="767">
        <v>99.919874876176806</v>
      </c>
      <c r="D157" s="763">
        <v>-3.1070334922717961</v>
      </c>
      <c r="E157" s="763">
        <v>-2.4407757675497805</v>
      </c>
      <c r="F157" s="760">
        <v>455.72858442731126</v>
      </c>
      <c r="G157" s="763">
        <v>100.413553127265</v>
      </c>
      <c r="H157" s="763">
        <v>-3.2802390543175335</v>
      </c>
      <c r="I157" s="763">
        <v>-2.9246093057285947</v>
      </c>
    </row>
    <row r="158" spans="1:9" x14ac:dyDescent="0.35">
      <c r="A158" s="757">
        <v>40817</v>
      </c>
      <c r="B158" s="605">
        <v>483.12026487116009</v>
      </c>
      <c r="C158" s="767">
        <v>100.02609552343201</v>
      </c>
      <c r="D158" s="763">
        <v>-2.7403555583336043</v>
      </c>
      <c r="E158" s="763">
        <v>-2.7932974152037104</v>
      </c>
      <c r="F158" s="760">
        <v>455.93661014948577</v>
      </c>
      <c r="G158" s="763">
        <v>100.45938874657701</v>
      </c>
      <c r="H158" s="763">
        <v>-3.0192977479012058</v>
      </c>
      <c r="I158" s="763">
        <v>-3.0309437236710863</v>
      </c>
    </row>
    <row r="159" spans="1:9" x14ac:dyDescent="0.35">
      <c r="A159" s="757">
        <v>40848</v>
      </c>
      <c r="B159" s="605">
        <v>483.0314228735279</v>
      </c>
      <c r="C159" s="767">
        <v>100.00770151517401</v>
      </c>
      <c r="D159" s="763">
        <v>-2.6241189680260248</v>
      </c>
      <c r="E159" s="763">
        <v>-2.8241841606937896</v>
      </c>
      <c r="F159" s="760">
        <v>456.21160768818658</v>
      </c>
      <c r="G159" s="763">
        <v>100.519980688592</v>
      </c>
      <c r="H159" s="763">
        <v>-2.809274434733311</v>
      </c>
      <c r="I159" s="763">
        <v>-3.0365705109608427</v>
      </c>
    </row>
    <row r="160" spans="1:9" x14ac:dyDescent="0.35">
      <c r="A160" s="757">
        <v>40878</v>
      </c>
      <c r="B160" s="605">
        <v>482.17356443687208</v>
      </c>
      <c r="C160" s="767">
        <v>99.8300889491737</v>
      </c>
      <c r="D160" s="763">
        <v>-2.3770285290845266</v>
      </c>
      <c r="E160" s="763">
        <v>-2.580866686258517</v>
      </c>
      <c r="F160" s="760">
        <v>454.97380100255037</v>
      </c>
      <c r="G160" s="763">
        <v>100.24724693513301</v>
      </c>
      <c r="H160" s="763">
        <v>-2.2708859322845427</v>
      </c>
      <c r="I160" s="763">
        <v>-2.7011620952187343</v>
      </c>
    </row>
    <row r="161" spans="1:9" x14ac:dyDescent="0.35">
      <c r="A161" s="757">
        <v>40909</v>
      </c>
      <c r="B161" s="605">
        <v>480.87468633163354</v>
      </c>
      <c r="C161" s="767">
        <v>99.561166871432803</v>
      </c>
      <c r="D161" s="763">
        <v>-3.2750695552217906</v>
      </c>
      <c r="E161" s="763">
        <v>-2.7596717474826846</v>
      </c>
      <c r="F161" s="760">
        <v>452.98654198818798</v>
      </c>
      <c r="G161" s="763">
        <v>99.809381623552696</v>
      </c>
      <c r="H161" s="763">
        <v>-2.5292375987085904</v>
      </c>
      <c r="I161" s="763">
        <v>-2.5372210202851591</v>
      </c>
    </row>
    <row r="162" spans="1:9" x14ac:dyDescent="0.35">
      <c r="A162" s="757">
        <v>40940</v>
      </c>
      <c r="B162" s="605">
        <v>481.64597023360898</v>
      </c>
      <c r="C162" s="767">
        <v>99.720854888815495</v>
      </c>
      <c r="D162" s="763">
        <v>-2.3147439202241316</v>
      </c>
      <c r="E162" s="763">
        <v>-2.6571639126555198</v>
      </c>
      <c r="F162" s="760">
        <v>454.66216797633621</v>
      </c>
      <c r="G162" s="763">
        <v>100.178582865107</v>
      </c>
      <c r="H162" s="763">
        <v>-1.6454564228876905</v>
      </c>
      <c r="I162" s="763">
        <v>-2.1494905255692203</v>
      </c>
    </row>
    <row r="163" spans="1:9" x14ac:dyDescent="0.35">
      <c r="A163" s="757">
        <v>40969</v>
      </c>
      <c r="B163" s="605">
        <v>480.62878919049001</v>
      </c>
      <c r="C163" s="767">
        <v>99.510255881525296</v>
      </c>
      <c r="D163" s="763">
        <v>-2.5605660679714788</v>
      </c>
      <c r="E163" s="763">
        <v>-2.7183142824355997</v>
      </c>
      <c r="F163" s="760">
        <v>454.66292466977239</v>
      </c>
      <c r="G163" s="763">
        <v>100.178749592144</v>
      </c>
      <c r="H163" s="763">
        <v>-1.5320311101711042</v>
      </c>
      <c r="I163" s="763">
        <v>-1.9034996798478403</v>
      </c>
    </row>
    <row r="164" spans="1:9" x14ac:dyDescent="0.35">
      <c r="A164" s="757">
        <v>41000</v>
      </c>
      <c r="B164" s="605">
        <v>482.20351385399101</v>
      </c>
      <c r="C164" s="767">
        <v>99.836289730791506</v>
      </c>
      <c r="D164" s="763">
        <v>-0.95315534965791926</v>
      </c>
      <c r="E164" s="763">
        <v>-1.947080950269239</v>
      </c>
      <c r="F164" s="760">
        <v>452.56773888235921</v>
      </c>
      <c r="G164" s="763">
        <v>99.717104094001101</v>
      </c>
      <c r="H164" s="763">
        <v>-1.2914876421588559</v>
      </c>
      <c r="I164" s="763">
        <v>-1.490183863228367</v>
      </c>
    </row>
    <row r="165" spans="1:9" x14ac:dyDescent="0.35">
      <c r="A165" s="757">
        <v>41030</v>
      </c>
      <c r="B165" s="605">
        <v>482.65069385028715</v>
      </c>
      <c r="C165" s="767">
        <v>99.928874687950398</v>
      </c>
      <c r="D165" s="763">
        <v>-1.0613175220140789</v>
      </c>
      <c r="E165" s="763">
        <v>-1.529227636322446</v>
      </c>
      <c r="F165" s="760">
        <v>454.58644273353474</v>
      </c>
      <c r="G165" s="763">
        <v>100.161897844788</v>
      </c>
      <c r="H165" s="763">
        <v>-0.99867076260024135</v>
      </c>
      <c r="I165" s="763">
        <v>-1.2745342031376197</v>
      </c>
    </row>
    <row r="166" spans="1:9" x14ac:dyDescent="0.35">
      <c r="A166" s="757">
        <v>41061</v>
      </c>
      <c r="B166" s="605">
        <v>483.69397154908546</v>
      </c>
      <c r="C166" s="767">
        <v>100.14487679414501</v>
      </c>
      <c r="D166" s="763">
        <v>-1.2887972337965294</v>
      </c>
      <c r="E166" s="763">
        <v>-1.1014689612987638</v>
      </c>
      <c r="F166" s="760">
        <v>456.84068198888525</v>
      </c>
      <c r="G166" s="763">
        <v>100.658588596616</v>
      </c>
      <c r="H166" s="763">
        <v>-0.4069649246954441</v>
      </c>
      <c r="I166" s="763">
        <v>-0.89901246976110372</v>
      </c>
    </row>
    <row r="167" spans="1:9" x14ac:dyDescent="0.35">
      <c r="A167" s="757">
        <v>41091</v>
      </c>
      <c r="B167" s="605">
        <v>483.03891665373447</v>
      </c>
      <c r="C167" s="767">
        <v>100.00925304101401</v>
      </c>
      <c r="D167" s="763">
        <v>-1.0589915199926025</v>
      </c>
      <c r="E167" s="763">
        <v>-1.1365754284963714</v>
      </c>
      <c r="F167" s="760">
        <v>454.53738607420172</v>
      </c>
      <c r="G167" s="763">
        <v>100.151088881654</v>
      </c>
      <c r="H167" s="763">
        <v>-0.68515059392679234</v>
      </c>
      <c r="I167" s="763">
        <v>-0.6970395315875777</v>
      </c>
    </row>
    <row r="168" spans="1:9" x14ac:dyDescent="0.35">
      <c r="A168" s="757">
        <v>41122</v>
      </c>
      <c r="B168" s="605">
        <v>483.26210105706946</v>
      </c>
      <c r="C168" s="767">
        <v>100.05546154450801</v>
      </c>
      <c r="D168" s="763">
        <v>-0.26864310055432838</v>
      </c>
      <c r="E168" s="763">
        <v>-0.87416059602492169</v>
      </c>
      <c r="F168" s="760">
        <v>455.32609944822832</v>
      </c>
      <c r="G168" s="763">
        <v>100.32487107349201</v>
      </c>
      <c r="H168" s="763">
        <v>-0.28883669044122939</v>
      </c>
      <c r="I168" s="763">
        <v>-0.46040561102523725</v>
      </c>
    </row>
    <row r="169" spans="1:9" x14ac:dyDescent="0.35">
      <c r="A169" s="757">
        <v>41153</v>
      </c>
      <c r="B169" s="605">
        <v>480.1075160211866</v>
      </c>
      <c r="C169" s="767">
        <v>99.402330539497996</v>
      </c>
      <c r="D169" s="763">
        <v>-0.51795935225115386</v>
      </c>
      <c r="E169" s="763">
        <v>-0.61644024917369222</v>
      </c>
      <c r="F169" s="760">
        <v>452.53395484729975</v>
      </c>
      <c r="G169" s="763">
        <v>99.709660244492397</v>
      </c>
      <c r="H169" s="763">
        <v>-0.70099390057482935</v>
      </c>
      <c r="I169" s="763">
        <v>-0.55832679461551038</v>
      </c>
    </row>
    <row r="170" spans="1:9" x14ac:dyDescent="0.35">
      <c r="A170" s="757">
        <v>41183</v>
      </c>
      <c r="B170" s="605">
        <v>477.44939311931097</v>
      </c>
      <c r="C170" s="767">
        <v>98.851987954785798</v>
      </c>
      <c r="D170" s="763">
        <v>-1.1738012590635947</v>
      </c>
      <c r="E170" s="763">
        <v>-0.6531327950826693</v>
      </c>
      <c r="F170" s="760">
        <v>449.96099681293907</v>
      </c>
      <c r="G170" s="763">
        <v>99.142744174037503</v>
      </c>
      <c r="H170" s="763">
        <v>-1.3106237146842687</v>
      </c>
      <c r="I170" s="763">
        <v>-0.76658063255574405</v>
      </c>
    </row>
    <row r="171" spans="1:9" x14ac:dyDescent="0.35">
      <c r="A171" s="757">
        <v>41214</v>
      </c>
      <c r="B171" s="605">
        <v>477.51761257090106</v>
      </c>
      <c r="C171" s="767">
        <v>98.866112233723101</v>
      </c>
      <c r="D171" s="763">
        <v>-1.1415013685497826</v>
      </c>
      <c r="E171" s="763">
        <v>-0.9445595943832501</v>
      </c>
      <c r="F171" s="760">
        <v>450.27175039235556</v>
      </c>
      <c r="G171" s="763">
        <v>99.211214470004194</v>
      </c>
      <c r="H171" s="763">
        <v>-1.30199609035175</v>
      </c>
      <c r="I171" s="763">
        <v>-1.1046389694868566</v>
      </c>
    </row>
    <row r="172" spans="1:9" x14ac:dyDescent="0.35">
      <c r="A172" s="757">
        <v>41244</v>
      </c>
      <c r="B172" s="605">
        <v>474.9127265669494</v>
      </c>
      <c r="C172" s="767">
        <v>98.326791912874199</v>
      </c>
      <c r="D172" s="763">
        <v>-1.5058556514608341</v>
      </c>
      <c r="E172" s="763">
        <v>-1.2735758005057676</v>
      </c>
      <c r="F172" s="760">
        <v>448.50539355139279</v>
      </c>
      <c r="G172" s="763">
        <v>98.822021927441597</v>
      </c>
      <c r="H172" s="763">
        <v>-1.4217098736024383</v>
      </c>
      <c r="I172" s="763">
        <v>-1.3447137731810699</v>
      </c>
    </row>
    <row r="173" spans="1:9" x14ac:dyDescent="0.35">
      <c r="A173" s="757">
        <v>41275</v>
      </c>
      <c r="B173" s="605">
        <v>473.83586356854653</v>
      </c>
      <c r="C173" s="767">
        <v>98.103836245360199</v>
      </c>
      <c r="D173" s="763">
        <v>-1.4637540638254194</v>
      </c>
      <c r="E173" s="763">
        <v>-1.3701507113875095</v>
      </c>
      <c r="F173" s="760">
        <v>445.7390002136105</v>
      </c>
      <c r="G173" s="763">
        <v>98.212485036655195</v>
      </c>
      <c r="H173" s="763">
        <v>-1.5999463787086228</v>
      </c>
      <c r="I173" s="763">
        <v>-1.4408598939293427</v>
      </c>
    </row>
    <row r="174" spans="1:9" x14ac:dyDescent="0.35">
      <c r="A174" s="757">
        <v>41306</v>
      </c>
      <c r="B174" s="605">
        <v>473.27686683042538</v>
      </c>
      <c r="C174" s="767">
        <v>97.988100547252998</v>
      </c>
      <c r="D174" s="763">
        <v>-1.7376047803585806</v>
      </c>
      <c r="E174" s="763">
        <v>-1.5691046386597378</v>
      </c>
      <c r="F174" s="760">
        <v>445.16656249756898</v>
      </c>
      <c r="G174" s="763">
        <v>98.086356224515796</v>
      </c>
      <c r="H174" s="763">
        <v>-2.0884969429128688</v>
      </c>
      <c r="I174" s="763">
        <v>-1.7034471776066908</v>
      </c>
    </row>
    <row r="175" spans="1:9" x14ac:dyDescent="0.35">
      <c r="A175" s="757">
        <v>41334</v>
      </c>
      <c r="B175" s="605">
        <v>464.20122677613671</v>
      </c>
      <c r="C175" s="767">
        <v>96.109063576513094</v>
      </c>
      <c r="D175" s="763">
        <v>-3.4179314231304829</v>
      </c>
      <c r="E175" s="763">
        <v>-2.2059731010015042</v>
      </c>
      <c r="F175" s="760">
        <v>445.09687207376902</v>
      </c>
      <c r="G175" s="763">
        <v>98.071000893926893</v>
      </c>
      <c r="H175" s="763">
        <v>-2.1039878285548212</v>
      </c>
      <c r="I175" s="763">
        <v>-1.9312174381018536</v>
      </c>
    </row>
    <row r="176" spans="1:9" x14ac:dyDescent="0.35">
      <c r="A176" s="757">
        <v>41365</v>
      </c>
      <c r="B176" s="605">
        <v>488.16238368389867</v>
      </c>
      <c r="C176" s="767">
        <v>101.070024943652</v>
      </c>
      <c r="D176" s="763">
        <v>1.2357582760610057</v>
      </c>
      <c r="E176" s="763">
        <v>-1.3041245642884434</v>
      </c>
      <c r="F176" s="760">
        <v>446.84771964350068</v>
      </c>
      <c r="G176" s="763">
        <v>98.4567761809476</v>
      </c>
      <c r="H176" s="763">
        <v>-1.2639034441527883</v>
      </c>
      <c r="I176" s="763">
        <v>-1.8196495891542526</v>
      </c>
    </row>
    <row r="177" spans="1:9" x14ac:dyDescent="0.35">
      <c r="A177" s="757">
        <v>41395</v>
      </c>
      <c r="B177" s="605">
        <v>477.20534414691662</v>
      </c>
      <c r="C177" s="767">
        <v>98.801459613086806</v>
      </c>
      <c r="D177" s="763">
        <v>-1.12821752309749</v>
      </c>
      <c r="E177" s="763">
        <v>-1.1009498086109204</v>
      </c>
      <c r="F177" s="760">
        <v>446.87030229957207</v>
      </c>
      <c r="G177" s="763">
        <v>98.461751959980703</v>
      </c>
      <c r="H177" s="763">
        <v>-1.6973978342960976</v>
      </c>
      <c r="I177" s="763">
        <v>-1.6890823417222833</v>
      </c>
    </row>
    <row r="178" spans="1:9" x14ac:dyDescent="0.35">
      <c r="A178" s="757">
        <v>41426</v>
      </c>
      <c r="B178" s="605">
        <v>474.97833594397707</v>
      </c>
      <c r="C178" s="767">
        <v>98.340375797242103</v>
      </c>
      <c r="D178" s="763">
        <v>-1.8018904757476406</v>
      </c>
      <c r="E178" s="763">
        <v>-0.56623007753866261</v>
      </c>
      <c r="F178" s="760">
        <v>447.25132349224094</v>
      </c>
      <c r="G178" s="763">
        <v>98.545704762328498</v>
      </c>
      <c r="H178" s="763">
        <v>-2.0990596666865429</v>
      </c>
      <c r="I178" s="763">
        <v>-1.6880941991682761</v>
      </c>
    </row>
    <row r="179" spans="1:9" x14ac:dyDescent="0.35">
      <c r="A179" s="757">
        <v>41456</v>
      </c>
      <c r="B179" s="605">
        <v>473.59529196919607</v>
      </c>
      <c r="C179" s="767">
        <v>98.054027865280602</v>
      </c>
      <c r="D179" s="763">
        <v>-1.9550442746848233</v>
      </c>
      <c r="E179" s="763">
        <v>-1.6285964795862213</v>
      </c>
      <c r="F179" s="760">
        <v>446.44930022951371</v>
      </c>
      <c r="G179" s="763">
        <v>98.3689899187723</v>
      </c>
      <c r="H179" s="763">
        <v>-1.7794104715002845</v>
      </c>
      <c r="I179" s="763">
        <v>-1.8590222933746503</v>
      </c>
    </row>
    <row r="180" spans="1:9" x14ac:dyDescent="0.35">
      <c r="A180" s="757">
        <v>41487</v>
      </c>
      <c r="B180" s="605">
        <v>472.89550299845439</v>
      </c>
      <c r="C180" s="767">
        <v>97.909142288078996</v>
      </c>
      <c r="D180" s="763">
        <v>-2.1451295344574959</v>
      </c>
      <c r="E180" s="763">
        <v>-1.9673073741325311</v>
      </c>
      <c r="F180" s="760">
        <v>445.38089792690448</v>
      </c>
      <c r="G180" s="763">
        <v>98.133582101399696</v>
      </c>
      <c r="H180" s="763">
        <v>-2.184193160325222</v>
      </c>
      <c r="I180" s="763">
        <v>-2.0211137508240284</v>
      </c>
    </row>
    <row r="181" spans="1:9" x14ac:dyDescent="0.35">
      <c r="A181" s="757">
        <v>41518</v>
      </c>
      <c r="B181" s="605">
        <v>472.21268075421756</v>
      </c>
      <c r="C181" s="767">
        <v>97.767769532693194</v>
      </c>
      <c r="D181" s="763">
        <v>-1.6443890177758931</v>
      </c>
      <c r="E181" s="763">
        <v>-1.915437952971601</v>
      </c>
      <c r="F181" s="760">
        <v>443.50032877192609</v>
      </c>
      <c r="G181" s="763">
        <v>97.719224439393003</v>
      </c>
      <c r="H181" s="763">
        <v>-1.9962316592181395</v>
      </c>
      <c r="I181" s="763">
        <v>-1.9867120004306571</v>
      </c>
    </row>
    <row r="182" spans="1:9" x14ac:dyDescent="0.35">
      <c r="A182" s="757">
        <v>41548</v>
      </c>
      <c r="B182" s="605">
        <v>471.88217569096605</v>
      </c>
      <c r="C182" s="767">
        <v>97.699341165200494</v>
      </c>
      <c r="D182" s="763">
        <v>-1.1660329887472898</v>
      </c>
      <c r="E182" s="763">
        <v>-1.6538267877699298</v>
      </c>
      <c r="F182" s="760">
        <v>444.42680486394403</v>
      </c>
      <c r="G182" s="763">
        <v>97.923360759707194</v>
      </c>
      <c r="H182" s="763">
        <v>-1.2299270354971981</v>
      </c>
      <c r="I182" s="763">
        <v>-1.8053203347879503</v>
      </c>
    </row>
    <row r="183" spans="1:9" x14ac:dyDescent="0.35">
      <c r="A183" s="757">
        <v>41579</v>
      </c>
      <c r="B183" s="605">
        <v>471.23872077863007</v>
      </c>
      <c r="C183" s="767">
        <v>97.566119093583396</v>
      </c>
      <c r="D183" s="763">
        <v>-1.3149026605460818</v>
      </c>
      <c r="E183" s="763">
        <v>-1.3756041368529708</v>
      </c>
      <c r="F183" s="760">
        <v>443.39787015241762</v>
      </c>
      <c r="G183" s="763">
        <v>97.696649085586103</v>
      </c>
      <c r="H183" s="763">
        <v>-1.5266070398483151</v>
      </c>
      <c r="I183" s="763">
        <v>-1.5850255799298054</v>
      </c>
    </row>
    <row r="184" spans="1:9" x14ac:dyDescent="0.35">
      <c r="A184" s="757">
        <v>41609</v>
      </c>
      <c r="B184" s="605">
        <v>471.55721712313266</v>
      </c>
      <c r="C184" s="767">
        <v>97.632061154174806</v>
      </c>
      <c r="D184" s="763">
        <v>-0.70655285826367731</v>
      </c>
      <c r="E184" s="763">
        <v>-1.0631396698263558</v>
      </c>
      <c r="F184" s="760">
        <v>444.7467537270449</v>
      </c>
      <c r="G184" s="763">
        <v>97.9938571105195</v>
      </c>
      <c r="H184" s="763">
        <v>-0.83803670555352028</v>
      </c>
      <c r="I184" s="763">
        <v>-1.1986546183242694</v>
      </c>
    </row>
    <row r="185" spans="1:9" x14ac:dyDescent="0.35">
      <c r="A185" s="757">
        <v>41640</v>
      </c>
      <c r="B185" s="605">
        <v>471.9242705521234</v>
      </c>
      <c r="C185" s="767">
        <v>97.708056561571397</v>
      </c>
      <c r="D185" s="763">
        <v>-0.4034293651870513</v>
      </c>
      <c r="E185" s="763">
        <v>-0.80952589569899658</v>
      </c>
      <c r="F185" s="760">
        <v>444.35835756707797</v>
      </c>
      <c r="G185" s="763">
        <v>97.908279335115594</v>
      </c>
      <c r="H185" s="763">
        <v>-0.30974239316526564</v>
      </c>
      <c r="I185" s="763">
        <v>-0.89349337774943649</v>
      </c>
    </row>
    <row r="186" spans="1:9" x14ac:dyDescent="0.35">
      <c r="A186" s="757">
        <v>41671</v>
      </c>
      <c r="B186" s="605">
        <v>474.80416908278784</v>
      </c>
      <c r="C186" s="767">
        <v>98.304315974541495</v>
      </c>
      <c r="D186" s="763">
        <v>0.32270798752345797</v>
      </c>
      <c r="E186" s="763">
        <v>-0.26299108708340668</v>
      </c>
      <c r="F186" s="760">
        <v>441.98778748214613</v>
      </c>
      <c r="G186" s="763">
        <v>97.385956677948201</v>
      </c>
      <c r="H186" s="763">
        <v>-0.71406419152161504</v>
      </c>
      <c r="I186" s="763">
        <v>-0.62102355124177677</v>
      </c>
    </row>
    <row r="187" spans="1:9" x14ac:dyDescent="0.35">
      <c r="A187" s="757">
        <v>41699</v>
      </c>
      <c r="B187" s="605">
        <v>463.8572793165464</v>
      </c>
      <c r="C187" s="767">
        <v>96.037852070911697</v>
      </c>
      <c r="D187" s="763">
        <v>-7.4094474497400142E-2</v>
      </c>
      <c r="E187" s="763">
        <v>-5.1600015712210734E-2</v>
      </c>
      <c r="F187" s="760">
        <v>440.95793573276882</v>
      </c>
      <c r="G187" s="763">
        <v>97.159042947093994</v>
      </c>
      <c r="H187" s="763">
        <v>-0.92989562512906332</v>
      </c>
      <c r="I187" s="763">
        <v>-0.65107321487448644</v>
      </c>
    </row>
    <row r="188" spans="1:9" x14ac:dyDescent="0.35">
      <c r="A188" s="757">
        <v>41730</v>
      </c>
      <c r="B188" s="605">
        <v>470.82371346197442</v>
      </c>
      <c r="C188" s="767">
        <v>97.480195226345501</v>
      </c>
      <c r="D188" s="763">
        <v>-3.5518243112217363</v>
      </c>
      <c r="E188" s="763">
        <v>-1.1331970217243139</v>
      </c>
      <c r="F188" s="760">
        <v>440.72065204527928</v>
      </c>
      <c r="G188" s="763">
        <v>97.106760735764396</v>
      </c>
      <c r="H188" s="763">
        <v>-1.371175756051656</v>
      </c>
      <c r="I188" s="763">
        <v>-1.0055094456630513</v>
      </c>
    </row>
    <row r="189" spans="1:9" x14ac:dyDescent="0.35">
      <c r="A189" s="757">
        <v>41760</v>
      </c>
      <c r="B189" s="605">
        <v>470.72790749469772</v>
      </c>
      <c r="C189" s="767">
        <v>97.460359385186806</v>
      </c>
      <c r="D189" s="763">
        <v>-1.3573688416667551</v>
      </c>
      <c r="E189" s="763">
        <v>-1.6900237135029244</v>
      </c>
      <c r="F189" s="760">
        <v>442.32545292345355</v>
      </c>
      <c r="G189" s="763">
        <v>97.460356634169003</v>
      </c>
      <c r="H189" s="763">
        <v>-1.0170399224855515</v>
      </c>
      <c r="I189" s="763">
        <v>-1.1062659506948904</v>
      </c>
    </row>
    <row r="190" spans="1:9" x14ac:dyDescent="0.35">
      <c r="A190" s="757">
        <v>41791</v>
      </c>
      <c r="B190" s="605">
        <v>469.65201658298747</v>
      </c>
      <c r="C190" s="767">
        <v>97.237604980263995</v>
      </c>
      <c r="D190" s="763">
        <v>-1.1213815363608006</v>
      </c>
      <c r="E190" s="763">
        <v>-2.0232933576225065</v>
      </c>
      <c r="F190" s="760">
        <v>441.78329522565616</v>
      </c>
      <c r="G190" s="763">
        <v>97.340899609414805</v>
      </c>
      <c r="H190" s="763">
        <v>-1.2225851505343854</v>
      </c>
      <c r="I190" s="763">
        <v>-1.2036028486307657</v>
      </c>
    </row>
    <row r="191" spans="1:9" x14ac:dyDescent="0.35">
      <c r="A191" s="757">
        <v>41821</v>
      </c>
      <c r="B191" s="605">
        <v>468.33284016077164</v>
      </c>
      <c r="C191" s="767">
        <v>96.964480302175801</v>
      </c>
      <c r="D191" s="763">
        <v>-1.1111706340118559</v>
      </c>
      <c r="E191" s="763">
        <v>-1.1969742965821695</v>
      </c>
      <c r="F191" s="760">
        <v>442.01215327690801</v>
      </c>
      <c r="G191" s="763">
        <v>97.3913253471746</v>
      </c>
      <c r="H191" s="763">
        <v>-0.9938747692794152</v>
      </c>
      <c r="I191" s="763">
        <v>-1.077900789493853</v>
      </c>
    </row>
    <row r="192" spans="1:9" x14ac:dyDescent="0.35">
      <c r="A192" s="757">
        <v>41852</v>
      </c>
      <c r="B192" s="605">
        <v>469.8006598240982</v>
      </c>
      <c r="C192" s="767">
        <v>97.268380346389904</v>
      </c>
      <c r="D192" s="763">
        <v>-0.65444546516788193</v>
      </c>
      <c r="E192" s="763">
        <v>-0.96263886750705296</v>
      </c>
      <c r="F192" s="760">
        <v>443.1162365773248</v>
      </c>
      <c r="G192" s="763">
        <v>97.6345949838217</v>
      </c>
      <c r="H192" s="763">
        <v>-0.50847743136738188</v>
      </c>
      <c r="I192" s="763">
        <v>-0.90881969260441053</v>
      </c>
    </row>
    <row r="193" spans="1:9" x14ac:dyDescent="0.35">
      <c r="A193" s="757">
        <v>41883</v>
      </c>
      <c r="B193" s="605">
        <v>473.05838444741812</v>
      </c>
      <c r="C193" s="767">
        <v>97.942865558572294</v>
      </c>
      <c r="D193" s="763">
        <v>0.17909381252741241</v>
      </c>
      <c r="E193" s="763">
        <v>-0.52946873100160019</v>
      </c>
      <c r="F193" s="760">
        <v>445.83058346423712</v>
      </c>
      <c r="G193" s="763">
        <v>98.232664151849207</v>
      </c>
      <c r="H193" s="763">
        <v>0.52542344190895562</v>
      </c>
      <c r="I193" s="763">
        <v>-0.32737614558472217</v>
      </c>
    </row>
    <row r="194" spans="1:9" x14ac:dyDescent="0.35">
      <c r="A194" s="757">
        <v>41913</v>
      </c>
      <c r="B194" s="605">
        <v>474.71325624021802</v>
      </c>
      <c r="C194" s="767">
        <v>98.285493214793206</v>
      </c>
      <c r="D194" s="763">
        <v>0.59995496653512248</v>
      </c>
      <c r="E194" s="763">
        <v>4.1068809270129236E-2</v>
      </c>
      <c r="F194" s="760">
        <v>446.18195310118762</v>
      </c>
      <c r="G194" s="763">
        <v>98.310083639923604</v>
      </c>
      <c r="H194" s="763">
        <v>0.39492402754167699</v>
      </c>
      <c r="I194" s="763">
        <v>0.13655820987149525</v>
      </c>
    </row>
    <row r="195" spans="1:9" x14ac:dyDescent="0.35">
      <c r="A195" s="757">
        <v>41944</v>
      </c>
      <c r="B195" s="605">
        <v>475.62837012032173</v>
      </c>
      <c r="C195" s="767">
        <v>98.474960051607596</v>
      </c>
      <c r="D195" s="763">
        <v>0.93151287195553323</v>
      </c>
      <c r="E195" s="763">
        <v>0.56993161993418084</v>
      </c>
      <c r="F195" s="760">
        <v>446.52363407702376</v>
      </c>
      <c r="G195" s="763">
        <v>98.385368364191706</v>
      </c>
      <c r="H195" s="763">
        <v>0.70495691003921479</v>
      </c>
      <c r="I195" s="763">
        <v>0.5416533779235948</v>
      </c>
    </row>
    <row r="196" spans="1:9" x14ac:dyDescent="0.35">
      <c r="A196" s="757">
        <v>41974</v>
      </c>
      <c r="B196" s="605">
        <v>479.76760869346623</v>
      </c>
      <c r="C196" s="767">
        <v>99.331955510123606</v>
      </c>
      <c r="D196" s="763">
        <v>1.7411230858523226</v>
      </c>
      <c r="E196" s="763">
        <v>1.0907867530436448</v>
      </c>
      <c r="F196" s="760">
        <v>448.64767820928392</v>
      </c>
      <c r="G196" s="763">
        <v>98.853372403454202</v>
      </c>
      <c r="H196" s="763">
        <v>0.87711140093742301</v>
      </c>
      <c r="I196" s="763">
        <v>0.65901432783755354</v>
      </c>
    </row>
    <row r="197" spans="1:9" x14ac:dyDescent="0.35">
      <c r="A197" s="757">
        <v>42005</v>
      </c>
      <c r="B197" s="605">
        <v>477.07759373946908</v>
      </c>
      <c r="C197" s="767">
        <v>98.7750099371207</v>
      </c>
      <c r="D197" s="763">
        <v>1.0919809615463549</v>
      </c>
      <c r="E197" s="763">
        <v>1.2549028417974739</v>
      </c>
      <c r="F197" s="760">
        <v>449.79891381183597</v>
      </c>
      <c r="G197" s="763">
        <v>99.107031404203795</v>
      </c>
      <c r="H197" s="763">
        <v>1.2243623085083186</v>
      </c>
      <c r="I197" s="763">
        <v>0.935626022995379</v>
      </c>
    </row>
    <row r="198" spans="1:9" x14ac:dyDescent="0.35">
      <c r="A198" s="757">
        <v>42036</v>
      </c>
      <c r="B198" s="605">
        <v>481.38740958295426</v>
      </c>
      <c r="C198" s="767">
        <v>99.667322022940198</v>
      </c>
      <c r="D198" s="763">
        <v>1.3865169956034293</v>
      </c>
      <c r="E198" s="763">
        <v>1.4064130989973478</v>
      </c>
      <c r="F198" s="760">
        <v>451.92823222901353</v>
      </c>
      <c r="G198" s="763">
        <v>99.576197559925205</v>
      </c>
      <c r="H198" s="763">
        <v>2.2490315407795833</v>
      </c>
      <c r="I198" s="763">
        <v>1.4485784945281495</v>
      </c>
    </row>
    <row r="199" spans="1:9" x14ac:dyDescent="0.35">
      <c r="A199" s="757">
        <v>42064</v>
      </c>
      <c r="B199" s="605">
        <v>482.23765766435497</v>
      </c>
      <c r="C199" s="767">
        <v>99.843358927191105</v>
      </c>
      <c r="D199" s="763">
        <v>3.9625072554408405</v>
      </c>
      <c r="E199" s="763">
        <v>2.1350664217491158</v>
      </c>
      <c r="F199" s="760">
        <v>453.41190338209088</v>
      </c>
      <c r="G199" s="763">
        <v>99.903104182076504</v>
      </c>
      <c r="H199" s="763">
        <v>2.8242983378054873</v>
      </c>
      <c r="I199" s="763">
        <v>2.097105632685782</v>
      </c>
    </row>
    <row r="200" spans="1:9" x14ac:dyDescent="0.35">
      <c r="A200" s="757">
        <v>42095</v>
      </c>
      <c r="B200" s="605">
        <v>483.39098949521474</v>
      </c>
      <c r="C200" s="767">
        <v>100.082146840413</v>
      </c>
      <c r="D200" s="763">
        <v>2.6692105078635393</v>
      </c>
      <c r="E200" s="763">
        <v>2.6627378490209423</v>
      </c>
      <c r="F200" s="760">
        <v>453.81044866598063</v>
      </c>
      <c r="G200" s="763">
        <v>99.990918177961305</v>
      </c>
      <c r="H200" s="763">
        <v>2.9700892299815678</v>
      </c>
      <c r="I200" s="763">
        <v>2.6807517120706308</v>
      </c>
    </row>
    <row r="201" spans="1:9" x14ac:dyDescent="0.35">
      <c r="A201" s="757">
        <v>42125</v>
      </c>
      <c r="B201" s="605">
        <v>482.77127150498256</v>
      </c>
      <c r="C201" s="767">
        <v>99.953839304182694</v>
      </c>
      <c r="D201" s="763">
        <v>2.5584554938290864</v>
      </c>
      <c r="E201" s="763">
        <v>3.0589687017761236</v>
      </c>
      <c r="F201" s="760">
        <v>454.17664169000687</v>
      </c>
      <c r="G201" s="763">
        <v>100.071603796396</v>
      </c>
      <c r="H201" s="763">
        <v>2.6792916139520031</v>
      </c>
      <c r="I201" s="763">
        <v>2.8243836036001539</v>
      </c>
    </row>
    <row r="202" spans="1:9" x14ac:dyDescent="0.35">
      <c r="A202" s="757">
        <v>42156</v>
      </c>
      <c r="B202" s="605">
        <v>480.74359254782865</v>
      </c>
      <c r="C202" s="767">
        <v>99.534024976764201</v>
      </c>
      <c r="D202" s="763">
        <v>2.361658328551286</v>
      </c>
      <c r="E202" s="763">
        <v>2.5299124136762288</v>
      </c>
      <c r="F202" s="760">
        <v>453.63634204295209</v>
      </c>
      <c r="G202" s="763">
        <v>99.952556167680001</v>
      </c>
      <c r="H202" s="763">
        <v>2.6830002278020828</v>
      </c>
      <c r="I202" s="763">
        <v>2.7772656765581871</v>
      </c>
    </row>
    <row r="203" spans="1:9" x14ac:dyDescent="0.35">
      <c r="A203" s="757">
        <v>42186</v>
      </c>
      <c r="B203" s="605">
        <v>484.13587477429274</v>
      </c>
      <c r="C203" s="767">
        <v>100.236369239051</v>
      </c>
      <c r="D203" s="763">
        <v>3.3743169938918101</v>
      </c>
      <c r="E203" s="763">
        <v>2.7640819035026567</v>
      </c>
      <c r="F203" s="760">
        <v>454.3423080062081</v>
      </c>
      <c r="G203" s="763">
        <v>100.10810610064399</v>
      </c>
      <c r="H203" s="763">
        <v>2.7895510650304658</v>
      </c>
      <c r="I203" s="763">
        <v>2.7172779099100666</v>
      </c>
    </row>
    <row r="204" spans="1:9" x14ac:dyDescent="0.35">
      <c r="A204" s="757">
        <v>42217</v>
      </c>
      <c r="B204" s="605">
        <v>484.45716329114094</v>
      </c>
      <c r="C204" s="767">
        <v>100.302889396067</v>
      </c>
      <c r="D204" s="763">
        <v>3.119728157157212</v>
      </c>
      <c r="E204" s="763">
        <v>2.9515230520843545</v>
      </c>
      <c r="F204" s="760">
        <v>454.01570926993395</v>
      </c>
      <c r="G204" s="763">
        <v>100.03614454133699</v>
      </c>
      <c r="H204" s="763">
        <v>2.4597321860281625</v>
      </c>
      <c r="I204" s="763">
        <v>2.6439343803873925</v>
      </c>
    </row>
    <row r="205" spans="1:9" x14ac:dyDescent="0.35">
      <c r="A205" s="757">
        <v>42248</v>
      </c>
      <c r="B205" s="605">
        <v>483.28780922821875</v>
      </c>
      <c r="C205" s="767">
        <v>100.06078421087101</v>
      </c>
      <c r="D205" s="763">
        <v>2.1624021721440698</v>
      </c>
      <c r="E205" s="763">
        <v>2.8833047660087487</v>
      </c>
      <c r="F205" s="760">
        <v>454.51421689606838</v>
      </c>
      <c r="G205" s="763">
        <v>100.14598387051601</v>
      </c>
      <c r="H205" s="763">
        <v>1.9477428767575446</v>
      </c>
      <c r="I205" s="763">
        <v>2.3977644310230914</v>
      </c>
    </row>
    <row r="206" spans="1:9" x14ac:dyDescent="0.35">
      <c r="A206" s="757">
        <v>42278</v>
      </c>
      <c r="B206" s="605">
        <v>483.70764897462249</v>
      </c>
      <c r="C206" s="767">
        <v>100.147708593125</v>
      </c>
      <c r="D206" s="763">
        <v>1.8947001408052273</v>
      </c>
      <c r="E206" s="763">
        <v>2.3900241962979436</v>
      </c>
      <c r="F206" s="760">
        <v>453.81581370782277</v>
      </c>
      <c r="G206" s="763">
        <v>99.992100291465803</v>
      </c>
      <c r="H206" s="763">
        <v>1.7109299364476698</v>
      </c>
      <c r="I206" s="763">
        <v>2.0385274648084817</v>
      </c>
    </row>
    <row r="207" spans="1:9" x14ac:dyDescent="0.35">
      <c r="A207" s="757">
        <v>42309</v>
      </c>
      <c r="B207" s="605">
        <v>484.29554205219733</v>
      </c>
      <c r="C207" s="767">
        <v>100.269427041741</v>
      </c>
      <c r="D207" s="763">
        <v>1.8222571394727964</v>
      </c>
      <c r="E207" s="763">
        <v>1.9594625007238164</v>
      </c>
      <c r="F207" s="760">
        <v>455.1226054639057</v>
      </c>
      <c r="G207" s="763">
        <v>100.280033960561</v>
      </c>
      <c r="H207" s="763">
        <v>1.9257595187892491</v>
      </c>
      <c r="I207" s="763">
        <v>1.8614712080129578</v>
      </c>
    </row>
    <row r="208" spans="1:9" x14ac:dyDescent="0.35">
      <c r="A208" s="757">
        <v>42339</v>
      </c>
      <c r="B208" s="605">
        <v>487.12391097474136</v>
      </c>
      <c r="C208" s="767">
        <v>100.855017671224</v>
      </c>
      <c r="D208" s="763">
        <v>1.5333053228224998</v>
      </c>
      <c r="E208" s="763">
        <v>1.7493675541931992</v>
      </c>
      <c r="F208" s="760">
        <v>456.55779089490784</v>
      </c>
      <c r="G208" s="763">
        <v>100.596257417785</v>
      </c>
      <c r="H208" s="763">
        <v>1.763101219468254</v>
      </c>
      <c r="I208" s="763">
        <v>1.7998945767777741</v>
      </c>
    </row>
    <row r="209" spans="1:9" x14ac:dyDescent="0.35">
      <c r="A209" s="757">
        <v>42370</v>
      </c>
      <c r="B209" s="605">
        <v>488.95618738386713</v>
      </c>
      <c r="C209" s="767">
        <v>101.23437550083899</v>
      </c>
      <c r="D209" s="763">
        <v>2.4898661769651085</v>
      </c>
      <c r="E209" s="763">
        <v>1.9478242665109633</v>
      </c>
      <c r="F209" s="760">
        <v>459.27789595788641</v>
      </c>
      <c r="G209" s="763">
        <v>101.19559532106</v>
      </c>
      <c r="H209" s="763">
        <v>2.1073821778982307</v>
      </c>
      <c r="I209" s="763">
        <v>1.9322410053603534</v>
      </c>
    </row>
    <row r="210" spans="1:9" x14ac:dyDescent="0.35">
      <c r="A210" s="757">
        <v>42401</v>
      </c>
      <c r="B210" s="605">
        <v>487.58664917018984</v>
      </c>
      <c r="C210" s="767">
        <v>100.950823826142</v>
      </c>
      <c r="D210" s="763">
        <v>1.2877859835607808</v>
      </c>
      <c r="E210" s="763">
        <v>1.768429897946703</v>
      </c>
      <c r="F210" s="760">
        <v>461.48331365416857</v>
      </c>
      <c r="G210" s="763">
        <v>101.681528910878</v>
      </c>
      <c r="H210" s="763">
        <v>2.114291771068892</v>
      </c>
      <c r="I210" s="763">
        <v>1.9953109146411805</v>
      </c>
    </row>
    <row r="211" spans="1:9" x14ac:dyDescent="0.35">
      <c r="A211" s="757">
        <v>42430</v>
      </c>
      <c r="B211" s="605">
        <v>489.45887366799491</v>
      </c>
      <c r="C211" s="767">
        <v>101.338452580462</v>
      </c>
      <c r="D211" s="763">
        <v>1.497439258189587</v>
      </c>
      <c r="E211" s="763">
        <v>1.7560215525627854</v>
      </c>
      <c r="F211" s="760">
        <v>461.15365731224045</v>
      </c>
      <c r="G211" s="763">
        <v>101.60889365003401</v>
      </c>
      <c r="H211" s="763">
        <v>1.7074439096993927</v>
      </c>
      <c r="I211" s="763">
        <v>1.975872329319813</v>
      </c>
    </row>
    <row r="212" spans="1:9" x14ac:dyDescent="0.35">
      <c r="A212" s="757">
        <v>42461</v>
      </c>
      <c r="B212" s="605">
        <v>495.86582934005622</v>
      </c>
      <c r="C212" s="767">
        <v>102.66496029845</v>
      </c>
      <c r="D212" s="763">
        <v>2.5806934998661148</v>
      </c>
      <c r="E212" s="763">
        <v>1.7895651755248423</v>
      </c>
      <c r="F212" s="760">
        <v>462.9838959483165</v>
      </c>
      <c r="G212" s="763">
        <v>102.012161671394</v>
      </c>
      <c r="H212" s="763">
        <v>2.021427075842368</v>
      </c>
      <c r="I212" s="763">
        <v>1.9475607003266475</v>
      </c>
    </row>
    <row r="213" spans="1:9" x14ac:dyDescent="0.35">
      <c r="A213" s="757">
        <v>42491</v>
      </c>
      <c r="B213" s="605">
        <v>492.9978125318022</v>
      </c>
      <c r="C213" s="767">
        <v>102.07116089882901</v>
      </c>
      <c r="D213" s="763">
        <v>2.1182994163964111</v>
      </c>
      <c r="E213" s="763">
        <v>2.06590710823086</v>
      </c>
      <c r="F213" s="760">
        <v>461.93607675274296</v>
      </c>
      <c r="G213" s="763">
        <v>101.781289059805</v>
      </c>
      <c r="H213" s="763">
        <v>1.7084619398001166</v>
      </c>
      <c r="I213" s="763">
        <v>1.8124470775074428</v>
      </c>
    </row>
    <row r="214" spans="1:9" x14ac:dyDescent="0.35">
      <c r="A214" s="757">
        <v>42522</v>
      </c>
      <c r="B214" s="605">
        <v>491.68797136301379</v>
      </c>
      <c r="C214" s="767">
        <v>101.799969008535</v>
      </c>
      <c r="D214" s="763">
        <v>2.2765521963969491</v>
      </c>
      <c r="E214" s="763">
        <v>2.3253592902635489</v>
      </c>
      <c r="F214" s="760">
        <v>462.38517676481888</v>
      </c>
      <c r="G214" s="763">
        <v>101.880242097782</v>
      </c>
      <c r="H214" s="763">
        <v>1.9286009322944295</v>
      </c>
      <c r="I214" s="763">
        <v>1.8861100988613515</v>
      </c>
    </row>
    <row r="215" spans="1:9" x14ac:dyDescent="0.35">
      <c r="A215" s="757">
        <v>42552</v>
      </c>
      <c r="B215" s="605">
        <v>493.69032092030318</v>
      </c>
      <c r="C215" s="767">
        <v>102.21453909108401</v>
      </c>
      <c r="D215" s="763">
        <v>1.9735050930619025</v>
      </c>
      <c r="E215" s="763">
        <v>2.1224294758353892</v>
      </c>
      <c r="F215" s="760">
        <v>461.66767916317957</v>
      </c>
      <c r="G215" s="763">
        <v>101.722151326207</v>
      </c>
      <c r="H215" s="763">
        <v>1.612302228493192</v>
      </c>
      <c r="I215" s="763">
        <v>1.7497007195959497</v>
      </c>
    </row>
    <row r="216" spans="1:9" x14ac:dyDescent="0.35">
      <c r="A216" s="757">
        <v>42583</v>
      </c>
      <c r="B216" s="605">
        <v>492.12187441739462</v>
      </c>
      <c r="C216" s="767">
        <v>101.889805083569</v>
      </c>
      <c r="D216" s="763">
        <v>1.5821236028762229</v>
      </c>
      <c r="E216" s="763">
        <v>1.9432018409368794</v>
      </c>
      <c r="F216" s="760">
        <v>461.79513272900374</v>
      </c>
      <c r="G216" s="763">
        <v>101.75023397417</v>
      </c>
      <c r="H216" s="763">
        <v>1.7134701069219176</v>
      </c>
      <c r="I216" s="763">
        <v>1.751375046063572</v>
      </c>
    </row>
    <row r="217" spans="1:9" x14ac:dyDescent="0.35">
      <c r="A217" s="757">
        <v>42614</v>
      </c>
      <c r="B217" s="605">
        <v>491.21137407012611</v>
      </c>
      <c r="C217" s="767">
        <v>101.701293440957</v>
      </c>
      <c r="D217" s="763">
        <v>1.6395126652502938</v>
      </c>
      <c r="E217" s="763">
        <v>1.731734540133786</v>
      </c>
      <c r="F217" s="760">
        <v>462.19744874955887</v>
      </c>
      <c r="G217" s="763">
        <v>101.838878800245</v>
      </c>
      <c r="H217" s="763">
        <v>1.6904271787052636</v>
      </c>
      <c r="I217" s="763">
        <v>1.6720588987105458</v>
      </c>
    </row>
    <row r="218" spans="1:9" x14ac:dyDescent="0.35">
      <c r="A218" s="757">
        <v>42644</v>
      </c>
      <c r="B218" s="605">
        <v>492.31074236229574</v>
      </c>
      <c r="C218" s="767">
        <v>101.928908645294</v>
      </c>
      <c r="D218" s="763">
        <v>1.7785729470911491</v>
      </c>
      <c r="E218" s="763">
        <v>1.6667005865430298</v>
      </c>
      <c r="F218" s="760">
        <v>461.41847100538661</v>
      </c>
      <c r="G218" s="763">
        <v>101.667241721132</v>
      </c>
      <c r="H218" s="763">
        <v>1.675273771411284</v>
      </c>
      <c r="I218" s="763">
        <v>1.6930586660226652</v>
      </c>
    </row>
    <row r="219" spans="1:9" x14ac:dyDescent="0.35">
      <c r="A219" s="757">
        <v>42675</v>
      </c>
      <c r="B219" s="605">
        <v>492.749224655239</v>
      </c>
      <c r="C219" s="767">
        <v>102.01969281418199</v>
      </c>
      <c r="D219" s="763">
        <v>1.7455627543502175</v>
      </c>
      <c r="E219" s="763">
        <v>1.7212496203885053</v>
      </c>
      <c r="F219" s="760">
        <v>462.41569350394036</v>
      </c>
      <c r="G219" s="763">
        <v>101.886966043371</v>
      </c>
      <c r="H219" s="763">
        <v>1.6024446934690957</v>
      </c>
      <c r="I219" s="763">
        <v>1.6560147814306703</v>
      </c>
    </row>
    <row r="220" spans="1:9" x14ac:dyDescent="0.35">
      <c r="A220" s="757">
        <v>42705</v>
      </c>
      <c r="B220" s="605">
        <v>488.53593448060985</v>
      </c>
      <c r="C220" s="767">
        <v>101.147365577841</v>
      </c>
      <c r="D220" s="763">
        <v>0.28986947141292774</v>
      </c>
      <c r="E220" s="763">
        <v>1.2692224253935791</v>
      </c>
      <c r="F220" s="760">
        <v>459.49060469527393</v>
      </c>
      <c r="G220" s="763">
        <v>101.242462778648</v>
      </c>
      <c r="H220" s="763">
        <v>0.64237515137294565</v>
      </c>
      <c r="I220" s="763">
        <v>1.3056469147647647</v>
      </c>
    </row>
    <row r="221" spans="1:9" x14ac:dyDescent="0.35">
      <c r="A221" s="757">
        <v>42736</v>
      </c>
      <c r="B221" s="605">
        <v>487.79681899314949</v>
      </c>
      <c r="C221" s="767">
        <v>100.99433776732</v>
      </c>
      <c r="D221" s="763">
        <v>-0.23711089472467961</v>
      </c>
      <c r="E221" s="763">
        <v>0.59617111360083186</v>
      </c>
      <c r="F221" s="760">
        <v>459.61868760556303</v>
      </c>
      <c r="G221" s="763">
        <v>101.270684094046</v>
      </c>
      <c r="H221" s="763">
        <v>7.4201621866819778E-2</v>
      </c>
      <c r="I221" s="763">
        <v>0.77075236696087757</v>
      </c>
    </row>
    <row r="222" spans="1:9" x14ac:dyDescent="0.35">
      <c r="A222" s="757">
        <v>42767</v>
      </c>
      <c r="B222" s="605">
        <v>489.49384347188624</v>
      </c>
      <c r="C222" s="767">
        <v>101.345692792059</v>
      </c>
      <c r="D222" s="763">
        <v>0.39114982023033917</v>
      </c>
      <c r="E222" s="763">
        <v>0.14756428814781941</v>
      </c>
      <c r="F222" s="760">
        <v>458.75577268703097</v>
      </c>
      <c r="G222" s="763">
        <v>101.080552607944</v>
      </c>
      <c r="H222" s="763">
        <v>-0.59103783093264894</v>
      </c>
      <c r="I222" s="763">
        <v>3.9646914092088537E-2</v>
      </c>
    </row>
    <row r="223" spans="1:9" x14ac:dyDescent="0.35">
      <c r="A223" s="757">
        <v>42795</v>
      </c>
      <c r="B223" s="605">
        <v>490.28789007508902</v>
      </c>
      <c r="C223" s="767">
        <v>101.51009364037201</v>
      </c>
      <c r="D223" s="763">
        <v>0.16937406832190049</v>
      </c>
      <c r="E223" s="763">
        <v>0.10756074205630739</v>
      </c>
      <c r="F223" s="760">
        <v>458.81474567842122</v>
      </c>
      <c r="G223" s="763">
        <v>101.093546499059</v>
      </c>
      <c r="H223" s="763">
        <v>-0.50718705072215187</v>
      </c>
      <c r="I223" s="763">
        <v>-0.34196469452552947</v>
      </c>
    </row>
    <row r="224" spans="1:9" x14ac:dyDescent="0.35">
      <c r="A224" s="757">
        <v>42826</v>
      </c>
      <c r="B224" s="605">
        <v>489.29113570511612</v>
      </c>
      <c r="C224" s="767">
        <v>101.303723808523</v>
      </c>
      <c r="D224" s="763">
        <v>-1.325901735090369</v>
      </c>
      <c r="E224" s="763">
        <v>-0.26060515593646016</v>
      </c>
      <c r="F224" s="760">
        <v>459.10565118887803</v>
      </c>
      <c r="G224" s="763">
        <v>101.15764354481701</v>
      </c>
      <c r="H224" s="763">
        <v>-0.83766299289844426</v>
      </c>
      <c r="I224" s="763">
        <v>-0.64553714323831457</v>
      </c>
    </row>
    <row r="225" spans="1:9" x14ac:dyDescent="0.35">
      <c r="A225" s="757">
        <v>42856</v>
      </c>
      <c r="B225" s="605">
        <v>489.23878450391521</v>
      </c>
      <c r="C225" s="767">
        <v>101.292884920915</v>
      </c>
      <c r="D225" s="763">
        <v>-0.76248371338247978</v>
      </c>
      <c r="E225" s="763">
        <v>-0.64293854391185334</v>
      </c>
      <c r="F225" s="760">
        <v>459.73817610637502</v>
      </c>
      <c r="G225" s="763">
        <v>101.297011749002</v>
      </c>
      <c r="H225" s="763">
        <v>-0.4758019035487564</v>
      </c>
      <c r="I225" s="763">
        <v>-0.60711472012816614</v>
      </c>
    </row>
    <row r="226" spans="1:9" x14ac:dyDescent="0.35">
      <c r="A226" s="757">
        <v>42887</v>
      </c>
      <c r="B226" s="605">
        <v>493.15353325009511</v>
      </c>
      <c r="C226" s="767">
        <v>102.103401598662</v>
      </c>
      <c r="D226" s="763">
        <v>0.29806746807709317</v>
      </c>
      <c r="E226" s="763">
        <v>-0.59897673924176331</v>
      </c>
      <c r="F226" s="760">
        <v>459.8919770545906</v>
      </c>
      <c r="G226" s="763">
        <v>101.330899681891</v>
      </c>
      <c r="H226" s="763">
        <v>-0.53920407390056369</v>
      </c>
      <c r="I226" s="763">
        <v>-0.61769720377192527</v>
      </c>
    </row>
    <row r="227" spans="1:9" x14ac:dyDescent="0.35">
      <c r="A227" s="757">
        <v>42917</v>
      </c>
      <c r="B227" s="605">
        <v>488.89623254008131</v>
      </c>
      <c r="C227" s="767">
        <v>101.22196234128501</v>
      </c>
      <c r="D227" s="763">
        <v>-0.97107198117336679</v>
      </c>
      <c r="E227" s="763">
        <v>-0.47941484565009773</v>
      </c>
      <c r="F227" s="760">
        <v>459.4539994327157</v>
      </c>
      <c r="G227" s="763">
        <v>101.234397310292</v>
      </c>
      <c r="H227" s="763">
        <v>-0.47949636294150366</v>
      </c>
      <c r="I227" s="763">
        <v>-0.49818435950315632</v>
      </c>
    </row>
    <row r="228" spans="1:9" x14ac:dyDescent="0.35">
      <c r="A228" s="757">
        <v>42948</v>
      </c>
      <c r="B228" s="605">
        <v>489.99258383767864</v>
      </c>
      <c r="C228" s="767">
        <v>101.448952901596</v>
      </c>
      <c r="D228" s="763">
        <v>-0.43267545915061589</v>
      </c>
      <c r="E228" s="763">
        <v>-0.36939536088473801</v>
      </c>
      <c r="F228" s="760">
        <v>459.59423358820675</v>
      </c>
      <c r="G228" s="763">
        <v>101.265295986179</v>
      </c>
      <c r="H228" s="763">
        <v>-0.47659643526138495</v>
      </c>
      <c r="I228" s="763">
        <v>-0.49845139135231875</v>
      </c>
    </row>
    <row r="229" spans="1:9" x14ac:dyDescent="0.35">
      <c r="A229" s="757">
        <v>42979</v>
      </c>
      <c r="B229" s="605">
        <v>490.81830017456377</v>
      </c>
      <c r="C229" s="767">
        <v>101.61991070898701</v>
      </c>
      <c r="D229" s="763">
        <v>-8.0021334258887578E-2</v>
      </c>
      <c r="E229" s="763">
        <v>-0.49535112418237759</v>
      </c>
      <c r="F229" s="760">
        <v>458.87325940659002</v>
      </c>
      <c r="G229" s="763">
        <v>101.10643919781199</v>
      </c>
      <c r="H229" s="763">
        <v>-0.71921412633545856</v>
      </c>
      <c r="I229" s="763">
        <v>-0.55848958320027009</v>
      </c>
    </row>
    <row r="230" spans="1:9" x14ac:dyDescent="0.35">
      <c r="A230" s="757">
        <v>43009</v>
      </c>
      <c r="B230" s="605">
        <v>489.11603158806247</v>
      </c>
      <c r="C230" s="767">
        <v>101.26746993466899</v>
      </c>
      <c r="D230" s="763">
        <v>-0.6489216056720295</v>
      </c>
      <c r="E230" s="763">
        <v>-0.3874291688891276</v>
      </c>
      <c r="F230" s="760">
        <v>459.06888982345367</v>
      </c>
      <c r="G230" s="763">
        <v>101.14954368133201</v>
      </c>
      <c r="H230" s="763">
        <v>-0.50920830646711579</v>
      </c>
      <c r="I230" s="763">
        <v>-0.56839951230217878</v>
      </c>
    </row>
    <row r="231" spans="1:9" x14ac:dyDescent="0.35">
      <c r="A231" s="757">
        <v>43040</v>
      </c>
      <c r="B231" s="605">
        <v>488.52000052863849</v>
      </c>
      <c r="C231" s="767">
        <v>101.144066583537</v>
      </c>
      <c r="D231" s="763">
        <v>-0.85829138129228966</v>
      </c>
      <c r="E231" s="763">
        <v>-0.5295102992812275</v>
      </c>
      <c r="F231" s="760">
        <v>458.75255679511656</v>
      </c>
      <c r="G231" s="763">
        <v>101.07984403019699</v>
      </c>
      <c r="H231" s="763">
        <v>-0.79217395955281233</v>
      </c>
      <c r="I231" s="763">
        <v>-0.67364316545221925</v>
      </c>
    </row>
    <row r="232" spans="1:9" x14ac:dyDescent="0.35">
      <c r="A232" s="757">
        <v>43070</v>
      </c>
      <c r="B232" s="605">
        <v>488.92795405942883</v>
      </c>
      <c r="C232" s="767">
        <v>101.228530022161</v>
      </c>
      <c r="D232" s="763">
        <v>8.0243755095665392E-2</v>
      </c>
      <c r="E232" s="763">
        <v>-0.47719427794727665</v>
      </c>
      <c r="F232" s="760">
        <v>458.43171823884319</v>
      </c>
      <c r="G232" s="763">
        <v>101.009151647677</v>
      </c>
      <c r="H232" s="763">
        <v>-0.23044790156981776</v>
      </c>
      <c r="I232" s="763">
        <v>-0.51120347908276642</v>
      </c>
    </row>
    <row r="233" spans="1:9" x14ac:dyDescent="0.35">
      <c r="A233" s="757">
        <v>43101</v>
      </c>
      <c r="B233" s="605">
        <v>485.37603720756505</v>
      </c>
      <c r="C233" s="767">
        <v>100.49313471761801</v>
      </c>
      <c r="D233" s="763">
        <v>-0.49626846492790833</v>
      </c>
      <c r="E233" s="763">
        <v>-0.42597938212651343</v>
      </c>
      <c r="F233" s="760">
        <v>458.1185809225733</v>
      </c>
      <c r="G233" s="763">
        <v>100.94015612793601</v>
      </c>
      <c r="H233" s="763">
        <v>-0.3263806984882649</v>
      </c>
      <c r="I233" s="763">
        <v>-0.45038127519784155</v>
      </c>
    </row>
    <row r="234" spans="1:9" x14ac:dyDescent="0.35">
      <c r="A234" s="757">
        <v>43132</v>
      </c>
      <c r="B234" s="605">
        <v>488.34675955646583</v>
      </c>
      <c r="C234" s="767">
        <v>101.10819845857699</v>
      </c>
      <c r="D234" s="763">
        <v>-0.2343408258793005</v>
      </c>
      <c r="E234" s="763">
        <v>-0.21665905972804467</v>
      </c>
      <c r="F234" s="760">
        <v>459.17158533207908</v>
      </c>
      <c r="G234" s="763">
        <v>101.172171230412</v>
      </c>
      <c r="H234" s="763">
        <v>9.0639218033714997E-2</v>
      </c>
      <c r="I234" s="763">
        <v>-0.15554356873045094</v>
      </c>
    </row>
    <row r="235" spans="1:9" x14ac:dyDescent="0.35">
      <c r="A235" s="757">
        <v>43160</v>
      </c>
      <c r="B235" s="605">
        <v>491.58847404551506</v>
      </c>
      <c r="C235" s="767">
        <v>101.77936890353401</v>
      </c>
      <c r="D235" s="763">
        <v>0.26526944612621151</v>
      </c>
      <c r="E235" s="763">
        <v>-0.154491337220378</v>
      </c>
      <c r="F235" s="760">
        <v>461.45700728073365</v>
      </c>
      <c r="G235" s="763">
        <v>101.67573266171399</v>
      </c>
      <c r="H235" s="763">
        <v>0.57588855353927215</v>
      </c>
      <c r="I235" s="763">
        <v>0.11312661743325236</v>
      </c>
    </row>
    <row r="236" spans="1:9" x14ac:dyDescent="0.35">
      <c r="A236" s="757">
        <v>43191</v>
      </c>
      <c r="B236" s="605">
        <v>491.16132459674117</v>
      </c>
      <c r="C236" s="767">
        <v>101.690931107249</v>
      </c>
      <c r="D236" s="763">
        <v>0.38222415146147171</v>
      </c>
      <c r="E236" s="763">
        <v>0.13775279558876719</v>
      </c>
      <c r="F236" s="760">
        <v>459.76091570567752</v>
      </c>
      <c r="G236" s="763">
        <v>101.30202210832699</v>
      </c>
      <c r="H236" s="763">
        <v>0.14272630169170952</v>
      </c>
      <c r="I236" s="763">
        <v>0.26973218875153293</v>
      </c>
    </row>
    <row r="237" spans="1:9" x14ac:dyDescent="0.35">
      <c r="A237" s="757">
        <v>43221</v>
      </c>
      <c r="B237" s="605">
        <v>490.57549958820442</v>
      </c>
      <c r="C237" s="767">
        <v>101.569640835396</v>
      </c>
      <c r="D237" s="763">
        <v>0.27322344969942947</v>
      </c>
      <c r="E237" s="763">
        <v>0.30687862815798894</v>
      </c>
      <c r="F237" s="760">
        <v>460.75450570181636</v>
      </c>
      <c r="G237" s="763">
        <v>101.5209460584</v>
      </c>
      <c r="H237" s="763">
        <v>0.22106704386590081</v>
      </c>
      <c r="I237" s="763">
        <v>0.3131295227410078</v>
      </c>
    </row>
    <row r="238" spans="1:9" x14ac:dyDescent="0.35">
      <c r="A238" s="757">
        <v>43252</v>
      </c>
      <c r="B238" s="605">
        <v>492.3899930731705</v>
      </c>
      <c r="C238" s="767">
        <v>101.945316856153</v>
      </c>
      <c r="D238" s="763">
        <v>-0.1548280860713902</v>
      </c>
      <c r="E238" s="763">
        <v>0.16602509141803523</v>
      </c>
      <c r="F238" s="760">
        <v>461.52873809896033</v>
      </c>
      <c r="G238" s="763">
        <v>101.691537565275</v>
      </c>
      <c r="H238" s="763">
        <v>0.35590119550516874</v>
      </c>
      <c r="I238" s="763">
        <v>0.23995570044475301</v>
      </c>
    </row>
    <row r="239" spans="1:9" x14ac:dyDescent="0.35">
      <c r="A239" s="757">
        <v>43282</v>
      </c>
      <c r="B239" s="605">
        <v>492.45333979541761</v>
      </c>
      <c r="C239" s="767">
        <v>101.958432276373</v>
      </c>
      <c r="D239" s="763">
        <v>0.72757919136647331</v>
      </c>
      <c r="E239" s="763">
        <v>0.28072550159349419</v>
      </c>
      <c r="F239" s="760">
        <v>462.21263205197909</v>
      </c>
      <c r="G239" s="763">
        <v>101.842224233023</v>
      </c>
      <c r="H239" s="763">
        <v>0.60041541104646967</v>
      </c>
      <c r="I239" s="763">
        <v>0.39241428805460998</v>
      </c>
    </row>
    <row r="240" spans="1:9" x14ac:dyDescent="0.35">
      <c r="A240" s="757">
        <v>43313</v>
      </c>
      <c r="B240" s="605">
        <v>493.62395475366458</v>
      </c>
      <c r="C240" s="767">
        <v>102.20079851962301</v>
      </c>
      <c r="D240" s="763">
        <v>0.74110732198121809</v>
      </c>
      <c r="E240" s="763">
        <v>0.43646420879275638</v>
      </c>
      <c r="F240" s="760">
        <v>462.81926750362845</v>
      </c>
      <c r="G240" s="763">
        <v>101.975888047922</v>
      </c>
      <c r="H240" s="763">
        <v>0.70171331137963477</v>
      </c>
      <c r="I240" s="763">
        <v>0.55262929627943436</v>
      </c>
    </row>
    <row r="241" spans="1:15" x14ac:dyDescent="0.35">
      <c r="A241" s="757">
        <v>43344</v>
      </c>
      <c r="B241" s="605">
        <v>492.90503430542327</v>
      </c>
      <c r="C241" s="767">
        <v>102.051951926635</v>
      </c>
      <c r="D241" s="763">
        <v>0.42515410083879601</v>
      </c>
      <c r="E241" s="763">
        <v>0.63109256243788536</v>
      </c>
      <c r="F241" s="760">
        <v>462.38829398749294</v>
      </c>
      <c r="G241" s="763">
        <v>101.880928935113</v>
      </c>
      <c r="H241" s="763">
        <v>0.76601425531933387</v>
      </c>
      <c r="I241" s="763">
        <v>0.6893499497459743</v>
      </c>
    </row>
    <row r="242" spans="1:15" x14ac:dyDescent="0.35">
      <c r="A242" s="757">
        <v>43374</v>
      </c>
      <c r="B242" s="605">
        <v>497.28158206445266</v>
      </c>
      <c r="C242" s="767">
        <v>102.958080309232</v>
      </c>
      <c r="D242" s="763">
        <v>1.6694505902573553</v>
      </c>
      <c r="E242" s="763">
        <v>0.9445133207568972</v>
      </c>
      <c r="F242" s="760">
        <v>464.00633994487708</v>
      </c>
      <c r="G242" s="763">
        <v>102.23744320535199</v>
      </c>
      <c r="H242" s="763">
        <v>1.0755357705293989</v>
      </c>
      <c r="I242" s="763">
        <v>0.84771035911643366</v>
      </c>
    </row>
    <row r="243" spans="1:15" x14ac:dyDescent="0.35">
      <c r="A243" s="757">
        <v>43405</v>
      </c>
      <c r="B243" s="605">
        <v>492.62990700718939</v>
      </c>
      <c r="C243" s="767">
        <v>101.99498907201</v>
      </c>
      <c r="D243" s="763">
        <v>0.84129748507808699</v>
      </c>
      <c r="E243" s="763">
        <v>0.97804819462047021</v>
      </c>
      <c r="F243" s="760">
        <v>463.65652785574355</v>
      </c>
      <c r="G243" s="763">
        <v>102.160366901611</v>
      </c>
      <c r="H243" s="763">
        <v>1.0689795594571763</v>
      </c>
      <c r="I243" s="763">
        <v>0.97018283752368006</v>
      </c>
    </row>
    <row r="244" spans="1:15" s="244" customFormat="1" x14ac:dyDescent="0.35">
      <c r="A244" s="244">
        <v>43435</v>
      </c>
      <c r="B244" s="244">
        <v>493.20134421615461</v>
      </c>
      <c r="C244" s="244">
        <v>102.113300467755</v>
      </c>
      <c r="D244" s="244">
        <v>0.87403269157451291</v>
      </c>
      <c r="E244" s="244">
        <v>1.1284094841859371</v>
      </c>
      <c r="F244" s="244">
        <v>463.73319100425891</v>
      </c>
      <c r="G244" s="244">
        <v>102.177258576611</v>
      </c>
      <c r="H244" s="244">
        <v>1.1564367286326558</v>
      </c>
      <c r="I244" s="244">
        <v>1.1002985739934701</v>
      </c>
    </row>
    <row r="245" spans="1:15" x14ac:dyDescent="0.35">
      <c r="A245" s="757">
        <v>43466</v>
      </c>
      <c r="B245" s="605">
        <v>493.88848783580511</v>
      </c>
      <c r="C245" s="767">
        <v>102.255567928541</v>
      </c>
      <c r="D245" s="763">
        <v>1.7537846897456006</v>
      </c>
      <c r="E245" s="763">
        <v>1.1550088977401032</v>
      </c>
      <c r="F245" s="760">
        <v>466.61137801726966</v>
      </c>
      <c r="G245" s="763">
        <v>102.811427672904</v>
      </c>
      <c r="H245" s="763">
        <v>1.8538425308122868</v>
      </c>
      <c r="I245" s="763">
        <v>1.3595726090261309</v>
      </c>
    </row>
    <row r="246" spans="1:15" x14ac:dyDescent="0.35">
      <c r="A246" s="757">
        <v>43497</v>
      </c>
      <c r="B246" s="605">
        <v>494.8459971021814</v>
      </c>
      <c r="C246" s="767">
        <v>102.453812382991</v>
      </c>
      <c r="D246" s="763">
        <v>1.3308652957210967</v>
      </c>
      <c r="E246" s="763">
        <v>1.3185019267124716</v>
      </c>
      <c r="F246" s="760">
        <v>465.42963329337204</v>
      </c>
      <c r="G246" s="763">
        <v>102.55104640503799</v>
      </c>
      <c r="H246" s="763">
        <v>1.3628996569478602</v>
      </c>
      <c r="I246" s="763">
        <v>1.457585144746588</v>
      </c>
    </row>
    <row r="247" spans="1:15" x14ac:dyDescent="0.35">
      <c r="A247" s="757">
        <v>43525</v>
      </c>
      <c r="B247" s="605">
        <v>495.58470680111628</v>
      </c>
      <c r="C247" s="767">
        <v>102.60675617832</v>
      </c>
      <c r="D247" s="763">
        <v>0.81292238662845762</v>
      </c>
      <c r="E247" s="763">
        <v>1.2971933887504576</v>
      </c>
      <c r="F247" s="760">
        <v>466.75104644822852</v>
      </c>
      <c r="G247" s="763">
        <v>102.84220169913699</v>
      </c>
      <c r="H247" s="763">
        <v>1.147244290143405</v>
      </c>
      <c r="I247" s="763">
        <v>1.4538477110408223</v>
      </c>
    </row>
    <row r="248" spans="1:15" x14ac:dyDescent="0.35">
      <c r="A248" s="757">
        <v>43556</v>
      </c>
      <c r="B248" s="605">
        <v>499.8902066582861</v>
      </c>
      <c r="C248" s="767">
        <v>103.49817467450799</v>
      </c>
      <c r="D248" s="763">
        <v>1.7771924669988266</v>
      </c>
      <c r="E248" s="763">
        <v>1.3068042512723252</v>
      </c>
      <c r="F248" s="760">
        <v>468.22883467339904</v>
      </c>
      <c r="G248" s="763">
        <v>103.167812098681</v>
      </c>
      <c r="H248" s="763">
        <v>1.8418092270249247</v>
      </c>
      <c r="I248" s="763">
        <v>1.4503157243564146</v>
      </c>
    </row>
    <row r="249" spans="1:15" x14ac:dyDescent="0.35">
      <c r="A249" s="757">
        <v>43586</v>
      </c>
      <c r="B249" s="605">
        <v>501.2132982972409</v>
      </c>
      <c r="C249" s="767">
        <v>103.772109966168</v>
      </c>
      <c r="D249" s="763">
        <v>2.1684325283194994</v>
      </c>
      <c r="E249" s="763">
        <v>1.5857267606985772</v>
      </c>
      <c r="F249" s="760">
        <v>469.05271314362261</v>
      </c>
      <c r="G249" s="763">
        <v>103.34934243793801</v>
      </c>
      <c r="H249" s="763">
        <v>1.8010040789870345</v>
      </c>
      <c r="I249" s="763">
        <v>1.5962811644485697</v>
      </c>
    </row>
    <row r="250" spans="1:15" x14ac:dyDescent="0.35">
      <c r="A250" s="757">
        <v>43617</v>
      </c>
      <c r="B250" s="605">
        <v>502.2056279047813</v>
      </c>
      <c r="C250" s="767">
        <v>103.977563687181</v>
      </c>
      <c r="D250" s="763">
        <v>1.9934675703598543</v>
      </c>
      <c r="E250" s="763">
        <v>1.9796339948873225</v>
      </c>
      <c r="F250" s="760">
        <v>470.85064379926519</v>
      </c>
      <c r="G250" s="763">
        <v>103.74549183821399</v>
      </c>
      <c r="H250" s="763">
        <v>2.0197887868698814</v>
      </c>
      <c r="I250" s="763">
        <v>1.8876409939859684</v>
      </c>
    </row>
    <row r="251" spans="1:15" x14ac:dyDescent="0.35">
      <c r="A251" s="757">
        <v>43647</v>
      </c>
      <c r="B251" s="605">
        <v>502.64721142971621</v>
      </c>
      <c r="C251" s="767">
        <v>104.068989940763</v>
      </c>
      <c r="D251" s="763">
        <v>2.0700177682891763</v>
      </c>
      <c r="E251" s="763">
        <v>2.0771935738351459</v>
      </c>
      <c r="F251" s="760">
        <v>470.46807846051632</v>
      </c>
      <c r="G251" s="763">
        <v>103.661198804422</v>
      </c>
      <c r="H251" s="763">
        <v>1.7860711361105359</v>
      </c>
      <c r="I251" s="763">
        <v>1.8689517247359788</v>
      </c>
    </row>
    <row r="252" spans="1:15" x14ac:dyDescent="0.35">
      <c r="A252" s="757">
        <v>43678</v>
      </c>
      <c r="B252" s="605">
        <v>501.57451252682921</v>
      </c>
      <c r="C252" s="767">
        <v>103.846896415134</v>
      </c>
      <c r="D252" s="763">
        <v>1.6106507183453544</v>
      </c>
      <c r="E252" s="763">
        <v>1.8911520378675988</v>
      </c>
      <c r="F252" s="760">
        <v>470.56966856255798</v>
      </c>
      <c r="G252" s="763">
        <v>103.683582792298</v>
      </c>
      <c r="H252" s="763">
        <v>1.6746063967332105</v>
      </c>
      <c r="I252" s="763">
        <v>1.8266603334863731</v>
      </c>
    </row>
    <row r="253" spans="1:15" x14ac:dyDescent="0.35">
      <c r="A253" s="757">
        <v>43709</v>
      </c>
      <c r="B253" s="605">
        <v>503.42842265875549</v>
      </c>
      <c r="C253" s="767">
        <v>104.230733329939</v>
      </c>
      <c r="D253" s="763">
        <v>2.1349727880465394</v>
      </c>
      <c r="E253" s="763">
        <v>1.9383475516573014</v>
      </c>
      <c r="F253" s="760">
        <v>470.4736564833882</v>
      </c>
      <c r="G253" s="763">
        <v>103.66242784537999</v>
      </c>
      <c r="H253" s="763">
        <v>1.7486088209910235</v>
      </c>
      <c r="I253" s="763">
        <v>1.7364032955178317</v>
      </c>
    </row>
    <row r="254" spans="1:15" x14ac:dyDescent="0.35">
      <c r="A254" s="757">
        <v>43739</v>
      </c>
      <c r="B254" s="605">
        <v>502.04367936803715</v>
      </c>
      <c r="C254" s="767">
        <v>103.944033568525</v>
      </c>
      <c r="D254" s="763">
        <v>0.95762591564616173</v>
      </c>
      <c r="E254" s="763">
        <v>1.5659710128960285</v>
      </c>
      <c r="F254" s="760">
        <v>471.68486622566945</v>
      </c>
      <c r="G254" s="763">
        <v>103.929301326572</v>
      </c>
      <c r="H254" s="763">
        <v>1.6548321908068289</v>
      </c>
      <c r="I254" s="763">
        <v>1.692632776803535</v>
      </c>
      <c r="K254" s="245"/>
      <c r="L254" s="243"/>
    </row>
    <row r="255" spans="1:15" x14ac:dyDescent="0.35">
      <c r="A255" s="757">
        <v>43770</v>
      </c>
      <c r="B255" s="605">
        <v>501.4574106562132</v>
      </c>
      <c r="C255" s="767">
        <v>103.822651431539</v>
      </c>
      <c r="D255" s="763">
        <v>1.7919138735714171</v>
      </c>
      <c r="E255" s="763">
        <v>1.6261613575106253</v>
      </c>
      <c r="F255" s="760">
        <v>472.12566142367353</v>
      </c>
      <c r="G255" s="763">
        <v>104.026424512489</v>
      </c>
      <c r="H255" s="763">
        <v>1.826596426259087</v>
      </c>
      <c r="I255" s="763">
        <v>1.7433187360849018</v>
      </c>
      <c r="K255" s="246"/>
      <c r="L255" s="73"/>
      <c r="N255" s="246"/>
      <c r="O255" s="73"/>
    </row>
    <row r="256" spans="1:15" x14ac:dyDescent="0.35">
      <c r="A256" s="757">
        <v>43800</v>
      </c>
      <c r="B256" s="605">
        <v>498.458132891785</v>
      </c>
      <c r="C256" s="767">
        <v>103.20167552557901</v>
      </c>
      <c r="D256" s="763">
        <v>1.0658504355832719</v>
      </c>
      <c r="E256" s="763">
        <v>1.2707320174999381</v>
      </c>
      <c r="F256" s="760">
        <v>472.13466198489812</v>
      </c>
      <c r="G256" s="763">
        <v>104.028407662907</v>
      </c>
      <c r="H256" s="763">
        <v>1.8117036139778975</v>
      </c>
      <c r="I256" s="763">
        <v>1.7643524770688117</v>
      </c>
      <c r="K256" s="246"/>
      <c r="L256" s="73"/>
      <c r="N256" s="246"/>
      <c r="O256" s="73"/>
    </row>
    <row r="257" spans="1:15" x14ac:dyDescent="0.35">
      <c r="A257" s="757">
        <v>43831</v>
      </c>
      <c r="B257" s="605">
        <v>499.32837922430508</v>
      </c>
      <c r="C257" s="767">
        <v>103.38185290399799</v>
      </c>
      <c r="D257" s="763">
        <v>1.1014412205348805</v>
      </c>
      <c r="E257" s="763">
        <v>1.319451460826528</v>
      </c>
      <c r="F257" s="760">
        <v>471.11127710275156</v>
      </c>
      <c r="G257" s="763">
        <v>103.80291881769401</v>
      </c>
      <c r="H257" s="763">
        <v>0.96437834512370557</v>
      </c>
      <c r="I257" s="763">
        <v>1.5330334877012319</v>
      </c>
      <c r="K257" s="246"/>
      <c r="L257" s="73"/>
      <c r="N257" s="246"/>
      <c r="O257" s="73"/>
    </row>
    <row r="258" spans="1:15" x14ac:dyDescent="0.35">
      <c r="A258" s="757">
        <v>43862</v>
      </c>
      <c r="B258" s="605">
        <v>498.03204582114552</v>
      </c>
      <c r="C258" s="767">
        <v>103.113457685989</v>
      </c>
      <c r="D258" s="763">
        <v>0.64384651742594201</v>
      </c>
      <c r="E258" s="763">
        <v>0.93679689160484259</v>
      </c>
      <c r="F258" s="760">
        <v>470.77953981315761</v>
      </c>
      <c r="G258" s="763">
        <v>103.729825048527</v>
      </c>
      <c r="H258" s="763">
        <v>1.149455500271813</v>
      </c>
      <c r="I258" s="763">
        <v>1.3076095371039571</v>
      </c>
      <c r="K258" s="246"/>
      <c r="L258" s="73"/>
      <c r="N258" s="246"/>
      <c r="O258" s="73"/>
    </row>
    <row r="259" spans="1:15" x14ac:dyDescent="0.35">
      <c r="A259" s="757">
        <v>43891</v>
      </c>
      <c r="B259" s="605">
        <v>493.56316121637275</v>
      </c>
      <c r="C259" s="767">
        <v>102.18821171544499</v>
      </c>
      <c r="D259" s="763">
        <v>-0.40791121215021064</v>
      </c>
      <c r="E259" s="763">
        <v>0.44494435964158185</v>
      </c>
      <c r="F259" s="760">
        <v>470.91308868124236</v>
      </c>
      <c r="G259" s="763">
        <v>103.759250712878</v>
      </c>
      <c r="H259" s="763">
        <v>0.89170496021061751</v>
      </c>
      <c r="I259" s="763">
        <v>1.0017105659529477</v>
      </c>
      <c r="K259" s="246"/>
      <c r="L259" s="73"/>
      <c r="N259" s="246"/>
      <c r="O259" s="73"/>
    </row>
    <row r="260" spans="1:15" x14ac:dyDescent="0.35">
      <c r="A260" s="757">
        <v>43922</v>
      </c>
      <c r="B260" s="605">
        <v>492.76767551534846</v>
      </c>
      <c r="C260" s="767">
        <v>102.02351291370999</v>
      </c>
      <c r="D260" s="763">
        <v>-1.424819099888154</v>
      </c>
      <c r="E260" s="763">
        <v>-0.3997815481547633</v>
      </c>
      <c r="F260" s="760">
        <v>464.22233422660361</v>
      </c>
      <c r="G260" s="763">
        <v>102.285034587645</v>
      </c>
      <c r="H260" s="763">
        <v>-0.85567144740028311</v>
      </c>
      <c r="I260" s="763">
        <v>0.39313131261492629</v>
      </c>
      <c r="K260" s="246"/>
      <c r="L260" s="73"/>
      <c r="N260" s="246"/>
      <c r="O260" s="73"/>
    </row>
    <row r="261" spans="1:15" x14ac:dyDescent="0.35">
      <c r="A261" s="757">
        <v>43952</v>
      </c>
      <c r="B261" s="605">
        <v>493.60139776843579</v>
      </c>
      <c r="C261" s="767">
        <v>102.196128280506</v>
      </c>
      <c r="D261" s="763">
        <v>-1.5186948460196135</v>
      </c>
      <c r="E261" s="763">
        <v>-1.1195369299274489</v>
      </c>
      <c r="F261" s="760">
        <v>465.54895994570097</v>
      </c>
      <c r="G261" s="763">
        <v>102.577338398897</v>
      </c>
      <c r="H261" s="763">
        <v>-0.74698495494018857</v>
      </c>
      <c r="I261" s="763">
        <v>-0.23847106010065033</v>
      </c>
      <c r="K261" s="246"/>
      <c r="L261" s="73"/>
      <c r="N261" s="246"/>
      <c r="O261" s="73"/>
    </row>
    <row r="262" spans="1:15" x14ac:dyDescent="0.35">
      <c r="A262" s="757">
        <v>43983</v>
      </c>
      <c r="B262" s="605">
        <v>492.21107913279343</v>
      </c>
      <c r="C262" s="767">
        <v>101.908274189571</v>
      </c>
      <c r="D262" s="763">
        <v>-1.9901307784393794</v>
      </c>
      <c r="E262" s="763">
        <v>-1.6449697472854012</v>
      </c>
      <c r="F262" s="760">
        <v>467.43986286604445</v>
      </c>
      <c r="G262" s="763">
        <v>102.993972964598</v>
      </c>
      <c r="H262" s="763">
        <v>-0.72438701701655361</v>
      </c>
      <c r="I262" s="763">
        <v>-0.77556884523761482</v>
      </c>
      <c r="K262" s="246"/>
      <c r="L262" s="73"/>
      <c r="N262" s="246"/>
      <c r="O262" s="73"/>
    </row>
    <row r="263" spans="1:15" x14ac:dyDescent="0.35">
      <c r="A263" s="757">
        <v>44013</v>
      </c>
      <c r="B263" s="605">
        <v>496.41525534615607</v>
      </c>
      <c r="C263" s="767">
        <v>102.778714454848</v>
      </c>
      <c r="D263" s="763">
        <v>-1.2398270480471183</v>
      </c>
      <c r="E263" s="763">
        <v>-1.5828259323218532</v>
      </c>
      <c r="F263" s="760">
        <v>469.61947681167624</v>
      </c>
      <c r="G263" s="763">
        <v>103.47422105130001</v>
      </c>
      <c r="H263" s="763">
        <v>-0.18037390583796764</v>
      </c>
      <c r="I263" s="763">
        <v>-0.55043200571927287</v>
      </c>
      <c r="K263" s="246"/>
      <c r="L263" s="73"/>
      <c r="N263" s="246"/>
      <c r="O263" s="73"/>
    </row>
    <row r="264" spans="1:15" x14ac:dyDescent="0.35">
      <c r="A264" s="757">
        <v>44044</v>
      </c>
      <c r="B264" s="605">
        <v>510.17532380034294</v>
      </c>
      <c r="C264" s="767">
        <v>105.62762397425</v>
      </c>
      <c r="D264" s="763">
        <v>1.714762424865782</v>
      </c>
      <c r="E264" s="763">
        <v>-0.50621051009277096</v>
      </c>
      <c r="F264" s="760">
        <v>478.76758919519494</v>
      </c>
      <c r="G264" s="763">
        <v>105.489882346698</v>
      </c>
      <c r="H264" s="763">
        <v>1.7421268688394349</v>
      </c>
      <c r="I264" s="763">
        <v>0.27895533925895677</v>
      </c>
      <c r="K264" s="246"/>
      <c r="L264" s="73"/>
      <c r="N264" s="246"/>
      <c r="O264" s="73"/>
    </row>
    <row r="265" spans="1:15" x14ac:dyDescent="0.35">
      <c r="A265" s="757">
        <v>44075</v>
      </c>
      <c r="B265" s="605">
        <v>513.10537672112673</v>
      </c>
      <c r="C265" s="767">
        <v>106.23426744307901</v>
      </c>
      <c r="D265" s="763">
        <v>1.9222105123235451</v>
      </c>
      <c r="E265" s="763">
        <v>0.79897907875830754</v>
      </c>
      <c r="F265" s="760">
        <v>481.34615796559325</v>
      </c>
      <c r="G265" s="763">
        <v>106.05803466600899</v>
      </c>
      <c r="H265" s="763">
        <v>2.3109692396961918</v>
      </c>
      <c r="I265" s="763">
        <v>1.2909439074126681</v>
      </c>
      <c r="K265" s="246"/>
      <c r="L265" s="73"/>
      <c r="N265" s="246"/>
      <c r="O265" s="73"/>
    </row>
    <row r="266" spans="1:15" x14ac:dyDescent="0.35">
      <c r="A266" s="757">
        <v>44105</v>
      </c>
      <c r="B266" s="605">
        <v>517.22404641294804</v>
      </c>
      <c r="C266" s="767">
        <v>107.08700428311499</v>
      </c>
      <c r="D266" s="763">
        <v>3.023714403499639</v>
      </c>
      <c r="E266" s="763">
        <v>2.2201126400264428</v>
      </c>
      <c r="F266" s="760">
        <v>484.79267218814226</v>
      </c>
      <c r="G266" s="763">
        <v>106.81742688062</v>
      </c>
      <c r="H266" s="763">
        <v>2.7789329064887909</v>
      </c>
      <c r="I266" s="763">
        <v>2.2777366712241331</v>
      </c>
      <c r="K266" s="246"/>
      <c r="L266" s="73"/>
      <c r="N266" s="246"/>
      <c r="O266" s="73"/>
    </row>
    <row r="267" spans="1:15" x14ac:dyDescent="0.35">
      <c r="A267" s="757">
        <v>44136</v>
      </c>
      <c r="B267" s="605">
        <v>523.73134535186239</v>
      </c>
      <c r="C267" s="767">
        <v>108.43428725299199</v>
      </c>
      <c r="D267" s="763">
        <v>4.4418397699021597</v>
      </c>
      <c r="E267" s="763">
        <v>3.1276350623073768</v>
      </c>
      <c r="F267" s="760">
        <v>489.69472902635431</v>
      </c>
      <c r="G267" s="763">
        <v>107.897527979337</v>
      </c>
      <c r="H267" s="763">
        <v>3.7212693649614437</v>
      </c>
      <c r="I267" s="763">
        <v>2.9378377778322857</v>
      </c>
      <c r="K267" s="246"/>
      <c r="L267" s="73"/>
      <c r="N267" s="246"/>
      <c r="O267" s="73"/>
    </row>
    <row r="268" spans="1:15" x14ac:dyDescent="0.35">
      <c r="A268" s="757">
        <v>44166</v>
      </c>
      <c r="B268" s="605">
        <v>520.74834111230632</v>
      </c>
      <c r="C268" s="767">
        <v>107.816680647125</v>
      </c>
      <c r="D268" s="763">
        <v>4.4718315841704879</v>
      </c>
      <c r="E268" s="763">
        <v>3.9777717696681663</v>
      </c>
      <c r="F268" s="760">
        <v>489.57593339756284</v>
      </c>
      <c r="G268" s="763">
        <v>107.87135298924299</v>
      </c>
      <c r="H268" s="763">
        <v>3.6941306828310303</v>
      </c>
      <c r="I268" s="763">
        <v>3.398305621579027</v>
      </c>
      <c r="K268" s="246"/>
      <c r="L268" s="73"/>
      <c r="N268" s="246"/>
      <c r="O268" s="73"/>
    </row>
    <row r="269" spans="1:15" x14ac:dyDescent="0.35">
      <c r="A269" s="757">
        <v>44197</v>
      </c>
      <c r="B269" s="605">
        <v>517.09720948733502</v>
      </c>
      <c r="C269" s="767">
        <v>107.06074373608401</v>
      </c>
      <c r="D269" s="763">
        <v>3.5585460395087836</v>
      </c>
      <c r="E269" s="763">
        <v>4.1576272034465518</v>
      </c>
      <c r="F269" s="760">
        <v>487.88260365569369</v>
      </c>
      <c r="G269" s="763">
        <v>107.49825096798</v>
      </c>
      <c r="H269" s="763">
        <v>3.5599501366392161</v>
      </c>
      <c r="I269" s="763">
        <v>3.6585208824015325</v>
      </c>
      <c r="K269" s="246"/>
      <c r="L269" s="73"/>
      <c r="N269" s="246"/>
      <c r="O269" s="73"/>
    </row>
    <row r="270" spans="1:15" x14ac:dyDescent="0.35">
      <c r="A270" s="757">
        <v>44228</v>
      </c>
      <c r="B270" s="605">
        <v>514.37872085839058</v>
      </c>
      <c r="C270" s="767">
        <v>106.497902921798</v>
      </c>
      <c r="D270" s="763">
        <v>3.282253657049921</v>
      </c>
      <c r="E270" s="763">
        <v>3.7708927477528533</v>
      </c>
      <c r="F270" s="760">
        <v>489.30796363395979</v>
      </c>
      <c r="G270" s="763">
        <v>107.812309521237</v>
      </c>
      <c r="H270" s="763">
        <v>3.9356901168975469</v>
      </c>
      <c r="I270" s="763">
        <v>3.7298494668856534</v>
      </c>
      <c r="K270" s="246"/>
      <c r="L270" s="73"/>
      <c r="N270" s="246"/>
      <c r="O270" s="73"/>
    </row>
    <row r="271" spans="1:15" x14ac:dyDescent="0.35">
      <c r="A271" s="757">
        <v>44256</v>
      </c>
      <c r="B271" s="605">
        <v>510.36290564655133</v>
      </c>
      <c r="C271" s="767">
        <v>105.66646125977</v>
      </c>
      <c r="D271" s="763">
        <v>3.4037678964483717</v>
      </c>
      <c r="E271" s="763">
        <v>3.4150140355692287</v>
      </c>
      <c r="F271" s="760">
        <v>490.48116239476752</v>
      </c>
      <c r="G271" s="763">
        <v>108.070807803159</v>
      </c>
      <c r="H271" s="763">
        <v>4.1553471720915951</v>
      </c>
      <c r="I271" s="763">
        <v>3.8836121467316076</v>
      </c>
      <c r="K271" s="246"/>
      <c r="L271" s="73"/>
      <c r="N271" s="246"/>
      <c r="O271" s="73"/>
    </row>
    <row r="272" spans="1:15" x14ac:dyDescent="0.35">
      <c r="A272" s="757">
        <v>44287</v>
      </c>
      <c r="B272" s="605">
        <v>529.02396937418644</v>
      </c>
      <c r="C272" s="767">
        <v>109.530081725964</v>
      </c>
      <c r="D272" s="763">
        <v>7.3576851040239575</v>
      </c>
      <c r="E272" s="763">
        <v>4.6755893819508572</v>
      </c>
      <c r="F272" s="760">
        <v>492.00799311246817</v>
      </c>
      <c r="G272" s="763">
        <v>108.40722404437599</v>
      </c>
      <c r="H272" s="763">
        <v>5.9854205274624803</v>
      </c>
      <c r="I272" s="763">
        <v>4.6860697956214921</v>
      </c>
      <c r="K272" s="246"/>
      <c r="L272" s="73"/>
      <c r="N272" s="246"/>
      <c r="O272" s="73"/>
    </row>
    <row r="273" spans="1:15" x14ac:dyDescent="0.35">
      <c r="A273" s="757">
        <v>44317</v>
      </c>
      <c r="B273" s="605">
        <v>528.94382928701918</v>
      </c>
      <c r="C273" s="767">
        <v>109.513489377025</v>
      </c>
      <c r="D273" s="763">
        <v>7.1601157691947463</v>
      </c>
      <c r="E273" s="763">
        <v>5.973143076882593</v>
      </c>
      <c r="F273" s="760">
        <v>490.16108579560671</v>
      </c>
      <c r="G273" s="763">
        <v>108.00028330745501</v>
      </c>
      <c r="H273" s="763">
        <v>5.2866890418520853</v>
      </c>
      <c r="I273" s="763">
        <v>5.1379068211414562</v>
      </c>
      <c r="K273" s="246"/>
      <c r="L273" s="73"/>
      <c r="N273" s="246"/>
      <c r="O273" s="73"/>
    </row>
    <row r="274" spans="1:15" x14ac:dyDescent="0.35">
      <c r="A274" s="757">
        <v>44348</v>
      </c>
      <c r="B274" s="605">
        <v>522.59432407968825</v>
      </c>
      <c r="C274" s="767">
        <v>108.198876307411</v>
      </c>
      <c r="D274" s="763">
        <v>6.1728080157045326</v>
      </c>
      <c r="E274" s="763">
        <v>6.8972906309906818</v>
      </c>
      <c r="F274" s="760">
        <v>488.51520219023206</v>
      </c>
      <c r="G274" s="763">
        <v>107.637635392672</v>
      </c>
      <c r="H274" s="763">
        <v>4.508673948979677</v>
      </c>
      <c r="I274" s="763">
        <v>5.2585554939095971</v>
      </c>
      <c r="K274" s="246"/>
      <c r="L274" s="73"/>
      <c r="N274" s="246"/>
      <c r="O274" s="73"/>
    </row>
    <row r="275" spans="1:15" x14ac:dyDescent="0.35">
      <c r="A275" s="757">
        <v>44378</v>
      </c>
      <c r="B275" s="605">
        <v>522.21939809732783</v>
      </c>
      <c r="C275" s="767">
        <v>108.121250952292</v>
      </c>
      <c r="D275" s="763">
        <v>5.1980962456881485</v>
      </c>
      <c r="E275" s="763">
        <v>6.175152253957009</v>
      </c>
      <c r="F275" s="760">
        <v>488.30626492041915</v>
      </c>
      <c r="G275" s="763">
        <v>107.59159892632</v>
      </c>
      <c r="H275" s="763">
        <v>3.9791339651435464</v>
      </c>
      <c r="I275" s="763">
        <v>4.5896101784168479</v>
      </c>
      <c r="K275" s="246"/>
      <c r="L275" s="73"/>
      <c r="N275" s="246"/>
      <c r="O275" s="73"/>
    </row>
    <row r="276" spans="1:15" x14ac:dyDescent="0.35">
      <c r="A276" s="757">
        <v>44409</v>
      </c>
      <c r="B276" s="605">
        <v>522.24491231028378</v>
      </c>
      <c r="C276" s="767">
        <v>108.126533461199</v>
      </c>
      <c r="D276" s="763">
        <v>2.3657726955575384</v>
      </c>
      <c r="E276" s="763">
        <v>4.5541033285465033</v>
      </c>
      <c r="F276" s="760">
        <v>487.4284971410591</v>
      </c>
      <c r="G276" s="763">
        <v>107.39819481572</v>
      </c>
      <c r="H276" s="763">
        <v>1.8090004714862005</v>
      </c>
      <c r="I276" s="763">
        <v>3.4201239142514623</v>
      </c>
      <c r="K276" s="246"/>
      <c r="L276" s="73"/>
      <c r="N276" s="246"/>
      <c r="O276" s="73"/>
    </row>
    <row r="277" spans="1:15" x14ac:dyDescent="0.35">
      <c r="A277" s="757">
        <v>44440</v>
      </c>
      <c r="B277" s="605">
        <v>521.19795093734524</v>
      </c>
      <c r="C277" s="767">
        <v>107.90976868043199</v>
      </c>
      <c r="D277" s="763">
        <v>1.5771758752426308</v>
      </c>
      <c r="E277" s="763">
        <v>3.0247040731965029</v>
      </c>
      <c r="F277" s="760">
        <v>486.71425847613301</v>
      </c>
      <c r="G277" s="763">
        <v>107.240822106224</v>
      </c>
      <c r="H277" s="763">
        <v>1.1152266246869118</v>
      </c>
      <c r="I277" s="763">
        <v>2.2882448289371808</v>
      </c>
      <c r="K277" s="246"/>
      <c r="L277" s="73"/>
      <c r="N277" s="246"/>
      <c r="O277" s="73"/>
    </row>
    <row r="278" spans="1:15" x14ac:dyDescent="0.35">
      <c r="A278" s="757">
        <v>44470</v>
      </c>
      <c r="B278" s="605">
        <v>520.37946813519625</v>
      </c>
      <c r="C278" s="767">
        <v>107.740308517187</v>
      </c>
      <c r="D278" s="763">
        <v>0.61006864319858778</v>
      </c>
      <c r="E278" s="763">
        <v>1.5136327554205309</v>
      </c>
      <c r="F278" s="760">
        <v>484.73818637061822</v>
      </c>
      <c r="G278" s="763">
        <v>106.80542167682199</v>
      </c>
      <c r="H278" s="763">
        <v>-1.1238993625482863E-2</v>
      </c>
      <c r="I278" s="763">
        <v>0.96715762707849251</v>
      </c>
      <c r="K278" s="246"/>
      <c r="L278" s="73"/>
      <c r="N278" s="246"/>
      <c r="O278" s="73"/>
    </row>
    <row r="279" spans="1:15" x14ac:dyDescent="0.35">
      <c r="A279" s="757">
        <v>44501</v>
      </c>
      <c r="B279" s="605">
        <v>516.74676338469146</v>
      </c>
      <c r="C279" s="767">
        <v>106.988186739643</v>
      </c>
      <c r="D279" s="763">
        <v>-1.3336192361139751</v>
      </c>
      <c r="E279" s="763">
        <v>0.27434023544969932</v>
      </c>
      <c r="F279" s="760">
        <v>482.78597446113264</v>
      </c>
      <c r="G279" s="763">
        <v>106.375278514889</v>
      </c>
      <c r="H279" s="763">
        <v>-1.4108288604531509</v>
      </c>
      <c r="I279" s="763">
        <v>-0.10956883512868387</v>
      </c>
      <c r="K279" s="246"/>
      <c r="L279" s="73"/>
      <c r="N279" s="246"/>
      <c r="O279" s="73"/>
    </row>
    <row r="280" spans="1:15" x14ac:dyDescent="0.35">
      <c r="A280" s="757">
        <v>44531</v>
      </c>
      <c r="B280" s="605">
        <v>525.19678733630849</v>
      </c>
      <c r="C280" s="767">
        <v>108.73769501826</v>
      </c>
      <c r="D280" s="763">
        <v>0.85424107439312991</v>
      </c>
      <c r="E280" s="763">
        <v>3.9654511034484585E-2</v>
      </c>
      <c r="F280" s="760">
        <v>483.00041101199656</v>
      </c>
      <c r="G280" s="763">
        <v>106.42252667251699</v>
      </c>
      <c r="H280" s="763">
        <v>-1.3431057241587325</v>
      </c>
      <c r="I280" s="763">
        <v>-0.92473887216767992</v>
      </c>
      <c r="K280" s="246"/>
      <c r="L280" s="73"/>
      <c r="N280" s="246"/>
      <c r="O280" s="73"/>
    </row>
    <row r="281" spans="1:15" x14ac:dyDescent="0.35">
      <c r="A281" s="757">
        <v>44562</v>
      </c>
      <c r="B281" s="605">
        <v>517.68940212224175</v>
      </c>
      <c r="C281" s="767">
        <v>107.18335237284499</v>
      </c>
      <c r="D281" s="763">
        <v>0.11452249674562154</v>
      </c>
      <c r="E281" s="763">
        <v>-0.12448590353135103</v>
      </c>
      <c r="F281" s="760">
        <v>483.78843681287054</v>
      </c>
      <c r="G281" s="763">
        <v>106.596157367026</v>
      </c>
      <c r="H281" s="763">
        <v>-0.83917049145544809</v>
      </c>
      <c r="I281" s="763">
        <v>-1.1981327513642981</v>
      </c>
      <c r="K281" s="246"/>
      <c r="L281" s="73"/>
      <c r="N281" s="246"/>
      <c r="O281" s="73"/>
    </row>
    <row r="282" spans="1:15" x14ac:dyDescent="0.35">
      <c r="A282" s="757">
        <v>44593</v>
      </c>
      <c r="B282" s="605">
        <v>515.12645906156888</v>
      </c>
      <c r="C282" s="767">
        <v>106.65271599501401</v>
      </c>
      <c r="D282" s="763">
        <v>0.14536725040461818</v>
      </c>
      <c r="E282" s="763">
        <v>0.37290855248966182</v>
      </c>
      <c r="F282" s="760">
        <v>481.53302300569544</v>
      </c>
      <c r="G282" s="763">
        <v>106.09920781878699</v>
      </c>
      <c r="H282" s="763">
        <v>-1.5889667052467189</v>
      </c>
      <c r="I282" s="763">
        <v>-1.257502802798669</v>
      </c>
      <c r="K282" s="246"/>
      <c r="L282" s="73"/>
      <c r="N282" s="246"/>
      <c r="O282" s="73"/>
    </row>
    <row r="283" spans="1:15" s="244" customFormat="1" ht="14.15" customHeight="1" x14ac:dyDescent="0.35">
      <c r="A283" s="244">
        <v>44621</v>
      </c>
      <c r="B283" s="244">
        <v>524.19670980256433</v>
      </c>
      <c r="C283" s="770">
        <v>108.530637152559</v>
      </c>
      <c r="D283" s="766">
        <v>2.7105818238274395</v>
      </c>
      <c r="E283" s="766">
        <v>0.98413236454334196</v>
      </c>
      <c r="F283" s="762">
        <v>479.17780163931036</v>
      </c>
      <c r="G283" s="766">
        <v>105.58026704157599</v>
      </c>
      <c r="H283" s="766">
        <v>-2.3045453367196984</v>
      </c>
      <c r="I283" s="766">
        <v>-1.5788590703131717</v>
      </c>
      <c r="K283" s="245"/>
      <c r="L283" s="243"/>
      <c r="N283" s="245"/>
      <c r="O283" s="243"/>
    </row>
    <row r="284" spans="1:15" s="244" customFormat="1" ht="14.15" customHeight="1" x14ac:dyDescent="0.35">
      <c r="A284" s="244">
        <v>44652</v>
      </c>
      <c r="B284" s="244">
        <v>509.66954850189575</v>
      </c>
      <c r="C284" s="770">
        <v>105.522907339502</v>
      </c>
      <c r="D284" s="766">
        <v>-3.6585149242266084</v>
      </c>
      <c r="E284" s="766">
        <v>-0.30718137444655724</v>
      </c>
      <c r="F284" s="762">
        <v>471.22872234487033</v>
      </c>
      <c r="G284" s="766">
        <v>103.828796268576</v>
      </c>
      <c r="H284" s="766">
        <v>-4.2233604044005659</v>
      </c>
      <c r="I284" s="766">
        <v>-2.7080887462652896</v>
      </c>
      <c r="K284" s="245"/>
      <c r="L284" s="243"/>
      <c r="N284" s="245"/>
      <c r="O284" s="243"/>
    </row>
    <row r="285" spans="1:15" s="244" customFormat="1" ht="14.15" customHeight="1" x14ac:dyDescent="0.35">
      <c r="A285" s="244">
        <v>44682</v>
      </c>
      <c r="B285" s="244">
        <v>506.31086984674351</v>
      </c>
      <c r="C285" s="770">
        <v>104.827520421542</v>
      </c>
      <c r="D285" s="766">
        <v>-4.2788965835528074</v>
      </c>
      <c r="E285" s="766">
        <v>-1.7951300755142512</v>
      </c>
      <c r="F285" s="762">
        <v>472.55747181559593</v>
      </c>
      <c r="G285" s="766">
        <v>104.12156801941801</v>
      </c>
      <c r="H285" s="766">
        <v>-3.591393623473266</v>
      </c>
      <c r="I285" s="766">
        <v>-3.3739338852862204</v>
      </c>
      <c r="K285" s="245"/>
      <c r="L285" s="243"/>
      <c r="N285" s="245"/>
      <c r="O285" s="243"/>
    </row>
    <row r="286" spans="1:15" s="244" customFormat="1" ht="14.15" customHeight="1" x14ac:dyDescent="0.35">
      <c r="A286" s="244">
        <v>44713</v>
      </c>
      <c r="B286" s="244">
        <v>507.64600741300711</v>
      </c>
      <c r="C286" s="770">
        <v>105.10394972383099</v>
      </c>
      <c r="D286" s="766">
        <v>-2.8604054766583715</v>
      </c>
      <c r="E286" s="766">
        <v>-3.6022435410836096</v>
      </c>
      <c r="F286" s="762">
        <v>469.63239997265816</v>
      </c>
      <c r="G286" s="766">
        <v>103.47706849286099</v>
      </c>
      <c r="H286" s="766">
        <v>-3.8653458751977041</v>
      </c>
      <c r="I286" s="766">
        <v>-3.8938124042786768</v>
      </c>
      <c r="K286" s="245"/>
      <c r="L286" s="243"/>
      <c r="N286" s="245"/>
      <c r="O286" s="243"/>
    </row>
    <row r="287" spans="1:15" s="244" customFormat="1" ht="14.15" customHeight="1" x14ac:dyDescent="0.35">
      <c r="A287" s="244">
        <v>44743</v>
      </c>
      <c r="B287" s="244">
        <v>502.52015338276846</v>
      </c>
      <c r="C287" s="770">
        <v>104.04268361237</v>
      </c>
      <c r="D287" s="766">
        <v>-3.7722161961681735</v>
      </c>
      <c r="E287" s="766">
        <v>-3.639729688237523</v>
      </c>
      <c r="F287" s="762">
        <v>468.37768260827971</v>
      </c>
      <c r="G287" s="766">
        <v>103.200608702905</v>
      </c>
      <c r="H287" s="766">
        <v>-4.0811645771915863</v>
      </c>
      <c r="I287" s="766">
        <v>-3.8456489068639286</v>
      </c>
      <c r="K287" s="245"/>
      <c r="L287" s="243"/>
      <c r="N287" s="245"/>
      <c r="O287" s="243"/>
    </row>
    <row r="288" spans="1:15" ht="14.25" customHeight="1" x14ac:dyDescent="0.35">
      <c r="A288" s="757">
        <v>44774</v>
      </c>
      <c r="B288" s="605">
        <v>504.20523076219479</v>
      </c>
      <c r="C288" s="770">
        <v>104.39156508800799</v>
      </c>
      <c r="D288" s="766">
        <v>-3.4542570205779271</v>
      </c>
      <c r="E288" s="766">
        <v>-3.3621743162512558</v>
      </c>
      <c r="F288" s="762">
        <v>470.18585947252649</v>
      </c>
      <c r="G288" s="766">
        <v>103.599015714942</v>
      </c>
      <c r="H288" s="766">
        <v>-3.5374701663252921</v>
      </c>
      <c r="I288" s="766">
        <v>-3.8281730282910758</v>
      </c>
    </row>
    <row r="289" spans="1:9" ht="14.25" customHeight="1" x14ac:dyDescent="0.35">
      <c r="A289" s="757">
        <v>44805</v>
      </c>
      <c r="B289" s="605">
        <v>500.75405660449678</v>
      </c>
      <c r="C289" s="770">
        <v>103.67702773350899</v>
      </c>
      <c r="D289" s="766">
        <v>-3.9224817166071517</v>
      </c>
      <c r="E289" s="766">
        <v>-3.7161795383325824</v>
      </c>
      <c r="F289" s="762">
        <v>468.90988540314908</v>
      </c>
      <c r="G289" s="766">
        <v>103.317872301115</v>
      </c>
      <c r="H289" s="766">
        <v>-3.6580750949701297</v>
      </c>
      <c r="I289" s="766">
        <v>-3.7591459450290046</v>
      </c>
    </row>
    <row r="290" spans="1:9" ht="14.25" customHeight="1" x14ac:dyDescent="0.35">
      <c r="A290" s="757">
        <v>44835</v>
      </c>
      <c r="B290" s="605">
        <v>499.80104170350319</v>
      </c>
      <c r="C290" s="770">
        <v>103.479713800616</v>
      </c>
      <c r="D290" s="766">
        <v>-3.9545039133532356</v>
      </c>
      <c r="E290" s="766">
        <v>-3.7767718958460108</v>
      </c>
      <c r="F290" s="762">
        <v>465.21605652972096</v>
      </c>
      <c r="G290" s="766">
        <v>102.503987689749</v>
      </c>
      <c r="H290" s="766">
        <v>-4.0273554652389549</v>
      </c>
      <c r="I290" s="766">
        <v>-3.7404793641392189</v>
      </c>
    </row>
    <row r="291" spans="1:9" ht="14.25" customHeight="1" x14ac:dyDescent="0.35">
      <c r="A291" s="757">
        <v>44866</v>
      </c>
      <c r="B291" s="605">
        <v>500.70544697418865</v>
      </c>
      <c r="C291" s="770">
        <v>103.666963507522</v>
      </c>
      <c r="D291" s="766">
        <v>-3.1042896728432652</v>
      </c>
      <c r="E291" s="766">
        <v>-3.6618591829245588</v>
      </c>
      <c r="F291" s="762">
        <v>466.80969654491724</v>
      </c>
      <c r="G291" s="766">
        <v>102.855124444826</v>
      </c>
      <c r="H291" s="766">
        <v>-3.309184351108712</v>
      </c>
      <c r="I291" s="766">
        <v>-3.6653398866648814</v>
      </c>
    </row>
    <row r="292" spans="1:9" ht="14.25" customHeight="1" x14ac:dyDescent="0.35">
      <c r="A292" s="757">
        <v>44896</v>
      </c>
      <c r="B292" s="605">
        <v>499.35156908051829</v>
      </c>
      <c r="C292" s="770">
        <v>103.38665417387099</v>
      </c>
      <c r="D292" s="766">
        <v>-4.9210541417954659</v>
      </c>
      <c r="E292" s="766">
        <v>-3.9982103792926154</v>
      </c>
      <c r="F292" s="762">
        <v>465.60595322730745</v>
      </c>
      <c r="G292" s="766">
        <v>102.58989608807001</v>
      </c>
      <c r="H292" s="766">
        <v>-3.6013339508849924</v>
      </c>
      <c r="I292" s="766">
        <v>-3.6464646355194077</v>
      </c>
    </row>
    <row r="293" spans="1:9" ht="14.25" customHeight="1" x14ac:dyDescent="0.35">
      <c r="A293" s="757">
        <v>44927</v>
      </c>
      <c r="B293" s="605">
        <v>500.29616515724177</v>
      </c>
      <c r="C293" s="770">
        <v>103.582225058124</v>
      </c>
      <c r="D293" s="766">
        <v>-3.3597823122701129</v>
      </c>
      <c r="E293" s="766">
        <v>-3.8008796571798911</v>
      </c>
      <c r="F293" s="762">
        <v>467.43234044037058</v>
      </c>
      <c r="G293" s="766">
        <v>102.992315501108</v>
      </c>
      <c r="H293" s="766">
        <v>-3.3808365657210828</v>
      </c>
      <c r="I293" s="766">
        <v>-3.4304425897094717</v>
      </c>
    </row>
    <row r="294" spans="1:9" x14ac:dyDescent="0.35">
      <c r="A294" s="757">
        <v>44958</v>
      </c>
      <c r="B294" s="605">
        <v>500.14814616154331</v>
      </c>
      <c r="C294" s="770">
        <v>103.5515789369</v>
      </c>
      <c r="D294" s="766">
        <v>-2.907696282445329</v>
      </c>
      <c r="E294" s="766">
        <v>-3.7366043321992919</v>
      </c>
      <c r="F294" s="762">
        <v>466.96994830767903</v>
      </c>
      <c r="G294" s="766">
        <v>102.89043372636699</v>
      </c>
      <c r="H294" s="766">
        <v>-3.0243148449331017</v>
      </c>
      <c r="I294" s="766">
        <v>-3.3358350673458546</v>
      </c>
    </row>
    <row r="295" spans="1:9" x14ac:dyDescent="0.35">
      <c r="A295" s="757">
        <v>44986</v>
      </c>
      <c r="B295" s="605">
        <v>502.27143568515316</v>
      </c>
      <c r="C295" s="770">
        <v>103.991188649337</v>
      </c>
      <c r="D295" s="766">
        <v>-4.1826424522330967</v>
      </c>
      <c r="E295" s="766">
        <v>-3.4872437765893949</v>
      </c>
      <c r="F295" s="762">
        <v>466.51562638864425</v>
      </c>
      <c r="G295" s="766">
        <v>102.79033011269701</v>
      </c>
      <c r="H295" s="766">
        <v>-2.6424795154006802</v>
      </c>
      <c r="I295" s="766">
        <v>-3.0170556319424975</v>
      </c>
    </row>
    <row r="296" spans="1:9" x14ac:dyDescent="0.35">
      <c r="A296" s="757">
        <v>45017</v>
      </c>
      <c r="B296" s="605">
        <v>504.13928213508001</v>
      </c>
      <c r="C296" s="770">
        <v>104.377910964687</v>
      </c>
      <c r="D296" s="766">
        <v>-1.085069018361267</v>
      </c>
      <c r="E296" s="766">
        <v>-2.7394482174460251</v>
      </c>
      <c r="F296" s="762">
        <v>467.21573007862963</v>
      </c>
      <c r="G296" s="766">
        <v>102.94458837402</v>
      </c>
      <c r="H296" s="766">
        <v>-0.8516017967393168</v>
      </c>
      <c r="I296" s="766">
        <v>-2.181533590617704</v>
      </c>
    </row>
    <row r="297" spans="1:9" x14ac:dyDescent="0.35">
      <c r="A297" s="757">
        <v>45047</v>
      </c>
      <c r="B297" s="605">
        <v>503.17771509489501</v>
      </c>
      <c r="C297" s="770">
        <v>104.178826381391</v>
      </c>
      <c r="D297" s="766">
        <v>-0.61882036085792436</v>
      </c>
      <c r="E297" s="766">
        <v>-1.9860504793233531</v>
      </c>
      <c r="F297" s="762">
        <v>468.54549029483519</v>
      </c>
      <c r="G297" s="766">
        <v>103.23758282878801</v>
      </c>
      <c r="H297" s="766">
        <v>-0.84899335214117855</v>
      </c>
      <c r="I297" s="766">
        <v>-1.4538069198328714</v>
      </c>
    </row>
    <row r="298" spans="1:9" x14ac:dyDescent="0.35">
      <c r="A298" s="757">
        <v>45078</v>
      </c>
      <c r="B298" s="605">
        <v>513.29365736714715</v>
      </c>
      <c r="C298" s="770">
        <v>106.27324940937901</v>
      </c>
      <c r="D298" s="766">
        <v>1.1125173588817887</v>
      </c>
      <c r="E298" s="766">
        <v>-0.19793376601593593</v>
      </c>
      <c r="F298" s="762">
        <v>469.79635471313355</v>
      </c>
      <c r="G298" s="766">
        <v>103.51319367483499</v>
      </c>
      <c r="H298" s="766">
        <v>3.4911292424652629E-2</v>
      </c>
      <c r="I298" s="766">
        <v>-0.55617062625012181</v>
      </c>
    </row>
    <row r="299" spans="1:9" x14ac:dyDescent="0.35">
      <c r="A299" s="757">
        <v>45108</v>
      </c>
      <c r="B299" s="605">
        <v>508.72937967700057</v>
      </c>
      <c r="C299" s="770">
        <v>105.328253081494</v>
      </c>
      <c r="D299" s="766">
        <v>1.2356173682655367</v>
      </c>
      <c r="E299" s="766">
        <v>0.57526235612203891</v>
      </c>
      <c r="F299" s="762">
        <v>472.4856726943363</v>
      </c>
      <c r="G299" s="766">
        <v>104.10574806621899</v>
      </c>
      <c r="H299" s="766">
        <v>0.87706785327178238</v>
      </c>
      <c r="I299" s="766">
        <v>1.8429695547794722E-2</v>
      </c>
    </row>
    <row r="300" spans="1:9" x14ac:dyDescent="0.35">
      <c r="A300" s="757">
        <v>45139</v>
      </c>
      <c r="B300" s="605">
        <v>506.93226607758174</v>
      </c>
      <c r="C300" s="770">
        <v>104.95617542375</v>
      </c>
      <c r="D300" s="766">
        <v>0.54085819602953222</v>
      </c>
      <c r="E300" s="766">
        <v>0.96303401167367042</v>
      </c>
      <c r="F300" s="762">
        <v>475.17599043339271</v>
      </c>
      <c r="G300" s="766">
        <v>104.698522740556</v>
      </c>
      <c r="H300" s="766">
        <v>1.0613103010933571</v>
      </c>
      <c r="I300" s="766">
        <v>0.65772635119883205</v>
      </c>
    </row>
    <row r="301" spans="1:9" x14ac:dyDescent="0.35">
      <c r="A301" s="757">
        <v>45170</v>
      </c>
      <c r="B301" s="605">
        <v>507.78670584689621</v>
      </c>
      <c r="C301" s="770">
        <v>105.13308018266601</v>
      </c>
      <c r="D301" s="766">
        <v>1.4044118364384843</v>
      </c>
      <c r="E301" s="766">
        <v>1.0593120158295051</v>
      </c>
      <c r="F301" s="762">
        <v>473.32090123443282</v>
      </c>
      <c r="G301" s="766">
        <v>104.289779237952</v>
      </c>
      <c r="H301" s="766">
        <v>0.94069584979878584</v>
      </c>
      <c r="I301" s="766">
        <v>0.95981470160725735</v>
      </c>
    </row>
    <row r="302" spans="1:9" x14ac:dyDescent="0.35">
      <c r="A302" s="757">
        <v>45200</v>
      </c>
      <c r="B302" s="605">
        <v>506.80129623014619</v>
      </c>
      <c r="C302" s="770">
        <v>104.929059189092</v>
      </c>
      <c r="D302" s="766">
        <v>1.4006082305838135</v>
      </c>
      <c r="E302" s="766">
        <v>1.113794586463186</v>
      </c>
      <c r="F302" s="762">
        <v>472.0361837152023</v>
      </c>
      <c r="G302" s="766">
        <v>104.006709324677</v>
      </c>
      <c r="H302" s="766">
        <v>1.4660128535451094</v>
      </c>
      <c r="I302" s="766">
        <v>1.155104867836144</v>
      </c>
    </row>
    <row r="303" spans="1:9" x14ac:dyDescent="0.35">
      <c r="A303" s="757">
        <v>45231</v>
      </c>
      <c r="B303" s="605">
        <v>509.17354118911754</v>
      </c>
      <c r="C303" s="770">
        <v>105.42021308621599</v>
      </c>
      <c r="D303" s="766">
        <v>1.6912326930138875</v>
      </c>
      <c r="E303" s="766">
        <v>1.4988069895450309</v>
      </c>
      <c r="F303" s="762">
        <v>476.72751039792581</v>
      </c>
      <c r="G303" s="766">
        <v>105.040378919234</v>
      </c>
      <c r="H303" s="766">
        <v>2.1245946531134905</v>
      </c>
      <c r="I303" s="766">
        <v>1.5096308701771335</v>
      </c>
    </row>
    <row r="304" spans="1:9" x14ac:dyDescent="0.35">
      <c r="A304" s="757">
        <v>45261</v>
      </c>
      <c r="B304" s="605">
        <v>508.68063654633994</v>
      </c>
      <c r="C304" s="770">
        <v>105.31816121535201</v>
      </c>
      <c r="D304" s="766">
        <v>1.8682363375767039</v>
      </c>
      <c r="E304" s="766">
        <v>1.6533175308907175</v>
      </c>
      <c r="F304" s="762">
        <v>475.92852727242962</v>
      </c>
      <c r="G304" s="766">
        <v>104.864333928287</v>
      </c>
      <c r="H304" s="766">
        <v>2.2170193429813594</v>
      </c>
      <c r="I304" s="766">
        <v>1.936169232680939</v>
      </c>
    </row>
    <row r="305" spans="1:14" x14ac:dyDescent="0.35">
      <c r="A305" s="757">
        <v>45292</v>
      </c>
      <c r="B305" s="605">
        <v>508.95923690803227</v>
      </c>
      <c r="C305" s="770">
        <v>105.37584313933201</v>
      </c>
      <c r="D305" s="766">
        <v>1.7315886776920877</v>
      </c>
      <c r="E305" s="766">
        <v>1.763600315104938</v>
      </c>
      <c r="F305" s="762">
        <v>476.04639142988475</v>
      </c>
      <c r="G305" s="766">
        <v>104.890303681427</v>
      </c>
      <c r="H305" s="766">
        <v>1.8428444598845601</v>
      </c>
      <c r="I305" s="766">
        <v>2.0612551569447675</v>
      </c>
    </row>
    <row r="306" spans="1:14" x14ac:dyDescent="0.35">
      <c r="A306" s="757">
        <v>45323</v>
      </c>
      <c r="B306" s="605">
        <v>511.88410070248165</v>
      </c>
      <c r="C306" s="770">
        <v>105.981412242037</v>
      </c>
      <c r="D306" s="766">
        <v>2.3464956595375952</v>
      </c>
      <c r="E306" s="766">
        <v>1.982142646613724</v>
      </c>
      <c r="F306" s="762">
        <v>477.70814766005356</v>
      </c>
      <c r="G306" s="766">
        <v>105.256448911734</v>
      </c>
      <c r="H306" s="766">
        <v>2.2995482667118807</v>
      </c>
      <c r="I306" s="766">
        <v>2.119617834902229</v>
      </c>
    </row>
    <row r="307" spans="1:14" x14ac:dyDescent="0.35">
      <c r="A307" s="757">
        <v>45352</v>
      </c>
      <c r="B307" s="605">
        <v>516.31926893161642</v>
      </c>
      <c r="C307" s="770">
        <v>106.89967751304199</v>
      </c>
      <c r="D307" s="766">
        <v>2.7968608701190476</v>
      </c>
      <c r="E307" s="766">
        <v>2.2923070851470726</v>
      </c>
      <c r="F307" s="762">
        <v>480.15120669755748</v>
      </c>
      <c r="G307" s="766">
        <v>105.794743516984</v>
      </c>
      <c r="H307" s="766">
        <v>2.9228560711820109</v>
      </c>
      <c r="I307" s="766">
        <v>2.3547297307268309</v>
      </c>
    </row>
    <row r="308" spans="1:14" x14ac:dyDescent="0.35">
      <c r="A308" s="757">
        <v>45383</v>
      </c>
      <c r="B308" s="605">
        <v>519.72914197207069</v>
      </c>
      <c r="C308" s="770">
        <v>107.605663809349</v>
      </c>
      <c r="D308" s="766">
        <v>3.0923715706036603</v>
      </c>
      <c r="E308" s="766">
        <v>2.7462350535075331</v>
      </c>
      <c r="F308" s="762">
        <v>482.14438196621103</v>
      </c>
      <c r="G308" s="766">
        <v>106.233912394184</v>
      </c>
      <c r="H308" s="766">
        <v>3.1952374302699411</v>
      </c>
      <c r="I308" s="766">
        <v>2.8059109686617916</v>
      </c>
    </row>
    <row r="309" spans="1:14" x14ac:dyDescent="0.35">
      <c r="A309" s="757">
        <v>45413</v>
      </c>
      <c r="B309" s="605">
        <v>519.76315377194749</v>
      </c>
      <c r="C309" s="770">
        <v>107.61270567405801</v>
      </c>
      <c r="D309" s="766">
        <v>3.2961393518638999</v>
      </c>
      <c r="E309" s="766">
        <v>3.0619691269921674</v>
      </c>
      <c r="F309" s="762">
        <v>484.15563162829312</v>
      </c>
      <c r="G309" s="766">
        <v>106.67706371647699</v>
      </c>
      <c r="H309" s="766">
        <v>3.3316170269049223</v>
      </c>
      <c r="I309" s="766">
        <v>3.1501891821113901</v>
      </c>
    </row>
    <row r="310" spans="1:14" x14ac:dyDescent="0.35">
      <c r="A310" s="757">
        <v>45444</v>
      </c>
      <c r="B310" s="605">
        <v>519.24293419201888</v>
      </c>
      <c r="C310" s="770">
        <v>107.504998469085</v>
      </c>
      <c r="D310" s="766">
        <v>1.1590396139682611</v>
      </c>
      <c r="E310" s="766">
        <v>2.5071884919164944</v>
      </c>
      <c r="F310" s="762">
        <v>485.77780039093727</v>
      </c>
      <c r="G310" s="766">
        <v>107.03448639040001</v>
      </c>
      <c r="H310" s="766">
        <v>3.4017815416133459</v>
      </c>
      <c r="I310" s="766">
        <v>3.3097355614178241</v>
      </c>
    </row>
    <row r="311" spans="1:14" x14ac:dyDescent="0.35">
      <c r="A311" s="757">
        <v>45474</v>
      </c>
      <c r="B311" s="605">
        <v>519.51825253330071</v>
      </c>
      <c r="C311" s="770">
        <v>107.56200087760899</v>
      </c>
      <c r="D311" s="766">
        <v>2.1207489261088455</v>
      </c>
      <c r="E311" s="766">
        <v>2.1848657176105348</v>
      </c>
      <c r="F311" s="762">
        <v>486.85283245348751</v>
      </c>
      <c r="G311" s="766">
        <v>107.27135498459199</v>
      </c>
      <c r="H311" s="766">
        <v>3.0407609350825169</v>
      </c>
      <c r="I311" s="766">
        <v>3.2575737426260076</v>
      </c>
    </row>
    <row r="312" spans="1:14" x14ac:dyDescent="0.35">
      <c r="A312" s="757">
        <v>45505</v>
      </c>
      <c r="B312" s="605">
        <v>519.8382426983419</v>
      </c>
      <c r="C312" s="770">
        <v>107.62825222151299</v>
      </c>
      <c r="D312" s="766">
        <v>2.5458976443975416</v>
      </c>
      <c r="E312" s="766">
        <v>1.9388484569435462</v>
      </c>
      <c r="F312" s="762">
        <v>487.35007448110463</v>
      </c>
      <c r="G312" s="766">
        <v>107.380915456468</v>
      </c>
      <c r="H312" s="766">
        <v>2.5620158199929932</v>
      </c>
      <c r="I312" s="766">
        <v>2.9999258496163037</v>
      </c>
    </row>
    <row r="313" spans="1:14" x14ac:dyDescent="0.35">
      <c r="A313" s="757">
        <v>45536</v>
      </c>
      <c r="B313" s="605">
        <v>523.63190563184526</v>
      </c>
      <c r="C313" s="770">
        <v>108.41369907307801</v>
      </c>
      <c r="D313" s="766">
        <v>3.1204439979424308</v>
      </c>
      <c r="E313" s="766">
        <v>2.5954308999346267</v>
      </c>
      <c r="F313" s="762">
        <v>488.99201540874162</v>
      </c>
      <c r="G313" s="766">
        <v>107.7426946562</v>
      </c>
      <c r="H313" s="766">
        <v>3.3108857296261789</v>
      </c>
      <c r="I313" s="766">
        <v>2.9706457376639293</v>
      </c>
    </row>
    <row r="314" spans="1:14" x14ac:dyDescent="0.35">
      <c r="A314" s="757">
        <v>45566</v>
      </c>
      <c r="B314" s="605">
        <v>525.42215937554886</v>
      </c>
      <c r="C314" s="770">
        <v>108.784356453858</v>
      </c>
      <c r="D314" s="766">
        <v>3.6741940645997744</v>
      </c>
      <c r="E314" s="766">
        <v>3.1134675326124466</v>
      </c>
      <c r="F314" s="762">
        <v>489.62067166853097</v>
      </c>
      <c r="G314" s="766">
        <v>107.881210454634</v>
      </c>
      <c r="H314" s="766">
        <v>3.7252415301997388</v>
      </c>
      <c r="I314" s="766">
        <v>3.1980731010504826</v>
      </c>
    </row>
    <row r="315" spans="1:14" s="277" customFormat="1" x14ac:dyDescent="0.35">
      <c r="A315" s="757">
        <v>45597</v>
      </c>
      <c r="B315" s="605">
        <v>523.02554982502693</v>
      </c>
      <c r="C315" s="770">
        <v>108.28815806752699</v>
      </c>
      <c r="D315" s="766">
        <v>2.7204886969499</v>
      </c>
      <c r="E315" s="766">
        <v>3.170973291706261</v>
      </c>
      <c r="F315" s="762">
        <v>490.29802418674524</v>
      </c>
      <c r="G315" s="766">
        <v>108.03045580679699</v>
      </c>
      <c r="H315" s="766">
        <v>2.8465975830704906</v>
      </c>
      <c r="I315" s="766">
        <v>3.2927799140537672</v>
      </c>
    </row>
    <row r="316" spans="1:14" s="277" customFormat="1" x14ac:dyDescent="0.35">
      <c r="A316" s="757">
        <v>45627</v>
      </c>
      <c r="B316" s="605">
        <v>526.65637013814023</v>
      </c>
      <c r="C316" s="770">
        <v>109.039889687737</v>
      </c>
      <c r="D316" s="766">
        <v>3.5337955291252143</v>
      </c>
      <c r="E316" s="766">
        <v>3.3088528021282428</v>
      </c>
      <c r="F316" s="762">
        <v>491.75685195419754</v>
      </c>
      <c r="G316" s="766">
        <v>108.351888529115</v>
      </c>
      <c r="H316" s="766">
        <v>3.3257776692817487</v>
      </c>
      <c r="I316" s="766">
        <v>3.2977878111963861</v>
      </c>
    </row>
    <row r="317" spans="1:14" s="277" customFormat="1" x14ac:dyDescent="0.35">
      <c r="A317" s="757">
        <v>45658</v>
      </c>
      <c r="B317" s="605">
        <v>520.51897847111388</v>
      </c>
      <c r="C317" s="770">
        <v>107.769192990064</v>
      </c>
      <c r="D317" s="766">
        <v>2.2712509617288816</v>
      </c>
      <c r="E317" s="766">
        <v>2.8417017675288321</v>
      </c>
      <c r="F317" s="762">
        <v>489.66072540916139</v>
      </c>
      <c r="G317" s="766">
        <v>107.89003574791199</v>
      </c>
      <c r="H317" s="766">
        <v>2.8598754710404677</v>
      </c>
      <c r="I317" s="766">
        <v>3.0106459941383719</v>
      </c>
    </row>
    <row r="318" spans="1:14" s="277" customFormat="1" x14ac:dyDescent="0.35">
      <c r="A318" s="757">
        <v>45689</v>
      </c>
      <c r="B318" s="605">
        <v>526.63149540330278</v>
      </c>
      <c r="C318" s="770">
        <v>109.034739577539</v>
      </c>
      <c r="D318" s="766">
        <v>2.8810026880269533</v>
      </c>
      <c r="E318" s="766">
        <v>2.8952059989849914</v>
      </c>
      <c r="F318" s="762">
        <v>491.22833028696135</v>
      </c>
      <c r="G318" s="766">
        <v>108.235436016972</v>
      </c>
      <c r="H318" s="766">
        <v>2.8302181348870334</v>
      </c>
      <c r="I318" s="766">
        <v>3.0050605129754757</v>
      </c>
      <c r="M318" s="286"/>
      <c r="N318" s="314"/>
    </row>
    <row r="319" spans="1:14" s="277" customFormat="1" x14ac:dyDescent="0.35">
      <c r="A319" s="757">
        <v>45717</v>
      </c>
      <c r="B319" s="605">
        <v>532.2937945432011</v>
      </c>
      <c r="C319" s="770">
        <v>110.20707225706499</v>
      </c>
      <c r="D319" s="766">
        <v>3.0939239677495607</v>
      </c>
      <c r="E319" s="766">
        <v>2.7506303949587192</v>
      </c>
      <c r="F319" s="762">
        <v>490.37188603656693</v>
      </c>
      <c r="G319" s="766">
        <v>108.046730253989</v>
      </c>
      <c r="H319" s="766">
        <v>2.1286376450673714</v>
      </c>
      <c r="I319" s="766">
        <v>2.605136080592132</v>
      </c>
      <c r="M319" s="286"/>
    </row>
    <row r="320" spans="1:14" s="277" customFormat="1" x14ac:dyDescent="0.35">
      <c r="A320" s="757">
        <v>45748</v>
      </c>
      <c r="B320" s="605">
        <v>524.81346359247152</v>
      </c>
      <c r="C320" s="770">
        <v>108.65833097538</v>
      </c>
      <c r="D320" s="766">
        <v>0.9782637165791499</v>
      </c>
      <c r="E320" s="766">
        <v>2.313165571776338</v>
      </c>
      <c r="F320" s="762">
        <v>490.2269928374003</v>
      </c>
      <c r="G320" s="766">
        <v>108.014805021626</v>
      </c>
      <c r="H320" s="766">
        <v>1.6763880641371287</v>
      </c>
      <c r="I320" s="766">
        <v>2.2099576573564121</v>
      </c>
    </row>
    <row r="321" spans="1:13" s="277" customFormat="1" x14ac:dyDescent="0.35">
      <c r="A321" s="757">
        <v>45778</v>
      </c>
      <c r="B321" s="605">
        <v>525.31361792145708</v>
      </c>
      <c r="C321" s="770">
        <v>108.76188383442</v>
      </c>
      <c r="D321" s="766">
        <v>1.0678833444097933</v>
      </c>
      <c r="E321" s="766">
        <v>1.7103171094529586</v>
      </c>
      <c r="F321" s="762">
        <v>491.84914211545708</v>
      </c>
      <c r="G321" s="766">
        <v>108.37222340238699</v>
      </c>
      <c r="H321" s="766">
        <v>1.5890573164024602</v>
      </c>
      <c r="I321" s="766">
        <v>1.7972815351570262</v>
      </c>
    </row>
    <row r="322" spans="1:13" x14ac:dyDescent="0.35">
      <c r="A322" s="757">
        <v>45809</v>
      </c>
      <c r="B322" s="605">
        <v>525.45216532011511</v>
      </c>
      <c r="C322" s="770">
        <v>108.790568939021</v>
      </c>
      <c r="D322" s="766">
        <v>1.1958239042305507</v>
      </c>
      <c r="E322" s="766">
        <v>1.0806207862959383</v>
      </c>
      <c r="F322" s="762">
        <v>491.30329978907935</v>
      </c>
      <c r="G322" s="766">
        <v>108.25195452018001</v>
      </c>
      <c r="H322" s="766">
        <v>1.1374540775011326</v>
      </c>
      <c r="I322" s="766">
        <v>1.4669751545910543</v>
      </c>
      <c r="K322" s="246"/>
      <c r="L322" s="9"/>
      <c r="M322" s="277"/>
    </row>
    <row r="323" spans="1:13" x14ac:dyDescent="0.35">
      <c r="A323" s="757">
        <v>45839</v>
      </c>
      <c r="B323" s="605">
        <v>525.08558277479369</v>
      </c>
      <c r="C323" s="770">
        <v>108.714671024233</v>
      </c>
      <c r="D323" s="766">
        <v>1.07163323220027</v>
      </c>
      <c r="E323" s="766">
        <v>1.1117584158852907</v>
      </c>
      <c r="F323" s="762">
        <v>490.57235460473305</v>
      </c>
      <c r="G323" s="766">
        <v>108.090900757898</v>
      </c>
      <c r="H323" s="766">
        <v>0.76399312139174924</v>
      </c>
      <c r="I323" s="766">
        <v>1.162732821529076</v>
      </c>
      <c r="K323" s="246"/>
      <c r="L323" s="216"/>
      <c r="M323" s="277"/>
    </row>
    <row r="324" spans="1:13" x14ac:dyDescent="0.35">
      <c r="A324" s="757">
        <v>45870</v>
      </c>
      <c r="B324" s="605">
        <v>528.01476715056515</v>
      </c>
      <c r="C324" s="770">
        <v>109.32113466792801</v>
      </c>
      <c r="D324" s="766">
        <v>1.5728978325605709</v>
      </c>
      <c r="E324" s="766">
        <v>1.2801933226159719</v>
      </c>
      <c r="F324" s="762">
        <v>491.85494786252377</v>
      </c>
      <c r="G324" s="766">
        <v>108.373502619253</v>
      </c>
      <c r="H324" s="766">
        <v>0.92436086856363886</v>
      </c>
      <c r="I324" s="766">
        <v>0.94178607031010131</v>
      </c>
    </row>
    <row r="325" spans="1:13" s="124" customFormat="1" ht="15.5" x14ac:dyDescent="0.35">
      <c r="A325" s="757">
        <v>45901</v>
      </c>
      <c r="B325" s="605">
        <v>526.530723582257</v>
      </c>
      <c r="C325" s="770">
        <v>109.013875597013</v>
      </c>
      <c r="D325" s="766">
        <v>0.5535984188957741</v>
      </c>
      <c r="E325" s="766">
        <v>1.0647982182678817</v>
      </c>
      <c r="F325" s="762">
        <v>492.99260558890506</v>
      </c>
      <c r="G325" s="766">
        <v>108.62416992091499</v>
      </c>
      <c r="H325" s="766">
        <v>0.81812996001977467</v>
      </c>
      <c r="I325" s="766">
        <v>0.83549946259034868</v>
      </c>
    </row>
    <row r="326" spans="1:13" s="124" customFormat="1" ht="15.5" x14ac:dyDescent="0.35">
      <c r="A326" s="611">
        <v>45931</v>
      </c>
      <c r="B326" s="616">
        <v>529.5314289110828</v>
      </c>
      <c r="C326" s="759">
        <v>109.63514706849401</v>
      </c>
      <c r="D326" s="756">
        <v>0.78208911866559561</v>
      </c>
      <c r="E326" s="756">
        <v>0.9678555923557326</v>
      </c>
      <c r="F326" s="753">
        <v>493.70363125931033</v>
      </c>
      <c r="G326" s="756">
        <v>108.780834691065</v>
      </c>
      <c r="H326" s="756">
        <v>0.83390261625707751</v>
      </c>
      <c r="I326" s="756">
        <v>0.85871370559097215</v>
      </c>
    </row>
    <row r="327" spans="1:13" s="124" customFormat="1" ht="15.5" x14ac:dyDescent="0.35">
      <c r="A327" s="615" t="s">
        <v>2140</v>
      </c>
      <c r="B327" s="308"/>
      <c r="C327" s="614"/>
      <c r="D327" s="614"/>
      <c r="E327" s="614"/>
      <c r="F327" s="614"/>
      <c r="G327" s="614"/>
      <c r="H327" s="614"/>
      <c r="I327" s="614"/>
    </row>
    <row r="328" spans="1:13" ht="15.5" x14ac:dyDescent="0.35">
      <c r="A328" s="612" t="s">
        <v>2141</v>
      </c>
      <c r="B328" s="308"/>
      <c r="C328" s="614"/>
      <c r="D328" s="614"/>
      <c r="E328" s="614"/>
      <c r="F328" s="614"/>
      <c r="G328" s="614"/>
      <c r="H328" s="614"/>
      <c r="I328" s="614"/>
    </row>
    <row r="329" spans="1:13" ht="15.5" x14ac:dyDescent="0.35">
      <c r="A329" s="613" t="s">
        <v>2142</v>
      </c>
      <c r="B329" s="308"/>
      <c r="C329" s="614"/>
      <c r="D329" s="614"/>
      <c r="E329" s="614"/>
      <c r="F329" s="614"/>
      <c r="G329" s="614"/>
      <c r="H329" s="614"/>
      <c r="I329" s="614"/>
    </row>
  </sheetData>
  <mergeCells count="4">
    <mergeCell ref="B13:E13"/>
    <mergeCell ref="F13:I13"/>
    <mergeCell ref="D14:E14"/>
    <mergeCell ref="H14:I14"/>
  </mergeCells>
  <phoneticPr fontId="21" type="noConversion"/>
  <conditionalFormatting sqref="B3:B7">
    <cfRule type="cellIs" dxfId="5" priority="3" operator="lessThan">
      <formula>0</formula>
    </cfRule>
    <cfRule type="cellIs" dxfId="4" priority="4" operator="greaterThan">
      <formula>0</formula>
    </cfRule>
  </conditionalFormatting>
  <conditionalFormatting sqref="D3:D7">
    <cfRule type="cellIs" dxfId="3" priority="1" operator="lessThan">
      <formula>0</formula>
    </cfRule>
    <cfRule type="cellIs" dxfId="2" priority="2" operator="greaterThan">
      <formula>0</formula>
    </cfRule>
  </conditionalFormatting>
  <conditionalFormatting sqref="L322:L323">
    <cfRule type="cellIs" dxfId="1" priority="5" operator="lessThan">
      <formula>0</formula>
    </cfRule>
    <cfRule type="cellIs" dxfId="0" priority="6" operator="greaterThan">
      <formula>0</formula>
    </cfRule>
  </conditionalFormatting>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573B-2828-46FB-83EE-3D0349ED0FA7}">
  <sheetPr>
    <tabColor rgb="FF00B050"/>
  </sheetPr>
  <dimension ref="A1"/>
  <sheetViews>
    <sheetView workbookViewId="0"/>
  </sheetViews>
  <sheetFormatPr defaultRowHeight="14.5" x14ac:dyDescent="0.3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ABA0-0D5B-44E2-9B10-93161E887C85}">
  <sheetPr>
    <tabColor rgb="FF00B0F0"/>
  </sheetPr>
  <dimension ref="A1:R92"/>
  <sheetViews>
    <sheetView topLeftCell="H82" workbookViewId="0">
      <selection activeCell="O92" sqref="O92"/>
    </sheetView>
  </sheetViews>
  <sheetFormatPr defaultRowHeight="14.5" x14ac:dyDescent="0.35"/>
  <cols>
    <col min="1" max="1" width="23.26953125" customWidth="1"/>
    <col min="2" max="2" width="8.81640625" bestFit="1" customWidth="1"/>
    <col min="3" max="10" width="9.1796875" bestFit="1" customWidth="1"/>
    <col min="11" max="11" width="8.81640625" bestFit="1" customWidth="1"/>
    <col min="12" max="12" width="9.1796875" bestFit="1" customWidth="1"/>
    <col min="13" max="13" width="14.81640625" style="307" bestFit="1" customWidth="1"/>
    <col min="14" max="14" width="12.1796875" style="307" bestFit="1" customWidth="1"/>
  </cols>
  <sheetData>
    <row r="1" spans="1:18" ht="15" thickBot="1" x14ac:dyDescent="0.4">
      <c r="B1" s="389" t="s">
        <v>2143</v>
      </c>
      <c r="C1" s="389" t="s">
        <v>2144</v>
      </c>
      <c r="D1" s="389" t="s">
        <v>2145</v>
      </c>
      <c r="E1" s="389" t="s">
        <v>2146</v>
      </c>
      <c r="F1" s="389" t="s">
        <v>2147</v>
      </c>
      <c r="G1" s="389" t="s">
        <v>2148</v>
      </c>
      <c r="H1" s="389" t="s">
        <v>2149</v>
      </c>
      <c r="I1" s="389" t="s">
        <v>2150</v>
      </c>
      <c r="J1" s="389" t="s">
        <v>2151</v>
      </c>
      <c r="K1" s="389" t="s">
        <v>2152</v>
      </c>
      <c r="L1" s="389" t="s">
        <v>2153</v>
      </c>
      <c r="M1" s="445" t="s">
        <v>2154</v>
      </c>
    </row>
    <row r="2" spans="1:18" ht="15" thickBot="1" x14ac:dyDescent="0.4">
      <c r="A2" s="419" t="s">
        <v>40</v>
      </c>
      <c r="B2" s="444">
        <f t="shared" ref="B2:L2" ca="1" si="0">AVERAGE(OFFSET(INDEX(B$13:B$1048576,COUNTA(B$13:B$1048576)),-2,0,3,1))</f>
        <v>772.66666666666663</v>
      </c>
      <c r="C2" s="444">
        <f t="shared" ca="1" si="0"/>
        <v>2961</v>
      </c>
      <c r="D2" s="444">
        <f t="shared" ca="1" si="0"/>
        <v>1541.6666666666667</v>
      </c>
      <c r="E2" s="444">
        <f t="shared" ca="1" si="0"/>
        <v>1310.6666666666667</v>
      </c>
      <c r="F2" s="444">
        <f t="shared" ca="1" si="0"/>
        <v>2208.6666666666665</v>
      </c>
      <c r="G2" s="444">
        <f t="shared" ca="1" si="0"/>
        <v>2120.6666666666665</v>
      </c>
      <c r="H2" s="444">
        <f t="shared" ca="1" si="0"/>
        <v>6102.333333333333</v>
      </c>
      <c r="I2" s="444">
        <f t="shared" ca="1" si="0"/>
        <v>3171.6666666666665</v>
      </c>
      <c r="J2" s="444">
        <f t="shared" ca="1" si="0"/>
        <v>1835.3333333333333</v>
      </c>
      <c r="K2" s="444">
        <f t="shared" ca="1" si="0"/>
        <v>921.66666666666663</v>
      </c>
      <c r="L2" s="447">
        <f t="shared" ca="1" si="0"/>
        <v>2991.3333333333335</v>
      </c>
      <c r="M2" s="457">
        <f ca="1">AVERAGE(OFFSET(INDEX(M$13:M$1048576,COUNTA(M$13:M$1048576)),-2,0,3,1))</f>
        <v>25937.666666666668</v>
      </c>
    </row>
    <row r="3" spans="1:18" ht="27" thickBot="1" x14ac:dyDescent="0.4">
      <c r="A3" s="419" t="s">
        <v>2155</v>
      </c>
      <c r="B3" s="444">
        <f>AVERAGE(INDEX(B$13:B$1048576,MATCH(44927,$A$13:$A$1048576,0)): INDEX(B$13:B$1048576,COUNTA(B$13:B$1048576)))</f>
        <v>663.97142857142853</v>
      </c>
      <c r="C3" s="444">
        <f>AVERAGE(INDEX(C$13:C$1048576,MATCH(44927,$A$13:$A$1048576,0)): INDEX(C$13:C$1048576,COUNTA(C$13:C$1048576)))</f>
        <v>1917.9142857142858</v>
      </c>
      <c r="D3" s="444">
        <f>AVERAGE(INDEX(D$13:D$1048576,MATCH(44927,$A$13:$A$1048576,0)): INDEX(D$13:D$1048576,COUNTA(D$13:D$1048576)))</f>
        <v>2006.3142857142857</v>
      </c>
      <c r="E3" s="444">
        <f>AVERAGE(INDEX(E$13:E$1048576,MATCH(44927,$A$13:$A$1048576,0)): INDEX(E$13:E$1048576,COUNTA(E$13:E$1048576)))</f>
        <v>1658.5882352941176</v>
      </c>
      <c r="F3" s="444">
        <f>AVERAGE(INDEX(F$13:F$1048576,MATCH(44927,$A$13:$A$1048576,0)): INDEX(F$13:F$1048576,COUNTA(F$13:F$1048576)))</f>
        <v>1935.3428571428572</v>
      </c>
      <c r="G3" s="444">
        <f>AVERAGE(INDEX(G$13:G$1048576,MATCH(44927,$A$13:$A$1048576,0)): INDEX(G$13:G$1048576,COUNTA(G$13:G$1048576)))</f>
        <v>1755.5714285714287</v>
      </c>
      <c r="H3" s="444">
        <f>AVERAGE(INDEX(H$13:H$1048576,MATCH(44927,$A$13:$A$1048576,0)): INDEX(H$13:H$1048576,COUNTA(H$13:H$1048576)))</f>
        <v>5313</v>
      </c>
      <c r="I3" s="444">
        <f>AVERAGE(INDEX(I$13:I$1048576,MATCH(44927,$A$13:$A$1048576,0)): INDEX(I$13:I$1048576,COUNTA(I$13:I$1048576)))</f>
        <v>2678.7714285714287</v>
      </c>
      <c r="J3" s="444">
        <f>AVERAGE(INDEX(J$13:J$1048576,MATCH(44927,$A$13:$A$1048576,0)): INDEX(J$13:J$1048576,COUNTA(J$13:J$1048576)))</f>
        <v>1497.3714285714286</v>
      </c>
      <c r="K3" s="444">
        <f>AVERAGE(INDEX(K$13:K$1048576,MATCH(44927,$A$13:$A$1048576,0)): INDEX(K$13:K$1048576,COUNTA(K$13:K$1048576)))</f>
        <v>941.64705882352939</v>
      </c>
      <c r="L3" s="447">
        <f>AVERAGE(INDEX(L$13:L$1048576,MATCH(44927,$A$13:$A$1048576,0)): INDEX(L$13:L$1048576,COUNTA(L$13:L$1048576)))</f>
        <v>2064.9142857142856</v>
      </c>
      <c r="M3" s="458">
        <f>AVERAGE(INDEX(M$13:M$1048576,MATCH(44927,$A$13:$A$1048576,0)): INDEX(M$13:M$1048576,COUNTA(M$13:M$1048576)))</f>
        <v>22746.514285714286</v>
      </c>
    </row>
    <row r="4" spans="1:18" ht="26.5" x14ac:dyDescent="0.35">
      <c r="A4" s="419" t="s">
        <v>2156</v>
      </c>
      <c r="B4" s="444">
        <f t="shared" ref="B4:M4" si="1">AVERAGE(B$13:B$23)</f>
        <v>918.1</v>
      </c>
      <c r="C4" s="444">
        <f t="shared" si="1"/>
        <v>2070.6363636363635</v>
      </c>
      <c r="D4" s="444">
        <f t="shared" si="1"/>
        <v>2639.6</v>
      </c>
      <c r="E4" s="444">
        <f t="shared" si="1"/>
        <v>1014.9090909090909</v>
      </c>
      <c r="F4" s="444">
        <f t="shared" si="1"/>
        <v>1738.2727272727273</v>
      </c>
      <c r="G4" s="444">
        <f t="shared" si="1"/>
        <v>2198.4</v>
      </c>
      <c r="H4" s="444">
        <f t="shared" si="1"/>
        <v>3772.4545454545455</v>
      </c>
      <c r="I4" s="444">
        <f t="shared" si="1"/>
        <v>2414.6363636363635</v>
      </c>
      <c r="J4" s="444">
        <f t="shared" si="1"/>
        <v>1799.5454545454545</v>
      </c>
      <c r="K4" s="444">
        <f t="shared" si="1"/>
        <v>777.1</v>
      </c>
      <c r="L4" s="447">
        <f t="shared" si="1"/>
        <v>1744</v>
      </c>
      <c r="M4" s="444">
        <f t="shared" si="1"/>
        <v>27565.272727272728</v>
      </c>
    </row>
    <row r="5" spans="1:18" ht="15" thickBot="1" x14ac:dyDescent="0.4">
      <c r="A5" s="442" t="s">
        <v>2157</v>
      </c>
      <c r="B5" s="446">
        <f t="shared" ref="B5:M5" ca="1" si="2">(AVERAGE(OFFSET(INDEX(B$13:B$1048576,COUNTA(B$13:B$1048576)),-2,0,3,1))/AVERAGE(OFFSET(INDEX(B$13:B$1048576,COUNTA(B$13:B$1048576)),-3,0,3,1)))-1</f>
        <v>0.50617283950617287</v>
      </c>
      <c r="C5" s="446">
        <f t="shared" ca="1" si="2"/>
        <v>0.14016172506738545</v>
      </c>
      <c r="D5" s="446">
        <f t="shared" ca="1" si="2"/>
        <v>-8.902895410675582E-2</v>
      </c>
      <c r="E5" s="446">
        <f t="shared" ca="1" si="2"/>
        <v>1.0796915167095023E-2</v>
      </c>
      <c r="F5" s="446">
        <f t="shared" ca="1" si="2"/>
        <v>-7.6901643911953199E-2</v>
      </c>
      <c r="G5" s="446">
        <f t="shared" ca="1" si="2"/>
        <v>0.5608439646712462</v>
      </c>
      <c r="H5" s="446">
        <f t="shared" ca="1" si="2"/>
        <v>2.1710012278155943E-2</v>
      </c>
      <c r="I5" s="446">
        <f t="shared" ca="1" si="2"/>
        <v>0.52728731942215101</v>
      </c>
      <c r="J5" s="446">
        <f t="shared" ca="1" si="2"/>
        <v>0.52817096863724666</v>
      </c>
      <c r="K5" s="446">
        <f t="shared" ca="1" si="2"/>
        <v>0.39787664307381188</v>
      </c>
      <c r="L5" s="448">
        <f t="shared" ca="1" si="2"/>
        <v>9.0533479159071728E-2</v>
      </c>
      <c r="M5" s="586">
        <f t="shared" ca="1" si="2"/>
        <v>0.15263150098505385</v>
      </c>
    </row>
    <row r="6" spans="1:18" ht="15" thickBot="1" x14ac:dyDescent="0.4">
      <c r="A6" s="442" t="s">
        <v>41</v>
      </c>
      <c r="B6" s="446">
        <f t="shared" ref="B6:M6" ca="1" si="3">(AVERAGE(OFFSET(INDEX(B$13:B$1048576,COUNTA(B$13:B$1048576)),-2,0,3,1))/AVERAGE(OFFSET(INDEX(B$13:B$1048576,COUNTA(B$13:B$1048576)),-5,0,3,1)))-1</f>
        <v>0.25229605618584539</v>
      </c>
      <c r="C6" s="446">
        <f t="shared" ca="1" si="3"/>
        <v>0.44368600682593851</v>
      </c>
      <c r="D6" s="446">
        <f t="shared" ca="1" si="3"/>
        <v>-0.30061999092696201</v>
      </c>
      <c r="E6" s="446">
        <f t="shared" ca="1" si="3"/>
        <v>-0.1481802426343154</v>
      </c>
      <c r="F6" s="446">
        <f t="shared" ca="1" si="3"/>
        <v>-0.18247995064774836</v>
      </c>
      <c r="G6" s="446">
        <f t="shared" ca="1" si="3"/>
        <v>0.37023476200732275</v>
      </c>
      <c r="H6" s="446">
        <f t="shared" ca="1" si="3"/>
        <v>0.41892729809331875</v>
      </c>
      <c r="I6" s="446">
        <f t="shared" ca="1" si="3"/>
        <v>9.4810723737199343E-2</v>
      </c>
      <c r="J6" s="446">
        <f t="shared" ca="1" si="3"/>
        <v>-6.4401019541206583E-2</v>
      </c>
      <c r="K6" s="446">
        <f t="shared" ca="1" si="3"/>
        <v>1.0773854244928622</v>
      </c>
      <c r="L6" s="448">
        <f t="shared" ca="1" si="3"/>
        <v>8.7625742334262569E-2</v>
      </c>
      <c r="M6" s="460">
        <f t="shared" ca="1" si="3"/>
        <v>0.12705493836995418</v>
      </c>
    </row>
    <row r="7" spans="1:18" ht="15" thickBot="1" x14ac:dyDescent="0.4">
      <c r="A7" s="442" t="s">
        <v>2158</v>
      </c>
      <c r="B7" s="446">
        <f t="shared" ref="B7:M7" ca="1" si="4">(AVERAGE(OFFSET(INDEX(B$13:B$1048576,COUNTA(B$13:B$1048576)),-2,0,3,1))/AVERAGE(OFFSET(INDEX(B$13:B$1048576,COUNTA(B$13:B$1048576)),-14,0,3,1)))-1</f>
        <v>0.32532875929102345</v>
      </c>
      <c r="C7" s="446">
        <f t="shared" ca="1" si="4"/>
        <v>0.71288083301195515</v>
      </c>
      <c r="D7" s="446">
        <f t="shared" ca="1" si="4"/>
        <v>0.18864045232588023</v>
      </c>
      <c r="E7" s="446">
        <f t="shared" ca="1" si="4"/>
        <v>0.19804996953077403</v>
      </c>
      <c r="F7" s="446">
        <f t="shared" ca="1" si="4"/>
        <v>0.23527218493661439</v>
      </c>
      <c r="G7" s="446">
        <f t="shared" ca="1" si="4"/>
        <v>0.28421477593863531</v>
      </c>
      <c r="H7" s="446">
        <f t="shared" ca="1" si="4"/>
        <v>0.33413496574843315</v>
      </c>
      <c r="I7" s="446">
        <f t="shared" ca="1" si="4"/>
        <v>-0.27244226946016203</v>
      </c>
      <c r="J7" s="446">
        <f t="shared" ca="1" si="4"/>
        <v>0.60058139534883703</v>
      </c>
      <c r="K7" s="446">
        <f t="shared" ca="1" si="4"/>
        <v>0.12124898621248992</v>
      </c>
      <c r="L7" s="448">
        <f t="shared" ca="1" si="4"/>
        <v>0.97187431333772811</v>
      </c>
      <c r="M7" s="459">
        <f t="shared" ca="1" si="4"/>
        <v>0.26149830585412515</v>
      </c>
    </row>
    <row r="9" spans="1:18" ht="18" x14ac:dyDescent="0.4">
      <c r="A9" s="311" t="s">
        <v>2159</v>
      </c>
      <c r="B9" s="308"/>
      <c r="C9" s="308"/>
      <c r="D9" s="308"/>
      <c r="E9" s="308"/>
      <c r="F9" s="308"/>
      <c r="G9" s="308"/>
      <c r="H9" s="308"/>
      <c r="I9" s="308"/>
      <c r="J9" s="308"/>
      <c r="K9" s="308"/>
      <c r="L9" s="308"/>
      <c r="M9" s="306"/>
      <c r="N9" s="306"/>
      <c r="O9" s="308"/>
      <c r="P9" s="308"/>
    </row>
    <row r="10" spans="1:18" ht="15.5" x14ac:dyDescent="0.35">
      <c r="A10" s="310" t="s">
        <v>2160</v>
      </c>
      <c r="B10" s="308"/>
      <c r="C10" s="308"/>
      <c r="D10" s="308"/>
      <c r="E10" s="308"/>
      <c r="F10" s="308"/>
      <c r="G10" s="308"/>
      <c r="H10" s="308"/>
      <c r="I10" s="308"/>
      <c r="J10" s="308"/>
      <c r="K10" s="308"/>
      <c r="L10" s="308"/>
      <c r="M10" s="306"/>
      <c r="N10" s="306"/>
      <c r="O10" s="308"/>
      <c r="P10" s="308"/>
    </row>
    <row r="11" spans="1:18" ht="15.5" x14ac:dyDescent="0.35">
      <c r="A11" s="313" t="s">
        <v>2161</v>
      </c>
      <c r="B11" s="308"/>
      <c r="C11" s="308"/>
      <c r="D11" s="308"/>
      <c r="E11" s="308"/>
      <c r="F11" s="308"/>
      <c r="G11" s="308"/>
      <c r="H11" s="308"/>
      <c r="I11" s="308"/>
      <c r="J11" s="308"/>
      <c r="K11" s="308"/>
      <c r="L11" s="308"/>
      <c r="M11" s="306"/>
      <c r="N11" s="306"/>
      <c r="O11" s="308"/>
      <c r="P11" s="308"/>
    </row>
    <row r="12" spans="1:18" ht="62" x14ac:dyDescent="0.35">
      <c r="A12" s="312" t="s">
        <v>33</v>
      </c>
      <c r="B12" s="312" t="s">
        <v>2143</v>
      </c>
      <c r="C12" s="312" t="s">
        <v>2144</v>
      </c>
      <c r="D12" s="312" t="s">
        <v>2145</v>
      </c>
      <c r="E12" s="312" t="s">
        <v>2146</v>
      </c>
      <c r="F12" s="312" t="s">
        <v>2147</v>
      </c>
      <c r="G12" s="312" t="s">
        <v>2148</v>
      </c>
      <c r="H12" s="312" t="s">
        <v>2149</v>
      </c>
      <c r="I12" s="312" t="s">
        <v>2150</v>
      </c>
      <c r="J12" s="312" t="s">
        <v>2151</v>
      </c>
      <c r="K12" s="312" t="s">
        <v>2152</v>
      </c>
      <c r="L12" s="312" t="s">
        <v>2153</v>
      </c>
      <c r="M12" s="312" t="s">
        <v>2154</v>
      </c>
      <c r="N12" s="306"/>
      <c r="O12" s="308"/>
      <c r="P12" s="308"/>
      <c r="Q12" s="312" t="s">
        <v>2162</v>
      </c>
      <c r="R12" s="312" t="s">
        <v>2163</v>
      </c>
    </row>
    <row r="13" spans="1:18" ht="15.5" x14ac:dyDescent="0.35">
      <c r="A13" s="780">
        <v>43556</v>
      </c>
      <c r="B13" s="781">
        <v>418</v>
      </c>
      <c r="C13" s="781">
        <v>1479</v>
      </c>
      <c r="D13" s="781" t="s">
        <v>2164</v>
      </c>
      <c r="E13" s="781">
        <v>553</v>
      </c>
      <c r="F13" s="781">
        <v>843</v>
      </c>
      <c r="G13" s="781">
        <v>1551</v>
      </c>
      <c r="H13" s="781">
        <v>3133</v>
      </c>
      <c r="I13" s="781">
        <v>2079</v>
      </c>
      <c r="J13" s="781">
        <v>975</v>
      </c>
      <c r="K13" s="781" t="s">
        <v>2164</v>
      </c>
      <c r="L13" s="781">
        <v>1750</v>
      </c>
      <c r="M13" s="781">
        <v>82454</v>
      </c>
      <c r="N13" s="307">
        <f t="shared" ref="N13:N44" si="5">AVERAGE(M11:M13)</f>
        <v>82454</v>
      </c>
      <c r="O13" s="309"/>
      <c r="P13" s="309"/>
    </row>
    <row r="14" spans="1:18" ht="15.5" x14ac:dyDescent="0.35">
      <c r="A14" s="780">
        <v>43586</v>
      </c>
      <c r="B14" s="781">
        <v>1025</v>
      </c>
      <c r="C14" s="781">
        <v>2416</v>
      </c>
      <c r="D14" s="781">
        <v>6164</v>
      </c>
      <c r="E14" s="781">
        <v>982</v>
      </c>
      <c r="F14" s="781">
        <v>1452</v>
      </c>
      <c r="G14" s="781">
        <v>1769</v>
      </c>
      <c r="H14" s="781">
        <v>6616</v>
      </c>
      <c r="I14" s="781">
        <v>3734</v>
      </c>
      <c r="J14" s="781">
        <v>1764</v>
      </c>
      <c r="K14" s="781">
        <v>632</v>
      </c>
      <c r="L14" s="781">
        <v>1342</v>
      </c>
      <c r="M14" s="781">
        <v>27896</v>
      </c>
      <c r="N14" s="307">
        <f t="shared" si="5"/>
        <v>55175</v>
      </c>
      <c r="O14" s="309"/>
      <c r="P14" s="309"/>
      <c r="Q14" s="303">
        <f t="shared" ref="Q14:Q45" si="6">(M14/M13)-1</f>
        <v>-0.66167802653600793</v>
      </c>
      <c r="R14" s="303"/>
    </row>
    <row r="15" spans="1:18" ht="15.5" x14ac:dyDescent="0.35">
      <c r="A15" s="780">
        <v>43617</v>
      </c>
      <c r="B15" s="781">
        <v>1180</v>
      </c>
      <c r="C15" s="781">
        <v>1302</v>
      </c>
      <c r="D15" s="781">
        <v>2506</v>
      </c>
      <c r="E15" s="781">
        <v>1575</v>
      </c>
      <c r="F15" s="781">
        <v>2716</v>
      </c>
      <c r="G15" s="781">
        <v>649</v>
      </c>
      <c r="H15" s="781">
        <v>4664</v>
      </c>
      <c r="I15" s="781">
        <v>2690</v>
      </c>
      <c r="J15" s="781">
        <v>749</v>
      </c>
      <c r="K15" s="781">
        <v>1189</v>
      </c>
      <c r="L15" s="781">
        <v>1097</v>
      </c>
      <c r="M15" s="781">
        <v>20317</v>
      </c>
      <c r="N15" s="307">
        <f t="shared" si="5"/>
        <v>43555.666666666664</v>
      </c>
      <c r="O15" s="309"/>
      <c r="P15" s="309"/>
      <c r="Q15" s="303">
        <f t="shared" si="6"/>
        <v>-0.27168769716088326</v>
      </c>
    </row>
    <row r="16" spans="1:18" ht="15.5" x14ac:dyDescent="0.35">
      <c r="A16" s="780">
        <v>43647</v>
      </c>
      <c r="B16" s="781">
        <v>846</v>
      </c>
      <c r="C16" s="781">
        <v>1712</v>
      </c>
      <c r="D16" s="781">
        <v>1598</v>
      </c>
      <c r="E16" s="781">
        <v>1337</v>
      </c>
      <c r="F16" s="781">
        <v>1814</v>
      </c>
      <c r="G16" s="781">
        <v>1101</v>
      </c>
      <c r="H16" s="781">
        <v>2654</v>
      </c>
      <c r="I16" s="781">
        <v>2893</v>
      </c>
      <c r="J16" s="781">
        <v>1174</v>
      </c>
      <c r="K16" s="781">
        <v>943</v>
      </c>
      <c r="L16" s="781">
        <v>1424</v>
      </c>
      <c r="M16" s="781">
        <v>17496</v>
      </c>
      <c r="N16" s="307">
        <f t="shared" si="5"/>
        <v>21903</v>
      </c>
      <c r="O16" s="309"/>
      <c r="P16" s="309"/>
      <c r="Q16" s="303">
        <f t="shared" si="6"/>
        <v>-0.13884923955308359</v>
      </c>
    </row>
    <row r="17" spans="1:18" ht="15.5" x14ac:dyDescent="0.35">
      <c r="A17" s="780">
        <v>43678</v>
      </c>
      <c r="B17" s="781" t="s">
        <v>2164</v>
      </c>
      <c r="C17" s="781">
        <v>1208</v>
      </c>
      <c r="D17" s="781">
        <v>953</v>
      </c>
      <c r="E17" s="781">
        <v>437</v>
      </c>
      <c r="F17" s="781">
        <v>2474</v>
      </c>
      <c r="G17" s="781" t="s">
        <v>2164</v>
      </c>
      <c r="H17" s="781">
        <v>3106</v>
      </c>
      <c r="I17" s="781">
        <v>1495</v>
      </c>
      <c r="J17" s="781">
        <v>719</v>
      </c>
      <c r="K17" s="781">
        <v>1199</v>
      </c>
      <c r="L17" s="781">
        <v>2374</v>
      </c>
      <c r="M17" s="781">
        <v>22079</v>
      </c>
      <c r="N17" s="307">
        <f t="shared" si="5"/>
        <v>19964</v>
      </c>
      <c r="O17" s="309"/>
      <c r="P17" s="309"/>
      <c r="Q17" s="303">
        <f t="shared" si="6"/>
        <v>0.26194558756287156</v>
      </c>
    </row>
    <row r="18" spans="1:18" ht="15.5" x14ac:dyDescent="0.35">
      <c r="A18" s="780">
        <v>43709</v>
      </c>
      <c r="B18" s="781">
        <v>747</v>
      </c>
      <c r="C18" s="781">
        <v>5554</v>
      </c>
      <c r="D18" s="781">
        <v>1303</v>
      </c>
      <c r="E18" s="781">
        <v>797</v>
      </c>
      <c r="F18" s="781">
        <v>1153</v>
      </c>
      <c r="G18" s="781">
        <v>6274</v>
      </c>
      <c r="H18" s="781">
        <v>4060</v>
      </c>
      <c r="I18" s="781">
        <v>2501</v>
      </c>
      <c r="J18" s="781">
        <v>867</v>
      </c>
      <c r="K18" s="781">
        <v>449</v>
      </c>
      <c r="L18" s="781">
        <v>1263</v>
      </c>
      <c r="M18" s="781">
        <v>24968</v>
      </c>
      <c r="N18" s="307">
        <f t="shared" si="5"/>
        <v>21514.333333333332</v>
      </c>
      <c r="O18" s="309"/>
      <c r="P18" s="309"/>
      <c r="Q18" s="303">
        <f t="shared" si="6"/>
        <v>0.13084831740567959</v>
      </c>
    </row>
    <row r="19" spans="1:18" ht="15.5" x14ac:dyDescent="0.35">
      <c r="A19" s="780">
        <v>43739</v>
      </c>
      <c r="B19" s="781">
        <v>1240</v>
      </c>
      <c r="C19" s="781">
        <v>2100</v>
      </c>
      <c r="D19" s="781">
        <v>2600</v>
      </c>
      <c r="E19" s="781">
        <v>755</v>
      </c>
      <c r="F19" s="781">
        <v>2494</v>
      </c>
      <c r="G19" s="781">
        <v>1026</v>
      </c>
      <c r="H19" s="781">
        <v>4107</v>
      </c>
      <c r="I19" s="781">
        <v>1738</v>
      </c>
      <c r="J19" s="781">
        <v>2497</v>
      </c>
      <c r="K19" s="781">
        <v>809</v>
      </c>
      <c r="L19" s="781">
        <v>1578</v>
      </c>
      <c r="M19" s="781">
        <v>20944</v>
      </c>
      <c r="N19" s="307">
        <f t="shared" si="5"/>
        <v>22663.666666666668</v>
      </c>
      <c r="O19" s="309"/>
      <c r="P19" s="309"/>
      <c r="Q19" s="303">
        <f t="shared" si="6"/>
        <v>-0.16116629285485418</v>
      </c>
    </row>
    <row r="20" spans="1:18" ht="15.5" x14ac:dyDescent="0.35">
      <c r="A20" s="780">
        <v>43770</v>
      </c>
      <c r="B20" s="781">
        <v>680</v>
      </c>
      <c r="C20" s="781">
        <v>1817</v>
      </c>
      <c r="D20" s="781">
        <v>733</v>
      </c>
      <c r="E20" s="781">
        <v>1125</v>
      </c>
      <c r="F20" s="781">
        <v>2200</v>
      </c>
      <c r="G20" s="781">
        <v>3872</v>
      </c>
      <c r="H20" s="781">
        <v>3246</v>
      </c>
      <c r="I20" s="781">
        <v>1721</v>
      </c>
      <c r="J20" s="781">
        <v>1088</v>
      </c>
      <c r="K20" s="781">
        <v>218</v>
      </c>
      <c r="L20" s="781">
        <v>1546</v>
      </c>
      <c r="M20" s="781">
        <v>18246</v>
      </c>
      <c r="N20" s="307">
        <f t="shared" si="5"/>
        <v>21386</v>
      </c>
      <c r="O20" s="309"/>
      <c r="P20" s="309"/>
      <c r="Q20" s="303">
        <f t="shared" si="6"/>
        <v>-0.12881970970206269</v>
      </c>
    </row>
    <row r="21" spans="1:18" ht="15.5" x14ac:dyDescent="0.35">
      <c r="A21" s="780">
        <v>43800</v>
      </c>
      <c r="B21" s="781">
        <v>919</v>
      </c>
      <c r="C21" s="781">
        <v>558</v>
      </c>
      <c r="D21" s="781">
        <v>931</v>
      </c>
      <c r="E21" s="781">
        <v>665</v>
      </c>
      <c r="F21" s="781">
        <v>764</v>
      </c>
      <c r="G21" s="781">
        <v>1069</v>
      </c>
      <c r="H21" s="781">
        <v>2241</v>
      </c>
      <c r="I21" s="781">
        <v>1385</v>
      </c>
      <c r="J21" s="781">
        <v>6382</v>
      </c>
      <c r="K21" s="781">
        <v>307</v>
      </c>
      <c r="L21" s="781">
        <v>1398</v>
      </c>
      <c r="M21" s="781">
        <v>16619</v>
      </c>
      <c r="N21" s="307">
        <f t="shared" si="5"/>
        <v>18603</v>
      </c>
      <c r="O21" s="309"/>
      <c r="P21" s="309"/>
      <c r="Q21" s="303">
        <f t="shared" si="6"/>
        <v>-8.9170229091307673E-2</v>
      </c>
    </row>
    <row r="22" spans="1:18" ht="15.5" x14ac:dyDescent="0.35">
      <c r="A22" s="780">
        <v>43831</v>
      </c>
      <c r="B22" s="781">
        <v>1569</v>
      </c>
      <c r="C22" s="781">
        <v>2429</v>
      </c>
      <c r="D22" s="781">
        <v>4659</v>
      </c>
      <c r="E22" s="781">
        <v>1541</v>
      </c>
      <c r="F22" s="781">
        <v>1641</v>
      </c>
      <c r="G22" s="781">
        <v>1823</v>
      </c>
      <c r="H22" s="781">
        <v>4439</v>
      </c>
      <c r="I22" s="781">
        <v>3291</v>
      </c>
      <c r="J22" s="781">
        <v>2482</v>
      </c>
      <c r="K22" s="781">
        <v>1453</v>
      </c>
      <c r="L22" s="781">
        <v>1732</v>
      </c>
      <c r="M22" s="781">
        <v>27059</v>
      </c>
      <c r="N22" s="307">
        <f t="shared" si="5"/>
        <v>20641.333333333332</v>
      </c>
      <c r="O22" s="309"/>
      <c r="P22" s="309"/>
      <c r="Q22" s="303">
        <f t="shared" si="6"/>
        <v>0.62819664239725626</v>
      </c>
    </row>
    <row r="23" spans="1:18" ht="15.5" x14ac:dyDescent="0.35">
      <c r="A23" s="780">
        <v>43862</v>
      </c>
      <c r="B23" s="781">
        <v>557</v>
      </c>
      <c r="C23" s="781">
        <v>2202</v>
      </c>
      <c r="D23" s="781">
        <v>4949</v>
      </c>
      <c r="E23" s="781">
        <v>1397</v>
      </c>
      <c r="F23" s="781">
        <v>1570</v>
      </c>
      <c r="G23" s="781">
        <v>2850</v>
      </c>
      <c r="H23" s="781">
        <v>3231</v>
      </c>
      <c r="I23" s="781">
        <v>3034</v>
      </c>
      <c r="J23" s="781">
        <v>1098</v>
      </c>
      <c r="K23" s="781">
        <v>572</v>
      </c>
      <c r="L23" s="781">
        <v>3680</v>
      </c>
      <c r="M23" s="781">
        <v>25140</v>
      </c>
      <c r="N23" s="307">
        <f t="shared" si="5"/>
        <v>22939.333333333332</v>
      </c>
      <c r="O23" s="309"/>
      <c r="P23" s="309"/>
      <c r="Q23" s="303">
        <f t="shared" si="6"/>
        <v>-7.0919102701504144E-2</v>
      </c>
    </row>
    <row r="24" spans="1:18" ht="15.5" x14ac:dyDescent="0.35">
      <c r="A24" s="780">
        <v>43891</v>
      </c>
      <c r="B24" s="781">
        <v>1246</v>
      </c>
      <c r="C24" s="781">
        <v>3987</v>
      </c>
      <c r="D24" s="781">
        <v>2609</v>
      </c>
      <c r="E24" s="781">
        <v>2131</v>
      </c>
      <c r="F24" s="781">
        <v>3945</v>
      </c>
      <c r="G24" s="781">
        <v>3529</v>
      </c>
      <c r="H24" s="781">
        <v>11919</v>
      </c>
      <c r="I24" s="781">
        <v>2746</v>
      </c>
      <c r="J24" s="781">
        <v>2634</v>
      </c>
      <c r="K24" s="781">
        <v>1034</v>
      </c>
      <c r="L24" s="781">
        <v>3507</v>
      </c>
      <c r="M24" s="781">
        <v>39287</v>
      </c>
      <c r="N24" s="307">
        <f t="shared" si="5"/>
        <v>30495.333333333332</v>
      </c>
      <c r="O24" s="309"/>
      <c r="P24" s="309"/>
      <c r="Q24" s="303">
        <f t="shared" si="6"/>
        <v>0.56272871917263334</v>
      </c>
    </row>
    <row r="25" spans="1:18" ht="15.5" x14ac:dyDescent="0.35">
      <c r="A25" s="780">
        <v>43922</v>
      </c>
      <c r="B25" s="781">
        <v>782</v>
      </c>
      <c r="C25" s="781">
        <v>2651</v>
      </c>
      <c r="D25" s="781">
        <v>1055</v>
      </c>
      <c r="E25" s="781">
        <v>1620</v>
      </c>
      <c r="F25" s="781">
        <v>1798</v>
      </c>
      <c r="G25" s="781">
        <v>1232</v>
      </c>
      <c r="H25" s="781">
        <v>34983</v>
      </c>
      <c r="I25" s="781">
        <v>5686</v>
      </c>
      <c r="J25" s="781">
        <v>1093</v>
      </c>
      <c r="K25" s="781">
        <v>1343</v>
      </c>
      <c r="L25" s="781">
        <v>3632</v>
      </c>
      <c r="M25" s="781">
        <v>55875</v>
      </c>
      <c r="N25" s="307">
        <f t="shared" si="5"/>
        <v>40100.666666666664</v>
      </c>
      <c r="O25" s="309"/>
      <c r="P25" s="309"/>
      <c r="Q25" s="303">
        <f t="shared" si="6"/>
        <v>0.42222618168859927</v>
      </c>
    </row>
    <row r="26" spans="1:18" ht="15.5" x14ac:dyDescent="0.35">
      <c r="A26" s="780">
        <v>43952</v>
      </c>
      <c r="B26" s="781">
        <v>1302</v>
      </c>
      <c r="C26" s="781">
        <v>4451</v>
      </c>
      <c r="D26" s="781">
        <v>3188</v>
      </c>
      <c r="E26" s="781">
        <v>5347</v>
      </c>
      <c r="F26" s="781">
        <v>6575</v>
      </c>
      <c r="G26" s="781">
        <v>4288</v>
      </c>
      <c r="H26" s="781">
        <v>15634</v>
      </c>
      <c r="I26" s="781">
        <v>13852</v>
      </c>
      <c r="J26" s="781">
        <v>6772</v>
      </c>
      <c r="K26" s="781">
        <v>3499</v>
      </c>
      <c r="L26" s="781">
        <v>4382</v>
      </c>
      <c r="M26" s="781">
        <v>69290</v>
      </c>
      <c r="N26" s="307">
        <f t="shared" si="5"/>
        <v>54817.333333333336</v>
      </c>
      <c r="O26" s="309"/>
      <c r="P26" s="309"/>
      <c r="Q26" s="303">
        <f t="shared" si="6"/>
        <v>0.24008948545861308</v>
      </c>
      <c r="R26" s="303">
        <f t="shared" ref="R26:R57" si="7">(N26/N14)-1</f>
        <v>-6.4824044706237594E-3</v>
      </c>
    </row>
    <row r="27" spans="1:18" ht="15.5" x14ac:dyDescent="0.35">
      <c r="A27" s="780">
        <v>43983</v>
      </c>
      <c r="B27" s="781">
        <v>3419</v>
      </c>
      <c r="C27" s="781">
        <v>21219</v>
      </c>
      <c r="D27" s="781">
        <v>8456</v>
      </c>
      <c r="E27" s="781">
        <v>6484</v>
      </c>
      <c r="F27" s="781">
        <v>9433</v>
      </c>
      <c r="G27" s="781">
        <v>6575</v>
      </c>
      <c r="H27" s="781">
        <v>50855</v>
      </c>
      <c r="I27" s="781">
        <v>14248</v>
      </c>
      <c r="J27" s="781">
        <v>11562</v>
      </c>
      <c r="K27" s="781">
        <v>3053</v>
      </c>
      <c r="L27" s="781">
        <v>9634</v>
      </c>
      <c r="M27" s="781">
        <v>144938</v>
      </c>
      <c r="N27" s="307">
        <f t="shared" si="5"/>
        <v>90034.333333333328</v>
      </c>
      <c r="O27" s="309"/>
      <c r="P27" s="309"/>
      <c r="Q27" s="303">
        <f t="shared" si="6"/>
        <v>1.091759272622312</v>
      </c>
      <c r="R27" s="303">
        <f t="shared" si="7"/>
        <v>1.0671095226797891</v>
      </c>
    </row>
    <row r="28" spans="1:18" ht="15.5" x14ac:dyDescent="0.35">
      <c r="A28" s="780">
        <v>44013</v>
      </c>
      <c r="B28" s="781">
        <v>2351</v>
      </c>
      <c r="C28" s="781">
        <v>14472</v>
      </c>
      <c r="D28" s="781">
        <v>6009</v>
      </c>
      <c r="E28" s="781">
        <v>4903</v>
      </c>
      <c r="F28" s="781">
        <v>7608</v>
      </c>
      <c r="G28" s="781">
        <v>6838</v>
      </c>
      <c r="H28" s="781">
        <v>36279</v>
      </c>
      <c r="I28" s="781">
        <v>10619</v>
      </c>
      <c r="J28" s="781">
        <v>7109</v>
      </c>
      <c r="K28" s="781">
        <v>4734</v>
      </c>
      <c r="L28" s="781">
        <v>7953</v>
      </c>
      <c r="M28" s="781">
        <v>108875</v>
      </c>
      <c r="N28" s="307">
        <f t="shared" si="5"/>
        <v>107701</v>
      </c>
      <c r="O28" s="309"/>
      <c r="P28" s="309"/>
      <c r="Q28" s="303">
        <f t="shared" si="6"/>
        <v>-0.2488167354317018</v>
      </c>
      <c r="R28" s="303">
        <f t="shared" si="7"/>
        <v>3.9171802949367667</v>
      </c>
    </row>
    <row r="29" spans="1:18" ht="15.5" x14ac:dyDescent="0.35">
      <c r="A29" s="780">
        <v>44044</v>
      </c>
      <c r="B29" s="781">
        <v>2195</v>
      </c>
      <c r="C29" s="781">
        <v>4225</v>
      </c>
      <c r="D29" s="781">
        <v>2949</v>
      </c>
      <c r="E29" s="781">
        <v>2258</v>
      </c>
      <c r="F29" s="781">
        <v>3810</v>
      </c>
      <c r="G29" s="781">
        <v>3915</v>
      </c>
      <c r="H29" s="781">
        <v>15370</v>
      </c>
      <c r="I29" s="781">
        <v>7622</v>
      </c>
      <c r="J29" s="781">
        <v>3429</v>
      </c>
      <c r="K29" s="781">
        <v>1338</v>
      </c>
      <c r="L29" s="781">
        <v>2945</v>
      </c>
      <c r="M29" s="781">
        <v>50056</v>
      </c>
      <c r="N29" s="307">
        <f t="shared" si="5"/>
        <v>101289.66666666667</v>
      </c>
      <c r="O29" s="309"/>
      <c r="P29" s="309"/>
      <c r="Q29" s="303">
        <f t="shared" si="6"/>
        <v>-0.54024339839265212</v>
      </c>
      <c r="R29" s="303">
        <f t="shared" si="7"/>
        <v>4.0736158418486612</v>
      </c>
    </row>
    <row r="30" spans="1:18" ht="15.5" x14ac:dyDescent="0.35">
      <c r="A30" s="780">
        <v>44075</v>
      </c>
      <c r="B30" s="781">
        <v>2148</v>
      </c>
      <c r="C30" s="781">
        <v>5446</v>
      </c>
      <c r="D30" s="781">
        <v>5193</v>
      </c>
      <c r="E30" s="781">
        <v>3926</v>
      </c>
      <c r="F30" s="781">
        <v>5908</v>
      </c>
      <c r="G30" s="781">
        <v>5848</v>
      </c>
      <c r="H30" s="781">
        <v>15967</v>
      </c>
      <c r="I30" s="781">
        <v>9494</v>
      </c>
      <c r="J30" s="781">
        <v>6523</v>
      </c>
      <c r="K30" s="781">
        <v>3394</v>
      </c>
      <c r="L30" s="781">
        <v>4343</v>
      </c>
      <c r="M30" s="781">
        <v>68190</v>
      </c>
      <c r="N30" s="307">
        <f t="shared" si="5"/>
        <v>75707</v>
      </c>
      <c r="O30" s="309"/>
      <c r="P30" s="309"/>
      <c r="Q30" s="303">
        <f t="shared" si="6"/>
        <v>0.3622742528368228</v>
      </c>
      <c r="R30" s="303">
        <f t="shared" si="7"/>
        <v>2.5189098740374636</v>
      </c>
    </row>
    <row r="31" spans="1:18" ht="15.5" x14ac:dyDescent="0.35">
      <c r="A31" s="780">
        <v>44105</v>
      </c>
      <c r="B31" s="781">
        <v>945</v>
      </c>
      <c r="C31" s="781">
        <v>5168</v>
      </c>
      <c r="D31" s="781">
        <v>2527</v>
      </c>
      <c r="E31" s="781">
        <v>1470</v>
      </c>
      <c r="F31" s="781">
        <v>4123</v>
      </c>
      <c r="G31" s="781">
        <v>3167</v>
      </c>
      <c r="H31" s="781">
        <v>16289</v>
      </c>
      <c r="I31" s="781">
        <v>4896</v>
      </c>
      <c r="J31" s="781">
        <v>3341</v>
      </c>
      <c r="K31" s="781">
        <v>1255</v>
      </c>
      <c r="L31" s="781">
        <v>2921</v>
      </c>
      <c r="M31" s="781">
        <v>46102</v>
      </c>
      <c r="N31" s="307">
        <f t="shared" si="5"/>
        <v>54782.666666666664</v>
      </c>
      <c r="O31" s="309"/>
      <c r="P31" s="309"/>
      <c r="Q31" s="303">
        <f t="shared" si="6"/>
        <v>-0.32391846311775918</v>
      </c>
      <c r="R31" s="303">
        <f t="shared" si="7"/>
        <v>1.4172022767719255</v>
      </c>
    </row>
    <row r="32" spans="1:18" ht="15.5" x14ac:dyDescent="0.35">
      <c r="A32" s="780">
        <v>44136</v>
      </c>
      <c r="B32" s="781">
        <v>995</v>
      </c>
      <c r="C32" s="781">
        <v>2738</v>
      </c>
      <c r="D32" s="781">
        <v>2454</v>
      </c>
      <c r="E32" s="781">
        <v>2404</v>
      </c>
      <c r="F32" s="781">
        <v>2952</v>
      </c>
      <c r="G32" s="781">
        <v>2325</v>
      </c>
      <c r="H32" s="781">
        <v>8637</v>
      </c>
      <c r="I32" s="781">
        <v>5292</v>
      </c>
      <c r="J32" s="781">
        <v>2212</v>
      </c>
      <c r="K32" s="781">
        <v>545</v>
      </c>
      <c r="L32" s="781">
        <v>2374</v>
      </c>
      <c r="M32" s="781">
        <v>32928</v>
      </c>
      <c r="N32" s="307">
        <f t="shared" si="5"/>
        <v>49073.333333333336</v>
      </c>
      <c r="O32" s="309"/>
      <c r="P32" s="309"/>
      <c r="Q32" s="303">
        <f t="shared" si="6"/>
        <v>-0.28575766778013967</v>
      </c>
      <c r="R32" s="303">
        <f t="shared" si="7"/>
        <v>1.294647588765236</v>
      </c>
    </row>
    <row r="33" spans="1:18" ht="15.5" x14ac:dyDescent="0.35">
      <c r="A33" s="780">
        <v>44166</v>
      </c>
      <c r="B33" s="781">
        <v>848</v>
      </c>
      <c r="C33" s="781">
        <v>1466</v>
      </c>
      <c r="D33" s="781">
        <v>1382</v>
      </c>
      <c r="E33" s="781">
        <v>1038</v>
      </c>
      <c r="F33" s="781">
        <v>1532</v>
      </c>
      <c r="G33" s="781">
        <v>1929</v>
      </c>
      <c r="H33" s="781">
        <v>6072</v>
      </c>
      <c r="I33" s="781">
        <v>2015</v>
      </c>
      <c r="J33" s="781">
        <v>1362</v>
      </c>
      <c r="K33" s="781">
        <v>783</v>
      </c>
      <c r="L33" s="781">
        <v>1860</v>
      </c>
      <c r="M33" s="781">
        <v>20287</v>
      </c>
      <c r="N33" s="307">
        <f t="shared" si="5"/>
        <v>33105.666666666664</v>
      </c>
      <c r="O33" s="309"/>
      <c r="P33" s="309"/>
      <c r="Q33" s="303">
        <f t="shared" si="6"/>
        <v>-0.38389820213799808</v>
      </c>
      <c r="R33" s="303">
        <f t="shared" si="7"/>
        <v>0.7795875217258863</v>
      </c>
    </row>
    <row r="34" spans="1:18" ht="15.5" x14ac:dyDescent="0.35">
      <c r="A34" s="780">
        <v>44197</v>
      </c>
      <c r="B34" s="781">
        <v>789</v>
      </c>
      <c r="C34" s="781">
        <v>1382</v>
      </c>
      <c r="D34" s="781">
        <v>880</v>
      </c>
      <c r="E34" s="781">
        <v>756</v>
      </c>
      <c r="F34" s="781">
        <v>689</v>
      </c>
      <c r="G34" s="781">
        <v>1388</v>
      </c>
      <c r="H34" s="781">
        <v>3792</v>
      </c>
      <c r="I34" s="781">
        <v>10160</v>
      </c>
      <c r="J34" s="781">
        <v>4719</v>
      </c>
      <c r="K34" s="781">
        <v>720</v>
      </c>
      <c r="L34" s="781">
        <v>1588</v>
      </c>
      <c r="M34" s="781">
        <v>26863</v>
      </c>
      <c r="N34" s="307">
        <f t="shared" si="5"/>
        <v>26692.666666666668</v>
      </c>
      <c r="O34" s="309"/>
      <c r="P34" s="309"/>
      <c r="Q34" s="303">
        <f t="shared" si="6"/>
        <v>0.32414846946320308</v>
      </c>
      <c r="R34" s="303">
        <f t="shared" si="7"/>
        <v>0.29316581616174675</v>
      </c>
    </row>
    <row r="35" spans="1:18" ht="15.5" x14ac:dyDescent="0.35">
      <c r="A35" s="780">
        <v>44228</v>
      </c>
      <c r="B35" s="781">
        <v>221</v>
      </c>
      <c r="C35" s="781">
        <v>2431</v>
      </c>
      <c r="D35" s="781">
        <v>1211</v>
      </c>
      <c r="E35" s="781">
        <v>1770</v>
      </c>
      <c r="F35" s="781">
        <v>4052</v>
      </c>
      <c r="G35" s="781">
        <v>607</v>
      </c>
      <c r="H35" s="781">
        <v>6318</v>
      </c>
      <c r="I35" s="781">
        <v>3108</v>
      </c>
      <c r="J35" s="781">
        <v>895</v>
      </c>
      <c r="K35" s="781">
        <v>512</v>
      </c>
      <c r="L35" s="781">
        <v>1559</v>
      </c>
      <c r="M35" s="781">
        <v>22684</v>
      </c>
      <c r="N35" s="307">
        <f t="shared" si="5"/>
        <v>23278</v>
      </c>
      <c r="O35" s="309"/>
      <c r="P35" s="309"/>
      <c r="Q35" s="303">
        <f t="shared" si="6"/>
        <v>-0.1555671369541749</v>
      </c>
      <c r="R35" s="303">
        <f t="shared" si="7"/>
        <v>1.4763579296114493E-2</v>
      </c>
    </row>
    <row r="36" spans="1:18" ht="15.5" x14ac:dyDescent="0.35">
      <c r="A36" s="780">
        <v>44256</v>
      </c>
      <c r="B36" s="781">
        <v>611</v>
      </c>
      <c r="C36" s="781">
        <v>1966</v>
      </c>
      <c r="D36" s="781">
        <v>1010</v>
      </c>
      <c r="E36" s="781">
        <v>2163</v>
      </c>
      <c r="F36" s="781">
        <v>2719</v>
      </c>
      <c r="G36" s="781">
        <v>1017</v>
      </c>
      <c r="H36" s="781">
        <v>5804</v>
      </c>
      <c r="I36" s="781">
        <v>2387</v>
      </c>
      <c r="J36" s="781">
        <v>1735</v>
      </c>
      <c r="K36" s="781">
        <v>669</v>
      </c>
      <c r="L36" s="781">
        <v>1053</v>
      </c>
      <c r="M36" s="781">
        <v>21134</v>
      </c>
      <c r="N36" s="307">
        <f t="shared" si="5"/>
        <v>23560.333333333332</v>
      </c>
      <c r="O36" s="309"/>
      <c r="P36" s="309"/>
      <c r="Q36" s="303">
        <f t="shared" si="6"/>
        <v>-6.833010051137367E-2</v>
      </c>
      <c r="R36" s="303">
        <f t="shared" si="7"/>
        <v>-0.22741184443521412</v>
      </c>
    </row>
    <row r="37" spans="1:18" ht="15.5" x14ac:dyDescent="0.35">
      <c r="A37" s="780">
        <v>44287</v>
      </c>
      <c r="B37" s="781">
        <v>408</v>
      </c>
      <c r="C37" s="781">
        <v>2040</v>
      </c>
      <c r="D37" s="781">
        <v>1111</v>
      </c>
      <c r="E37" s="781">
        <v>1284</v>
      </c>
      <c r="F37" s="781">
        <v>1254</v>
      </c>
      <c r="G37" s="781">
        <v>1084</v>
      </c>
      <c r="H37" s="781">
        <v>2107</v>
      </c>
      <c r="I37" s="781">
        <v>1431</v>
      </c>
      <c r="J37" s="781">
        <v>970</v>
      </c>
      <c r="K37" s="781">
        <v>594</v>
      </c>
      <c r="L37" s="781">
        <v>2866</v>
      </c>
      <c r="M37" s="781">
        <v>15149</v>
      </c>
      <c r="N37" s="307">
        <f t="shared" si="5"/>
        <v>19655.666666666668</v>
      </c>
      <c r="O37" s="309"/>
      <c r="P37" s="309"/>
      <c r="Q37" s="303">
        <f t="shared" si="6"/>
        <v>-0.28319295921264309</v>
      </c>
      <c r="R37" s="303">
        <f t="shared" si="7"/>
        <v>-0.50984189789030931</v>
      </c>
    </row>
    <row r="38" spans="1:18" ht="15.5" x14ac:dyDescent="0.35">
      <c r="A38" s="780">
        <v>44317</v>
      </c>
      <c r="B38" s="781">
        <v>501</v>
      </c>
      <c r="C38" s="781">
        <v>1704</v>
      </c>
      <c r="D38" s="781">
        <v>3143</v>
      </c>
      <c r="E38" s="781">
        <v>2250</v>
      </c>
      <c r="F38" s="781">
        <v>3047</v>
      </c>
      <c r="G38" s="781">
        <v>556</v>
      </c>
      <c r="H38" s="781">
        <v>1925</v>
      </c>
      <c r="I38" s="781">
        <v>1814</v>
      </c>
      <c r="J38" s="781">
        <v>1226</v>
      </c>
      <c r="K38" s="781">
        <v>412</v>
      </c>
      <c r="L38" s="781">
        <v>822</v>
      </c>
      <c r="M38" s="781">
        <v>17400</v>
      </c>
      <c r="N38" s="307">
        <f t="shared" si="5"/>
        <v>17894.333333333332</v>
      </c>
      <c r="O38" s="309"/>
      <c r="P38" s="309"/>
      <c r="Q38" s="303">
        <f t="shared" si="6"/>
        <v>0.14859066605056448</v>
      </c>
      <c r="R38" s="303">
        <f t="shared" si="7"/>
        <v>-0.67356432272030742</v>
      </c>
    </row>
    <row r="39" spans="1:18" ht="15.5" x14ac:dyDescent="0.35">
      <c r="A39" s="780">
        <v>44348</v>
      </c>
      <c r="B39" s="781">
        <v>152</v>
      </c>
      <c r="C39" s="781">
        <v>783</v>
      </c>
      <c r="D39" s="781">
        <v>752</v>
      </c>
      <c r="E39" s="781">
        <v>418</v>
      </c>
      <c r="F39" s="781">
        <v>749</v>
      </c>
      <c r="G39" s="781">
        <v>377</v>
      </c>
      <c r="H39" s="781">
        <v>2773</v>
      </c>
      <c r="I39" s="781">
        <v>748</v>
      </c>
      <c r="J39" s="781">
        <v>3355</v>
      </c>
      <c r="K39" s="781">
        <v>384</v>
      </c>
      <c r="L39" s="781">
        <v>2431</v>
      </c>
      <c r="M39" s="781">
        <v>12922</v>
      </c>
      <c r="N39" s="307">
        <f t="shared" si="5"/>
        <v>15157</v>
      </c>
      <c r="O39" s="309"/>
      <c r="P39" s="309"/>
      <c r="Q39" s="303">
        <f t="shared" si="6"/>
        <v>-0.25735632183908042</v>
      </c>
      <c r="R39" s="303">
        <f t="shared" si="7"/>
        <v>-0.83165311010984699</v>
      </c>
    </row>
    <row r="40" spans="1:18" ht="15.5" x14ac:dyDescent="0.35">
      <c r="A40" s="780">
        <v>44378</v>
      </c>
      <c r="B40" s="781">
        <v>724</v>
      </c>
      <c r="C40" s="781">
        <v>755</v>
      </c>
      <c r="D40" s="781">
        <v>712</v>
      </c>
      <c r="E40" s="781">
        <v>439</v>
      </c>
      <c r="F40" s="781">
        <v>669</v>
      </c>
      <c r="G40" s="781">
        <v>399</v>
      </c>
      <c r="H40" s="781">
        <v>5571</v>
      </c>
      <c r="I40" s="781">
        <v>773</v>
      </c>
      <c r="J40" s="781">
        <v>841</v>
      </c>
      <c r="K40" s="781">
        <v>315</v>
      </c>
      <c r="L40" s="781">
        <v>1264</v>
      </c>
      <c r="M40" s="781">
        <v>12462</v>
      </c>
      <c r="N40" s="307">
        <f t="shared" si="5"/>
        <v>14261.333333333334</v>
      </c>
      <c r="O40" s="309"/>
      <c r="P40" s="309"/>
      <c r="Q40" s="303">
        <f t="shared" si="6"/>
        <v>-3.559820461228913E-2</v>
      </c>
      <c r="R40" s="303">
        <f t="shared" si="7"/>
        <v>-0.86758402119447975</v>
      </c>
    </row>
    <row r="41" spans="1:18" ht="15.5" x14ac:dyDescent="0.35">
      <c r="A41" s="780">
        <v>44409</v>
      </c>
      <c r="B41" s="781">
        <v>662</v>
      </c>
      <c r="C41" s="781">
        <v>1312</v>
      </c>
      <c r="D41" s="781">
        <v>398</v>
      </c>
      <c r="E41" s="781">
        <v>625</v>
      </c>
      <c r="F41" s="781">
        <v>695</v>
      </c>
      <c r="G41" s="781">
        <v>677</v>
      </c>
      <c r="H41" s="781">
        <v>3014</v>
      </c>
      <c r="I41" s="781">
        <v>1205</v>
      </c>
      <c r="J41" s="781">
        <v>881</v>
      </c>
      <c r="K41" s="781">
        <v>218</v>
      </c>
      <c r="L41" s="781">
        <v>759</v>
      </c>
      <c r="M41" s="781">
        <v>10446</v>
      </c>
      <c r="N41" s="307">
        <f t="shared" si="5"/>
        <v>11943.333333333334</v>
      </c>
      <c r="O41" s="309"/>
      <c r="P41" s="309"/>
      <c r="Q41" s="303">
        <f t="shared" si="6"/>
        <v>-0.16177178623013966</v>
      </c>
      <c r="R41" s="303">
        <f t="shared" si="7"/>
        <v>-0.88208734685012291</v>
      </c>
    </row>
    <row r="42" spans="1:18" ht="15.5" x14ac:dyDescent="0.35">
      <c r="A42" s="780">
        <v>44440</v>
      </c>
      <c r="B42" s="781">
        <v>631</v>
      </c>
      <c r="C42" s="781">
        <v>708</v>
      </c>
      <c r="D42" s="781">
        <v>974</v>
      </c>
      <c r="E42" s="781">
        <v>520</v>
      </c>
      <c r="F42" s="781">
        <v>1142</v>
      </c>
      <c r="G42" s="781">
        <v>465</v>
      </c>
      <c r="H42" s="781">
        <v>1878</v>
      </c>
      <c r="I42" s="781">
        <v>670</v>
      </c>
      <c r="J42" s="781">
        <v>557</v>
      </c>
      <c r="K42" s="781">
        <v>750</v>
      </c>
      <c r="L42" s="781">
        <v>2706</v>
      </c>
      <c r="M42" s="781">
        <v>11001</v>
      </c>
      <c r="N42" s="307">
        <f t="shared" si="5"/>
        <v>11303</v>
      </c>
      <c r="O42" s="309"/>
      <c r="P42" s="309"/>
      <c r="Q42" s="303">
        <f t="shared" si="6"/>
        <v>5.3130384836300948E-2</v>
      </c>
      <c r="R42" s="303">
        <f t="shared" si="7"/>
        <v>-0.85070072780588324</v>
      </c>
    </row>
    <row r="43" spans="1:18" ht="15.5" x14ac:dyDescent="0.35">
      <c r="A43" s="780">
        <v>44470</v>
      </c>
      <c r="B43" s="781">
        <v>311</v>
      </c>
      <c r="C43" s="781">
        <v>896</v>
      </c>
      <c r="D43" s="781">
        <v>828</v>
      </c>
      <c r="E43" s="781">
        <v>762</v>
      </c>
      <c r="F43" s="781">
        <v>1421</v>
      </c>
      <c r="G43" s="781">
        <v>537</v>
      </c>
      <c r="H43" s="781">
        <v>2992</v>
      </c>
      <c r="I43" s="781">
        <v>1571</v>
      </c>
      <c r="J43" s="781">
        <v>703</v>
      </c>
      <c r="K43" s="781">
        <v>271</v>
      </c>
      <c r="L43" s="781">
        <v>1879</v>
      </c>
      <c r="M43" s="781">
        <v>12171</v>
      </c>
      <c r="N43" s="307">
        <f t="shared" si="5"/>
        <v>11206</v>
      </c>
      <c r="O43" s="309"/>
      <c r="P43" s="309"/>
      <c r="Q43" s="303">
        <f t="shared" si="6"/>
        <v>0.10635396782110718</v>
      </c>
      <c r="R43" s="303">
        <f t="shared" si="7"/>
        <v>-0.79544624820502841</v>
      </c>
    </row>
    <row r="44" spans="1:18" ht="15.5" x14ac:dyDescent="0.35">
      <c r="A44" s="780">
        <v>44501</v>
      </c>
      <c r="B44" s="781">
        <v>492</v>
      </c>
      <c r="C44" s="781">
        <v>687</v>
      </c>
      <c r="D44" s="781">
        <v>1341</v>
      </c>
      <c r="E44" s="781">
        <v>428</v>
      </c>
      <c r="F44" s="781">
        <v>1113</v>
      </c>
      <c r="G44" s="781">
        <v>864</v>
      </c>
      <c r="H44" s="781">
        <v>3986</v>
      </c>
      <c r="I44" s="781">
        <v>1319</v>
      </c>
      <c r="J44" s="781">
        <v>805</v>
      </c>
      <c r="K44" s="781">
        <v>365</v>
      </c>
      <c r="L44" s="781">
        <v>724</v>
      </c>
      <c r="M44" s="781">
        <v>12124</v>
      </c>
      <c r="N44" s="307">
        <f t="shared" si="5"/>
        <v>11765.333333333334</v>
      </c>
      <c r="O44" s="309"/>
      <c r="P44" s="309"/>
      <c r="Q44" s="303">
        <f t="shared" si="6"/>
        <v>-3.8616383205981597E-3</v>
      </c>
      <c r="R44" s="303">
        <f t="shared" si="7"/>
        <v>-0.76024996603722317</v>
      </c>
    </row>
    <row r="45" spans="1:18" ht="15.5" x14ac:dyDescent="0.35">
      <c r="A45" s="780">
        <v>44531</v>
      </c>
      <c r="B45" s="781">
        <v>294</v>
      </c>
      <c r="C45" s="781">
        <v>655</v>
      </c>
      <c r="D45" s="781">
        <v>650</v>
      </c>
      <c r="E45" s="781">
        <v>374</v>
      </c>
      <c r="F45" s="781">
        <v>630</v>
      </c>
      <c r="G45" s="781" t="s">
        <v>2164</v>
      </c>
      <c r="H45" s="781">
        <v>946</v>
      </c>
      <c r="I45" s="781">
        <v>166</v>
      </c>
      <c r="J45" s="781" t="s">
        <v>2164</v>
      </c>
      <c r="K45" s="781">
        <v>495</v>
      </c>
      <c r="L45" s="781">
        <v>1867</v>
      </c>
      <c r="M45" s="781">
        <v>6209</v>
      </c>
      <c r="N45" s="307">
        <f t="shared" ref="N45:N76" si="8">AVERAGE(M43:M45)</f>
        <v>10168</v>
      </c>
      <c r="O45" s="309"/>
      <c r="P45" s="309"/>
      <c r="Q45" s="303">
        <f t="shared" si="6"/>
        <v>-0.48787528868360275</v>
      </c>
      <c r="R45" s="303">
        <f t="shared" si="7"/>
        <v>-0.69286224916177486</v>
      </c>
    </row>
    <row r="46" spans="1:18" ht="15.5" x14ac:dyDescent="0.35">
      <c r="A46" s="780">
        <v>44562</v>
      </c>
      <c r="B46" s="781">
        <v>325</v>
      </c>
      <c r="C46" s="781">
        <v>929</v>
      </c>
      <c r="D46" s="781">
        <v>434</v>
      </c>
      <c r="E46" s="781">
        <v>279</v>
      </c>
      <c r="F46" s="781">
        <v>610</v>
      </c>
      <c r="G46" s="781">
        <v>173</v>
      </c>
      <c r="H46" s="781">
        <v>2610</v>
      </c>
      <c r="I46" s="781">
        <v>996</v>
      </c>
      <c r="J46" s="781">
        <v>570</v>
      </c>
      <c r="K46" s="781">
        <v>381</v>
      </c>
      <c r="L46" s="781">
        <v>1562</v>
      </c>
      <c r="M46" s="781">
        <v>8869</v>
      </c>
      <c r="N46" s="307">
        <f t="shared" si="8"/>
        <v>9067.3333333333339</v>
      </c>
      <c r="O46" s="309"/>
      <c r="P46" s="309"/>
      <c r="Q46" s="303">
        <f t="shared" ref="Q46:Q77" si="9">(M46/M45)-1</f>
        <v>0.4284103720405863</v>
      </c>
      <c r="R46" s="303">
        <f t="shared" si="7"/>
        <v>-0.66030620145358276</v>
      </c>
    </row>
    <row r="47" spans="1:18" ht="15.5" x14ac:dyDescent="0.35">
      <c r="A47" s="780">
        <v>44593</v>
      </c>
      <c r="B47" s="781">
        <v>514</v>
      </c>
      <c r="C47" s="781">
        <v>1060</v>
      </c>
      <c r="D47" s="781">
        <v>456</v>
      </c>
      <c r="E47" s="781">
        <v>1289</v>
      </c>
      <c r="F47" s="781">
        <v>1323</v>
      </c>
      <c r="G47" s="781">
        <v>1292</v>
      </c>
      <c r="H47" s="781">
        <v>6005</v>
      </c>
      <c r="I47" s="781">
        <v>2094</v>
      </c>
      <c r="J47" s="781">
        <v>1745</v>
      </c>
      <c r="K47" s="781">
        <v>746</v>
      </c>
      <c r="L47" s="781">
        <v>1579</v>
      </c>
      <c r="M47" s="781">
        <v>18103</v>
      </c>
      <c r="N47" s="307">
        <f t="shared" si="8"/>
        <v>11060.333333333334</v>
      </c>
      <c r="O47" s="309"/>
      <c r="P47" s="309"/>
      <c r="Q47" s="303">
        <f t="shared" si="9"/>
        <v>1.0411545833803135</v>
      </c>
      <c r="R47" s="303">
        <f t="shared" si="7"/>
        <v>-0.52485895122719595</v>
      </c>
    </row>
    <row r="48" spans="1:18" ht="15.5" x14ac:dyDescent="0.35">
      <c r="A48" s="780">
        <v>44621</v>
      </c>
      <c r="B48" s="781">
        <v>852</v>
      </c>
      <c r="C48" s="781">
        <v>1326</v>
      </c>
      <c r="D48" s="781">
        <v>1777</v>
      </c>
      <c r="E48" s="781">
        <v>1128</v>
      </c>
      <c r="F48" s="781">
        <v>960</v>
      </c>
      <c r="G48" s="781">
        <v>1444</v>
      </c>
      <c r="H48" s="781">
        <v>4062</v>
      </c>
      <c r="I48" s="781">
        <v>3707</v>
      </c>
      <c r="J48" s="781">
        <v>1101</v>
      </c>
      <c r="K48" s="781">
        <v>1377</v>
      </c>
      <c r="L48" s="781">
        <v>5676</v>
      </c>
      <c r="M48" s="781">
        <v>23410</v>
      </c>
      <c r="N48" s="307">
        <f t="shared" si="8"/>
        <v>16794</v>
      </c>
      <c r="O48" s="309"/>
      <c r="P48" s="309"/>
      <c r="Q48" s="303">
        <f t="shared" si="9"/>
        <v>0.29315583052532723</v>
      </c>
      <c r="R48" s="303">
        <f t="shared" si="7"/>
        <v>-0.28719174884339493</v>
      </c>
    </row>
    <row r="49" spans="1:18" ht="15.5" x14ac:dyDescent="0.35">
      <c r="A49" s="780">
        <v>44652</v>
      </c>
      <c r="B49" s="781">
        <v>592</v>
      </c>
      <c r="C49" s="781">
        <v>1579</v>
      </c>
      <c r="D49" s="781">
        <v>1805</v>
      </c>
      <c r="E49" s="781">
        <v>627</v>
      </c>
      <c r="F49" s="781">
        <v>1861</v>
      </c>
      <c r="G49" s="781">
        <v>674</v>
      </c>
      <c r="H49" s="781">
        <v>3680</v>
      </c>
      <c r="I49" s="781">
        <v>1186</v>
      </c>
      <c r="J49" s="781">
        <v>629</v>
      </c>
      <c r="K49" s="781">
        <v>420</v>
      </c>
      <c r="L49" s="781">
        <v>1598</v>
      </c>
      <c r="M49" s="781">
        <v>14651</v>
      </c>
      <c r="N49" s="307">
        <f t="shared" si="8"/>
        <v>18721.333333333332</v>
      </c>
      <c r="O49" s="309"/>
      <c r="P49" s="309"/>
      <c r="Q49" s="303">
        <f t="shared" si="9"/>
        <v>-0.3741563434429731</v>
      </c>
      <c r="R49" s="303">
        <f t="shared" si="7"/>
        <v>-4.7535061983821625E-2</v>
      </c>
    </row>
    <row r="50" spans="1:18" ht="15.5" x14ac:dyDescent="0.35">
      <c r="A50" s="780">
        <v>44682</v>
      </c>
      <c r="B50" s="781">
        <v>341</v>
      </c>
      <c r="C50" s="781">
        <v>2276</v>
      </c>
      <c r="D50" s="781">
        <v>449</v>
      </c>
      <c r="E50" s="781">
        <v>1214</v>
      </c>
      <c r="F50" s="781">
        <v>1324</v>
      </c>
      <c r="G50" s="781">
        <v>380</v>
      </c>
      <c r="H50" s="781">
        <v>4562</v>
      </c>
      <c r="I50" s="781">
        <v>2639</v>
      </c>
      <c r="J50" s="781">
        <v>793</v>
      </c>
      <c r="K50" s="781">
        <v>277</v>
      </c>
      <c r="L50" s="781">
        <v>763</v>
      </c>
      <c r="M50" s="781">
        <v>15018</v>
      </c>
      <c r="N50" s="307">
        <f t="shared" si="8"/>
        <v>17693</v>
      </c>
      <c r="O50" s="309"/>
      <c r="P50" s="309"/>
      <c r="Q50" s="303">
        <f t="shared" si="9"/>
        <v>2.5049484676813893E-2</v>
      </c>
      <c r="R50" s="303">
        <f t="shared" si="7"/>
        <v>-1.1251234096455009E-2</v>
      </c>
    </row>
    <row r="51" spans="1:18" ht="15.5" x14ac:dyDescent="0.35">
      <c r="A51" s="780">
        <v>44713</v>
      </c>
      <c r="B51" s="781">
        <v>557</v>
      </c>
      <c r="C51" s="781">
        <v>935</v>
      </c>
      <c r="D51" s="781">
        <v>745</v>
      </c>
      <c r="E51" s="781">
        <v>1171</v>
      </c>
      <c r="F51" s="781">
        <v>424</v>
      </c>
      <c r="G51" s="781">
        <v>689</v>
      </c>
      <c r="H51" s="781">
        <v>1579</v>
      </c>
      <c r="I51" s="781">
        <v>1226</v>
      </c>
      <c r="J51" s="781">
        <v>276</v>
      </c>
      <c r="K51" s="781">
        <v>480</v>
      </c>
      <c r="L51" s="781">
        <v>1918</v>
      </c>
      <c r="M51" s="781">
        <v>10000</v>
      </c>
      <c r="N51" s="307">
        <f t="shared" si="8"/>
        <v>13223</v>
      </c>
      <c r="O51" s="309"/>
      <c r="P51" s="309"/>
      <c r="Q51" s="303">
        <f t="shared" si="9"/>
        <v>-0.33413237448395261</v>
      </c>
      <c r="R51" s="303">
        <f t="shared" si="7"/>
        <v>-0.12759780959292732</v>
      </c>
    </row>
    <row r="52" spans="1:18" ht="15.5" x14ac:dyDescent="0.35">
      <c r="A52" s="780">
        <v>44743</v>
      </c>
      <c r="B52" s="781">
        <v>367</v>
      </c>
      <c r="C52" s="781">
        <v>1733</v>
      </c>
      <c r="D52" s="781">
        <v>1182</v>
      </c>
      <c r="E52" s="781">
        <v>507</v>
      </c>
      <c r="F52" s="781">
        <v>898</v>
      </c>
      <c r="G52" s="781">
        <v>718</v>
      </c>
      <c r="H52" s="781">
        <v>2195</v>
      </c>
      <c r="I52" s="781">
        <v>2090</v>
      </c>
      <c r="J52" s="781">
        <v>1050</v>
      </c>
      <c r="K52" s="781">
        <v>370</v>
      </c>
      <c r="L52" s="781">
        <v>523</v>
      </c>
      <c r="M52" s="781">
        <v>11633</v>
      </c>
      <c r="N52" s="307">
        <f t="shared" si="8"/>
        <v>12217</v>
      </c>
      <c r="O52" s="309"/>
      <c r="P52" s="309"/>
      <c r="Q52" s="303">
        <f t="shared" si="9"/>
        <v>0.1633</v>
      </c>
      <c r="R52" s="303">
        <f t="shared" si="7"/>
        <v>-0.14334798055347797</v>
      </c>
    </row>
    <row r="53" spans="1:18" ht="15.5" x14ac:dyDescent="0.35">
      <c r="A53" s="780">
        <v>44774</v>
      </c>
      <c r="B53" s="781">
        <v>828</v>
      </c>
      <c r="C53" s="781">
        <v>1903</v>
      </c>
      <c r="D53" s="781">
        <v>1312</v>
      </c>
      <c r="E53" s="781">
        <v>622</v>
      </c>
      <c r="F53" s="781">
        <v>1236</v>
      </c>
      <c r="G53" s="781">
        <v>442</v>
      </c>
      <c r="H53" s="781">
        <v>3441</v>
      </c>
      <c r="I53" s="781">
        <v>1912</v>
      </c>
      <c r="J53" s="781">
        <v>749</v>
      </c>
      <c r="K53" s="781">
        <v>671</v>
      </c>
      <c r="L53" s="781">
        <v>1590</v>
      </c>
      <c r="M53" s="781">
        <v>14706</v>
      </c>
      <c r="N53" s="307">
        <f t="shared" si="8"/>
        <v>12113</v>
      </c>
      <c r="O53" s="309"/>
      <c r="P53" s="309"/>
      <c r="Q53" s="303">
        <f t="shared" si="9"/>
        <v>0.26416229691395166</v>
      </c>
      <c r="R53" s="303">
        <f t="shared" si="7"/>
        <v>1.4205972648618337E-2</v>
      </c>
    </row>
    <row r="54" spans="1:18" ht="15.5" x14ac:dyDescent="0.35">
      <c r="A54" s="780">
        <v>44805</v>
      </c>
      <c r="B54" s="781">
        <v>445</v>
      </c>
      <c r="C54" s="781">
        <v>1456</v>
      </c>
      <c r="D54" s="781">
        <v>1359</v>
      </c>
      <c r="E54" s="781">
        <v>2103</v>
      </c>
      <c r="F54" s="781">
        <v>789</v>
      </c>
      <c r="G54" s="781">
        <v>1269</v>
      </c>
      <c r="H54" s="781">
        <v>2209</v>
      </c>
      <c r="I54" s="781">
        <v>1004</v>
      </c>
      <c r="J54" s="781">
        <v>853</v>
      </c>
      <c r="K54" s="781">
        <v>681</v>
      </c>
      <c r="L54" s="781">
        <v>1526</v>
      </c>
      <c r="M54" s="781">
        <v>13694</v>
      </c>
      <c r="N54" s="307">
        <f t="shared" si="8"/>
        <v>13344.333333333334</v>
      </c>
      <c r="O54" s="309"/>
      <c r="P54" s="309"/>
      <c r="Q54" s="303">
        <f t="shared" si="9"/>
        <v>-6.8815449476404167E-2</v>
      </c>
      <c r="R54" s="303">
        <f t="shared" si="7"/>
        <v>0.1806010203780708</v>
      </c>
    </row>
    <row r="55" spans="1:18" ht="15.5" x14ac:dyDescent="0.35">
      <c r="A55" s="780">
        <v>44835</v>
      </c>
      <c r="B55" s="781" t="s">
        <v>2164</v>
      </c>
      <c r="C55" s="781">
        <v>1496</v>
      </c>
      <c r="D55" s="781">
        <v>1032</v>
      </c>
      <c r="E55" s="781">
        <v>713</v>
      </c>
      <c r="F55" s="781">
        <v>1479</v>
      </c>
      <c r="G55" s="781">
        <v>1280</v>
      </c>
      <c r="H55" s="781">
        <v>3141</v>
      </c>
      <c r="I55" s="781">
        <v>2197</v>
      </c>
      <c r="J55" s="781">
        <v>765</v>
      </c>
      <c r="K55" s="781" t="s">
        <v>2164</v>
      </c>
      <c r="L55" s="781">
        <v>690</v>
      </c>
      <c r="M55" s="781">
        <v>13570</v>
      </c>
      <c r="N55" s="307">
        <f t="shared" si="8"/>
        <v>13990</v>
      </c>
      <c r="O55" s="309"/>
      <c r="P55" s="309"/>
      <c r="Q55" s="303">
        <f t="shared" si="9"/>
        <v>-9.0550606104863318E-3</v>
      </c>
      <c r="R55" s="303">
        <f t="shared" si="7"/>
        <v>0.24843833660538994</v>
      </c>
    </row>
    <row r="56" spans="1:18" ht="15.5" x14ac:dyDescent="0.35">
      <c r="A56" s="780">
        <v>44866</v>
      </c>
      <c r="B56" s="781">
        <v>420</v>
      </c>
      <c r="C56" s="781">
        <v>1669</v>
      </c>
      <c r="D56" s="781">
        <v>1067</v>
      </c>
      <c r="E56" s="781">
        <v>1613</v>
      </c>
      <c r="F56" s="781">
        <v>1689</v>
      </c>
      <c r="G56" s="781">
        <v>1386</v>
      </c>
      <c r="H56" s="781">
        <v>5956</v>
      </c>
      <c r="I56" s="781">
        <v>2019</v>
      </c>
      <c r="J56" s="781">
        <v>2105</v>
      </c>
      <c r="K56" s="781">
        <v>1387</v>
      </c>
      <c r="L56" s="781">
        <v>952</v>
      </c>
      <c r="M56" s="781">
        <v>20263</v>
      </c>
      <c r="N56" s="307">
        <f t="shared" si="8"/>
        <v>15842.333333333334</v>
      </c>
      <c r="O56" s="309"/>
      <c r="P56" s="309"/>
      <c r="Q56" s="303">
        <f t="shared" si="9"/>
        <v>0.49322033898305095</v>
      </c>
      <c r="R56" s="303">
        <f t="shared" si="7"/>
        <v>0.3465265185856754</v>
      </c>
    </row>
    <row r="57" spans="1:18" ht="15.5" x14ac:dyDescent="0.35">
      <c r="A57" s="780">
        <v>44896</v>
      </c>
      <c r="B57" s="781">
        <v>91</v>
      </c>
      <c r="C57" s="781">
        <v>416</v>
      </c>
      <c r="D57" s="781">
        <v>1531</v>
      </c>
      <c r="E57" s="781">
        <v>974</v>
      </c>
      <c r="F57" s="781">
        <v>367</v>
      </c>
      <c r="G57" s="781">
        <v>788</v>
      </c>
      <c r="H57" s="781">
        <v>2498</v>
      </c>
      <c r="I57" s="781">
        <v>2478</v>
      </c>
      <c r="J57" s="781">
        <v>591</v>
      </c>
      <c r="K57" s="781">
        <v>338</v>
      </c>
      <c r="L57" s="781">
        <v>2160</v>
      </c>
      <c r="M57" s="781">
        <v>12232</v>
      </c>
      <c r="N57" s="307">
        <f t="shared" si="8"/>
        <v>15355</v>
      </c>
      <c r="O57" s="309"/>
      <c r="P57" s="309"/>
      <c r="Q57" s="303">
        <f t="shared" si="9"/>
        <v>-0.39633815328431132</v>
      </c>
      <c r="R57" s="303">
        <f t="shared" si="7"/>
        <v>0.51012981904012578</v>
      </c>
    </row>
    <row r="58" spans="1:18" ht="15.5" x14ac:dyDescent="0.35">
      <c r="A58" s="780">
        <v>44927</v>
      </c>
      <c r="B58" s="781">
        <v>1257</v>
      </c>
      <c r="C58" s="781">
        <v>1428</v>
      </c>
      <c r="D58" s="781">
        <v>5402</v>
      </c>
      <c r="E58" s="781">
        <v>2601</v>
      </c>
      <c r="F58" s="781">
        <v>2242</v>
      </c>
      <c r="G58" s="781">
        <v>1488</v>
      </c>
      <c r="H58" s="781">
        <v>3964</v>
      </c>
      <c r="I58" s="781">
        <v>1647</v>
      </c>
      <c r="J58" s="781">
        <v>1316</v>
      </c>
      <c r="K58" s="781">
        <v>1589</v>
      </c>
      <c r="L58" s="781">
        <v>1548</v>
      </c>
      <c r="M58" s="781">
        <v>24482</v>
      </c>
      <c r="N58" s="307">
        <f t="shared" si="8"/>
        <v>18992.333333333332</v>
      </c>
      <c r="O58" s="309"/>
      <c r="P58" s="309"/>
      <c r="Q58" s="303">
        <f t="shared" si="9"/>
        <v>1.0014715500327012</v>
      </c>
      <c r="R58" s="303">
        <f t="shared" ref="R58:R87" si="10">(N58/N46)-1</f>
        <v>1.094588633188736</v>
      </c>
    </row>
    <row r="59" spans="1:18" ht="15.5" x14ac:dyDescent="0.35">
      <c r="A59" s="780">
        <v>44958</v>
      </c>
      <c r="B59" s="781">
        <v>1365</v>
      </c>
      <c r="C59" s="781">
        <v>1675</v>
      </c>
      <c r="D59" s="781">
        <v>2086</v>
      </c>
      <c r="E59" s="781">
        <v>1160</v>
      </c>
      <c r="F59" s="781">
        <v>2315</v>
      </c>
      <c r="G59" s="781">
        <v>4439</v>
      </c>
      <c r="H59" s="781">
        <v>12706</v>
      </c>
      <c r="I59" s="781">
        <v>3512</v>
      </c>
      <c r="J59" s="781">
        <v>1184</v>
      </c>
      <c r="K59" s="781">
        <v>686</v>
      </c>
      <c r="L59" s="781">
        <v>1764</v>
      </c>
      <c r="M59" s="781">
        <v>32892</v>
      </c>
      <c r="N59" s="307">
        <f t="shared" si="8"/>
        <v>23202</v>
      </c>
      <c r="O59" s="309"/>
      <c r="P59" s="309"/>
      <c r="Q59" s="303">
        <f t="shared" si="9"/>
        <v>0.34351768646352432</v>
      </c>
      <c r="R59" s="303">
        <f t="shared" si="10"/>
        <v>1.0977667942497211</v>
      </c>
    </row>
    <row r="60" spans="1:18" ht="15.5" x14ac:dyDescent="0.35">
      <c r="A60" s="780">
        <v>44986</v>
      </c>
      <c r="B60" s="781">
        <v>587</v>
      </c>
      <c r="C60" s="781">
        <v>2120</v>
      </c>
      <c r="D60" s="781">
        <v>1861</v>
      </c>
      <c r="E60" s="781">
        <v>2198</v>
      </c>
      <c r="F60" s="781">
        <v>1688</v>
      </c>
      <c r="G60" s="781">
        <v>834</v>
      </c>
      <c r="H60" s="781">
        <v>5068</v>
      </c>
      <c r="I60" s="781">
        <v>2173</v>
      </c>
      <c r="J60" s="781">
        <v>1344</v>
      </c>
      <c r="K60" s="781">
        <v>900</v>
      </c>
      <c r="L60" s="781">
        <v>3795</v>
      </c>
      <c r="M60" s="781">
        <v>22568</v>
      </c>
      <c r="N60" s="307">
        <f t="shared" si="8"/>
        <v>26647.333333333332</v>
      </c>
      <c r="O60" s="309"/>
      <c r="P60" s="309"/>
      <c r="Q60" s="303">
        <f t="shared" si="9"/>
        <v>-0.31387571445944307</v>
      </c>
      <c r="R60" s="303">
        <f t="shared" si="10"/>
        <v>0.58671747846453082</v>
      </c>
    </row>
    <row r="61" spans="1:18" ht="15.5" x14ac:dyDescent="0.35">
      <c r="A61" s="780">
        <v>45017</v>
      </c>
      <c r="B61" s="781">
        <v>420</v>
      </c>
      <c r="C61" s="781">
        <v>1417</v>
      </c>
      <c r="D61" s="781">
        <v>1533</v>
      </c>
      <c r="E61" s="781">
        <v>1361</v>
      </c>
      <c r="F61" s="781">
        <v>1806</v>
      </c>
      <c r="G61" s="781">
        <v>2507</v>
      </c>
      <c r="H61" s="781">
        <v>4677</v>
      </c>
      <c r="I61" s="781">
        <v>1341</v>
      </c>
      <c r="J61" s="781">
        <v>1564</v>
      </c>
      <c r="K61" s="781">
        <v>582</v>
      </c>
      <c r="L61" s="781">
        <v>1448</v>
      </c>
      <c r="M61" s="781">
        <v>18656</v>
      </c>
      <c r="N61" s="307">
        <f t="shared" si="8"/>
        <v>24705.333333333332</v>
      </c>
      <c r="O61" s="309"/>
      <c r="P61" s="309"/>
      <c r="Q61" s="303">
        <f t="shared" si="9"/>
        <v>-0.17334278624601207</v>
      </c>
      <c r="R61" s="303">
        <f t="shared" si="10"/>
        <v>0.31963535360729289</v>
      </c>
    </row>
    <row r="62" spans="1:18" ht="15.5" x14ac:dyDescent="0.35">
      <c r="A62" s="780">
        <v>45047</v>
      </c>
      <c r="B62" s="781">
        <v>517</v>
      </c>
      <c r="C62" s="781">
        <v>1711</v>
      </c>
      <c r="D62" s="781">
        <v>925</v>
      </c>
      <c r="E62" s="781">
        <v>1203</v>
      </c>
      <c r="F62" s="781">
        <v>1759</v>
      </c>
      <c r="G62" s="781">
        <v>1585</v>
      </c>
      <c r="H62" s="781">
        <v>5023</v>
      </c>
      <c r="I62" s="781">
        <v>2426</v>
      </c>
      <c r="J62" s="781">
        <v>772</v>
      </c>
      <c r="K62" s="781">
        <v>866</v>
      </c>
      <c r="L62" s="781">
        <v>667</v>
      </c>
      <c r="M62" s="781">
        <v>17454</v>
      </c>
      <c r="N62" s="307">
        <f t="shared" si="8"/>
        <v>19559.333333333332</v>
      </c>
      <c r="O62" s="309"/>
      <c r="P62" s="309"/>
      <c r="Q62" s="303">
        <f t="shared" si="9"/>
        <v>-6.4429674099485412E-2</v>
      </c>
      <c r="R62" s="303">
        <f t="shared" si="10"/>
        <v>0.10548427815143469</v>
      </c>
    </row>
    <row r="63" spans="1:18" ht="15.5" x14ac:dyDescent="0.35">
      <c r="A63" s="780">
        <v>45078</v>
      </c>
      <c r="B63" s="781">
        <v>477</v>
      </c>
      <c r="C63" s="781">
        <v>1353</v>
      </c>
      <c r="D63" s="781">
        <v>4682</v>
      </c>
      <c r="E63" s="781">
        <v>3207</v>
      </c>
      <c r="F63" s="781">
        <v>1274</v>
      </c>
      <c r="G63" s="781">
        <v>1478</v>
      </c>
      <c r="H63" s="781">
        <v>4110</v>
      </c>
      <c r="I63" s="781">
        <v>2360</v>
      </c>
      <c r="J63" s="781">
        <v>1384</v>
      </c>
      <c r="K63" s="781">
        <v>977</v>
      </c>
      <c r="L63" s="781">
        <v>1223</v>
      </c>
      <c r="M63" s="781">
        <v>22525</v>
      </c>
      <c r="N63" s="307">
        <f t="shared" si="8"/>
        <v>19545</v>
      </c>
      <c r="O63" s="309"/>
      <c r="P63" s="309"/>
      <c r="Q63" s="303">
        <f t="shared" si="9"/>
        <v>0.29053512088919442</v>
      </c>
      <c r="R63" s="303">
        <f t="shared" si="10"/>
        <v>0.47810632987975499</v>
      </c>
    </row>
    <row r="64" spans="1:18" ht="15.5" x14ac:dyDescent="0.35">
      <c r="A64" s="780">
        <v>45108</v>
      </c>
      <c r="B64" s="781">
        <v>626</v>
      </c>
      <c r="C64" s="781">
        <v>1581</v>
      </c>
      <c r="D64" s="781">
        <v>2279</v>
      </c>
      <c r="E64" s="781">
        <v>2585</v>
      </c>
      <c r="F64" s="781">
        <v>2291</v>
      </c>
      <c r="G64" s="781">
        <v>4041</v>
      </c>
      <c r="H64" s="781">
        <v>4080</v>
      </c>
      <c r="I64" s="781">
        <v>1693</v>
      </c>
      <c r="J64" s="781">
        <v>1031</v>
      </c>
      <c r="K64" s="781">
        <v>604</v>
      </c>
      <c r="L64" s="781">
        <v>3164</v>
      </c>
      <c r="M64" s="781">
        <v>23975</v>
      </c>
      <c r="N64" s="307">
        <f t="shared" si="8"/>
        <v>21318</v>
      </c>
      <c r="O64" s="309"/>
      <c r="P64" s="309"/>
      <c r="Q64" s="303">
        <f t="shared" si="9"/>
        <v>6.4372918978912397E-2</v>
      </c>
      <c r="R64" s="303">
        <f t="shared" si="10"/>
        <v>0.744945567651633</v>
      </c>
    </row>
    <row r="65" spans="1:18" ht="15.5" x14ac:dyDescent="0.35">
      <c r="A65" s="780">
        <v>45139</v>
      </c>
      <c r="B65" s="781">
        <v>501</v>
      </c>
      <c r="C65" s="781">
        <v>1441</v>
      </c>
      <c r="D65" s="781">
        <v>2497</v>
      </c>
      <c r="E65" s="781" t="s">
        <v>2164</v>
      </c>
      <c r="F65" s="781">
        <v>1124</v>
      </c>
      <c r="G65" s="781">
        <v>786</v>
      </c>
      <c r="H65" s="781">
        <v>4105</v>
      </c>
      <c r="I65" s="781">
        <v>1531</v>
      </c>
      <c r="J65" s="781">
        <v>1556</v>
      </c>
      <c r="K65" s="781" t="s">
        <v>2164</v>
      </c>
      <c r="L65" s="781">
        <v>842</v>
      </c>
      <c r="M65" s="781">
        <v>27942</v>
      </c>
      <c r="N65" s="307">
        <f t="shared" si="8"/>
        <v>24814</v>
      </c>
      <c r="O65" s="308"/>
      <c r="P65" s="308"/>
      <c r="Q65" s="303">
        <f t="shared" si="9"/>
        <v>0.16546402502606883</v>
      </c>
      <c r="R65" s="303">
        <f t="shared" si="10"/>
        <v>1.0485428878064891</v>
      </c>
    </row>
    <row r="66" spans="1:18" ht="15.5" x14ac:dyDescent="0.35">
      <c r="A66" s="780">
        <v>45170</v>
      </c>
      <c r="B66" s="781">
        <v>350</v>
      </c>
      <c r="C66" s="781">
        <v>2246</v>
      </c>
      <c r="D66" s="781">
        <v>1439</v>
      </c>
      <c r="E66" s="781">
        <v>1134</v>
      </c>
      <c r="F66" s="781">
        <v>1976</v>
      </c>
      <c r="G66" s="781">
        <v>1459</v>
      </c>
      <c r="H66" s="781">
        <v>3802</v>
      </c>
      <c r="I66" s="781">
        <v>1881</v>
      </c>
      <c r="J66" s="781">
        <v>1153</v>
      </c>
      <c r="K66" s="781">
        <v>1019</v>
      </c>
      <c r="L66" s="781">
        <v>691</v>
      </c>
      <c r="M66" s="781">
        <v>17150</v>
      </c>
      <c r="N66" s="307">
        <f t="shared" si="8"/>
        <v>23022.333333333332</v>
      </c>
      <c r="O66" s="308"/>
      <c r="P66" s="308"/>
      <c r="Q66" s="303">
        <f t="shared" si="9"/>
        <v>-0.38622861641972661</v>
      </c>
      <c r="R66" s="303">
        <f t="shared" si="10"/>
        <v>0.72525166737441604</v>
      </c>
    </row>
    <row r="67" spans="1:18" ht="15.5" x14ac:dyDescent="0.35">
      <c r="A67" s="780">
        <v>45200</v>
      </c>
      <c r="B67" s="781">
        <v>528</v>
      </c>
      <c r="C67" s="781">
        <v>1528</v>
      </c>
      <c r="D67" s="781">
        <v>2792</v>
      </c>
      <c r="E67" s="781">
        <v>1476</v>
      </c>
      <c r="F67" s="781">
        <v>2002</v>
      </c>
      <c r="G67" s="781">
        <v>2030</v>
      </c>
      <c r="H67" s="781">
        <v>5716</v>
      </c>
      <c r="I67" s="781">
        <v>2752</v>
      </c>
      <c r="J67" s="781">
        <v>1200</v>
      </c>
      <c r="K67" s="781">
        <v>412</v>
      </c>
      <c r="L67" s="781">
        <v>1170</v>
      </c>
      <c r="M67" s="781">
        <v>21606</v>
      </c>
      <c r="N67" s="307">
        <f t="shared" si="8"/>
        <v>22232.666666666668</v>
      </c>
      <c r="O67" s="308"/>
      <c r="P67" s="308"/>
      <c r="Q67" s="303">
        <f t="shared" si="9"/>
        <v>0.25982507288629741</v>
      </c>
      <c r="R67" s="303">
        <f t="shared" si="10"/>
        <v>0.58918274958303551</v>
      </c>
    </row>
    <row r="68" spans="1:18" ht="15.5" x14ac:dyDescent="0.35">
      <c r="A68" s="780">
        <v>45231</v>
      </c>
      <c r="B68" s="781">
        <v>1168</v>
      </c>
      <c r="C68" s="781">
        <v>1281</v>
      </c>
      <c r="D68" s="781">
        <v>1860</v>
      </c>
      <c r="E68" s="781">
        <v>2897</v>
      </c>
      <c r="F68" s="781">
        <v>1577</v>
      </c>
      <c r="G68" s="781">
        <v>1600</v>
      </c>
      <c r="H68" s="781">
        <v>10063</v>
      </c>
      <c r="I68" s="781">
        <v>4422</v>
      </c>
      <c r="J68" s="781">
        <v>973</v>
      </c>
      <c r="K68" s="781">
        <v>1896</v>
      </c>
      <c r="L68" s="781">
        <v>4957</v>
      </c>
      <c r="M68" s="781">
        <v>32694</v>
      </c>
      <c r="N68" s="307">
        <f t="shared" si="8"/>
        <v>23816.666666666668</v>
      </c>
      <c r="O68" s="308"/>
      <c r="P68" s="308"/>
      <c r="Q68" s="303">
        <f t="shared" si="9"/>
        <v>0.51319078033879473</v>
      </c>
      <c r="R68" s="303">
        <f t="shared" si="10"/>
        <v>0.50335598712310903</v>
      </c>
    </row>
    <row r="69" spans="1:18" ht="15.5" x14ac:dyDescent="0.35">
      <c r="A69" s="780">
        <v>45261</v>
      </c>
      <c r="B69" s="781">
        <v>1095</v>
      </c>
      <c r="C69" s="781">
        <v>1009</v>
      </c>
      <c r="D69" s="781">
        <v>2334</v>
      </c>
      <c r="E69" s="781">
        <v>1511</v>
      </c>
      <c r="F69" s="781">
        <v>739</v>
      </c>
      <c r="G69" s="781">
        <v>527</v>
      </c>
      <c r="H69" s="781">
        <v>3288</v>
      </c>
      <c r="I69" s="781">
        <v>1229</v>
      </c>
      <c r="J69" s="781">
        <v>1223</v>
      </c>
      <c r="K69" s="781">
        <v>669</v>
      </c>
      <c r="L69" s="781">
        <v>2609</v>
      </c>
      <c r="M69" s="781">
        <v>16233</v>
      </c>
      <c r="N69" s="307">
        <f t="shared" si="8"/>
        <v>23511</v>
      </c>
      <c r="O69" s="308"/>
      <c r="P69" s="308"/>
      <c r="Q69" s="303">
        <f t="shared" si="9"/>
        <v>-0.50348687832629846</v>
      </c>
      <c r="R69" s="303">
        <f t="shared" si="10"/>
        <v>0.53116248778899378</v>
      </c>
    </row>
    <row r="70" spans="1:18" ht="15.5" x14ac:dyDescent="0.35">
      <c r="A70" s="780">
        <v>45292</v>
      </c>
      <c r="B70" s="781">
        <v>880</v>
      </c>
      <c r="C70" s="781">
        <v>1858</v>
      </c>
      <c r="D70" s="781">
        <v>1828</v>
      </c>
      <c r="E70" s="781">
        <v>1026</v>
      </c>
      <c r="F70" s="781">
        <v>3644</v>
      </c>
      <c r="G70" s="781">
        <v>2147</v>
      </c>
      <c r="H70" s="781">
        <v>4748</v>
      </c>
      <c r="I70" s="781">
        <v>3113</v>
      </c>
      <c r="J70" s="781">
        <v>2242</v>
      </c>
      <c r="K70" s="781">
        <v>697</v>
      </c>
      <c r="L70" s="781">
        <v>1408</v>
      </c>
      <c r="M70" s="781">
        <v>23591</v>
      </c>
      <c r="N70" s="307">
        <f t="shared" si="8"/>
        <v>24172.666666666668</v>
      </c>
      <c r="O70" s="308"/>
      <c r="P70" s="308"/>
      <c r="Q70" s="303">
        <f t="shared" si="9"/>
        <v>0.45327419454198248</v>
      </c>
      <c r="R70" s="303">
        <f t="shared" si="10"/>
        <v>0.27275918353019657</v>
      </c>
    </row>
    <row r="71" spans="1:18" ht="15.5" x14ac:dyDescent="0.35">
      <c r="A71" s="780">
        <v>45323</v>
      </c>
      <c r="B71" s="781">
        <v>509</v>
      </c>
      <c r="C71" s="781">
        <v>1230</v>
      </c>
      <c r="D71" s="781">
        <v>1584</v>
      </c>
      <c r="E71" s="781">
        <v>2437</v>
      </c>
      <c r="F71" s="781">
        <v>1367</v>
      </c>
      <c r="G71" s="781">
        <v>1330</v>
      </c>
      <c r="H71" s="781">
        <v>8007</v>
      </c>
      <c r="I71" s="781">
        <v>3142</v>
      </c>
      <c r="J71" s="781">
        <v>2830</v>
      </c>
      <c r="K71" s="781">
        <v>3333</v>
      </c>
      <c r="L71" s="781">
        <v>1976</v>
      </c>
      <c r="M71" s="781">
        <v>27745</v>
      </c>
      <c r="N71" s="307">
        <f t="shared" si="8"/>
        <v>22523</v>
      </c>
      <c r="O71" s="308"/>
      <c r="P71" s="308"/>
      <c r="Q71" s="303">
        <f t="shared" si="9"/>
        <v>0.17608409986859397</v>
      </c>
      <c r="R71" s="303">
        <f t="shared" si="10"/>
        <v>-2.9264718558744907E-2</v>
      </c>
    </row>
    <row r="72" spans="1:18" ht="15.5" x14ac:dyDescent="0.35">
      <c r="A72" s="780">
        <v>45352</v>
      </c>
      <c r="B72" s="781">
        <v>818</v>
      </c>
      <c r="C72" s="781">
        <v>2123</v>
      </c>
      <c r="D72" s="781">
        <v>2682</v>
      </c>
      <c r="E72" s="781">
        <v>2695</v>
      </c>
      <c r="F72" s="781">
        <v>1752</v>
      </c>
      <c r="G72" s="781">
        <v>982</v>
      </c>
      <c r="H72" s="781">
        <v>6771</v>
      </c>
      <c r="I72" s="781">
        <v>1880</v>
      </c>
      <c r="J72" s="781">
        <v>1768</v>
      </c>
      <c r="K72" s="781">
        <v>563</v>
      </c>
      <c r="L72" s="781">
        <v>1811</v>
      </c>
      <c r="M72" s="781">
        <v>23845</v>
      </c>
      <c r="N72" s="307">
        <f t="shared" si="8"/>
        <v>25060.333333333332</v>
      </c>
      <c r="O72" s="308"/>
      <c r="P72" s="308"/>
      <c r="Q72" s="303">
        <f t="shared" si="9"/>
        <v>-0.14056586772391422</v>
      </c>
      <c r="R72" s="303">
        <f t="shared" si="10"/>
        <v>-5.9555677866453216E-2</v>
      </c>
    </row>
    <row r="73" spans="1:18" ht="15.5" x14ac:dyDescent="0.35">
      <c r="A73" s="780">
        <v>45383</v>
      </c>
      <c r="B73" s="781">
        <v>349</v>
      </c>
      <c r="C73" s="781">
        <v>1644</v>
      </c>
      <c r="D73" s="781">
        <v>964</v>
      </c>
      <c r="E73" s="781">
        <v>1540</v>
      </c>
      <c r="F73" s="781">
        <v>1742</v>
      </c>
      <c r="G73" s="781">
        <v>1065</v>
      </c>
      <c r="H73" s="781">
        <v>4753</v>
      </c>
      <c r="I73" s="781">
        <v>2552</v>
      </c>
      <c r="J73" s="781">
        <v>915</v>
      </c>
      <c r="K73" s="781">
        <v>933</v>
      </c>
      <c r="L73" s="781">
        <v>1515</v>
      </c>
      <c r="M73" s="781">
        <v>17972</v>
      </c>
      <c r="N73" s="307">
        <f t="shared" si="8"/>
        <v>23187.333333333332</v>
      </c>
      <c r="Q73" s="303">
        <f t="shared" si="9"/>
        <v>-0.24629901446844205</v>
      </c>
      <c r="R73" s="303">
        <f t="shared" si="10"/>
        <v>-6.1444222570025353E-2</v>
      </c>
    </row>
    <row r="74" spans="1:18" ht="15.5" x14ac:dyDescent="0.35">
      <c r="A74" s="780">
        <v>45413</v>
      </c>
      <c r="B74" s="781">
        <v>789</v>
      </c>
      <c r="C74" s="781">
        <v>2896</v>
      </c>
      <c r="D74" s="781">
        <v>1908</v>
      </c>
      <c r="E74" s="781">
        <v>1727</v>
      </c>
      <c r="F74" s="781">
        <v>1324</v>
      </c>
      <c r="G74" s="781">
        <v>2221</v>
      </c>
      <c r="H74" s="781">
        <v>6507</v>
      </c>
      <c r="I74" s="781">
        <v>2719</v>
      </c>
      <c r="J74" s="781">
        <v>1388</v>
      </c>
      <c r="K74" s="781">
        <v>630</v>
      </c>
      <c r="L74" s="781">
        <v>1647</v>
      </c>
      <c r="M74" s="781">
        <v>23756</v>
      </c>
      <c r="N74" s="307">
        <f>AVERAGE(M72:M74)</f>
        <v>21857.666666666668</v>
      </c>
      <c r="Q74" s="303">
        <f t="shared" si="9"/>
        <v>0.32183396394391273</v>
      </c>
      <c r="R74" s="303">
        <f t="shared" si="10"/>
        <v>0.11750570912437386</v>
      </c>
    </row>
    <row r="75" spans="1:18" ht="15.5" x14ac:dyDescent="0.35">
      <c r="A75" s="780">
        <v>45444</v>
      </c>
      <c r="B75" s="781">
        <v>185</v>
      </c>
      <c r="C75" s="781">
        <v>2101</v>
      </c>
      <c r="D75" s="781">
        <v>1178</v>
      </c>
      <c r="E75" s="781">
        <v>1090</v>
      </c>
      <c r="F75" s="781">
        <v>1127</v>
      </c>
      <c r="G75" s="781">
        <v>1411</v>
      </c>
      <c r="H75" s="781">
        <v>4355</v>
      </c>
      <c r="I75" s="781">
        <v>2092</v>
      </c>
      <c r="J75" s="781">
        <v>517</v>
      </c>
      <c r="K75" s="781">
        <v>389</v>
      </c>
      <c r="L75" s="781">
        <v>1254</v>
      </c>
      <c r="M75" s="781">
        <v>15699</v>
      </c>
      <c r="N75" s="307">
        <f t="shared" si="8"/>
        <v>19142.333333333332</v>
      </c>
      <c r="Q75" s="303">
        <f t="shared" si="9"/>
        <v>-0.33915642364034349</v>
      </c>
      <c r="R75" s="303">
        <f t="shared" si="10"/>
        <v>-2.0602029504562136E-2</v>
      </c>
    </row>
    <row r="76" spans="1:18" ht="15.5" x14ac:dyDescent="0.35">
      <c r="A76" s="780">
        <v>45474</v>
      </c>
      <c r="B76" s="781">
        <v>619</v>
      </c>
      <c r="C76" s="781">
        <v>2013</v>
      </c>
      <c r="D76" s="781">
        <v>1314</v>
      </c>
      <c r="E76" s="781">
        <v>1613</v>
      </c>
      <c r="F76" s="781">
        <v>2448</v>
      </c>
      <c r="G76" s="781">
        <v>1785</v>
      </c>
      <c r="H76" s="781">
        <v>4518</v>
      </c>
      <c r="I76" s="781">
        <v>1672</v>
      </c>
      <c r="J76" s="781">
        <v>2138</v>
      </c>
      <c r="K76" s="781">
        <v>579</v>
      </c>
      <c r="L76" s="781">
        <v>1501</v>
      </c>
      <c r="M76" s="781">
        <v>20200</v>
      </c>
      <c r="N76" s="307">
        <f t="shared" si="8"/>
        <v>19885</v>
      </c>
      <c r="Q76" s="303">
        <f t="shared" si="9"/>
        <v>0.28670615962800183</v>
      </c>
      <c r="R76" s="303">
        <f t="shared" si="10"/>
        <v>-6.7220189511211226E-2</v>
      </c>
    </row>
    <row r="77" spans="1:18" ht="15.5" x14ac:dyDescent="0.35">
      <c r="A77" s="780">
        <v>45505</v>
      </c>
      <c r="B77" s="781">
        <v>384</v>
      </c>
      <c r="C77" s="781">
        <v>1225</v>
      </c>
      <c r="D77" s="781">
        <v>1098</v>
      </c>
      <c r="E77" s="781">
        <v>830</v>
      </c>
      <c r="F77" s="781">
        <v>1408</v>
      </c>
      <c r="G77" s="781">
        <v>1129</v>
      </c>
      <c r="H77" s="781">
        <v>2449</v>
      </c>
      <c r="I77" s="781">
        <v>2743</v>
      </c>
      <c r="J77" s="781">
        <v>971</v>
      </c>
      <c r="K77" s="781">
        <v>349</v>
      </c>
      <c r="L77" s="781">
        <v>1114</v>
      </c>
      <c r="M77" s="781">
        <v>13700</v>
      </c>
      <c r="N77" s="307">
        <f t="shared" ref="N77:N86" si="11">AVERAGE(M75:M77)</f>
        <v>16533</v>
      </c>
      <c r="Q77" s="303">
        <f t="shared" si="9"/>
        <v>-0.32178217821782173</v>
      </c>
      <c r="R77" s="303">
        <f t="shared" si="10"/>
        <v>-0.33372289836382685</v>
      </c>
    </row>
    <row r="78" spans="1:18" ht="15.5" x14ac:dyDescent="0.35">
      <c r="A78" s="782" t="s">
        <v>2165</v>
      </c>
      <c r="B78" s="781">
        <v>593</v>
      </c>
      <c r="C78" s="781">
        <v>3071</v>
      </c>
      <c r="D78" s="781">
        <v>990</v>
      </c>
      <c r="E78" s="781">
        <v>707</v>
      </c>
      <c r="F78" s="781">
        <v>1560</v>
      </c>
      <c r="G78" s="781">
        <v>831</v>
      </c>
      <c r="H78" s="781">
        <v>6677</v>
      </c>
      <c r="I78" s="781">
        <v>2644</v>
      </c>
      <c r="J78" s="781">
        <v>658</v>
      </c>
      <c r="K78" s="781">
        <v>813</v>
      </c>
      <c r="L78" s="781">
        <v>1687</v>
      </c>
      <c r="M78" s="781">
        <v>20231</v>
      </c>
      <c r="N78" s="307">
        <f t="shared" si="11"/>
        <v>18043.666666666668</v>
      </c>
      <c r="Q78" s="303">
        <f t="shared" ref="Q78:Q86" si="12">(M78/M77)-1</f>
        <v>0.47671532846715325</v>
      </c>
      <c r="R78" s="303">
        <f t="shared" si="10"/>
        <v>-0.21625378255896444</v>
      </c>
    </row>
    <row r="79" spans="1:18" ht="15.5" x14ac:dyDescent="0.35">
      <c r="A79" s="780">
        <v>45566</v>
      </c>
      <c r="B79" s="781">
        <v>610</v>
      </c>
      <c r="C79" s="781">
        <v>1113</v>
      </c>
      <c r="D79" s="781">
        <v>1126</v>
      </c>
      <c r="E79" s="781">
        <v>1396</v>
      </c>
      <c r="F79" s="781">
        <v>1855</v>
      </c>
      <c r="G79" s="781">
        <v>1579</v>
      </c>
      <c r="H79" s="781">
        <v>4314</v>
      </c>
      <c r="I79" s="781">
        <v>3298</v>
      </c>
      <c r="J79" s="781">
        <v>887</v>
      </c>
      <c r="K79" s="781">
        <v>775</v>
      </c>
      <c r="L79" s="781">
        <v>1731</v>
      </c>
      <c r="M79" s="781">
        <v>18684</v>
      </c>
      <c r="N79" s="307">
        <f t="shared" si="11"/>
        <v>17538.333333333332</v>
      </c>
      <c r="Q79" s="303">
        <f t="shared" si="12"/>
        <v>-7.6466808363402694E-2</v>
      </c>
      <c r="R79" s="303">
        <f t="shared" si="10"/>
        <v>-0.21114576149209885</v>
      </c>
    </row>
    <row r="80" spans="1:18" ht="15.5" x14ac:dyDescent="0.35">
      <c r="A80" s="780">
        <v>45597</v>
      </c>
      <c r="B80" s="781">
        <v>546</v>
      </c>
      <c r="C80" s="781">
        <v>1002</v>
      </c>
      <c r="D80" s="781">
        <v>1775</v>
      </c>
      <c r="E80" s="781">
        <v>1179</v>
      </c>
      <c r="F80" s="781">
        <v>1949</v>
      </c>
      <c r="G80" s="781">
        <v>2544</v>
      </c>
      <c r="H80" s="781">
        <v>2731</v>
      </c>
      <c r="I80" s="781">
        <v>7136</v>
      </c>
      <c r="J80" s="781">
        <v>1895</v>
      </c>
      <c r="K80" s="781">
        <v>878</v>
      </c>
      <c r="L80" s="781">
        <v>1133</v>
      </c>
      <c r="M80" s="781">
        <v>22768</v>
      </c>
      <c r="N80" s="307">
        <f t="shared" si="11"/>
        <v>20561</v>
      </c>
      <c r="Q80" s="303">
        <f t="shared" si="12"/>
        <v>0.21858274459430538</v>
      </c>
      <c r="R80" s="303">
        <f t="shared" si="10"/>
        <v>-0.13669699090272924</v>
      </c>
    </row>
    <row r="81" spans="1:18" ht="15.5" x14ac:dyDescent="0.35">
      <c r="A81" s="780">
        <v>45627</v>
      </c>
      <c r="B81" s="781">
        <v>431</v>
      </c>
      <c r="C81" s="781">
        <v>1541</v>
      </c>
      <c r="D81" s="781">
        <v>2613</v>
      </c>
      <c r="E81" s="781">
        <v>581</v>
      </c>
      <c r="F81" s="781">
        <v>1648</v>
      </c>
      <c r="G81" s="781">
        <v>846</v>
      </c>
      <c r="H81" s="781">
        <v>5173</v>
      </c>
      <c r="I81" s="781">
        <v>1603</v>
      </c>
      <c r="J81" s="781">
        <v>1491</v>
      </c>
      <c r="K81" s="781">
        <v>1287</v>
      </c>
      <c r="L81" s="781">
        <v>2085</v>
      </c>
      <c r="M81" s="781">
        <v>19299</v>
      </c>
      <c r="N81" s="307">
        <f t="shared" si="11"/>
        <v>20250.333333333332</v>
      </c>
      <c r="Q81" s="303">
        <f t="shared" si="12"/>
        <v>-0.15236296556570628</v>
      </c>
      <c r="R81" s="303">
        <f t="shared" si="10"/>
        <v>-0.13868685579799533</v>
      </c>
    </row>
    <row r="82" spans="1:18" ht="15.5" x14ac:dyDescent="0.35">
      <c r="A82" s="780">
        <v>45658</v>
      </c>
      <c r="B82" s="781">
        <v>1016</v>
      </c>
      <c r="C82" s="781">
        <v>1792</v>
      </c>
      <c r="D82" s="781">
        <v>1303</v>
      </c>
      <c r="E82" s="781">
        <v>2440</v>
      </c>
      <c r="F82" s="781">
        <v>1742</v>
      </c>
      <c r="G82" s="781">
        <v>3216</v>
      </c>
      <c r="H82" s="781">
        <v>4596</v>
      </c>
      <c r="I82" s="781">
        <v>3151</v>
      </c>
      <c r="J82" s="781">
        <v>1240</v>
      </c>
      <c r="K82" s="781">
        <v>757</v>
      </c>
      <c r="L82" s="781">
        <v>1111</v>
      </c>
      <c r="M82" s="781">
        <v>22364</v>
      </c>
      <c r="N82" s="307">
        <f t="shared" si="11"/>
        <v>21477</v>
      </c>
      <c r="Q82" s="303">
        <f t="shared" si="12"/>
        <v>0.15881651899062121</v>
      </c>
      <c r="R82" s="303">
        <f t="shared" si="10"/>
        <v>-0.11151714057199591</v>
      </c>
    </row>
    <row r="83" spans="1:18" ht="15.5" x14ac:dyDescent="0.35">
      <c r="A83" s="780">
        <v>45689</v>
      </c>
      <c r="B83" s="781">
        <v>556</v>
      </c>
      <c r="C83" s="781">
        <v>1998</v>
      </c>
      <c r="D83" s="781">
        <v>1611</v>
      </c>
      <c r="E83" s="781">
        <v>1404</v>
      </c>
      <c r="F83" s="781">
        <v>1701</v>
      </c>
      <c r="G83" s="781">
        <v>1827</v>
      </c>
      <c r="H83" s="781">
        <v>6892</v>
      </c>
      <c r="I83" s="781">
        <v>2693</v>
      </c>
      <c r="J83" s="781">
        <v>1645</v>
      </c>
      <c r="K83" s="781">
        <v>3092</v>
      </c>
      <c r="L83" s="781">
        <v>3319</v>
      </c>
      <c r="M83" s="781">
        <v>26738</v>
      </c>
      <c r="N83" s="307">
        <f t="shared" si="11"/>
        <v>22800.333333333332</v>
      </c>
      <c r="Q83" s="303">
        <f t="shared" si="12"/>
        <v>0.19558218565551777</v>
      </c>
      <c r="R83" s="303">
        <f t="shared" si="10"/>
        <v>1.2313338957214093E-2</v>
      </c>
    </row>
    <row r="84" spans="1:18" ht="15.5" x14ac:dyDescent="0.35">
      <c r="A84" s="780">
        <v>45717</v>
      </c>
      <c r="B84" s="781">
        <v>673</v>
      </c>
      <c r="C84" s="781">
        <v>2507</v>
      </c>
      <c r="D84" s="781">
        <v>4423</v>
      </c>
      <c r="E84" s="781">
        <v>1626</v>
      </c>
      <c r="F84" s="781">
        <v>3402</v>
      </c>
      <c r="G84" s="781">
        <v>2003</v>
      </c>
      <c r="H84" s="781">
        <v>4971</v>
      </c>
      <c r="I84" s="781">
        <v>3194</v>
      </c>
      <c r="J84" s="781">
        <v>1722</v>
      </c>
      <c r="K84" s="781">
        <v>1463</v>
      </c>
      <c r="L84" s="781">
        <v>3059</v>
      </c>
      <c r="M84" s="781">
        <v>29043</v>
      </c>
      <c r="N84" s="307">
        <f t="shared" si="11"/>
        <v>26048.333333333332</v>
      </c>
      <c r="Q84" s="303">
        <f t="shared" si="12"/>
        <v>8.6206896551724199E-2</v>
      </c>
      <c r="R84" s="303">
        <f t="shared" si="10"/>
        <v>3.9424854684029231E-2</v>
      </c>
    </row>
    <row r="85" spans="1:18" ht="15.5" x14ac:dyDescent="0.35">
      <c r="A85" s="780">
        <v>45748</v>
      </c>
      <c r="B85" s="781">
        <v>806</v>
      </c>
      <c r="C85" s="781">
        <v>3577</v>
      </c>
      <c r="D85" s="781">
        <v>1250</v>
      </c>
      <c r="E85" s="781">
        <v>2884</v>
      </c>
      <c r="F85" s="781">
        <v>1541</v>
      </c>
      <c r="G85" s="781">
        <v>1133</v>
      </c>
      <c r="H85" s="781">
        <v>5539</v>
      </c>
      <c r="I85" s="781">
        <v>2470</v>
      </c>
      <c r="J85" s="781">
        <v>1857</v>
      </c>
      <c r="K85" s="781">
        <v>505</v>
      </c>
      <c r="L85" s="781">
        <v>1205</v>
      </c>
      <c r="M85" s="781">
        <v>22767</v>
      </c>
      <c r="N85" s="307">
        <f t="shared" si="11"/>
        <v>26182.666666666668</v>
      </c>
      <c r="Q85" s="303">
        <f t="shared" si="12"/>
        <v>-0.21609337878318358</v>
      </c>
      <c r="R85" s="303">
        <f t="shared" si="10"/>
        <v>0.12917972456226101</v>
      </c>
    </row>
    <row r="86" spans="1:18" ht="15.5" x14ac:dyDescent="0.35">
      <c r="A86" s="780">
        <v>45778</v>
      </c>
      <c r="B86" s="781">
        <v>415</v>
      </c>
      <c r="C86" s="781">
        <v>1610</v>
      </c>
      <c r="D86" s="781">
        <v>1646</v>
      </c>
      <c r="E86" s="781">
        <v>1336</v>
      </c>
      <c r="F86" s="781">
        <v>2003</v>
      </c>
      <c r="G86" s="781">
        <v>1617</v>
      </c>
      <c r="H86" s="781">
        <v>5143</v>
      </c>
      <c r="I86" s="781">
        <v>2482</v>
      </c>
      <c r="J86" s="781">
        <v>2153</v>
      </c>
      <c r="K86" s="781">
        <v>677</v>
      </c>
      <c r="L86" s="781">
        <v>3613</v>
      </c>
      <c r="M86" s="781">
        <v>22695</v>
      </c>
      <c r="N86" s="307">
        <f t="shared" si="11"/>
        <v>24835</v>
      </c>
      <c r="Q86" s="303">
        <f t="shared" si="12"/>
        <v>-3.162471998945815E-3</v>
      </c>
      <c r="R86" s="303">
        <f t="shared" si="10"/>
        <v>0.1362146005215561</v>
      </c>
    </row>
    <row r="87" spans="1:18" ht="15.5" x14ac:dyDescent="0.35">
      <c r="A87" s="780">
        <v>45809</v>
      </c>
      <c r="B87" s="781">
        <v>798</v>
      </c>
      <c r="C87" s="781">
        <v>2400</v>
      </c>
      <c r="D87" s="781">
        <v>2621</v>
      </c>
      <c r="E87" s="781">
        <v>2400</v>
      </c>
      <c r="F87" s="781">
        <v>2754</v>
      </c>
      <c r="G87" s="781">
        <v>2141</v>
      </c>
      <c r="H87" s="781">
        <v>4322</v>
      </c>
      <c r="I87" s="781">
        <v>3573</v>
      </c>
      <c r="J87" s="781">
        <v>2403</v>
      </c>
      <c r="K87" s="781">
        <v>494</v>
      </c>
      <c r="L87" s="781">
        <v>2545</v>
      </c>
      <c r="M87" s="781">
        <v>26451</v>
      </c>
      <c r="N87" s="307">
        <f>AVERAGE(M85:M87)</f>
        <v>23971</v>
      </c>
      <c r="Q87" s="303">
        <f>(N87/N84)-1</f>
        <v>-7.9749184208842472E-2</v>
      </c>
      <c r="R87" s="303">
        <f t="shared" si="10"/>
        <v>0.25225068347641355</v>
      </c>
    </row>
    <row r="88" spans="1:18" ht="15.5" x14ac:dyDescent="0.35">
      <c r="A88" s="780">
        <v>45839</v>
      </c>
      <c r="B88" s="781">
        <v>771</v>
      </c>
      <c r="C88" s="781">
        <v>2783</v>
      </c>
      <c r="D88" s="781">
        <v>1861</v>
      </c>
      <c r="E88" s="781">
        <v>980</v>
      </c>
      <c r="F88" s="781">
        <v>2449</v>
      </c>
      <c r="G88" s="781">
        <v>1505</v>
      </c>
      <c r="H88" s="781">
        <v>4659</v>
      </c>
      <c r="I88" s="781">
        <v>3515</v>
      </c>
      <c r="J88" s="781">
        <v>2511</v>
      </c>
      <c r="K88" s="781">
        <v>574</v>
      </c>
      <c r="L88" s="781">
        <v>1553</v>
      </c>
      <c r="M88" s="781">
        <v>23161</v>
      </c>
      <c r="N88" s="307">
        <f>AVERAGE(M86:M88)</f>
        <v>24102.333333333332</v>
      </c>
      <c r="Q88" s="303">
        <f>(N88/N85)-1</f>
        <v>-7.9454601008300707E-2</v>
      </c>
      <c r="R88" s="303">
        <f>(N88/N76)-1</f>
        <v>0.21208616209873443</v>
      </c>
    </row>
    <row r="89" spans="1:18" ht="15.5" x14ac:dyDescent="0.35">
      <c r="A89" s="780">
        <v>45870</v>
      </c>
      <c r="B89" s="781">
        <v>282</v>
      </c>
      <c r="C89" s="781">
        <v>970</v>
      </c>
      <c r="D89" s="781">
        <v>2131</v>
      </c>
      <c r="E89" s="781">
        <v>1236</v>
      </c>
      <c r="F89" s="781">
        <v>2902</v>
      </c>
      <c r="G89" s="781">
        <v>997</v>
      </c>
      <c r="H89" s="781">
        <v>3921</v>
      </c>
      <c r="I89" s="781">
        <v>1603</v>
      </c>
      <c r="J89" s="781">
        <v>971</v>
      </c>
      <c r="K89" s="781">
        <v>263</v>
      </c>
      <c r="L89" s="781">
        <v>4153</v>
      </c>
      <c r="M89" s="781">
        <v>19429</v>
      </c>
      <c r="N89" s="307">
        <f>AVERAGE(M87:M89)</f>
        <v>23013.666666666668</v>
      </c>
      <c r="P89" s="283"/>
      <c r="Q89" s="303">
        <f>(N89/N86)-1</f>
        <v>-7.3337359908730915E-2</v>
      </c>
      <c r="R89" s="303">
        <f>(N89/N77)-1</f>
        <v>0.39198370934897886</v>
      </c>
    </row>
    <row r="90" spans="1:18" ht="15.5" x14ac:dyDescent="0.35">
      <c r="A90" s="780">
        <v>45901</v>
      </c>
      <c r="B90" s="781">
        <v>753</v>
      </c>
      <c r="C90" s="781">
        <v>3801</v>
      </c>
      <c r="D90" s="781">
        <v>1389</v>
      </c>
      <c r="E90" s="781">
        <v>1134</v>
      </c>
      <c r="F90" s="781">
        <v>1827</v>
      </c>
      <c r="G90" s="781">
        <v>1786</v>
      </c>
      <c r="H90" s="781">
        <v>8033</v>
      </c>
      <c r="I90" s="781">
        <v>1725</v>
      </c>
      <c r="J90" s="781">
        <v>739</v>
      </c>
      <c r="K90" s="781">
        <v>1300</v>
      </c>
      <c r="L90" s="781">
        <v>1363</v>
      </c>
      <c r="M90" s="781">
        <v>23850</v>
      </c>
      <c r="N90" s="307">
        <f>AVERAGE(M88:M90)</f>
        <v>22146.666666666668</v>
      </c>
      <c r="P90" s="283"/>
      <c r="Q90" s="303">
        <f>(N90/N87)-1</f>
        <v>-7.610585012445592E-2</v>
      </c>
      <c r="R90" s="303">
        <f>(N90/N78)-1</f>
        <v>0.22739280634017467</v>
      </c>
    </row>
    <row r="91" spans="1:18" ht="15.5" x14ac:dyDescent="0.35">
      <c r="A91" s="780">
        <v>45931</v>
      </c>
      <c r="B91" s="781">
        <v>504</v>
      </c>
      <c r="C91" s="781">
        <v>3020</v>
      </c>
      <c r="D91" s="781">
        <v>1557</v>
      </c>
      <c r="E91" s="781">
        <v>1520</v>
      </c>
      <c r="F91" s="781">
        <v>2449</v>
      </c>
      <c r="G91" s="781">
        <v>1293</v>
      </c>
      <c r="H91" s="781">
        <v>5964</v>
      </c>
      <c r="I91" s="781">
        <v>2902</v>
      </c>
      <c r="J91" s="781">
        <v>1893</v>
      </c>
      <c r="K91" s="781">
        <v>415</v>
      </c>
      <c r="L91" s="781">
        <v>2713</v>
      </c>
      <c r="M91" s="781">
        <v>24230</v>
      </c>
      <c r="N91" s="307">
        <f t="shared" ref="N91" si="13">AVERAGE(M89:M91)</f>
        <v>22503</v>
      </c>
    </row>
    <row r="92" spans="1:18" ht="15.5" x14ac:dyDescent="0.35">
      <c r="A92" s="780">
        <v>45962</v>
      </c>
      <c r="B92" s="781">
        <v>1061</v>
      </c>
      <c r="C92" s="781">
        <v>2062</v>
      </c>
      <c r="D92" s="781">
        <v>1679</v>
      </c>
      <c r="E92" s="781">
        <v>1278</v>
      </c>
      <c r="F92" s="781">
        <v>2350</v>
      </c>
      <c r="G92" s="781">
        <v>3283</v>
      </c>
      <c r="H92" s="781">
        <v>4310</v>
      </c>
      <c r="I92" s="781">
        <v>4888</v>
      </c>
      <c r="J92" s="781">
        <v>2874</v>
      </c>
      <c r="K92" s="781">
        <v>1050</v>
      </c>
      <c r="L92" s="781">
        <v>4898</v>
      </c>
      <c r="M92" s="781">
        <v>29733</v>
      </c>
      <c r="N92" s="307">
        <f>AVERAGE(M90:M92)</f>
        <v>25937.666666666668</v>
      </c>
      <c r="O92">
        <f>M92-M91</f>
        <v>5503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99F21-5A9A-4253-86C2-DCF0FD4A6ED0}">
  <sheetPr>
    <tabColor rgb="FF00B0F0"/>
  </sheetPr>
  <dimension ref="A1:M84"/>
  <sheetViews>
    <sheetView workbookViewId="0"/>
  </sheetViews>
  <sheetFormatPr defaultRowHeight="14.5" x14ac:dyDescent="0.35"/>
  <sheetData>
    <row r="1" spans="1:13" ht="18" x14ac:dyDescent="0.4">
      <c r="A1" s="311" t="s">
        <v>2166</v>
      </c>
      <c r="B1" s="308"/>
      <c r="C1" s="308"/>
      <c r="D1" s="308"/>
      <c r="E1" s="308"/>
      <c r="F1" s="308"/>
      <c r="G1" s="308"/>
      <c r="H1" s="308"/>
      <c r="I1" s="308"/>
      <c r="J1" s="308"/>
      <c r="K1" s="308"/>
      <c r="L1" s="308"/>
      <c r="M1" s="308"/>
    </row>
    <row r="2" spans="1:13" ht="15.5" x14ac:dyDescent="0.35">
      <c r="A2" s="310" t="s">
        <v>2160</v>
      </c>
      <c r="B2" s="308"/>
      <c r="C2" s="308"/>
      <c r="D2" s="308"/>
      <c r="E2" s="308"/>
      <c r="F2" s="308"/>
      <c r="G2" s="308"/>
      <c r="H2" s="308"/>
      <c r="I2" s="308"/>
      <c r="J2" s="308"/>
      <c r="K2" s="308"/>
      <c r="L2" s="308"/>
      <c r="M2" s="308"/>
    </row>
    <row r="3" spans="1:13" ht="15.5" x14ac:dyDescent="0.35">
      <c r="A3" s="313" t="s">
        <v>2161</v>
      </c>
      <c r="B3" s="308"/>
      <c r="C3" s="308"/>
      <c r="D3" s="308"/>
      <c r="E3" s="308"/>
      <c r="F3" s="308"/>
      <c r="G3" s="308"/>
      <c r="H3" s="308"/>
      <c r="I3" s="308"/>
      <c r="J3" s="308"/>
      <c r="K3" s="308"/>
      <c r="L3" s="308"/>
      <c r="M3" s="308"/>
    </row>
    <row r="4" spans="1:13" ht="77.5" x14ac:dyDescent="0.35">
      <c r="A4" s="312" t="s">
        <v>33</v>
      </c>
      <c r="B4" s="312" t="s">
        <v>2143</v>
      </c>
      <c r="C4" s="312" t="s">
        <v>2144</v>
      </c>
      <c r="D4" s="312" t="s">
        <v>2145</v>
      </c>
      <c r="E4" s="312" t="s">
        <v>2146</v>
      </c>
      <c r="F4" s="312" t="s">
        <v>2147</v>
      </c>
      <c r="G4" s="312" t="s">
        <v>2148</v>
      </c>
      <c r="H4" s="312" t="s">
        <v>2149</v>
      </c>
      <c r="I4" s="312" t="s">
        <v>2150</v>
      </c>
      <c r="J4" s="312" t="s">
        <v>2151</v>
      </c>
      <c r="K4" s="312" t="s">
        <v>2152</v>
      </c>
      <c r="L4" s="312" t="s">
        <v>2153</v>
      </c>
      <c r="M4" s="312" t="s">
        <v>2154</v>
      </c>
    </row>
    <row r="5" spans="1:13" ht="15.5" x14ac:dyDescent="0.35">
      <c r="A5" s="780">
        <v>43556</v>
      </c>
      <c r="B5" s="781">
        <v>8</v>
      </c>
      <c r="C5" s="781">
        <v>29</v>
      </c>
      <c r="D5" s="781" t="s">
        <v>2164</v>
      </c>
      <c r="E5" s="781">
        <v>12</v>
      </c>
      <c r="F5" s="781">
        <v>14</v>
      </c>
      <c r="G5" s="781">
        <v>29</v>
      </c>
      <c r="H5" s="781">
        <v>52</v>
      </c>
      <c r="I5" s="781">
        <v>38</v>
      </c>
      <c r="J5" s="781">
        <v>24</v>
      </c>
      <c r="K5" s="781" t="s">
        <v>2164</v>
      </c>
      <c r="L5" s="781">
        <v>22</v>
      </c>
      <c r="M5" s="781">
        <v>256</v>
      </c>
    </row>
    <row r="6" spans="1:13" ht="15.5" x14ac:dyDescent="0.35">
      <c r="A6" s="780">
        <v>43586</v>
      </c>
      <c r="B6" s="781">
        <v>10</v>
      </c>
      <c r="C6" s="781">
        <v>34</v>
      </c>
      <c r="D6" s="781">
        <v>30</v>
      </c>
      <c r="E6" s="781">
        <v>12</v>
      </c>
      <c r="F6" s="781">
        <v>27</v>
      </c>
      <c r="G6" s="781">
        <v>29</v>
      </c>
      <c r="H6" s="781">
        <v>65</v>
      </c>
      <c r="I6" s="781">
        <v>47</v>
      </c>
      <c r="J6" s="781">
        <v>30</v>
      </c>
      <c r="K6" s="781">
        <v>10</v>
      </c>
      <c r="L6" s="781">
        <v>21</v>
      </c>
      <c r="M6" s="781">
        <v>315</v>
      </c>
    </row>
    <row r="7" spans="1:13" ht="15.5" x14ac:dyDescent="0.35">
      <c r="A7" s="780">
        <v>43617</v>
      </c>
      <c r="B7" s="781">
        <v>15</v>
      </c>
      <c r="C7" s="781">
        <v>29</v>
      </c>
      <c r="D7" s="781">
        <v>40</v>
      </c>
      <c r="E7" s="781">
        <v>20</v>
      </c>
      <c r="F7" s="781">
        <v>30</v>
      </c>
      <c r="G7" s="781">
        <v>17</v>
      </c>
      <c r="H7" s="781">
        <v>57</v>
      </c>
      <c r="I7" s="781">
        <v>33</v>
      </c>
      <c r="J7" s="781">
        <v>18</v>
      </c>
      <c r="K7" s="781">
        <v>13</v>
      </c>
      <c r="L7" s="781">
        <v>13</v>
      </c>
      <c r="M7" s="781">
        <v>285</v>
      </c>
    </row>
    <row r="8" spans="1:13" ht="15.5" x14ac:dyDescent="0.35">
      <c r="A8" s="780">
        <v>43647</v>
      </c>
      <c r="B8" s="781">
        <v>10</v>
      </c>
      <c r="C8" s="781">
        <v>28</v>
      </c>
      <c r="D8" s="781">
        <v>21</v>
      </c>
      <c r="E8" s="781">
        <v>16</v>
      </c>
      <c r="F8" s="781">
        <v>25</v>
      </c>
      <c r="G8" s="781">
        <v>19</v>
      </c>
      <c r="H8" s="781">
        <v>48</v>
      </c>
      <c r="I8" s="781">
        <v>30</v>
      </c>
      <c r="J8" s="781">
        <v>16</v>
      </c>
      <c r="K8" s="781">
        <v>13</v>
      </c>
      <c r="L8" s="781">
        <v>16</v>
      </c>
      <c r="M8" s="781">
        <v>242</v>
      </c>
    </row>
    <row r="9" spans="1:13" ht="15.5" x14ac:dyDescent="0.35">
      <c r="A9" s="780">
        <v>43678</v>
      </c>
      <c r="B9" s="781" t="s">
        <v>2164</v>
      </c>
      <c r="C9" s="781">
        <v>21</v>
      </c>
      <c r="D9" s="781">
        <v>15</v>
      </c>
      <c r="E9" s="781">
        <v>9</v>
      </c>
      <c r="F9" s="781">
        <v>24</v>
      </c>
      <c r="G9" s="781" t="s">
        <v>2164</v>
      </c>
      <c r="H9" s="781">
        <v>40</v>
      </c>
      <c r="I9" s="781">
        <v>17</v>
      </c>
      <c r="J9" s="781">
        <v>14</v>
      </c>
      <c r="K9" s="781">
        <v>13</v>
      </c>
      <c r="L9" s="781">
        <v>16</v>
      </c>
      <c r="M9" s="781">
        <v>186</v>
      </c>
    </row>
    <row r="10" spans="1:13" ht="15.5" x14ac:dyDescent="0.35">
      <c r="A10" s="780">
        <v>43709</v>
      </c>
      <c r="B10" s="781">
        <v>17</v>
      </c>
      <c r="C10" s="781">
        <v>35</v>
      </c>
      <c r="D10" s="781">
        <v>23</v>
      </c>
      <c r="E10" s="781">
        <v>13</v>
      </c>
      <c r="F10" s="781">
        <v>21</v>
      </c>
      <c r="G10" s="781">
        <v>17</v>
      </c>
      <c r="H10" s="781">
        <v>46</v>
      </c>
      <c r="I10" s="781">
        <v>36</v>
      </c>
      <c r="J10" s="781">
        <v>14</v>
      </c>
      <c r="K10" s="781">
        <v>6</v>
      </c>
      <c r="L10" s="781">
        <v>16</v>
      </c>
      <c r="M10" s="781">
        <v>244</v>
      </c>
    </row>
    <row r="11" spans="1:13" ht="15.5" x14ac:dyDescent="0.35">
      <c r="A11" s="780">
        <v>43739</v>
      </c>
      <c r="B11" s="781">
        <v>21</v>
      </c>
      <c r="C11" s="781">
        <v>31</v>
      </c>
      <c r="D11" s="781">
        <v>28</v>
      </c>
      <c r="E11" s="781">
        <v>18</v>
      </c>
      <c r="F11" s="781">
        <v>22</v>
      </c>
      <c r="G11" s="781">
        <v>20</v>
      </c>
      <c r="H11" s="781">
        <v>55</v>
      </c>
      <c r="I11" s="781">
        <v>33</v>
      </c>
      <c r="J11" s="781">
        <v>31</v>
      </c>
      <c r="K11" s="781">
        <v>9</v>
      </c>
      <c r="L11" s="781">
        <v>19</v>
      </c>
      <c r="M11" s="781">
        <v>287</v>
      </c>
    </row>
    <row r="12" spans="1:13" ht="15.5" x14ac:dyDescent="0.35">
      <c r="A12" s="780">
        <v>43770</v>
      </c>
      <c r="B12" s="781">
        <v>13</v>
      </c>
      <c r="C12" s="781">
        <v>29</v>
      </c>
      <c r="D12" s="781">
        <v>17</v>
      </c>
      <c r="E12" s="781">
        <v>16</v>
      </c>
      <c r="F12" s="781">
        <v>30</v>
      </c>
      <c r="G12" s="781">
        <v>17</v>
      </c>
      <c r="H12" s="781">
        <v>61</v>
      </c>
      <c r="I12" s="781">
        <v>29</v>
      </c>
      <c r="J12" s="781">
        <v>13</v>
      </c>
      <c r="K12" s="781">
        <v>7</v>
      </c>
      <c r="L12" s="781">
        <v>22</v>
      </c>
      <c r="M12" s="781">
        <v>254</v>
      </c>
    </row>
    <row r="13" spans="1:13" ht="15.5" x14ac:dyDescent="0.35">
      <c r="A13" s="780">
        <v>43800</v>
      </c>
      <c r="B13" s="781">
        <v>11</v>
      </c>
      <c r="C13" s="781">
        <v>14</v>
      </c>
      <c r="D13" s="781">
        <v>12</v>
      </c>
      <c r="E13" s="781">
        <v>10</v>
      </c>
      <c r="F13" s="781">
        <v>11</v>
      </c>
      <c r="G13" s="781">
        <v>13</v>
      </c>
      <c r="H13" s="781">
        <v>43</v>
      </c>
      <c r="I13" s="781">
        <v>20</v>
      </c>
      <c r="J13" s="781">
        <v>14</v>
      </c>
      <c r="K13" s="781">
        <v>4</v>
      </c>
      <c r="L13" s="781">
        <v>12</v>
      </c>
      <c r="M13" s="781">
        <v>164</v>
      </c>
    </row>
    <row r="14" spans="1:13" ht="15.5" x14ac:dyDescent="0.35">
      <c r="A14" s="780">
        <v>43831</v>
      </c>
      <c r="B14" s="781">
        <v>20</v>
      </c>
      <c r="C14" s="781">
        <v>35</v>
      </c>
      <c r="D14" s="781">
        <v>31</v>
      </c>
      <c r="E14" s="781">
        <v>17</v>
      </c>
      <c r="F14" s="781">
        <v>30</v>
      </c>
      <c r="G14" s="781">
        <v>28</v>
      </c>
      <c r="H14" s="781">
        <v>42</v>
      </c>
      <c r="I14" s="781">
        <v>44</v>
      </c>
      <c r="J14" s="781">
        <v>25</v>
      </c>
      <c r="K14" s="781">
        <v>15</v>
      </c>
      <c r="L14" s="781">
        <v>23</v>
      </c>
      <c r="M14" s="781">
        <v>310</v>
      </c>
    </row>
    <row r="15" spans="1:13" ht="15.5" x14ac:dyDescent="0.35">
      <c r="A15" s="780">
        <v>43862</v>
      </c>
      <c r="B15" s="781">
        <v>12</v>
      </c>
      <c r="C15" s="781">
        <v>42</v>
      </c>
      <c r="D15" s="781">
        <v>33</v>
      </c>
      <c r="E15" s="781">
        <v>21</v>
      </c>
      <c r="F15" s="781">
        <v>18</v>
      </c>
      <c r="G15" s="781">
        <v>13</v>
      </c>
      <c r="H15" s="781">
        <v>51</v>
      </c>
      <c r="I15" s="781">
        <v>43</v>
      </c>
      <c r="J15" s="781">
        <v>21</v>
      </c>
      <c r="K15" s="781">
        <v>14</v>
      </c>
      <c r="L15" s="781">
        <v>20</v>
      </c>
      <c r="M15" s="781">
        <v>288</v>
      </c>
    </row>
    <row r="16" spans="1:13" ht="15.5" x14ac:dyDescent="0.35">
      <c r="A16" s="780">
        <v>43891</v>
      </c>
      <c r="B16" s="781">
        <v>20</v>
      </c>
      <c r="C16" s="781">
        <v>39</v>
      </c>
      <c r="D16" s="781">
        <v>22</v>
      </c>
      <c r="E16" s="781">
        <v>22</v>
      </c>
      <c r="F16" s="781">
        <v>35</v>
      </c>
      <c r="G16" s="781">
        <v>25</v>
      </c>
      <c r="H16" s="781">
        <v>92</v>
      </c>
      <c r="I16" s="781">
        <v>37</v>
      </c>
      <c r="J16" s="781">
        <v>32</v>
      </c>
      <c r="K16" s="781">
        <v>19</v>
      </c>
      <c r="L16" s="781">
        <v>39</v>
      </c>
      <c r="M16" s="781">
        <v>382</v>
      </c>
    </row>
    <row r="17" spans="1:13" ht="15.5" x14ac:dyDescent="0.35">
      <c r="A17" s="780">
        <v>43922</v>
      </c>
      <c r="B17" s="781">
        <v>13</v>
      </c>
      <c r="C17" s="781">
        <v>30</v>
      </c>
      <c r="D17" s="781">
        <v>17</v>
      </c>
      <c r="E17" s="781">
        <v>16</v>
      </c>
      <c r="F17" s="781">
        <v>22</v>
      </c>
      <c r="G17" s="781">
        <v>15</v>
      </c>
      <c r="H17" s="781">
        <v>93</v>
      </c>
      <c r="I17" s="781">
        <v>44</v>
      </c>
      <c r="J17" s="781">
        <v>17</v>
      </c>
      <c r="K17" s="781">
        <v>12</v>
      </c>
      <c r="L17" s="781">
        <v>37</v>
      </c>
      <c r="M17" s="781">
        <v>316</v>
      </c>
    </row>
    <row r="18" spans="1:13" ht="15.5" x14ac:dyDescent="0.35">
      <c r="A18" s="780">
        <v>43952</v>
      </c>
      <c r="B18" s="781">
        <v>22</v>
      </c>
      <c r="C18" s="781">
        <v>66</v>
      </c>
      <c r="D18" s="781">
        <v>45</v>
      </c>
      <c r="E18" s="781">
        <v>41</v>
      </c>
      <c r="F18" s="781">
        <v>76</v>
      </c>
      <c r="G18" s="781">
        <v>56</v>
      </c>
      <c r="H18" s="781">
        <v>136</v>
      </c>
      <c r="I18" s="781">
        <v>104</v>
      </c>
      <c r="J18" s="781">
        <v>59</v>
      </c>
      <c r="K18" s="781">
        <v>30</v>
      </c>
      <c r="L18" s="781">
        <v>65</v>
      </c>
      <c r="M18" s="781">
        <v>700</v>
      </c>
    </row>
    <row r="19" spans="1:13" ht="15.5" x14ac:dyDescent="0.35">
      <c r="A19" s="780">
        <v>43983</v>
      </c>
      <c r="B19" s="781">
        <v>62</v>
      </c>
      <c r="C19" s="781">
        <v>145</v>
      </c>
      <c r="D19" s="781">
        <v>108</v>
      </c>
      <c r="E19" s="781">
        <v>105</v>
      </c>
      <c r="F19" s="781">
        <v>117</v>
      </c>
      <c r="G19" s="781">
        <v>100</v>
      </c>
      <c r="H19" s="781">
        <v>353</v>
      </c>
      <c r="I19" s="781">
        <v>181</v>
      </c>
      <c r="J19" s="781">
        <v>118</v>
      </c>
      <c r="K19" s="781">
        <v>47</v>
      </c>
      <c r="L19" s="781">
        <v>138</v>
      </c>
      <c r="M19" s="781">
        <v>1474</v>
      </c>
    </row>
    <row r="20" spans="1:13" ht="15.5" x14ac:dyDescent="0.35">
      <c r="A20" s="780">
        <v>44013</v>
      </c>
      <c r="B20" s="781">
        <v>44</v>
      </c>
      <c r="C20" s="781">
        <v>135</v>
      </c>
      <c r="D20" s="781">
        <v>92</v>
      </c>
      <c r="E20" s="781">
        <v>69</v>
      </c>
      <c r="F20" s="781">
        <v>110</v>
      </c>
      <c r="G20" s="781">
        <v>84</v>
      </c>
      <c r="H20" s="781">
        <v>302</v>
      </c>
      <c r="I20" s="781">
        <v>158</v>
      </c>
      <c r="J20" s="781">
        <v>107</v>
      </c>
      <c r="K20" s="781">
        <v>49</v>
      </c>
      <c r="L20" s="781">
        <v>100</v>
      </c>
      <c r="M20" s="781">
        <v>1250</v>
      </c>
    </row>
    <row r="21" spans="1:13" ht="15.5" x14ac:dyDescent="0.35">
      <c r="A21" s="780">
        <v>44044</v>
      </c>
      <c r="B21" s="781">
        <v>26</v>
      </c>
      <c r="C21" s="781">
        <v>81</v>
      </c>
      <c r="D21" s="781">
        <v>54</v>
      </c>
      <c r="E21" s="781">
        <v>41</v>
      </c>
      <c r="F21" s="781">
        <v>67</v>
      </c>
      <c r="G21" s="781">
        <v>61</v>
      </c>
      <c r="H21" s="781">
        <v>180</v>
      </c>
      <c r="I21" s="781">
        <v>94</v>
      </c>
      <c r="J21" s="781">
        <v>54</v>
      </c>
      <c r="K21" s="781">
        <v>22</v>
      </c>
      <c r="L21" s="781">
        <v>50</v>
      </c>
      <c r="M21" s="781">
        <v>730</v>
      </c>
    </row>
    <row r="22" spans="1:13" ht="15.5" x14ac:dyDescent="0.35">
      <c r="A22" s="780">
        <v>44075</v>
      </c>
      <c r="B22" s="781">
        <v>22</v>
      </c>
      <c r="C22" s="781">
        <v>59</v>
      </c>
      <c r="D22" s="781">
        <v>63</v>
      </c>
      <c r="E22" s="781">
        <v>48</v>
      </c>
      <c r="F22" s="781">
        <v>64</v>
      </c>
      <c r="G22" s="781">
        <v>45</v>
      </c>
      <c r="H22" s="781">
        <v>154</v>
      </c>
      <c r="I22" s="781">
        <v>97</v>
      </c>
      <c r="J22" s="781">
        <v>51</v>
      </c>
      <c r="K22" s="781">
        <v>29</v>
      </c>
      <c r="L22" s="781">
        <v>50</v>
      </c>
      <c r="M22" s="781">
        <v>682</v>
      </c>
    </row>
    <row r="23" spans="1:13" ht="15.5" x14ac:dyDescent="0.35">
      <c r="A23" s="780">
        <v>44105</v>
      </c>
      <c r="B23" s="781">
        <v>20</v>
      </c>
      <c r="C23" s="781">
        <v>65</v>
      </c>
      <c r="D23" s="781">
        <v>50</v>
      </c>
      <c r="E23" s="781">
        <v>26</v>
      </c>
      <c r="F23" s="781">
        <v>66</v>
      </c>
      <c r="G23" s="781">
        <v>55</v>
      </c>
      <c r="H23" s="781">
        <v>174</v>
      </c>
      <c r="I23" s="781">
        <v>85</v>
      </c>
      <c r="J23" s="781">
        <v>40</v>
      </c>
      <c r="K23" s="781">
        <v>21</v>
      </c>
      <c r="L23" s="781">
        <v>53</v>
      </c>
      <c r="M23" s="781">
        <v>655</v>
      </c>
    </row>
    <row r="24" spans="1:13" ht="15.5" x14ac:dyDescent="0.35">
      <c r="A24" s="780">
        <v>44136</v>
      </c>
      <c r="B24" s="781">
        <v>23</v>
      </c>
      <c r="C24" s="781">
        <v>30</v>
      </c>
      <c r="D24" s="781">
        <v>23</v>
      </c>
      <c r="E24" s="781">
        <v>20</v>
      </c>
      <c r="F24" s="781">
        <v>30</v>
      </c>
      <c r="G24" s="781">
        <v>29</v>
      </c>
      <c r="H24" s="781">
        <v>83</v>
      </c>
      <c r="I24" s="781">
        <v>45</v>
      </c>
      <c r="J24" s="781">
        <v>22</v>
      </c>
      <c r="K24" s="781">
        <v>10</v>
      </c>
      <c r="L24" s="781">
        <v>35</v>
      </c>
      <c r="M24" s="781">
        <v>350</v>
      </c>
    </row>
    <row r="25" spans="1:13" ht="15.5" x14ac:dyDescent="0.35">
      <c r="A25" s="780">
        <v>44166</v>
      </c>
      <c r="B25" s="781">
        <v>11</v>
      </c>
      <c r="C25" s="781">
        <v>18</v>
      </c>
      <c r="D25" s="781">
        <v>14</v>
      </c>
      <c r="E25" s="781">
        <v>14</v>
      </c>
      <c r="F25" s="781">
        <v>17</v>
      </c>
      <c r="G25" s="781">
        <v>17</v>
      </c>
      <c r="H25" s="781">
        <v>51</v>
      </c>
      <c r="I25" s="781">
        <v>25</v>
      </c>
      <c r="J25" s="781">
        <v>12</v>
      </c>
      <c r="K25" s="781">
        <v>7</v>
      </c>
      <c r="L25" s="781">
        <v>17</v>
      </c>
      <c r="M25" s="781">
        <v>203</v>
      </c>
    </row>
    <row r="26" spans="1:13" ht="15.5" x14ac:dyDescent="0.35">
      <c r="A26" s="780">
        <v>44197</v>
      </c>
      <c r="B26" s="781">
        <v>10</v>
      </c>
      <c r="C26" s="781">
        <v>22</v>
      </c>
      <c r="D26" s="781">
        <v>16</v>
      </c>
      <c r="E26" s="781">
        <v>16</v>
      </c>
      <c r="F26" s="781">
        <v>17</v>
      </c>
      <c r="G26" s="781">
        <v>18</v>
      </c>
      <c r="H26" s="781">
        <v>57</v>
      </c>
      <c r="I26" s="781">
        <v>34</v>
      </c>
      <c r="J26" s="781">
        <v>21</v>
      </c>
      <c r="K26" s="781">
        <v>10</v>
      </c>
      <c r="L26" s="781">
        <v>21</v>
      </c>
      <c r="M26" s="781">
        <v>242</v>
      </c>
    </row>
    <row r="27" spans="1:13" ht="15.5" x14ac:dyDescent="0.35">
      <c r="A27" s="780">
        <v>44228</v>
      </c>
      <c r="B27" s="781">
        <v>6</v>
      </c>
      <c r="C27" s="781">
        <v>30</v>
      </c>
      <c r="D27" s="781">
        <v>22</v>
      </c>
      <c r="E27" s="781">
        <v>26</v>
      </c>
      <c r="F27" s="781">
        <v>26</v>
      </c>
      <c r="G27" s="781">
        <v>17</v>
      </c>
      <c r="H27" s="781">
        <v>55</v>
      </c>
      <c r="I27" s="781">
        <v>34</v>
      </c>
      <c r="J27" s="781">
        <v>17</v>
      </c>
      <c r="K27" s="781">
        <v>9</v>
      </c>
      <c r="L27" s="781">
        <v>20</v>
      </c>
      <c r="M27" s="781">
        <v>262</v>
      </c>
    </row>
    <row r="28" spans="1:13" ht="15.5" x14ac:dyDescent="0.35">
      <c r="A28" s="780">
        <v>44256</v>
      </c>
      <c r="B28" s="781">
        <v>15</v>
      </c>
      <c r="C28" s="781">
        <v>28</v>
      </c>
      <c r="D28" s="781">
        <v>15</v>
      </c>
      <c r="E28" s="781">
        <v>21</v>
      </c>
      <c r="F28" s="781">
        <v>29</v>
      </c>
      <c r="G28" s="781">
        <v>20</v>
      </c>
      <c r="H28" s="781">
        <v>70</v>
      </c>
      <c r="I28" s="781">
        <v>36</v>
      </c>
      <c r="J28" s="781">
        <v>21</v>
      </c>
      <c r="K28" s="781">
        <v>14</v>
      </c>
      <c r="L28" s="781">
        <v>16</v>
      </c>
      <c r="M28" s="781">
        <v>285</v>
      </c>
    </row>
    <row r="29" spans="1:13" ht="15.5" x14ac:dyDescent="0.35">
      <c r="A29" s="780">
        <v>44287</v>
      </c>
      <c r="B29" s="781">
        <v>10</v>
      </c>
      <c r="C29" s="781">
        <v>31</v>
      </c>
      <c r="D29" s="781">
        <v>12</v>
      </c>
      <c r="E29" s="781">
        <v>22</v>
      </c>
      <c r="F29" s="781">
        <v>13</v>
      </c>
      <c r="G29" s="781">
        <v>14</v>
      </c>
      <c r="H29" s="781">
        <v>30</v>
      </c>
      <c r="I29" s="781">
        <v>30</v>
      </c>
      <c r="J29" s="781">
        <v>19</v>
      </c>
      <c r="K29" s="781">
        <v>7</v>
      </c>
      <c r="L29" s="781">
        <v>20</v>
      </c>
      <c r="M29" s="781">
        <v>208</v>
      </c>
    </row>
    <row r="30" spans="1:13" ht="15.5" x14ac:dyDescent="0.35">
      <c r="A30" s="780">
        <v>44317</v>
      </c>
      <c r="B30" s="781">
        <v>11</v>
      </c>
      <c r="C30" s="781">
        <v>27</v>
      </c>
      <c r="D30" s="781">
        <v>16</v>
      </c>
      <c r="E30" s="781">
        <v>18</v>
      </c>
      <c r="F30" s="781">
        <v>19</v>
      </c>
      <c r="G30" s="781">
        <v>12</v>
      </c>
      <c r="H30" s="781">
        <v>35</v>
      </c>
      <c r="I30" s="781">
        <v>31</v>
      </c>
      <c r="J30" s="781">
        <v>17</v>
      </c>
      <c r="K30" s="781">
        <v>8</v>
      </c>
      <c r="L30" s="781">
        <v>13</v>
      </c>
      <c r="M30" s="781">
        <v>207</v>
      </c>
    </row>
    <row r="31" spans="1:13" ht="15.5" x14ac:dyDescent="0.35">
      <c r="A31" s="780">
        <v>44348</v>
      </c>
      <c r="B31" s="781">
        <v>5</v>
      </c>
      <c r="C31" s="781">
        <v>18</v>
      </c>
      <c r="D31" s="781">
        <v>14</v>
      </c>
      <c r="E31" s="781">
        <v>5</v>
      </c>
      <c r="F31" s="781">
        <v>17</v>
      </c>
      <c r="G31" s="781">
        <v>11</v>
      </c>
      <c r="H31" s="781">
        <v>30</v>
      </c>
      <c r="I31" s="781">
        <v>17</v>
      </c>
      <c r="J31" s="781">
        <v>14</v>
      </c>
      <c r="K31" s="781">
        <v>6</v>
      </c>
      <c r="L31" s="781">
        <v>13</v>
      </c>
      <c r="M31" s="781">
        <v>150</v>
      </c>
    </row>
    <row r="32" spans="1:13" ht="15.5" x14ac:dyDescent="0.35">
      <c r="A32" s="780">
        <v>44378</v>
      </c>
      <c r="B32" s="781">
        <v>7</v>
      </c>
      <c r="C32" s="781">
        <v>16</v>
      </c>
      <c r="D32" s="781">
        <v>10</v>
      </c>
      <c r="E32" s="781">
        <v>9</v>
      </c>
      <c r="F32" s="781">
        <v>13</v>
      </c>
      <c r="G32" s="781">
        <v>11</v>
      </c>
      <c r="H32" s="781">
        <v>35</v>
      </c>
      <c r="I32" s="781">
        <v>15</v>
      </c>
      <c r="J32" s="781">
        <v>19</v>
      </c>
      <c r="K32" s="781">
        <v>6</v>
      </c>
      <c r="L32" s="781">
        <v>9</v>
      </c>
      <c r="M32" s="781">
        <v>150</v>
      </c>
    </row>
    <row r="33" spans="1:13" ht="15.5" x14ac:dyDescent="0.35">
      <c r="A33" s="780">
        <v>44409</v>
      </c>
      <c r="B33" s="781">
        <v>8</v>
      </c>
      <c r="C33" s="781">
        <v>23</v>
      </c>
      <c r="D33" s="781">
        <v>7</v>
      </c>
      <c r="E33" s="781">
        <v>11</v>
      </c>
      <c r="F33" s="781">
        <v>16</v>
      </c>
      <c r="G33" s="781">
        <v>10</v>
      </c>
      <c r="H33" s="781">
        <v>35</v>
      </c>
      <c r="I33" s="781">
        <v>20</v>
      </c>
      <c r="J33" s="781">
        <v>13</v>
      </c>
      <c r="K33" s="781">
        <v>5</v>
      </c>
      <c r="L33" s="781">
        <v>13</v>
      </c>
      <c r="M33" s="781">
        <v>161</v>
      </c>
    </row>
    <row r="34" spans="1:13" ht="15.5" x14ac:dyDescent="0.35">
      <c r="A34" s="780">
        <v>44440</v>
      </c>
      <c r="B34" s="781">
        <v>10</v>
      </c>
      <c r="C34" s="781">
        <v>15</v>
      </c>
      <c r="D34" s="781">
        <v>10</v>
      </c>
      <c r="E34" s="781">
        <v>12</v>
      </c>
      <c r="F34" s="781">
        <v>15</v>
      </c>
      <c r="G34" s="781">
        <v>9</v>
      </c>
      <c r="H34" s="781">
        <v>33</v>
      </c>
      <c r="I34" s="781">
        <v>12</v>
      </c>
      <c r="J34" s="781">
        <v>11</v>
      </c>
      <c r="K34" s="781">
        <v>10</v>
      </c>
      <c r="L34" s="781">
        <v>22</v>
      </c>
      <c r="M34" s="781">
        <v>159</v>
      </c>
    </row>
    <row r="35" spans="1:13" ht="15.5" x14ac:dyDescent="0.35">
      <c r="A35" s="780">
        <v>44470</v>
      </c>
      <c r="B35" s="781">
        <v>7</v>
      </c>
      <c r="C35" s="781">
        <v>20</v>
      </c>
      <c r="D35" s="781">
        <v>15</v>
      </c>
      <c r="E35" s="781">
        <v>9</v>
      </c>
      <c r="F35" s="781">
        <v>17</v>
      </c>
      <c r="G35" s="781">
        <v>9</v>
      </c>
      <c r="H35" s="781">
        <v>26</v>
      </c>
      <c r="I35" s="781">
        <v>22</v>
      </c>
      <c r="J35" s="781">
        <v>10</v>
      </c>
      <c r="K35" s="781">
        <v>5</v>
      </c>
      <c r="L35" s="781">
        <v>12</v>
      </c>
      <c r="M35" s="781">
        <v>152</v>
      </c>
    </row>
    <row r="36" spans="1:13" ht="15.5" x14ac:dyDescent="0.35">
      <c r="A36" s="780">
        <v>44501</v>
      </c>
      <c r="B36" s="781">
        <v>6</v>
      </c>
      <c r="C36" s="781">
        <v>14</v>
      </c>
      <c r="D36" s="781">
        <v>9</v>
      </c>
      <c r="E36" s="781">
        <v>8</v>
      </c>
      <c r="F36" s="781">
        <v>13</v>
      </c>
      <c r="G36" s="781">
        <v>10</v>
      </c>
      <c r="H36" s="781">
        <v>28</v>
      </c>
      <c r="I36" s="781">
        <v>20</v>
      </c>
      <c r="J36" s="781">
        <v>14</v>
      </c>
      <c r="K36" s="781">
        <v>7</v>
      </c>
      <c r="L36" s="781">
        <v>7</v>
      </c>
      <c r="M36" s="781">
        <v>136</v>
      </c>
    </row>
    <row r="37" spans="1:13" ht="15.5" x14ac:dyDescent="0.35">
      <c r="A37" s="780">
        <v>44531</v>
      </c>
      <c r="B37" s="781">
        <v>5</v>
      </c>
      <c r="C37" s="781">
        <v>11</v>
      </c>
      <c r="D37" s="781">
        <v>9</v>
      </c>
      <c r="E37" s="781">
        <v>7</v>
      </c>
      <c r="F37" s="781">
        <v>10</v>
      </c>
      <c r="G37" s="781" t="s">
        <v>2164</v>
      </c>
      <c r="H37" s="781">
        <v>14</v>
      </c>
      <c r="I37" s="781">
        <v>5</v>
      </c>
      <c r="J37" s="781" t="s">
        <v>2164</v>
      </c>
      <c r="K37" s="781">
        <v>6</v>
      </c>
      <c r="L37" s="781">
        <v>9</v>
      </c>
      <c r="M37" s="781">
        <v>80</v>
      </c>
    </row>
    <row r="38" spans="1:13" ht="15.5" x14ac:dyDescent="0.35">
      <c r="A38" s="780">
        <v>44562</v>
      </c>
      <c r="B38" s="781">
        <v>5</v>
      </c>
      <c r="C38" s="781">
        <v>18</v>
      </c>
      <c r="D38" s="781">
        <v>12</v>
      </c>
      <c r="E38" s="781">
        <v>6</v>
      </c>
      <c r="F38" s="781">
        <v>13</v>
      </c>
      <c r="G38" s="781">
        <v>3</v>
      </c>
      <c r="H38" s="781">
        <v>28</v>
      </c>
      <c r="I38" s="781">
        <v>25</v>
      </c>
      <c r="J38" s="781">
        <v>10</v>
      </c>
      <c r="K38" s="781">
        <v>6</v>
      </c>
      <c r="L38" s="781">
        <v>14</v>
      </c>
      <c r="M38" s="781">
        <v>140</v>
      </c>
    </row>
    <row r="39" spans="1:13" ht="15.5" x14ac:dyDescent="0.35">
      <c r="A39" s="780">
        <v>44593</v>
      </c>
      <c r="B39" s="781">
        <v>11</v>
      </c>
      <c r="C39" s="781">
        <v>17</v>
      </c>
      <c r="D39" s="781">
        <v>10</v>
      </c>
      <c r="E39" s="781">
        <v>16</v>
      </c>
      <c r="F39" s="781">
        <v>17</v>
      </c>
      <c r="G39" s="781">
        <v>17</v>
      </c>
      <c r="H39" s="781">
        <v>41</v>
      </c>
      <c r="I39" s="781">
        <v>32</v>
      </c>
      <c r="J39" s="781">
        <v>16</v>
      </c>
      <c r="K39" s="781">
        <v>11</v>
      </c>
      <c r="L39" s="781">
        <v>13</v>
      </c>
      <c r="M39" s="781">
        <v>201</v>
      </c>
    </row>
    <row r="40" spans="1:13" ht="15.5" x14ac:dyDescent="0.35">
      <c r="A40" s="780">
        <v>44621</v>
      </c>
      <c r="B40" s="781">
        <v>5</v>
      </c>
      <c r="C40" s="781">
        <v>17</v>
      </c>
      <c r="D40" s="781">
        <v>24</v>
      </c>
      <c r="E40" s="781">
        <v>14</v>
      </c>
      <c r="F40" s="781">
        <v>16</v>
      </c>
      <c r="G40" s="781">
        <v>18</v>
      </c>
      <c r="H40" s="781">
        <v>44</v>
      </c>
      <c r="I40" s="781">
        <v>35</v>
      </c>
      <c r="J40" s="781">
        <v>17</v>
      </c>
      <c r="K40" s="781">
        <v>9</v>
      </c>
      <c r="L40" s="781">
        <v>24</v>
      </c>
      <c r="M40" s="781">
        <v>223</v>
      </c>
    </row>
    <row r="41" spans="1:13" ht="15.5" x14ac:dyDescent="0.35">
      <c r="A41" s="780">
        <v>44652</v>
      </c>
      <c r="B41" s="781">
        <v>8</v>
      </c>
      <c r="C41" s="781">
        <v>16</v>
      </c>
      <c r="D41" s="781">
        <v>16</v>
      </c>
      <c r="E41" s="781">
        <v>13</v>
      </c>
      <c r="F41" s="781">
        <v>17</v>
      </c>
      <c r="G41" s="781">
        <v>10</v>
      </c>
      <c r="H41" s="781">
        <v>37</v>
      </c>
      <c r="I41" s="781">
        <v>24</v>
      </c>
      <c r="J41" s="781">
        <v>10</v>
      </c>
      <c r="K41" s="781">
        <v>10</v>
      </c>
      <c r="L41" s="781">
        <v>10</v>
      </c>
      <c r="M41" s="781">
        <v>171</v>
      </c>
    </row>
    <row r="42" spans="1:13" ht="15.5" x14ac:dyDescent="0.35">
      <c r="A42" s="780">
        <v>44682</v>
      </c>
      <c r="B42" s="781">
        <v>8</v>
      </c>
      <c r="C42" s="781">
        <v>36</v>
      </c>
      <c r="D42" s="781">
        <v>10</v>
      </c>
      <c r="E42" s="781">
        <v>16</v>
      </c>
      <c r="F42" s="781">
        <v>17</v>
      </c>
      <c r="G42" s="781">
        <v>7</v>
      </c>
      <c r="H42" s="781">
        <v>44</v>
      </c>
      <c r="I42" s="781">
        <v>31</v>
      </c>
      <c r="J42" s="781">
        <v>12</v>
      </c>
      <c r="K42" s="781">
        <v>5</v>
      </c>
      <c r="L42" s="781">
        <v>19</v>
      </c>
      <c r="M42" s="781">
        <v>205</v>
      </c>
    </row>
    <row r="43" spans="1:13" ht="15.5" x14ac:dyDescent="0.35">
      <c r="A43" s="780">
        <v>44713</v>
      </c>
      <c r="B43" s="781">
        <v>7</v>
      </c>
      <c r="C43" s="781">
        <v>14</v>
      </c>
      <c r="D43" s="781">
        <v>13</v>
      </c>
      <c r="E43" s="781">
        <v>20</v>
      </c>
      <c r="F43" s="781">
        <v>8</v>
      </c>
      <c r="G43" s="781">
        <v>15</v>
      </c>
      <c r="H43" s="781">
        <v>31</v>
      </c>
      <c r="I43" s="781">
        <v>24</v>
      </c>
      <c r="J43" s="781">
        <v>7</v>
      </c>
      <c r="K43" s="781">
        <v>8</v>
      </c>
      <c r="L43" s="781">
        <v>20</v>
      </c>
      <c r="M43" s="781">
        <v>167</v>
      </c>
    </row>
    <row r="44" spans="1:13" ht="15.5" x14ac:dyDescent="0.35">
      <c r="A44" s="780">
        <v>44743</v>
      </c>
      <c r="B44" s="781">
        <v>5</v>
      </c>
      <c r="C44" s="781">
        <v>22</v>
      </c>
      <c r="D44" s="781">
        <v>19</v>
      </c>
      <c r="E44" s="781">
        <v>10</v>
      </c>
      <c r="F44" s="781">
        <v>15</v>
      </c>
      <c r="G44" s="781">
        <v>10</v>
      </c>
      <c r="H44" s="781">
        <v>33</v>
      </c>
      <c r="I44" s="781">
        <v>31</v>
      </c>
      <c r="J44" s="781">
        <v>15</v>
      </c>
      <c r="K44" s="781">
        <v>7</v>
      </c>
      <c r="L44" s="781">
        <v>11</v>
      </c>
      <c r="M44" s="781">
        <v>178</v>
      </c>
    </row>
    <row r="45" spans="1:13" ht="15.5" x14ac:dyDescent="0.35">
      <c r="A45" s="780">
        <v>44774</v>
      </c>
      <c r="B45" s="781">
        <v>8</v>
      </c>
      <c r="C45" s="781">
        <v>28</v>
      </c>
      <c r="D45" s="781">
        <v>21</v>
      </c>
      <c r="E45" s="781">
        <v>14</v>
      </c>
      <c r="F45" s="781">
        <v>14</v>
      </c>
      <c r="G45" s="781">
        <v>11</v>
      </c>
      <c r="H45" s="781">
        <v>40</v>
      </c>
      <c r="I45" s="781">
        <v>27</v>
      </c>
      <c r="J45" s="781">
        <v>15</v>
      </c>
      <c r="K45" s="781">
        <v>10</v>
      </c>
      <c r="L45" s="781">
        <v>17</v>
      </c>
      <c r="M45" s="781">
        <v>205</v>
      </c>
    </row>
    <row r="46" spans="1:13" ht="15.5" x14ac:dyDescent="0.35">
      <c r="A46" s="780">
        <v>44805</v>
      </c>
      <c r="B46" s="781">
        <v>9</v>
      </c>
      <c r="C46" s="781">
        <v>23</v>
      </c>
      <c r="D46" s="781">
        <v>18</v>
      </c>
      <c r="E46" s="781">
        <v>20</v>
      </c>
      <c r="F46" s="781">
        <v>14</v>
      </c>
      <c r="G46" s="781">
        <v>14</v>
      </c>
      <c r="H46" s="781">
        <v>45</v>
      </c>
      <c r="I46" s="781">
        <v>25</v>
      </c>
      <c r="J46" s="781">
        <v>19</v>
      </c>
      <c r="K46" s="781">
        <v>7</v>
      </c>
      <c r="L46" s="781">
        <v>13</v>
      </c>
      <c r="M46" s="781">
        <v>207</v>
      </c>
    </row>
    <row r="47" spans="1:13" ht="15.5" x14ac:dyDescent="0.35">
      <c r="A47" s="780">
        <v>44835</v>
      </c>
      <c r="B47" s="781" t="s">
        <v>2164</v>
      </c>
      <c r="C47" s="781">
        <v>28</v>
      </c>
      <c r="D47" s="781">
        <v>17</v>
      </c>
      <c r="E47" s="781">
        <v>17</v>
      </c>
      <c r="F47" s="781">
        <v>26</v>
      </c>
      <c r="G47" s="781">
        <v>19</v>
      </c>
      <c r="H47" s="781">
        <v>52</v>
      </c>
      <c r="I47" s="781">
        <v>33</v>
      </c>
      <c r="J47" s="781">
        <v>13</v>
      </c>
      <c r="K47" s="781" t="s">
        <v>2164</v>
      </c>
      <c r="L47" s="781">
        <v>11</v>
      </c>
      <c r="M47" s="781">
        <v>229</v>
      </c>
    </row>
    <row r="48" spans="1:13" ht="15.5" x14ac:dyDescent="0.35">
      <c r="A48" s="780">
        <v>44866</v>
      </c>
      <c r="B48" s="781">
        <v>8</v>
      </c>
      <c r="C48" s="781">
        <v>18</v>
      </c>
      <c r="D48" s="781">
        <v>20</v>
      </c>
      <c r="E48" s="781">
        <v>19</v>
      </c>
      <c r="F48" s="781">
        <v>23</v>
      </c>
      <c r="G48" s="781">
        <v>22</v>
      </c>
      <c r="H48" s="781">
        <v>64</v>
      </c>
      <c r="I48" s="781">
        <v>26</v>
      </c>
      <c r="J48" s="781">
        <v>20</v>
      </c>
      <c r="K48" s="781">
        <v>15</v>
      </c>
      <c r="L48" s="781">
        <v>15</v>
      </c>
      <c r="M48" s="781">
        <v>250</v>
      </c>
    </row>
    <row r="49" spans="1:13" ht="15.5" x14ac:dyDescent="0.35">
      <c r="A49" s="780">
        <v>44896</v>
      </c>
      <c r="B49" s="781">
        <v>3</v>
      </c>
      <c r="C49" s="781">
        <v>12</v>
      </c>
      <c r="D49" s="781">
        <v>17</v>
      </c>
      <c r="E49" s="781">
        <v>11</v>
      </c>
      <c r="F49" s="781">
        <v>11</v>
      </c>
      <c r="G49" s="781">
        <v>15</v>
      </c>
      <c r="H49" s="781">
        <v>50</v>
      </c>
      <c r="I49" s="781">
        <v>20</v>
      </c>
      <c r="J49" s="781">
        <v>12</v>
      </c>
      <c r="K49" s="781">
        <v>5</v>
      </c>
      <c r="L49" s="781">
        <v>17</v>
      </c>
      <c r="M49" s="781">
        <v>173</v>
      </c>
    </row>
    <row r="50" spans="1:13" ht="15.5" x14ac:dyDescent="0.35">
      <c r="A50" s="780">
        <v>44927</v>
      </c>
      <c r="B50" s="781">
        <v>14</v>
      </c>
      <c r="C50" s="781">
        <v>31</v>
      </c>
      <c r="D50" s="781">
        <v>25</v>
      </c>
      <c r="E50" s="781">
        <v>25</v>
      </c>
      <c r="F50" s="781">
        <v>24</v>
      </c>
      <c r="G50" s="781">
        <v>30</v>
      </c>
      <c r="H50" s="781">
        <v>66</v>
      </c>
      <c r="I50" s="781">
        <v>35</v>
      </c>
      <c r="J50" s="781">
        <v>24</v>
      </c>
      <c r="K50" s="781">
        <v>13</v>
      </c>
      <c r="L50" s="781">
        <v>15</v>
      </c>
      <c r="M50" s="781">
        <v>302</v>
      </c>
    </row>
    <row r="51" spans="1:13" ht="15.5" x14ac:dyDescent="0.35">
      <c r="A51" s="780">
        <v>44958</v>
      </c>
      <c r="B51" s="781">
        <v>15</v>
      </c>
      <c r="C51" s="781">
        <v>26</v>
      </c>
      <c r="D51" s="781">
        <v>22</v>
      </c>
      <c r="E51" s="781">
        <v>20</v>
      </c>
      <c r="F51" s="781">
        <v>35</v>
      </c>
      <c r="G51" s="781">
        <v>28</v>
      </c>
      <c r="H51" s="781">
        <v>82</v>
      </c>
      <c r="I51" s="781">
        <v>38</v>
      </c>
      <c r="J51" s="781">
        <v>19</v>
      </c>
      <c r="K51" s="781">
        <v>10</v>
      </c>
      <c r="L51" s="781">
        <v>15</v>
      </c>
      <c r="M51" s="781">
        <v>310</v>
      </c>
    </row>
    <row r="52" spans="1:13" ht="15.5" x14ac:dyDescent="0.35">
      <c r="A52" s="780">
        <v>44986</v>
      </c>
      <c r="B52" s="781">
        <v>16</v>
      </c>
      <c r="C52" s="781">
        <v>34</v>
      </c>
      <c r="D52" s="781">
        <v>35</v>
      </c>
      <c r="E52" s="781">
        <v>31</v>
      </c>
      <c r="F52" s="781">
        <v>24</v>
      </c>
      <c r="G52" s="781">
        <v>16</v>
      </c>
      <c r="H52" s="781">
        <v>90</v>
      </c>
      <c r="I52" s="781">
        <v>28</v>
      </c>
      <c r="J52" s="781">
        <v>28</v>
      </c>
      <c r="K52" s="781">
        <v>10</v>
      </c>
      <c r="L52" s="781">
        <v>28</v>
      </c>
      <c r="M52" s="781">
        <v>340</v>
      </c>
    </row>
    <row r="53" spans="1:13" ht="15.5" x14ac:dyDescent="0.35">
      <c r="A53" s="780">
        <v>45017</v>
      </c>
      <c r="B53" s="781">
        <v>7</v>
      </c>
      <c r="C53" s="781">
        <v>21</v>
      </c>
      <c r="D53" s="781">
        <v>19</v>
      </c>
      <c r="E53" s="781">
        <v>23</v>
      </c>
      <c r="F53" s="781">
        <v>27</v>
      </c>
      <c r="G53" s="781">
        <v>19</v>
      </c>
      <c r="H53" s="781">
        <v>79</v>
      </c>
      <c r="I53" s="781">
        <v>27</v>
      </c>
      <c r="J53" s="781">
        <v>24</v>
      </c>
      <c r="K53" s="781">
        <v>9</v>
      </c>
      <c r="L53" s="781">
        <v>23</v>
      </c>
      <c r="M53" s="781">
        <v>278</v>
      </c>
    </row>
    <row r="54" spans="1:13" ht="15.5" x14ac:dyDescent="0.35">
      <c r="A54" s="780">
        <v>45047</v>
      </c>
      <c r="B54" s="781">
        <v>9</v>
      </c>
      <c r="C54" s="781">
        <v>26</v>
      </c>
      <c r="D54" s="781">
        <v>16</v>
      </c>
      <c r="E54" s="781">
        <v>26</v>
      </c>
      <c r="F54" s="781">
        <v>26</v>
      </c>
      <c r="G54" s="781">
        <v>24</v>
      </c>
      <c r="H54" s="781">
        <v>69</v>
      </c>
      <c r="I54" s="781">
        <v>44</v>
      </c>
      <c r="J54" s="781">
        <v>11</v>
      </c>
      <c r="K54" s="781">
        <v>7</v>
      </c>
      <c r="L54" s="781">
        <v>11</v>
      </c>
      <c r="M54" s="781">
        <v>269</v>
      </c>
    </row>
    <row r="55" spans="1:13" ht="15.5" x14ac:dyDescent="0.35">
      <c r="A55" s="780">
        <v>45078</v>
      </c>
      <c r="B55" s="781">
        <v>10</v>
      </c>
      <c r="C55" s="781">
        <v>21</v>
      </c>
      <c r="D55" s="781">
        <v>23</v>
      </c>
      <c r="E55" s="781">
        <v>36</v>
      </c>
      <c r="F55" s="781">
        <v>20</v>
      </c>
      <c r="G55" s="781">
        <v>18</v>
      </c>
      <c r="H55" s="781">
        <v>69</v>
      </c>
      <c r="I55" s="781">
        <v>37</v>
      </c>
      <c r="J55" s="781">
        <v>23</v>
      </c>
      <c r="K55" s="781">
        <v>11</v>
      </c>
      <c r="L55" s="781">
        <v>21</v>
      </c>
      <c r="M55" s="781">
        <v>289</v>
      </c>
    </row>
    <row r="56" spans="1:13" ht="15.5" x14ac:dyDescent="0.35">
      <c r="A56" s="780">
        <v>45108</v>
      </c>
      <c r="B56" s="781">
        <v>8</v>
      </c>
      <c r="C56" s="781">
        <v>28</v>
      </c>
      <c r="D56" s="781">
        <v>23</v>
      </c>
      <c r="E56" s="781">
        <v>19</v>
      </c>
      <c r="F56" s="781">
        <v>21</v>
      </c>
      <c r="G56" s="781">
        <v>23</v>
      </c>
      <c r="H56" s="781">
        <v>63</v>
      </c>
      <c r="I56" s="781">
        <v>29</v>
      </c>
      <c r="J56" s="781">
        <v>17</v>
      </c>
      <c r="K56" s="781">
        <v>11</v>
      </c>
      <c r="L56" s="781">
        <v>18</v>
      </c>
      <c r="M56" s="781">
        <v>260</v>
      </c>
    </row>
    <row r="57" spans="1:13" ht="15.5" x14ac:dyDescent="0.35">
      <c r="A57" s="780">
        <v>45139</v>
      </c>
      <c r="B57" s="781">
        <v>10</v>
      </c>
      <c r="C57" s="781">
        <v>27</v>
      </c>
      <c r="D57" s="781">
        <v>23</v>
      </c>
      <c r="E57" s="781">
        <v>16</v>
      </c>
      <c r="F57" s="781">
        <v>21</v>
      </c>
      <c r="G57" s="781">
        <v>14</v>
      </c>
      <c r="H57" s="781">
        <v>61</v>
      </c>
      <c r="I57" s="781">
        <v>27</v>
      </c>
      <c r="J57" s="781">
        <v>24</v>
      </c>
      <c r="K57" s="781">
        <v>5</v>
      </c>
      <c r="L57" s="781">
        <v>15</v>
      </c>
      <c r="M57" s="781">
        <v>243</v>
      </c>
    </row>
    <row r="58" spans="1:13" ht="15.5" x14ac:dyDescent="0.35">
      <c r="A58" s="783">
        <v>45170</v>
      </c>
      <c r="B58" s="781">
        <v>10</v>
      </c>
      <c r="C58" s="781">
        <v>33</v>
      </c>
      <c r="D58" s="781">
        <v>24</v>
      </c>
      <c r="E58" s="781">
        <v>17</v>
      </c>
      <c r="F58" s="781">
        <v>27</v>
      </c>
      <c r="G58" s="781">
        <v>29</v>
      </c>
      <c r="H58" s="781">
        <v>67</v>
      </c>
      <c r="I58" s="781">
        <v>34</v>
      </c>
      <c r="J58" s="781">
        <v>19</v>
      </c>
      <c r="K58" s="781">
        <v>9</v>
      </c>
      <c r="L58" s="781">
        <v>19</v>
      </c>
      <c r="M58" s="781">
        <v>288</v>
      </c>
    </row>
    <row r="59" spans="1:13" ht="15.5" x14ac:dyDescent="0.35">
      <c r="A59" s="780">
        <v>45200</v>
      </c>
      <c r="B59" s="781">
        <v>8</v>
      </c>
      <c r="C59" s="781">
        <v>27</v>
      </c>
      <c r="D59" s="781">
        <v>34</v>
      </c>
      <c r="E59" s="781">
        <v>8</v>
      </c>
      <c r="F59" s="781">
        <v>29</v>
      </c>
      <c r="G59" s="781">
        <v>38</v>
      </c>
      <c r="H59" s="781">
        <v>83</v>
      </c>
      <c r="I59" s="781">
        <v>35</v>
      </c>
      <c r="J59" s="781">
        <v>16</v>
      </c>
      <c r="K59" s="781">
        <v>8</v>
      </c>
      <c r="L59" s="781">
        <v>18</v>
      </c>
      <c r="M59" s="781">
        <v>304</v>
      </c>
    </row>
    <row r="60" spans="1:13" ht="15.5" x14ac:dyDescent="0.35">
      <c r="A60" s="780">
        <v>45231</v>
      </c>
      <c r="B60" s="781">
        <v>19</v>
      </c>
      <c r="C60" s="781">
        <v>28</v>
      </c>
      <c r="D60" s="781">
        <v>22</v>
      </c>
      <c r="E60" s="781">
        <v>30</v>
      </c>
      <c r="F60" s="781">
        <v>25</v>
      </c>
      <c r="G60" s="781">
        <v>22</v>
      </c>
      <c r="H60" s="781">
        <v>90</v>
      </c>
      <c r="I60" s="781">
        <v>53</v>
      </c>
      <c r="J60" s="781">
        <v>20</v>
      </c>
      <c r="K60" s="781">
        <v>11</v>
      </c>
      <c r="L60" s="781">
        <v>20</v>
      </c>
      <c r="M60" s="781">
        <v>340</v>
      </c>
    </row>
    <row r="61" spans="1:13" ht="15.5" x14ac:dyDescent="0.35">
      <c r="A61" s="780">
        <v>45261</v>
      </c>
      <c r="B61" s="781">
        <v>13</v>
      </c>
      <c r="C61" s="781">
        <v>18</v>
      </c>
      <c r="D61" s="781">
        <v>19</v>
      </c>
      <c r="E61" s="781">
        <v>13</v>
      </c>
      <c r="F61" s="781">
        <v>16</v>
      </c>
      <c r="G61" s="781">
        <v>11</v>
      </c>
      <c r="H61" s="781">
        <v>42</v>
      </c>
      <c r="I61" s="781">
        <v>23</v>
      </c>
      <c r="J61" s="781">
        <v>14</v>
      </c>
      <c r="K61" s="781">
        <v>9</v>
      </c>
      <c r="L61" s="781">
        <v>12</v>
      </c>
      <c r="M61" s="781">
        <v>190</v>
      </c>
    </row>
    <row r="62" spans="1:13" ht="15.5" x14ac:dyDescent="0.35">
      <c r="A62" s="780">
        <v>45292</v>
      </c>
      <c r="B62" s="781">
        <v>14</v>
      </c>
      <c r="C62" s="781">
        <v>35</v>
      </c>
      <c r="D62" s="781">
        <v>27</v>
      </c>
      <c r="E62" s="781">
        <v>13</v>
      </c>
      <c r="F62" s="781">
        <v>40</v>
      </c>
      <c r="G62" s="781">
        <v>29</v>
      </c>
      <c r="H62" s="781">
        <v>73</v>
      </c>
      <c r="I62" s="781">
        <v>40</v>
      </c>
      <c r="J62" s="781">
        <v>41</v>
      </c>
      <c r="K62" s="781">
        <v>12</v>
      </c>
      <c r="L62" s="781">
        <v>24</v>
      </c>
      <c r="M62" s="781">
        <v>348</v>
      </c>
    </row>
    <row r="63" spans="1:13" ht="15.5" x14ac:dyDescent="0.35">
      <c r="A63" s="780">
        <v>45323</v>
      </c>
      <c r="B63" s="781">
        <v>8</v>
      </c>
      <c r="C63" s="781">
        <v>28</v>
      </c>
      <c r="D63" s="781">
        <v>24</v>
      </c>
      <c r="E63" s="781">
        <v>23</v>
      </c>
      <c r="F63" s="781">
        <v>26</v>
      </c>
      <c r="G63" s="781">
        <v>25</v>
      </c>
      <c r="H63" s="781">
        <v>95</v>
      </c>
      <c r="I63" s="781">
        <v>56</v>
      </c>
      <c r="J63" s="781">
        <v>27</v>
      </c>
      <c r="K63" s="781">
        <v>20</v>
      </c>
      <c r="L63" s="781">
        <v>33</v>
      </c>
      <c r="M63" s="781">
        <v>365</v>
      </c>
    </row>
    <row r="64" spans="1:13" ht="15.5" x14ac:dyDescent="0.35">
      <c r="A64" s="780">
        <v>45352</v>
      </c>
      <c r="B64" s="781">
        <v>9</v>
      </c>
      <c r="C64" s="781">
        <v>33</v>
      </c>
      <c r="D64" s="781">
        <v>28</v>
      </c>
      <c r="E64" s="781">
        <v>27</v>
      </c>
      <c r="F64" s="781">
        <v>33</v>
      </c>
      <c r="G64" s="781">
        <v>24</v>
      </c>
      <c r="H64" s="781">
        <v>88</v>
      </c>
      <c r="I64" s="781">
        <v>38</v>
      </c>
      <c r="J64" s="781">
        <v>26</v>
      </c>
      <c r="K64" s="781">
        <v>13</v>
      </c>
      <c r="L64" s="781">
        <v>25</v>
      </c>
      <c r="M64" s="781">
        <v>344</v>
      </c>
    </row>
    <row r="65" spans="1:13" ht="15.5" x14ac:dyDescent="0.35">
      <c r="A65" s="780">
        <v>45383</v>
      </c>
      <c r="B65" s="781">
        <v>5</v>
      </c>
      <c r="C65" s="781">
        <v>22</v>
      </c>
      <c r="D65" s="781">
        <v>14</v>
      </c>
      <c r="E65" s="781">
        <v>14</v>
      </c>
      <c r="F65" s="781">
        <v>27</v>
      </c>
      <c r="G65" s="781">
        <v>18</v>
      </c>
      <c r="H65" s="781">
        <v>81</v>
      </c>
      <c r="I65" s="781">
        <v>31</v>
      </c>
      <c r="J65" s="781">
        <v>19</v>
      </c>
      <c r="K65" s="781">
        <v>17</v>
      </c>
      <c r="L65" s="781">
        <v>30</v>
      </c>
      <c r="M65" s="781">
        <v>278</v>
      </c>
    </row>
    <row r="66" spans="1:13" ht="15.5" x14ac:dyDescent="0.35">
      <c r="A66" s="780">
        <v>45413</v>
      </c>
      <c r="B66" s="781">
        <v>16</v>
      </c>
      <c r="C66" s="781">
        <v>35</v>
      </c>
      <c r="D66" s="781">
        <v>22</v>
      </c>
      <c r="E66" s="781">
        <v>28</v>
      </c>
      <c r="F66" s="781">
        <v>27</v>
      </c>
      <c r="G66" s="781">
        <v>28</v>
      </c>
      <c r="H66" s="781">
        <v>85</v>
      </c>
      <c r="I66" s="781">
        <v>49</v>
      </c>
      <c r="J66" s="781">
        <v>21</v>
      </c>
      <c r="K66" s="781">
        <v>14</v>
      </c>
      <c r="L66" s="781">
        <v>24</v>
      </c>
      <c r="M66" s="781">
        <v>349</v>
      </c>
    </row>
    <row r="67" spans="1:13" ht="15.5" x14ac:dyDescent="0.35">
      <c r="A67" s="780">
        <v>45444</v>
      </c>
      <c r="B67" s="781">
        <v>5</v>
      </c>
      <c r="C67" s="781">
        <v>23</v>
      </c>
      <c r="D67" s="781">
        <v>20</v>
      </c>
      <c r="E67" s="781">
        <v>11</v>
      </c>
      <c r="F67" s="781">
        <v>23</v>
      </c>
      <c r="G67" s="781">
        <v>21</v>
      </c>
      <c r="H67" s="781">
        <v>61</v>
      </c>
      <c r="I67" s="781">
        <v>35</v>
      </c>
      <c r="J67" s="781">
        <v>12</v>
      </c>
      <c r="K67" s="781">
        <v>8</v>
      </c>
      <c r="L67" s="781">
        <v>18</v>
      </c>
      <c r="M67" s="781">
        <v>237</v>
      </c>
    </row>
    <row r="68" spans="1:13" ht="15.5" x14ac:dyDescent="0.35">
      <c r="A68" s="780">
        <v>45474</v>
      </c>
      <c r="B68" s="781">
        <v>11</v>
      </c>
      <c r="C68" s="781">
        <v>27</v>
      </c>
      <c r="D68" s="781">
        <v>27</v>
      </c>
      <c r="E68" s="781">
        <v>24</v>
      </c>
      <c r="F68" s="781">
        <v>33</v>
      </c>
      <c r="G68" s="781">
        <v>26</v>
      </c>
      <c r="H68" s="781">
        <v>80</v>
      </c>
      <c r="I68" s="781">
        <v>29</v>
      </c>
      <c r="J68" s="781">
        <v>23</v>
      </c>
      <c r="K68" s="781">
        <v>11</v>
      </c>
      <c r="L68" s="781">
        <v>24</v>
      </c>
      <c r="M68" s="781">
        <v>315</v>
      </c>
    </row>
    <row r="69" spans="1:13" ht="15.5" x14ac:dyDescent="0.35">
      <c r="A69" s="780">
        <v>45505</v>
      </c>
      <c r="B69" s="781">
        <v>10</v>
      </c>
      <c r="C69" s="781">
        <v>28</v>
      </c>
      <c r="D69" s="781">
        <v>19</v>
      </c>
      <c r="E69" s="781">
        <v>17</v>
      </c>
      <c r="F69" s="781">
        <v>26</v>
      </c>
      <c r="G69" s="781">
        <v>17</v>
      </c>
      <c r="H69" s="781">
        <v>43</v>
      </c>
      <c r="I69" s="781">
        <v>34</v>
      </c>
      <c r="J69" s="781">
        <v>22</v>
      </c>
      <c r="K69" s="781">
        <v>8</v>
      </c>
      <c r="L69" s="781">
        <v>16</v>
      </c>
      <c r="M69" s="781">
        <v>240</v>
      </c>
    </row>
    <row r="70" spans="1:13" ht="15.5" x14ac:dyDescent="0.35">
      <c r="A70" s="782" t="s">
        <v>2165</v>
      </c>
      <c r="B70" s="781">
        <v>10</v>
      </c>
      <c r="C70" s="781">
        <v>31</v>
      </c>
      <c r="D70" s="781">
        <v>18</v>
      </c>
      <c r="E70" s="781">
        <v>15</v>
      </c>
      <c r="F70" s="781">
        <v>21</v>
      </c>
      <c r="G70" s="781">
        <v>19</v>
      </c>
      <c r="H70" s="781">
        <v>68</v>
      </c>
      <c r="I70" s="781">
        <v>37</v>
      </c>
      <c r="J70" s="781">
        <v>13</v>
      </c>
      <c r="K70" s="781">
        <v>14</v>
      </c>
      <c r="L70" s="781">
        <v>27</v>
      </c>
      <c r="M70" s="781">
        <v>273</v>
      </c>
    </row>
    <row r="71" spans="1:13" ht="15.5" x14ac:dyDescent="0.35">
      <c r="A71" s="780">
        <v>45566</v>
      </c>
      <c r="B71" s="781">
        <v>12</v>
      </c>
      <c r="C71" s="781">
        <v>28</v>
      </c>
      <c r="D71" s="781">
        <v>23</v>
      </c>
      <c r="E71" s="781">
        <v>21</v>
      </c>
      <c r="F71" s="781">
        <v>27</v>
      </c>
      <c r="G71" s="781">
        <v>28</v>
      </c>
      <c r="H71" s="781">
        <v>72</v>
      </c>
      <c r="I71" s="781">
        <v>43</v>
      </c>
      <c r="J71" s="781">
        <v>18</v>
      </c>
      <c r="K71" s="781">
        <v>20</v>
      </c>
      <c r="L71" s="781">
        <v>22</v>
      </c>
      <c r="M71" s="781">
        <v>314</v>
      </c>
    </row>
    <row r="72" spans="1:13" ht="15.5" x14ac:dyDescent="0.35">
      <c r="A72" s="780">
        <v>45597</v>
      </c>
      <c r="B72" s="781">
        <v>9</v>
      </c>
      <c r="C72" s="781">
        <v>21</v>
      </c>
      <c r="D72" s="781">
        <v>21</v>
      </c>
      <c r="E72" s="781">
        <v>19</v>
      </c>
      <c r="F72" s="781">
        <v>22</v>
      </c>
      <c r="G72" s="781">
        <v>23</v>
      </c>
      <c r="H72" s="781">
        <v>53</v>
      </c>
      <c r="I72" s="781">
        <v>41</v>
      </c>
      <c r="J72" s="781">
        <v>23</v>
      </c>
      <c r="K72" s="781">
        <v>14</v>
      </c>
      <c r="L72" s="781">
        <v>15</v>
      </c>
      <c r="M72" s="781">
        <v>261</v>
      </c>
    </row>
    <row r="73" spans="1:13" ht="15.5" x14ac:dyDescent="0.35">
      <c r="A73" s="780">
        <v>45627</v>
      </c>
      <c r="B73" s="781">
        <v>7</v>
      </c>
      <c r="C73" s="781">
        <v>10</v>
      </c>
      <c r="D73" s="781">
        <v>16</v>
      </c>
      <c r="E73" s="781">
        <v>6</v>
      </c>
      <c r="F73" s="781">
        <v>30</v>
      </c>
      <c r="G73" s="781">
        <v>20</v>
      </c>
      <c r="H73" s="781">
        <v>51</v>
      </c>
      <c r="I73" s="781">
        <v>28</v>
      </c>
      <c r="J73" s="781">
        <v>16</v>
      </c>
      <c r="K73" s="781">
        <v>13</v>
      </c>
      <c r="L73" s="781">
        <v>18</v>
      </c>
      <c r="M73" s="781">
        <v>215</v>
      </c>
    </row>
    <row r="74" spans="1:13" ht="15.5" x14ac:dyDescent="0.35">
      <c r="A74" s="780">
        <v>45658</v>
      </c>
      <c r="B74" s="781">
        <v>16</v>
      </c>
      <c r="C74" s="781">
        <v>38</v>
      </c>
      <c r="D74" s="781">
        <v>26</v>
      </c>
      <c r="E74" s="781">
        <v>30</v>
      </c>
      <c r="F74" s="781">
        <v>29</v>
      </c>
      <c r="G74" s="781">
        <v>38</v>
      </c>
      <c r="H74" s="781">
        <v>71</v>
      </c>
      <c r="I74" s="781">
        <v>38</v>
      </c>
      <c r="J74" s="781">
        <v>26</v>
      </c>
      <c r="K74" s="781">
        <v>14</v>
      </c>
      <c r="L74" s="781">
        <v>22</v>
      </c>
      <c r="M74" s="781">
        <v>348</v>
      </c>
    </row>
    <row r="75" spans="1:13" ht="15.5" x14ac:dyDescent="0.35">
      <c r="A75" s="780">
        <v>45689</v>
      </c>
      <c r="B75" s="781">
        <v>5</v>
      </c>
      <c r="C75" s="781">
        <v>32</v>
      </c>
      <c r="D75" s="781">
        <v>30</v>
      </c>
      <c r="E75" s="781">
        <v>21</v>
      </c>
      <c r="F75" s="781">
        <v>27</v>
      </c>
      <c r="G75" s="781">
        <v>34</v>
      </c>
      <c r="H75" s="781">
        <v>96</v>
      </c>
      <c r="I75" s="781">
        <v>43</v>
      </c>
      <c r="J75" s="781">
        <v>35</v>
      </c>
      <c r="K75" s="781">
        <v>16</v>
      </c>
      <c r="L75" s="781">
        <v>26</v>
      </c>
      <c r="M75" s="781">
        <v>365</v>
      </c>
    </row>
    <row r="76" spans="1:13" ht="15.5" x14ac:dyDescent="0.35">
      <c r="A76" s="780">
        <v>45717</v>
      </c>
      <c r="B76" s="781">
        <v>8</v>
      </c>
      <c r="C76" s="781">
        <v>28</v>
      </c>
      <c r="D76" s="781">
        <v>32</v>
      </c>
      <c r="E76" s="781">
        <v>31</v>
      </c>
      <c r="F76" s="781">
        <v>51</v>
      </c>
      <c r="G76" s="781">
        <v>31</v>
      </c>
      <c r="H76" s="781">
        <v>85</v>
      </c>
      <c r="I76" s="781">
        <v>49</v>
      </c>
      <c r="J76" s="781">
        <v>36</v>
      </c>
      <c r="K76" s="781">
        <v>17</v>
      </c>
      <c r="L76" s="781">
        <v>27</v>
      </c>
      <c r="M76" s="781">
        <v>395</v>
      </c>
    </row>
    <row r="77" spans="1:13" ht="15.5" x14ac:dyDescent="0.35">
      <c r="A77" s="780">
        <v>45748</v>
      </c>
      <c r="B77" s="781">
        <v>11</v>
      </c>
      <c r="C77" s="781">
        <v>33</v>
      </c>
      <c r="D77" s="781">
        <v>15</v>
      </c>
      <c r="E77" s="781">
        <v>34</v>
      </c>
      <c r="F77" s="781">
        <v>23</v>
      </c>
      <c r="G77" s="781">
        <v>23</v>
      </c>
      <c r="H77" s="781">
        <v>80</v>
      </c>
      <c r="I77" s="781">
        <v>42</v>
      </c>
      <c r="J77" s="781">
        <v>28</v>
      </c>
      <c r="K77" s="781">
        <v>10</v>
      </c>
      <c r="L77" s="781">
        <v>21</v>
      </c>
      <c r="M77" s="781">
        <v>320</v>
      </c>
    </row>
    <row r="78" spans="1:13" ht="15.5" x14ac:dyDescent="0.35">
      <c r="A78" s="780">
        <v>45778</v>
      </c>
      <c r="B78" s="781">
        <v>8</v>
      </c>
      <c r="C78" s="781">
        <v>34</v>
      </c>
      <c r="D78" s="781">
        <v>21</v>
      </c>
      <c r="E78" s="781">
        <v>23</v>
      </c>
      <c r="F78" s="781">
        <v>27</v>
      </c>
      <c r="G78" s="781">
        <v>33</v>
      </c>
      <c r="H78" s="781">
        <v>77</v>
      </c>
      <c r="I78" s="781">
        <v>39</v>
      </c>
      <c r="J78" s="781">
        <v>29</v>
      </c>
      <c r="K78" s="781">
        <v>10</v>
      </c>
      <c r="L78" s="781">
        <v>31</v>
      </c>
      <c r="M78" s="781">
        <v>332</v>
      </c>
    </row>
    <row r="79" spans="1:13" ht="15.5" x14ac:dyDescent="0.35">
      <c r="A79" s="780">
        <v>45809</v>
      </c>
      <c r="B79" s="781">
        <v>13</v>
      </c>
      <c r="C79" s="781">
        <v>35</v>
      </c>
      <c r="D79" s="781">
        <v>27</v>
      </c>
      <c r="E79" s="781">
        <v>27</v>
      </c>
      <c r="F79" s="781">
        <v>26</v>
      </c>
      <c r="G79" s="781">
        <v>27</v>
      </c>
      <c r="H79" s="781">
        <v>83</v>
      </c>
      <c r="I79" s="781">
        <v>39</v>
      </c>
      <c r="J79" s="781">
        <v>27</v>
      </c>
      <c r="K79" s="781">
        <v>9</v>
      </c>
      <c r="L79" s="781">
        <v>24</v>
      </c>
      <c r="M79" s="781">
        <v>337</v>
      </c>
    </row>
    <row r="80" spans="1:13" ht="15.5" x14ac:dyDescent="0.35">
      <c r="A80" s="780">
        <v>45839</v>
      </c>
      <c r="B80" s="781">
        <v>13</v>
      </c>
      <c r="C80" s="781">
        <v>43</v>
      </c>
      <c r="D80" s="781">
        <v>28</v>
      </c>
      <c r="E80" s="781">
        <v>16</v>
      </c>
      <c r="F80" s="781">
        <v>30</v>
      </c>
      <c r="G80" s="781">
        <v>30</v>
      </c>
      <c r="H80" s="781">
        <v>80</v>
      </c>
      <c r="I80" s="781">
        <v>43</v>
      </c>
      <c r="J80" s="781">
        <v>25</v>
      </c>
      <c r="K80" s="781">
        <v>12</v>
      </c>
      <c r="L80" s="781">
        <v>24</v>
      </c>
      <c r="M80" s="781">
        <v>344</v>
      </c>
    </row>
    <row r="81" spans="1:13" ht="15.5" x14ac:dyDescent="0.35">
      <c r="A81" s="780">
        <v>45870</v>
      </c>
      <c r="B81" s="781">
        <v>4</v>
      </c>
      <c r="C81" s="781">
        <v>22</v>
      </c>
      <c r="D81" s="781">
        <v>18</v>
      </c>
      <c r="E81" s="781">
        <v>18</v>
      </c>
      <c r="F81" s="781">
        <v>31</v>
      </c>
      <c r="G81" s="781">
        <v>18</v>
      </c>
      <c r="H81" s="781">
        <v>56</v>
      </c>
      <c r="I81" s="781">
        <v>30</v>
      </c>
      <c r="J81" s="781">
        <v>21</v>
      </c>
      <c r="K81" s="781">
        <v>3</v>
      </c>
      <c r="L81" s="781">
        <v>21</v>
      </c>
      <c r="M81" s="781">
        <v>242</v>
      </c>
    </row>
    <row r="82" spans="1:13" ht="15.5" x14ac:dyDescent="0.35">
      <c r="A82" s="780">
        <v>45901</v>
      </c>
      <c r="B82" s="781">
        <v>7</v>
      </c>
      <c r="C82" s="781">
        <v>41</v>
      </c>
      <c r="D82" s="781">
        <v>23</v>
      </c>
      <c r="E82" s="781">
        <v>24</v>
      </c>
      <c r="F82" s="781">
        <v>27</v>
      </c>
      <c r="G82" s="781">
        <v>24</v>
      </c>
      <c r="H82" s="781">
        <v>76</v>
      </c>
      <c r="I82" s="781">
        <v>36</v>
      </c>
      <c r="J82" s="781">
        <v>20</v>
      </c>
      <c r="K82" s="781">
        <v>15</v>
      </c>
      <c r="L82" s="781">
        <v>19</v>
      </c>
      <c r="M82" s="781">
        <v>312</v>
      </c>
    </row>
    <row r="83" spans="1:13" ht="15.5" x14ac:dyDescent="0.35">
      <c r="A83" s="780">
        <v>45931</v>
      </c>
      <c r="B83" s="781">
        <v>10</v>
      </c>
      <c r="C83" s="781">
        <v>36</v>
      </c>
      <c r="D83" s="781">
        <v>26</v>
      </c>
      <c r="E83" s="781">
        <v>21</v>
      </c>
      <c r="F83" s="781">
        <v>35</v>
      </c>
      <c r="G83" s="781">
        <v>23</v>
      </c>
      <c r="H83" s="781">
        <v>91</v>
      </c>
      <c r="I83" s="781">
        <v>45</v>
      </c>
      <c r="J83" s="781">
        <v>38</v>
      </c>
      <c r="K83" s="781">
        <v>8</v>
      </c>
      <c r="L83" s="781">
        <v>28</v>
      </c>
      <c r="M83" s="781">
        <v>361</v>
      </c>
    </row>
    <row r="84" spans="1:13" ht="15.5" x14ac:dyDescent="0.35">
      <c r="A84" s="780">
        <v>45962</v>
      </c>
      <c r="B84" s="781">
        <v>10</v>
      </c>
      <c r="C84" s="781">
        <v>25</v>
      </c>
      <c r="D84" s="781">
        <v>18</v>
      </c>
      <c r="E84" s="781">
        <v>19</v>
      </c>
      <c r="F84" s="781">
        <v>31</v>
      </c>
      <c r="G84" s="781">
        <v>35</v>
      </c>
      <c r="H84" s="781">
        <v>80</v>
      </c>
      <c r="I84" s="781">
        <v>54</v>
      </c>
      <c r="J84" s="781">
        <v>40</v>
      </c>
      <c r="K84" s="781">
        <v>12</v>
      </c>
      <c r="L84" s="781">
        <v>26</v>
      </c>
      <c r="M84" s="781">
        <v>350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52F7B-5805-4BB2-83F8-CA02D850B25A}">
  <sheetPr>
    <tabColor rgb="FF00B0F0"/>
  </sheetPr>
  <dimension ref="A1:J84"/>
  <sheetViews>
    <sheetView workbookViewId="0"/>
  </sheetViews>
  <sheetFormatPr defaultRowHeight="14.5" x14ac:dyDescent="0.35"/>
  <sheetData>
    <row r="1" spans="1:10" ht="18" x14ac:dyDescent="0.4">
      <c r="A1" s="311" t="s">
        <v>2167</v>
      </c>
      <c r="B1" s="308"/>
      <c r="C1" s="308"/>
      <c r="D1" s="308"/>
      <c r="E1" s="308"/>
      <c r="F1" s="308"/>
      <c r="G1" s="308"/>
      <c r="H1" s="308"/>
      <c r="I1" s="308"/>
      <c r="J1" s="308"/>
    </row>
    <row r="2" spans="1:10" ht="15.5" x14ac:dyDescent="0.35">
      <c r="A2" s="310" t="s">
        <v>2160</v>
      </c>
      <c r="B2" s="308"/>
      <c r="C2" s="308"/>
      <c r="D2" s="308"/>
      <c r="E2" s="308"/>
      <c r="F2" s="308"/>
      <c r="G2" s="308"/>
      <c r="H2" s="308"/>
      <c r="I2" s="308"/>
      <c r="J2" s="308"/>
    </row>
    <row r="3" spans="1:10" ht="15.5" x14ac:dyDescent="0.35">
      <c r="A3" s="313" t="s">
        <v>2161</v>
      </c>
      <c r="B3" s="308"/>
      <c r="C3" s="308"/>
      <c r="D3" s="308"/>
      <c r="E3" s="308"/>
      <c r="F3" s="308"/>
      <c r="G3" s="308"/>
      <c r="H3" s="308"/>
      <c r="I3" s="308"/>
      <c r="J3" s="308"/>
    </row>
    <row r="4" spans="1:10" ht="93" x14ac:dyDescent="0.35">
      <c r="A4" s="312" t="s">
        <v>33</v>
      </c>
      <c r="B4" s="312" t="s">
        <v>225</v>
      </c>
      <c r="C4" s="312" t="s">
        <v>2168</v>
      </c>
      <c r="D4" s="312" t="s">
        <v>228</v>
      </c>
      <c r="E4" s="312" t="s">
        <v>2169</v>
      </c>
      <c r="F4" s="312" t="s">
        <v>2170</v>
      </c>
      <c r="G4" s="312" t="s">
        <v>2171</v>
      </c>
      <c r="H4" s="312" t="s">
        <v>2172</v>
      </c>
      <c r="I4" s="312" t="s">
        <v>2173</v>
      </c>
      <c r="J4" s="312" t="s">
        <v>2154</v>
      </c>
    </row>
    <row r="5" spans="1:10" ht="15.5" x14ac:dyDescent="0.35">
      <c r="A5" s="780">
        <v>43556</v>
      </c>
      <c r="B5" s="781">
        <v>2067</v>
      </c>
      <c r="C5" s="781" t="s">
        <v>2164</v>
      </c>
      <c r="D5" s="781">
        <v>659</v>
      </c>
      <c r="E5" s="781">
        <v>1666</v>
      </c>
      <c r="F5" s="781" t="s">
        <v>2164</v>
      </c>
      <c r="G5" s="781">
        <v>3517</v>
      </c>
      <c r="H5" s="781">
        <v>3100</v>
      </c>
      <c r="I5" s="781">
        <v>401</v>
      </c>
      <c r="J5" s="781">
        <v>82454</v>
      </c>
    </row>
    <row r="6" spans="1:10" ht="15.5" x14ac:dyDescent="0.35">
      <c r="A6" s="780">
        <v>43586</v>
      </c>
      <c r="B6" s="781">
        <v>8362</v>
      </c>
      <c r="C6" s="781">
        <v>1177</v>
      </c>
      <c r="D6" s="781">
        <v>1107</v>
      </c>
      <c r="E6" s="781">
        <v>3570</v>
      </c>
      <c r="F6" s="781">
        <v>3998</v>
      </c>
      <c r="G6" s="781">
        <v>5877</v>
      </c>
      <c r="H6" s="781">
        <v>3286</v>
      </c>
      <c r="I6" s="781">
        <v>519</v>
      </c>
      <c r="J6" s="781">
        <v>27896</v>
      </c>
    </row>
    <row r="7" spans="1:10" ht="15.5" x14ac:dyDescent="0.35">
      <c r="A7" s="780">
        <v>43617</v>
      </c>
      <c r="B7" s="781">
        <v>4594</v>
      </c>
      <c r="C7" s="781">
        <v>440</v>
      </c>
      <c r="D7" s="781">
        <v>903</v>
      </c>
      <c r="E7" s="781">
        <v>1642</v>
      </c>
      <c r="F7" s="781">
        <v>2322</v>
      </c>
      <c r="G7" s="781">
        <v>6505</v>
      </c>
      <c r="H7" s="781">
        <v>3629</v>
      </c>
      <c r="I7" s="781">
        <v>282</v>
      </c>
      <c r="J7" s="781">
        <v>20317</v>
      </c>
    </row>
    <row r="8" spans="1:10" ht="15.5" x14ac:dyDescent="0.35">
      <c r="A8" s="780">
        <v>43647</v>
      </c>
      <c r="B8" s="781">
        <v>4441</v>
      </c>
      <c r="C8" s="781">
        <v>1011</v>
      </c>
      <c r="D8" s="781">
        <v>1330</v>
      </c>
      <c r="E8" s="781">
        <v>1827</v>
      </c>
      <c r="F8" s="781">
        <v>2045</v>
      </c>
      <c r="G8" s="781">
        <v>3807</v>
      </c>
      <c r="H8" s="781">
        <v>2374</v>
      </c>
      <c r="I8" s="781">
        <v>661</v>
      </c>
      <c r="J8" s="781">
        <v>17496</v>
      </c>
    </row>
    <row r="9" spans="1:10" ht="15.5" x14ac:dyDescent="0.35">
      <c r="A9" s="780">
        <v>43678</v>
      </c>
      <c r="B9" s="781">
        <v>3151</v>
      </c>
      <c r="C9" s="781">
        <v>610</v>
      </c>
      <c r="D9" s="781">
        <v>591</v>
      </c>
      <c r="E9" s="781">
        <v>1282</v>
      </c>
      <c r="F9" s="781">
        <v>9468</v>
      </c>
      <c r="G9" s="781">
        <v>4015</v>
      </c>
      <c r="H9" s="781">
        <v>2400</v>
      </c>
      <c r="I9" s="781">
        <v>562</v>
      </c>
      <c r="J9" s="781">
        <v>22079</v>
      </c>
    </row>
    <row r="10" spans="1:10" ht="15.5" x14ac:dyDescent="0.35">
      <c r="A10" s="780">
        <v>43709</v>
      </c>
      <c r="B10" s="781">
        <v>2894</v>
      </c>
      <c r="C10" s="781">
        <v>778</v>
      </c>
      <c r="D10" s="781">
        <v>1422</v>
      </c>
      <c r="E10" s="781">
        <v>4493</v>
      </c>
      <c r="F10" s="781">
        <v>2373</v>
      </c>
      <c r="G10" s="781">
        <v>7686</v>
      </c>
      <c r="H10" s="781">
        <v>4904</v>
      </c>
      <c r="I10" s="781">
        <v>418</v>
      </c>
      <c r="J10" s="781">
        <v>24968</v>
      </c>
    </row>
    <row r="11" spans="1:10" ht="15.5" x14ac:dyDescent="0.35">
      <c r="A11" s="780">
        <v>43739</v>
      </c>
      <c r="B11" s="781">
        <v>4376</v>
      </c>
      <c r="C11" s="781">
        <v>995</v>
      </c>
      <c r="D11" s="781">
        <v>1433</v>
      </c>
      <c r="E11" s="781">
        <v>2260</v>
      </c>
      <c r="F11" s="781">
        <v>3949</v>
      </c>
      <c r="G11" s="781">
        <v>4254</v>
      </c>
      <c r="H11" s="781">
        <v>1882</v>
      </c>
      <c r="I11" s="781">
        <v>1795</v>
      </c>
      <c r="J11" s="781">
        <v>20944</v>
      </c>
    </row>
    <row r="12" spans="1:10" ht="15.5" x14ac:dyDescent="0.35">
      <c r="A12" s="780">
        <v>43770</v>
      </c>
      <c r="B12" s="781">
        <v>3000</v>
      </c>
      <c r="C12" s="781">
        <v>150</v>
      </c>
      <c r="D12" s="781">
        <v>407</v>
      </c>
      <c r="E12" s="781">
        <v>2515</v>
      </c>
      <c r="F12" s="781">
        <v>4308</v>
      </c>
      <c r="G12" s="781">
        <v>5579</v>
      </c>
      <c r="H12" s="781">
        <v>1771</v>
      </c>
      <c r="I12" s="781">
        <v>516</v>
      </c>
      <c r="J12" s="781">
        <v>18246</v>
      </c>
    </row>
    <row r="13" spans="1:10" ht="15.5" x14ac:dyDescent="0.35">
      <c r="A13" s="780">
        <v>43800</v>
      </c>
      <c r="B13" s="781">
        <v>2195</v>
      </c>
      <c r="C13" s="781" t="s">
        <v>2164</v>
      </c>
      <c r="D13" s="781">
        <v>843</v>
      </c>
      <c r="E13" s="781">
        <v>915</v>
      </c>
      <c r="F13" s="781">
        <v>1762</v>
      </c>
      <c r="G13" s="781">
        <v>3721</v>
      </c>
      <c r="H13" s="781">
        <v>2079</v>
      </c>
      <c r="I13" s="781" t="s">
        <v>2164</v>
      </c>
      <c r="J13" s="781">
        <v>16619</v>
      </c>
    </row>
    <row r="14" spans="1:10" ht="15.5" x14ac:dyDescent="0.35">
      <c r="A14" s="780">
        <v>43831</v>
      </c>
      <c r="B14" s="781">
        <v>5611</v>
      </c>
      <c r="C14" s="781">
        <v>166</v>
      </c>
      <c r="D14" s="781">
        <v>1057</v>
      </c>
      <c r="E14" s="781">
        <v>1990</v>
      </c>
      <c r="F14" s="781">
        <v>7967</v>
      </c>
      <c r="G14" s="781">
        <v>4106</v>
      </c>
      <c r="H14" s="781">
        <v>4572</v>
      </c>
      <c r="I14" s="781">
        <v>1590</v>
      </c>
      <c r="J14" s="781">
        <v>27059</v>
      </c>
    </row>
    <row r="15" spans="1:10" ht="15.5" x14ac:dyDescent="0.35">
      <c r="A15" s="780">
        <v>43862</v>
      </c>
      <c r="B15" s="781">
        <v>4256</v>
      </c>
      <c r="C15" s="781" t="s">
        <v>2164</v>
      </c>
      <c r="D15" s="781">
        <v>1384</v>
      </c>
      <c r="E15" s="781">
        <v>2586</v>
      </c>
      <c r="F15" s="781">
        <v>8021</v>
      </c>
      <c r="G15" s="781">
        <v>5964</v>
      </c>
      <c r="H15" s="781">
        <v>2455</v>
      </c>
      <c r="I15" s="781" t="s">
        <v>2164</v>
      </c>
      <c r="J15" s="781">
        <v>25140</v>
      </c>
    </row>
    <row r="16" spans="1:10" ht="15.5" x14ac:dyDescent="0.35">
      <c r="A16" s="780">
        <v>43891</v>
      </c>
      <c r="B16" s="781">
        <v>4649</v>
      </c>
      <c r="C16" s="781">
        <v>369</v>
      </c>
      <c r="D16" s="781">
        <v>1711</v>
      </c>
      <c r="E16" s="781">
        <v>7707</v>
      </c>
      <c r="F16" s="781">
        <v>12436</v>
      </c>
      <c r="G16" s="781">
        <v>8504</v>
      </c>
      <c r="H16" s="781">
        <v>2661</v>
      </c>
      <c r="I16" s="781">
        <v>1250</v>
      </c>
      <c r="J16" s="781">
        <v>39287</v>
      </c>
    </row>
    <row r="17" spans="1:10" ht="15.5" x14ac:dyDescent="0.35">
      <c r="A17" s="780">
        <v>43922</v>
      </c>
      <c r="B17" s="781">
        <v>3350</v>
      </c>
      <c r="C17" s="781">
        <v>2200</v>
      </c>
      <c r="D17" s="781">
        <v>2802</v>
      </c>
      <c r="E17" s="781">
        <v>16872</v>
      </c>
      <c r="F17" s="781">
        <v>20143</v>
      </c>
      <c r="G17" s="781">
        <v>7473</v>
      </c>
      <c r="H17" s="781">
        <v>1956</v>
      </c>
      <c r="I17" s="781">
        <v>1079</v>
      </c>
      <c r="J17" s="781">
        <v>55875</v>
      </c>
    </row>
    <row r="18" spans="1:10" ht="15.5" x14ac:dyDescent="0.35">
      <c r="A18" s="780">
        <v>43952</v>
      </c>
      <c r="B18" s="781">
        <v>19792</v>
      </c>
      <c r="C18" s="781">
        <v>1739</v>
      </c>
      <c r="D18" s="781">
        <v>2290</v>
      </c>
      <c r="E18" s="781">
        <v>14801</v>
      </c>
      <c r="F18" s="781">
        <v>14523</v>
      </c>
      <c r="G18" s="781">
        <v>9962</v>
      </c>
      <c r="H18" s="781">
        <v>2702</v>
      </c>
      <c r="I18" s="781">
        <v>3481</v>
      </c>
      <c r="J18" s="781">
        <v>69290</v>
      </c>
    </row>
    <row r="19" spans="1:10" ht="15.5" x14ac:dyDescent="0.35">
      <c r="A19" s="780">
        <v>43983</v>
      </c>
      <c r="B19" s="781">
        <v>23082</v>
      </c>
      <c r="C19" s="781">
        <v>4628</v>
      </c>
      <c r="D19" s="781">
        <v>4237</v>
      </c>
      <c r="E19" s="781">
        <v>33324</v>
      </c>
      <c r="F19" s="781">
        <v>40307</v>
      </c>
      <c r="G19" s="781">
        <v>26034</v>
      </c>
      <c r="H19" s="781">
        <v>5203</v>
      </c>
      <c r="I19" s="781">
        <v>8123</v>
      </c>
      <c r="J19" s="781">
        <v>144938</v>
      </c>
    </row>
    <row r="20" spans="1:10" ht="15.5" x14ac:dyDescent="0.35">
      <c r="A20" s="780">
        <v>44013</v>
      </c>
      <c r="B20" s="781">
        <v>15452</v>
      </c>
      <c r="C20" s="781">
        <v>928</v>
      </c>
      <c r="D20" s="781">
        <v>2547</v>
      </c>
      <c r="E20" s="781">
        <v>11622</v>
      </c>
      <c r="F20" s="781">
        <v>38576</v>
      </c>
      <c r="G20" s="781">
        <v>22569</v>
      </c>
      <c r="H20" s="781">
        <v>5584</v>
      </c>
      <c r="I20" s="781">
        <v>11597</v>
      </c>
      <c r="J20" s="781">
        <v>108875</v>
      </c>
    </row>
    <row r="21" spans="1:10" ht="15.5" x14ac:dyDescent="0.35">
      <c r="A21" s="780">
        <v>44044</v>
      </c>
      <c r="B21" s="781">
        <v>6569</v>
      </c>
      <c r="C21" s="781">
        <v>419</v>
      </c>
      <c r="D21" s="781">
        <v>1616</v>
      </c>
      <c r="E21" s="781">
        <v>5223</v>
      </c>
      <c r="F21" s="781">
        <v>13169</v>
      </c>
      <c r="G21" s="781">
        <v>12419</v>
      </c>
      <c r="H21" s="781">
        <v>3325</v>
      </c>
      <c r="I21" s="781">
        <v>7316</v>
      </c>
      <c r="J21" s="781">
        <v>50056</v>
      </c>
    </row>
    <row r="22" spans="1:10" ht="15.5" x14ac:dyDescent="0.35">
      <c r="A22" s="780">
        <v>44075</v>
      </c>
      <c r="B22" s="781">
        <v>6560</v>
      </c>
      <c r="C22" s="781">
        <v>302</v>
      </c>
      <c r="D22" s="781">
        <v>762</v>
      </c>
      <c r="E22" s="781">
        <v>7626</v>
      </c>
      <c r="F22" s="781">
        <v>33858</v>
      </c>
      <c r="G22" s="781">
        <v>11565</v>
      </c>
      <c r="H22" s="781">
        <v>4370</v>
      </c>
      <c r="I22" s="781">
        <v>3147</v>
      </c>
      <c r="J22" s="781">
        <v>68190</v>
      </c>
    </row>
    <row r="23" spans="1:10" ht="15.5" x14ac:dyDescent="0.35">
      <c r="A23" s="780">
        <v>44105</v>
      </c>
      <c r="B23" s="781">
        <v>5188</v>
      </c>
      <c r="C23" s="781">
        <v>857</v>
      </c>
      <c r="D23" s="781">
        <v>1407</v>
      </c>
      <c r="E23" s="781">
        <v>10573</v>
      </c>
      <c r="F23" s="781">
        <v>10636</v>
      </c>
      <c r="G23" s="781">
        <v>11319</v>
      </c>
      <c r="H23" s="781">
        <v>2907</v>
      </c>
      <c r="I23" s="781">
        <v>3215</v>
      </c>
      <c r="J23" s="781">
        <v>46102</v>
      </c>
    </row>
    <row r="24" spans="1:10" ht="15.5" x14ac:dyDescent="0.35">
      <c r="A24" s="780">
        <v>44136</v>
      </c>
      <c r="B24" s="781">
        <v>6155</v>
      </c>
      <c r="C24" s="781">
        <v>371</v>
      </c>
      <c r="D24" s="781">
        <v>867</v>
      </c>
      <c r="E24" s="781">
        <v>3410</v>
      </c>
      <c r="F24" s="781">
        <v>12011</v>
      </c>
      <c r="G24" s="781">
        <v>5805</v>
      </c>
      <c r="H24" s="781">
        <v>3558</v>
      </c>
      <c r="I24" s="781">
        <v>751</v>
      </c>
      <c r="J24" s="781">
        <v>32928</v>
      </c>
    </row>
    <row r="25" spans="1:10" ht="15.5" x14ac:dyDescent="0.35">
      <c r="A25" s="780">
        <v>44166</v>
      </c>
      <c r="B25" s="781">
        <v>1298</v>
      </c>
      <c r="C25" s="781">
        <v>295</v>
      </c>
      <c r="D25" s="781">
        <v>724</v>
      </c>
      <c r="E25" s="781">
        <v>2392</v>
      </c>
      <c r="F25" s="781">
        <v>10913</v>
      </c>
      <c r="G25" s="781">
        <v>2924</v>
      </c>
      <c r="H25" s="781">
        <v>1361</v>
      </c>
      <c r="I25" s="781">
        <v>380</v>
      </c>
      <c r="J25" s="781">
        <v>20287</v>
      </c>
    </row>
    <row r="26" spans="1:10" ht="15.5" x14ac:dyDescent="0.35">
      <c r="A26" s="780">
        <v>44197</v>
      </c>
      <c r="B26" s="781">
        <v>2001</v>
      </c>
      <c r="C26" s="781">
        <v>4160</v>
      </c>
      <c r="D26" s="781">
        <v>375</v>
      </c>
      <c r="E26" s="781">
        <v>1866</v>
      </c>
      <c r="F26" s="781">
        <v>2741</v>
      </c>
      <c r="G26" s="781">
        <v>12593</v>
      </c>
      <c r="H26" s="781">
        <v>2647</v>
      </c>
      <c r="I26" s="781">
        <v>480</v>
      </c>
      <c r="J26" s="781">
        <v>26863</v>
      </c>
    </row>
    <row r="27" spans="1:10" ht="15.5" x14ac:dyDescent="0.35">
      <c r="A27" s="780">
        <v>44228</v>
      </c>
      <c r="B27" s="781">
        <v>5459</v>
      </c>
      <c r="C27" s="781">
        <v>1196</v>
      </c>
      <c r="D27" s="781">
        <v>469</v>
      </c>
      <c r="E27" s="781">
        <v>3654</v>
      </c>
      <c r="F27" s="781">
        <v>5244</v>
      </c>
      <c r="G27" s="781">
        <v>4203</v>
      </c>
      <c r="H27" s="781">
        <v>1942</v>
      </c>
      <c r="I27" s="781">
        <v>517</v>
      </c>
      <c r="J27" s="781">
        <v>22684</v>
      </c>
    </row>
    <row r="28" spans="1:10" ht="15.5" x14ac:dyDescent="0.35">
      <c r="A28" s="780">
        <v>44256</v>
      </c>
      <c r="B28" s="781">
        <v>3772</v>
      </c>
      <c r="C28" s="781">
        <v>326</v>
      </c>
      <c r="D28" s="781">
        <v>697</v>
      </c>
      <c r="E28" s="781">
        <v>3605</v>
      </c>
      <c r="F28" s="781">
        <v>5134</v>
      </c>
      <c r="G28" s="781">
        <v>3772</v>
      </c>
      <c r="H28" s="781">
        <v>3223</v>
      </c>
      <c r="I28" s="781">
        <v>605</v>
      </c>
      <c r="J28" s="781">
        <v>21134</v>
      </c>
    </row>
    <row r="29" spans="1:10" ht="15.5" x14ac:dyDescent="0.35">
      <c r="A29" s="780">
        <v>44287</v>
      </c>
      <c r="B29" s="781">
        <v>1992</v>
      </c>
      <c r="C29" s="781">
        <v>650</v>
      </c>
      <c r="D29" s="781">
        <v>729</v>
      </c>
      <c r="E29" s="781">
        <v>1061</v>
      </c>
      <c r="F29" s="781">
        <v>3245</v>
      </c>
      <c r="G29" s="781">
        <v>3102</v>
      </c>
      <c r="H29" s="781">
        <v>4031</v>
      </c>
      <c r="I29" s="781">
        <v>339</v>
      </c>
      <c r="J29" s="781">
        <v>15149</v>
      </c>
    </row>
    <row r="30" spans="1:10" ht="15.5" x14ac:dyDescent="0.35">
      <c r="A30" s="780">
        <v>44317</v>
      </c>
      <c r="B30" s="781">
        <v>4265</v>
      </c>
      <c r="C30" s="781">
        <v>1749</v>
      </c>
      <c r="D30" s="781">
        <v>520</v>
      </c>
      <c r="E30" s="781">
        <v>739</v>
      </c>
      <c r="F30" s="781">
        <v>1712</v>
      </c>
      <c r="G30" s="781">
        <v>5072</v>
      </c>
      <c r="H30" s="781">
        <v>2882</v>
      </c>
      <c r="I30" s="781">
        <v>461</v>
      </c>
      <c r="J30" s="781">
        <v>17400</v>
      </c>
    </row>
    <row r="31" spans="1:10" ht="15.5" x14ac:dyDescent="0.35">
      <c r="A31" s="780">
        <v>44348</v>
      </c>
      <c r="B31" s="781">
        <v>4083</v>
      </c>
      <c r="C31" s="781" t="s">
        <v>2164</v>
      </c>
      <c r="D31" s="781">
        <v>462</v>
      </c>
      <c r="E31" s="781">
        <v>1122</v>
      </c>
      <c r="F31" s="781">
        <v>933</v>
      </c>
      <c r="G31" s="781">
        <v>1214</v>
      </c>
      <c r="H31" s="781">
        <v>4689</v>
      </c>
      <c r="I31" s="781" t="s">
        <v>2164</v>
      </c>
      <c r="J31" s="781">
        <v>12922</v>
      </c>
    </row>
    <row r="32" spans="1:10" ht="15.5" x14ac:dyDescent="0.35">
      <c r="A32" s="780">
        <v>44378</v>
      </c>
      <c r="B32" s="781">
        <v>1881</v>
      </c>
      <c r="C32" s="781">
        <v>189</v>
      </c>
      <c r="D32" s="781">
        <v>272</v>
      </c>
      <c r="E32" s="781">
        <v>3837</v>
      </c>
      <c r="F32" s="781">
        <v>1177</v>
      </c>
      <c r="G32" s="781">
        <v>2677</v>
      </c>
      <c r="H32" s="781">
        <v>2328</v>
      </c>
      <c r="I32" s="781">
        <v>101</v>
      </c>
      <c r="J32" s="781">
        <v>12462</v>
      </c>
    </row>
    <row r="33" spans="1:10" ht="15.5" x14ac:dyDescent="0.35">
      <c r="A33" s="780">
        <v>44409</v>
      </c>
      <c r="B33" s="781">
        <v>1820</v>
      </c>
      <c r="C33" s="781">
        <v>489</v>
      </c>
      <c r="D33" s="781">
        <v>224</v>
      </c>
      <c r="E33" s="781">
        <v>800</v>
      </c>
      <c r="F33" s="781">
        <v>2365</v>
      </c>
      <c r="G33" s="781">
        <v>1788</v>
      </c>
      <c r="H33" s="781">
        <v>2641</v>
      </c>
      <c r="I33" s="781">
        <v>319</v>
      </c>
      <c r="J33" s="781">
        <v>10446</v>
      </c>
    </row>
    <row r="34" spans="1:10" ht="15.5" x14ac:dyDescent="0.35">
      <c r="A34" s="780">
        <v>44440</v>
      </c>
      <c r="B34" s="781">
        <v>1458</v>
      </c>
      <c r="C34" s="781">
        <v>579</v>
      </c>
      <c r="D34" s="781">
        <v>392</v>
      </c>
      <c r="E34" s="781">
        <v>534</v>
      </c>
      <c r="F34" s="781">
        <v>2540</v>
      </c>
      <c r="G34" s="781">
        <v>2006</v>
      </c>
      <c r="H34" s="781">
        <v>3232</v>
      </c>
      <c r="I34" s="781">
        <v>260</v>
      </c>
      <c r="J34" s="781">
        <v>11001</v>
      </c>
    </row>
    <row r="35" spans="1:10" ht="15.5" x14ac:dyDescent="0.35">
      <c r="A35" s="780">
        <v>44470</v>
      </c>
      <c r="B35" s="781">
        <v>2234</v>
      </c>
      <c r="C35" s="781">
        <v>583</v>
      </c>
      <c r="D35" s="781">
        <v>566</v>
      </c>
      <c r="E35" s="781">
        <v>2231</v>
      </c>
      <c r="F35" s="781">
        <v>1766</v>
      </c>
      <c r="G35" s="781">
        <v>2908</v>
      </c>
      <c r="H35" s="781">
        <v>1622</v>
      </c>
      <c r="I35" s="781">
        <v>261</v>
      </c>
      <c r="J35" s="781">
        <v>12171</v>
      </c>
    </row>
    <row r="36" spans="1:10" ht="15.5" x14ac:dyDescent="0.35">
      <c r="A36" s="780">
        <v>44501</v>
      </c>
      <c r="B36" s="781">
        <v>899</v>
      </c>
      <c r="C36" s="781" t="s">
        <v>2164</v>
      </c>
      <c r="D36" s="781">
        <v>386</v>
      </c>
      <c r="E36" s="781">
        <v>452</v>
      </c>
      <c r="F36" s="781">
        <v>1089</v>
      </c>
      <c r="G36" s="781">
        <v>5928</v>
      </c>
      <c r="H36" s="781">
        <v>2852</v>
      </c>
      <c r="I36" s="781" t="s">
        <v>2164</v>
      </c>
      <c r="J36" s="781">
        <v>12124</v>
      </c>
    </row>
    <row r="37" spans="1:10" ht="15.5" x14ac:dyDescent="0.35">
      <c r="A37" s="780">
        <v>44531</v>
      </c>
      <c r="B37" s="781">
        <v>772</v>
      </c>
      <c r="C37" s="781" t="s">
        <v>2164</v>
      </c>
      <c r="D37" s="781">
        <v>417</v>
      </c>
      <c r="E37" s="781">
        <v>355</v>
      </c>
      <c r="F37" s="781">
        <v>318</v>
      </c>
      <c r="G37" s="781">
        <v>1678</v>
      </c>
      <c r="H37" s="781">
        <v>2518</v>
      </c>
      <c r="I37" s="781" t="s">
        <v>2164</v>
      </c>
      <c r="J37" s="781">
        <v>6209</v>
      </c>
    </row>
    <row r="38" spans="1:10" ht="15.5" x14ac:dyDescent="0.35">
      <c r="A38" s="780">
        <v>44562</v>
      </c>
      <c r="B38" s="781">
        <v>1149</v>
      </c>
      <c r="C38" s="781" t="s">
        <v>2164</v>
      </c>
      <c r="D38" s="781" t="s">
        <v>2164</v>
      </c>
      <c r="E38" s="781">
        <v>1923</v>
      </c>
      <c r="F38" s="781">
        <v>1632</v>
      </c>
      <c r="G38" s="781">
        <v>1346</v>
      </c>
      <c r="H38" s="781">
        <v>1885</v>
      </c>
      <c r="I38" s="781">
        <v>508</v>
      </c>
      <c r="J38" s="781">
        <v>8869</v>
      </c>
    </row>
    <row r="39" spans="1:10" ht="15.5" x14ac:dyDescent="0.35">
      <c r="A39" s="780">
        <v>44593</v>
      </c>
      <c r="B39" s="781">
        <v>1696</v>
      </c>
      <c r="C39" s="781" t="s">
        <v>2164</v>
      </c>
      <c r="D39" s="781">
        <v>853</v>
      </c>
      <c r="E39" s="781">
        <v>3279</v>
      </c>
      <c r="F39" s="781">
        <v>2177</v>
      </c>
      <c r="G39" s="781">
        <v>5466</v>
      </c>
      <c r="H39" s="781">
        <v>4168</v>
      </c>
      <c r="I39" s="781" t="s">
        <v>2164</v>
      </c>
      <c r="J39" s="781">
        <v>18103</v>
      </c>
    </row>
    <row r="40" spans="1:10" ht="15.5" x14ac:dyDescent="0.35">
      <c r="A40" s="780">
        <v>44621</v>
      </c>
      <c r="B40" s="781">
        <v>2922</v>
      </c>
      <c r="C40" s="781">
        <v>1669</v>
      </c>
      <c r="D40" s="781">
        <v>608</v>
      </c>
      <c r="E40" s="781">
        <v>1026</v>
      </c>
      <c r="F40" s="781">
        <v>2904</v>
      </c>
      <c r="G40" s="781">
        <v>8998</v>
      </c>
      <c r="H40" s="781">
        <v>4604</v>
      </c>
      <c r="I40" s="781">
        <v>679</v>
      </c>
      <c r="J40" s="781">
        <v>23410</v>
      </c>
    </row>
    <row r="41" spans="1:10" ht="15.5" x14ac:dyDescent="0.35">
      <c r="A41" s="780">
        <v>44652</v>
      </c>
      <c r="B41" s="781">
        <v>2161</v>
      </c>
      <c r="C41" s="781">
        <v>114</v>
      </c>
      <c r="D41" s="781">
        <v>732</v>
      </c>
      <c r="E41" s="781">
        <v>955</v>
      </c>
      <c r="F41" s="781">
        <v>5417</v>
      </c>
      <c r="G41" s="781">
        <v>2934</v>
      </c>
      <c r="H41" s="781">
        <v>1866</v>
      </c>
      <c r="I41" s="781">
        <v>472</v>
      </c>
      <c r="J41" s="781">
        <v>14651</v>
      </c>
    </row>
    <row r="42" spans="1:10" ht="15.5" x14ac:dyDescent="0.35">
      <c r="A42" s="780">
        <v>44682</v>
      </c>
      <c r="B42" s="781">
        <v>1904</v>
      </c>
      <c r="C42" s="781">
        <v>83</v>
      </c>
      <c r="D42" s="781">
        <v>1268</v>
      </c>
      <c r="E42" s="781">
        <v>1870</v>
      </c>
      <c r="F42" s="781">
        <v>3525</v>
      </c>
      <c r="G42" s="781">
        <v>2268</v>
      </c>
      <c r="H42" s="781">
        <v>3398</v>
      </c>
      <c r="I42" s="781">
        <v>702</v>
      </c>
      <c r="J42" s="781">
        <v>15018</v>
      </c>
    </row>
    <row r="43" spans="1:10" ht="15.5" x14ac:dyDescent="0.35">
      <c r="A43" s="780">
        <v>44713</v>
      </c>
      <c r="B43" s="781">
        <v>1661</v>
      </c>
      <c r="C43" s="781" t="s">
        <v>2164</v>
      </c>
      <c r="D43" s="781">
        <v>239</v>
      </c>
      <c r="E43" s="781">
        <v>1222</v>
      </c>
      <c r="F43" s="781">
        <v>1839</v>
      </c>
      <c r="G43" s="781">
        <v>1863</v>
      </c>
      <c r="H43" s="781">
        <v>2613</v>
      </c>
      <c r="I43" s="781" t="s">
        <v>2164</v>
      </c>
      <c r="J43" s="781">
        <v>10000</v>
      </c>
    </row>
    <row r="44" spans="1:10" ht="15.5" x14ac:dyDescent="0.35">
      <c r="A44" s="780">
        <v>44743</v>
      </c>
      <c r="B44" s="781">
        <v>2343</v>
      </c>
      <c r="C44" s="781" t="s">
        <v>2164</v>
      </c>
      <c r="D44" s="781">
        <v>735</v>
      </c>
      <c r="E44" s="781">
        <v>2248</v>
      </c>
      <c r="F44" s="781">
        <v>1789</v>
      </c>
      <c r="G44" s="781">
        <v>2206</v>
      </c>
      <c r="H44" s="781">
        <v>1708</v>
      </c>
      <c r="I44" s="781" t="s">
        <v>2164</v>
      </c>
      <c r="J44" s="781">
        <v>11633</v>
      </c>
    </row>
    <row r="45" spans="1:10" ht="15.5" x14ac:dyDescent="0.35">
      <c r="A45" s="780">
        <v>44774</v>
      </c>
      <c r="B45" s="781">
        <v>2938</v>
      </c>
      <c r="C45" s="781" t="s">
        <v>2164</v>
      </c>
      <c r="D45" s="781">
        <v>2362</v>
      </c>
      <c r="E45" s="781">
        <v>1504</v>
      </c>
      <c r="F45" s="781">
        <v>2007</v>
      </c>
      <c r="G45" s="781">
        <v>2941</v>
      </c>
      <c r="H45" s="781">
        <v>2329</v>
      </c>
      <c r="I45" s="781" t="s">
        <v>2164</v>
      </c>
      <c r="J45" s="781">
        <v>14706</v>
      </c>
    </row>
    <row r="46" spans="1:10" ht="15.5" x14ac:dyDescent="0.35">
      <c r="A46" s="780">
        <v>44805</v>
      </c>
      <c r="B46" s="781">
        <v>3666</v>
      </c>
      <c r="C46" s="781" t="s">
        <v>2164</v>
      </c>
      <c r="D46" s="781" t="s">
        <v>2164</v>
      </c>
      <c r="E46" s="781">
        <v>1880</v>
      </c>
      <c r="F46" s="781">
        <v>2327</v>
      </c>
      <c r="G46" s="781">
        <v>2667</v>
      </c>
      <c r="H46" s="781">
        <v>2193</v>
      </c>
      <c r="I46" s="781">
        <v>424</v>
      </c>
      <c r="J46" s="781">
        <v>13694</v>
      </c>
    </row>
    <row r="47" spans="1:10" ht="15.5" x14ac:dyDescent="0.35">
      <c r="A47" s="780">
        <v>44835</v>
      </c>
      <c r="B47" s="781">
        <v>3094</v>
      </c>
      <c r="C47" s="781">
        <v>157</v>
      </c>
      <c r="D47" s="781">
        <v>434</v>
      </c>
      <c r="E47" s="781">
        <v>1998</v>
      </c>
      <c r="F47" s="781">
        <v>1624</v>
      </c>
      <c r="G47" s="781">
        <v>3641</v>
      </c>
      <c r="H47" s="781">
        <v>1868</v>
      </c>
      <c r="I47" s="781">
        <v>754</v>
      </c>
      <c r="J47" s="781">
        <v>13570</v>
      </c>
    </row>
    <row r="48" spans="1:10" ht="15.5" x14ac:dyDescent="0.35">
      <c r="A48" s="780">
        <v>44866</v>
      </c>
      <c r="B48" s="781">
        <v>4376</v>
      </c>
      <c r="C48" s="781">
        <v>268</v>
      </c>
      <c r="D48" s="781">
        <v>599</v>
      </c>
      <c r="E48" s="781">
        <v>5571</v>
      </c>
      <c r="F48" s="781">
        <v>1573</v>
      </c>
      <c r="G48" s="781">
        <v>3280</v>
      </c>
      <c r="H48" s="781">
        <v>4089</v>
      </c>
      <c r="I48" s="781">
        <v>507</v>
      </c>
      <c r="J48" s="781">
        <v>20263</v>
      </c>
    </row>
    <row r="49" spans="1:10" ht="15.5" x14ac:dyDescent="0.35">
      <c r="A49" s="780">
        <v>44896</v>
      </c>
      <c r="B49" s="781">
        <v>937</v>
      </c>
      <c r="C49" s="781" t="s">
        <v>2164</v>
      </c>
      <c r="D49" s="781">
        <v>238</v>
      </c>
      <c r="E49" s="781">
        <v>1435</v>
      </c>
      <c r="F49" s="781">
        <v>2782</v>
      </c>
      <c r="G49" s="781">
        <v>3017</v>
      </c>
      <c r="H49" s="781">
        <v>3619</v>
      </c>
      <c r="I49" s="781" t="s">
        <v>2164</v>
      </c>
      <c r="J49" s="781">
        <v>12232</v>
      </c>
    </row>
    <row r="50" spans="1:10" ht="15.5" x14ac:dyDescent="0.35">
      <c r="A50" s="780">
        <v>44927</v>
      </c>
      <c r="B50" s="781">
        <v>5432</v>
      </c>
      <c r="C50" s="781" t="s">
        <v>2164</v>
      </c>
      <c r="D50" s="781">
        <v>608</v>
      </c>
      <c r="E50" s="781">
        <v>2768</v>
      </c>
      <c r="F50" s="781">
        <v>8446</v>
      </c>
      <c r="G50" s="781">
        <v>5240</v>
      </c>
      <c r="H50" s="781">
        <v>1635</v>
      </c>
      <c r="I50" s="781" t="s">
        <v>2164</v>
      </c>
      <c r="J50" s="781">
        <v>24482</v>
      </c>
    </row>
    <row r="51" spans="1:10" ht="15.5" x14ac:dyDescent="0.35">
      <c r="A51" s="780">
        <v>44958</v>
      </c>
      <c r="B51" s="781">
        <v>4389</v>
      </c>
      <c r="C51" s="781" t="s">
        <v>2164</v>
      </c>
      <c r="D51" s="781">
        <v>1973</v>
      </c>
      <c r="E51" s="781">
        <v>6309</v>
      </c>
      <c r="F51" s="781">
        <v>5720</v>
      </c>
      <c r="G51" s="781">
        <v>5152</v>
      </c>
      <c r="H51" s="781">
        <v>8678</v>
      </c>
      <c r="I51" s="781" t="s">
        <v>2164</v>
      </c>
      <c r="J51" s="781">
        <v>32892</v>
      </c>
    </row>
    <row r="52" spans="1:10" ht="15.5" x14ac:dyDescent="0.35">
      <c r="A52" s="780">
        <v>44986</v>
      </c>
      <c r="B52" s="781">
        <v>4300</v>
      </c>
      <c r="C52" s="781">
        <v>302</v>
      </c>
      <c r="D52" s="781">
        <v>690</v>
      </c>
      <c r="E52" s="781">
        <v>3729</v>
      </c>
      <c r="F52" s="781">
        <v>3361</v>
      </c>
      <c r="G52" s="781">
        <v>5199</v>
      </c>
      <c r="H52" s="781">
        <v>4255</v>
      </c>
      <c r="I52" s="781">
        <v>732</v>
      </c>
      <c r="J52" s="781">
        <v>22568</v>
      </c>
    </row>
    <row r="53" spans="1:10" ht="15.5" x14ac:dyDescent="0.35">
      <c r="A53" s="780">
        <v>45017</v>
      </c>
      <c r="B53" s="781">
        <v>4060</v>
      </c>
      <c r="C53" s="781">
        <v>394</v>
      </c>
      <c r="D53" s="781">
        <v>732</v>
      </c>
      <c r="E53" s="781">
        <v>2089</v>
      </c>
      <c r="F53" s="781">
        <v>2419</v>
      </c>
      <c r="G53" s="781">
        <v>6712</v>
      </c>
      <c r="H53" s="781">
        <v>1860</v>
      </c>
      <c r="I53" s="781">
        <v>390</v>
      </c>
      <c r="J53" s="781">
        <v>18656</v>
      </c>
    </row>
    <row r="54" spans="1:10" ht="15.5" x14ac:dyDescent="0.35">
      <c r="A54" s="780">
        <v>45047</v>
      </c>
      <c r="B54" s="781">
        <v>3813</v>
      </c>
      <c r="C54" s="781">
        <v>125</v>
      </c>
      <c r="D54" s="781">
        <v>544</v>
      </c>
      <c r="E54" s="781">
        <v>2435</v>
      </c>
      <c r="F54" s="781">
        <v>2417</v>
      </c>
      <c r="G54" s="781">
        <v>4258</v>
      </c>
      <c r="H54" s="781">
        <v>3635</v>
      </c>
      <c r="I54" s="781">
        <v>227</v>
      </c>
      <c r="J54" s="781">
        <v>17454</v>
      </c>
    </row>
    <row r="55" spans="1:10" ht="15.5" x14ac:dyDescent="0.35">
      <c r="A55" s="780">
        <v>45078</v>
      </c>
      <c r="B55" s="781">
        <v>4431</v>
      </c>
      <c r="C55" s="781">
        <v>189</v>
      </c>
      <c r="D55" s="781">
        <v>735</v>
      </c>
      <c r="E55" s="781">
        <v>6988</v>
      </c>
      <c r="F55" s="781">
        <v>1660</v>
      </c>
      <c r="G55" s="781">
        <v>4730</v>
      </c>
      <c r="H55" s="781">
        <v>3009</v>
      </c>
      <c r="I55" s="781">
        <v>783</v>
      </c>
      <c r="J55" s="781">
        <v>22525</v>
      </c>
    </row>
    <row r="56" spans="1:10" ht="15.5" x14ac:dyDescent="0.35">
      <c r="A56" s="780">
        <v>45108</v>
      </c>
      <c r="B56" s="781">
        <v>3399</v>
      </c>
      <c r="C56" s="781" t="s">
        <v>2164</v>
      </c>
      <c r="D56" s="781">
        <v>1365</v>
      </c>
      <c r="E56" s="781">
        <v>3734</v>
      </c>
      <c r="F56" s="781">
        <v>3617</v>
      </c>
      <c r="G56" s="781">
        <v>6902</v>
      </c>
      <c r="H56" s="781">
        <v>4066</v>
      </c>
      <c r="I56" s="781" t="s">
        <v>2164</v>
      </c>
      <c r="J56" s="781">
        <v>23975</v>
      </c>
    </row>
    <row r="57" spans="1:10" ht="15.5" x14ac:dyDescent="0.35">
      <c r="A57" s="780">
        <v>45139</v>
      </c>
      <c r="B57" s="781">
        <v>2519</v>
      </c>
      <c r="C57" s="781" t="s">
        <v>2164</v>
      </c>
      <c r="D57" s="781">
        <v>639</v>
      </c>
      <c r="E57" s="781">
        <v>3154</v>
      </c>
      <c r="F57" s="781">
        <v>13652</v>
      </c>
      <c r="G57" s="781">
        <v>4075</v>
      </c>
      <c r="H57" s="781">
        <v>3220</v>
      </c>
      <c r="I57" s="781" t="s">
        <v>2164</v>
      </c>
      <c r="J57" s="781">
        <v>27942</v>
      </c>
    </row>
    <row r="58" spans="1:10" ht="15.5" x14ac:dyDescent="0.35">
      <c r="A58" s="783">
        <v>45170</v>
      </c>
      <c r="B58" s="781">
        <v>2854</v>
      </c>
      <c r="C58" s="781" t="s">
        <v>2164</v>
      </c>
      <c r="D58" s="781">
        <v>393</v>
      </c>
      <c r="E58" s="781">
        <v>2501</v>
      </c>
      <c r="F58" s="781">
        <v>2208</v>
      </c>
      <c r="G58" s="781">
        <v>6668</v>
      </c>
      <c r="H58" s="781">
        <v>2080</v>
      </c>
      <c r="I58" s="781" t="s">
        <v>2164</v>
      </c>
      <c r="J58" s="781">
        <v>17150</v>
      </c>
    </row>
    <row r="59" spans="1:10" ht="15.5" x14ac:dyDescent="0.35">
      <c r="A59" s="780">
        <v>45200</v>
      </c>
      <c r="B59" s="781">
        <v>4555</v>
      </c>
      <c r="C59" s="781">
        <v>269</v>
      </c>
      <c r="D59" s="781">
        <v>1278</v>
      </c>
      <c r="E59" s="781">
        <v>3768</v>
      </c>
      <c r="F59" s="781">
        <v>1862</v>
      </c>
      <c r="G59" s="781">
        <v>5721</v>
      </c>
      <c r="H59" s="781">
        <v>3350</v>
      </c>
      <c r="I59" s="781">
        <v>803</v>
      </c>
      <c r="J59" s="781">
        <v>21606</v>
      </c>
    </row>
    <row r="60" spans="1:10" ht="15.5" x14ac:dyDescent="0.35">
      <c r="A60" s="780">
        <v>45231</v>
      </c>
      <c r="B60" s="781">
        <v>5203</v>
      </c>
      <c r="C60" s="781" t="s">
        <v>2164</v>
      </c>
      <c r="D60" s="781">
        <v>801</v>
      </c>
      <c r="E60" s="781">
        <v>3632</v>
      </c>
      <c r="F60" s="781">
        <v>3802</v>
      </c>
      <c r="G60" s="781">
        <v>15502</v>
      </c>
      <c r="H60" s="781">
        <v>3046</v>
      </c>
      <c r="I60" s="781" t="s">
        <v>2164</v>
      </c>
      <c r="J60" s="781">
        <v>32694</v>
      </c>
    </row>
    <row r="61" spans="1:10" ht="15.5" x14ac:dyDescent="0.35">
      <c r="A61" s="780">
        <v>45261</v>
      </c>
      <c r="B61" s="781">
        <v>2404</v>
      </c>
      <c r="C61" s="781" t="s">
        <v>2164</v>
      </c>
      <c r="D61" s="781">
        <v>797</v>
      </c>
      <c r="E61" s="781">
        <v>2118</v>
      </c>
      <c r="F61" s="781">
        <v>2108</v>
      </c>
      <c r="G61" s="781">
        <v>3583</v>
      </c>
      <c r="H61" s="781">
        <v>4553</v>
      </c>
      <c r="I61" s="781" t="s">
        <v>2164</v>
      </c>
      <c r="J61" s="781">
        <v>16233</v>
      </c>
    </row>
    <row r="62" spans="1:10" ht="15.5" x14ac:dyDescent="0.35">
      <c r="A62" s="780">
        <v>45292</v>
      </c>
      <c r="B62" s="781">
        <v>4088</v>
      </c>
      <c r="C62" s="781" t="s">
        <v>2164</v>
      </c>
      <c r="D62" s="781">
        <v>1348</v>
      </c>
      <c r="E62" s="781">
        <v>3629</v>
      </c>
      <c r="F62" s="781">
        <v>4243</v>
      </c>
      <c r="G62" s="781">
        <v>5246</v>
      </c>
      <c r="H62" s="781">
        <v>3577</v>
      </c>
      <c r="I62" s="781" t="s">
        <v>2164</v>
      </c>
      <c r="J62" s="781">
        <v>23591</v>
      </c>
    </row>
    <row r="63" spans="1:10" ht="15.5" x14ac:dyDescent="0.35">
      <c r="A63" s="780">
        <v>45323</v>
      </c>
      <c r="B63" s="781">
        <v>5261</v>
      </c>
      <c r="C63" s="781">
        <v>338</v>
      </c>
      <c r="D63" s="781">
        <v>788</v>
      </c>
      <c r="E63" s="781">
        <v>5477</v>
      </c>
      <c r="F63" s="781">
        <v>3376</v>
      </c>
      <c r="G63" s="781">
        <v>7365</v>
      </c>
      <c r="H63" s="781">
        <v>4962</v>
      </c>
      <c r="I63" s="781">
        <v>178</v>
      </c>
      <c r="J63" s="781">
        <v>27745</v>
      </c>
    </row>
    <row r="64" spans="1:10" ht="15.5" x14ac:dyDescent="0.35">
      <c r="A64" s="780">
        <v>45352</v>
      </c>
      <c r="B64" s="781">
        <v>3338</v>
      </c>
      <c r="C64" s="781" t="s">
        <v>2164</v>
      </c>
      <c r="D64" s="781">
        <v>614</v>
      </c>
      <c r="E64" s="781">
        <v>4435</v>
      </c>
      <c r="F64" s="781">
        <v>7044</v>
      </c>
      <c r="G64" s="781">
        <v>5134</v>
      </c>
      <c r="H64" s="781">
        <v>2812</v>
      </c>
      <c r="I64" s="781" t="s">
        <v>2164</v>
      </c>
      <c r="J64" s="781">
        <v>23845</v>
      </c>
    </row>
    <row r="65" spans="1:10" ht="15.5" x14ac:dyDescent="0.35">
      <c r="A65" s="780">
        <v>45383</v>
      </c>
      <c r="B65" s="781">
        <v>2489</v>
      </c>
      <c r="C65" s="781">
        <v>257</v>
      </c>
      <c r="D65" s="781">
        <v>562</v>
      </c>
      <c r="E65" s="781">
        <v>3215</v>
      </c>
      <c r="F65" s="781">
        <v>3100</v>
      </c>
      <c r="G65" s="781">
        <v>4590</v>
      </c>
      <c r="H65" s="781">
        <v>3014</v>
      </c>
      <c r="I65" s="781">
        <v>745</v>
      </c>
      <c r="J65" s="781">
        <v>17972</v>
      </c>
    </row>
    <row r="66" spans="1:10" ht="15.5" x14ac:dyDescent="0.35">
      <c r="A66" s="780">
        <v>45413</v>
      </c>
      <c r="B66" s="781">
        <v>3103</v>
      </c>
      <c r="C66" s="781">
        <v>247</v>
      </c>
      <c r="D66" s="781">
        <v>1351</v>
      </c>
      <c r="E66" s="781">
        <v>2692</v>
      </c>
      <c r="F66" s="781">
        <v>5750</v>
      </c>
      <c r="G66" s="781">
        <v>4976</v>
      </c>
      <c r="H66" s="781">
        <v>5187</v>
      </c>
      <c r="I66" s="781">
        <v>450</v>
      </c>
      <c r="J66" s="781">
        <v>23756</v>
      </c>
    </row>
    <row r="67" spans="1:10" ht="15.5" x14ac:dyDescent="0.35">
      <c r="A67" s="780">
        <v>45444</v>
      </c>
      <c r="B67" s="781">
        <v>2631</v>
      </c>
      <c r="C67" s="781">
        <v>234</v>
      </c>
      <c r="D67" s="781">
        <v>987</v>
      </c>
      <c r="E67" s="781">
        <v>4070</v>
      </c>
      <c r="F67" s="781">
        <v>2255</v>
      </c>
      <c r="G67" s="781">
        <v>3557</v>
      </c>
      <c r="H67" s="781">
        <v>1441</v>
      </c>
      <c r="I67" s="781">
        <v>524</v>
      </c>
      <c r="J67" s="781">
        <v>15699</v>
      </c>
    </row>
    <row r="68" spans="1:10" ht="15.5" x14ac:dyDescent="0.35">
      <c r="A68" s="780">
        <v>45474</v>
      </c>
      <c r="B68" s="781">
        <v>4276</v>
      </c>
      <c r="C68" s="781">
        <v>1093</v>
      </c>
      <c r="D68" s="781">
        <v>1181</v>
      </c>
      <c r="E68" s="781">
        <v>4141</v>
      </c>
      <c r="F68" s="781">
        <v>2924</v>
      </c>
      <c r="G68" s="781">
        <v>3386</v>
      </c>
      <c r="H68" s="781">
        <v>2327</v>
      </c>
      <c r="I68" s="781">
        <v>872</v>
      </c>
      <c r="J68" s="781">
        <v>20200</v>
      </c>
    </row>
    <row r="69" spans="1:10" ht="15.5" x14ac:dyDescent="0.35">
      <c r="A69" s="780">
        <v>45505</v>
      </c>
      <c r="B69" s="781">
        <v>2713</v>
      </c>
      <c r="C69" s="781" t="s">
        <v>2164</v>
      </c>
      <c r="D69" s="781">
        <v>437</v>
      </c>
      <c r="E69" s="781">
        <v>1831</v>
      </c>
      <c r="F69" s="781">
        <v>2342</v>
      </c>
      <c r="G69" s="781">
        <v>3608</v>
      </c>
      <c r="H69" s="781">
        <v>2314</v>
      </c>
      <c r="I69" s="781" t="s">
        <v>2164</v>
      </c>
      <c r="J69" s="781">
        <v>13700</v>
      </c>
    </row>
    <row r="70" spans="1:10" ht="15.5" x14ac:dyDescent="0.35">
      <c r="A70" s="782" t="s">
        <v>2165</v>
      </c>
      <c r="B70" s="781">
        <v>3865</v>
      </c>
      <c r="C70" s="781">
        <v>211</v>
      </c>
      <c r="D70" s="781">
        <v>2694</v>
      </c>
      <c r="E70" s="781">
        <v>2333</v>
      </c>
      <c r="F70" s="781">
        <v>2840</v>
      </c>
      <c r="G70" s="781">
        <v>5259</v>
      </c>
      <c r="H70" s="781">
        <v>2693</v>
      </c>
      <c r="I70" s="781">
        <v>336</v>
      </c>
      <c r="J70" s="781">
        <v>20231</v>
      </c>
    </row>
    <row r="71" spans="1:10" ht="15.5" x14ac:dyDescent="0.35">
      <c r="A71" s="780">
        <v>45566</v>
      </c>
      <c r="B71" s="781">
        <v>3270</v>
      </c>
      <c r="C71" s="781">
        <v>741</v>
      </c>
      <c r="D71" s="781">
        <v>719</v>
      </c>
      <c r="E71" s="781">
        <v>2202</v>
      </c>
      <c r="F71" s="781">
        <v>2547</v>
      </c>
      <c r="G71" s="781">
        <v>6138</v>
      </c>
      <c r="H71" s="781">
        <v>2930</v>
      </c>
      <c r="I71" s="781">
        <v>137</v>
      </c>
      <c r="J71" s="781">
        <v>18684</v>
      </c>
    </row>
    <row r="72" spans="1:10" ht="15.5" x14ac:dyDescent="0.35">
      <c r="A72" s="780">
        <v>45597</v>
      </c>
      <c r="B72" s="781">
        <v>4456</v>
      </c>
      <c r="C72" s="781">
        <v>535</v>
      </c>
      <c r="D72" s="781">
        <v>459</v>
      </c>
      <c r="E72" s="781">
        <v>1794</v>
      </c>
      <c r="F72" s="781">
        <v>5884</v>
      </c>
      <c r="G72" s="781">
        <v>5820</v>
      </c>
      <c r="H72" s="781">
        <v>3197</v>
      </c>
      <c r="I72" s="781">
        <v>623</v>
      </c>
      <c r="J72" s="781">
        <v>22768</v>
      </c>
    </row>
    <row r="73" spans="1:10" ht="15.5" x14ac:dyDescent="0.35">
      <c r="A73" s="780">
        <v>45627</v>
      </c>
      <c r="B73" s="781">
        <v>2497</v>
      </c>
      <c r="C73" s="781">
        <v>354</v>
      </c>
      <c r="D73" s="781">
        <v>435</v>
      </c>
      <c r="E73" s="781">
        <v>2127</v>
      </c>
      <c r="F73" s="781">
        <v>1091</v>
      </c>
      <c r="G73" s="781">
        <v>10104</v>
      </c>
      <c r="H73" s="781">
        <v>2207</v>
      </c>
      <c r="I73" s="781">
        <v>484</v>
      </c>
      <c r="J73" s="781">
        <v>19299</v>
      </c>
    </row>
    <row r="74" spans="1:10" ht="15.5" x14ac:dyDescent="0.35">
      <c r="A74" s="780">
        <v>45658</v>
      </c>
      <c r="B74" s="781">
        <v>3594</v>
      </c>
      <c r="C74" s="781">
        <v>206</v>
      </c>
      <c r="D74" s="781">
        <v>1401</v>
      </c>
      <c r="E74" s="781">
        <v>3492</v>
      </c>
      <c r="F74" s="781">
        <v>4902</v>
      </c>
      <c r="G74" s="781">
        <v>4935</v>
      </c>
      <c r="H74" s="781">
        <v>3261</v>
      </c>
      <c r="I74" s="781">
        <v>573</v>
      </c>
      <c r="J74" s="781">
        <v>22364</v>
      </c>
    </row>
    <row r="75" spans="1:10" ht="15.5" x14ac:dyDescent="0.35">
      <c r="A75" s="780">
        <v>45689</v>
      </c>
      <c r="B75" s="781">
        <v>3588</v>
      </c>
      <c r="C75" s="781">
        <v>275</v>
      </c>
      <c r="D75" s="781">
        <v>1759</v>
      </c>
      <c r="E75" s="781">
        <v>4400</v>
      </c>
      <c r="F75" s="781">
        <v>2456</v>
      </c>
      <c r="G75" s="781">
        <v>6062</v>
      </c>
      <c r="H75" s="781">
        <v>5867</v>
      </c>
      <c r="I75" s="781">
        <v>2331</v>
      </c>
      <c r="J75" s="781">
        <v>26738</v>
      </c>
    </row>
    <row r="76" spans="1:10" ht="15.5" x14ac:dyDescent="0.35">
      <c r="A76" s="780">
        <v>45717</v>
      </c>
      <c r="B76" s="781">
        <v>5556</v>
      </c>
      <c r="C76" s="781">
        <v>1190</v>
      </c>
      <c r="D76" s="781">
        <v>900</v>
      </c>
      <c r="E76" s="781">
        <v>3646</v>
      </c>
      <c r="F76" s="781">
        <v>5353</v>
      </c>
      <c r="G76" s="781">
        <v>4811</v>
      </c>
      <c r="H76" s="781">
        <v>7053</v>
      </c>
      <c r="I76" s="781">
        <v>534</v>
      </c>
      <c r="J76" s="781">
        <v>29043</v>
      </c>
    </row>
    <row r="77" spans="1:10" ht="15.5" x14ac:dyDescent="0.35">
      <c r="A77" s="780">
        <v>45748</v>
      </c>
      <c r="B77" s="781">
        <v>4096</v>
      </c>
      <c r="C77" s="781">
        <v>684</v>
      </c>
      <c r="D77" s="781">
        <v>565</v>
      </c>
      <c r="E77" s="781">
        <v>2171</v>
      </c>
      <c r="F77" s="781">
        <v>2690</v>
      </c>
      <c r="G77" s="781">
        <v>5259</v>
      </c>
      <c r="H77" s="781">
        <v>4395</v>
      </c>
      <c r="I77" s="781">
        <v>2907</v>
      </c>
      <c r="J77" s="781">
        <v>22767</v>
      </c>
    </row>
    <row r="78" spans="1:10" ht="15.5" x14ac:dyDescent="0.35">
      <c r="A78" s="780">
        <v>45778</v>
      </c>
      <c r="B78" s="781">
        <v>2626</v>
      </c>
      <c r="C78" s="781">
        <v>508</v>
      </c>
      <c r="D78" s="781">
        <v>789</v>
      </c>
      <c r="E78" s="781">
        <v>2704</v>
      </c>
      <c r="F78" s="781">
        <v>2892</v>
      </c>
      <c r="G78" s="781">
        <v>6289</v>
      </c>
      <c r="H78" s="781">
        <v>6345</v>
      </c>
      <c r="I78" s="781">
        <v>542</v>
      </c>
      <c r="J78" s="781">
        <v>22695</v>
      </c>
    </row>
    <row r="79" spans="1:10" ht="15.5" x14ac:dyDescent="0.35">
      <c r="A79" s="780">
        <v>45809</v>
      </c>
      <c r="B79" s="781">
        <v>3779</v>
      </c>
      <c r="C79" s="781">
        <v>597</v>
      </c>
      <c r="D79" s="781">
        <v>1200</v>
      </c>
      <c r="E79" s="781">
        <v>2835</v>
      </c>
      <c r="F79" s="781">
        <v>4238</v>
      </c>
      <c r="G79" s="781">
        <v>8713</v>
      </c>
      <c r="H79" s="781">
        <v>4173</v>
      </c>
      <c r="I79" s="781">
        <v>916</v>
      </c>
      <c r="J79" s="781">
        <v>26451</v>
      </c>
    </row>
    <row r="80" spans="1:10" ht="15.5" x14ac:dyDescent="0.35">
      <c r="A80" s="780">
        <v>45839</v>
      </c>
      <c r="B80" s="781">
        <v>4274</v>
      </c>
      <c r="C80" s="781">
        <v>392</v>
      </c>
      <c r="D80" s="781">
        <v>1633</v>
      </c>
      <c r="E80" s="781">
        <v>3309</v>
      </c>
      <c r="F80" s="781">
        <v>4011</v>
      </c>
      <c r="G80" s="781">
        <v>5303</v>
      </c>
      <c r="H80" s="781">
        <v>2842</v>
      </c>
      <c r="I80" s="781">
        <v>1397</v>
      </c>
      <c r="J80" s="781">
        <v>23161</v>
      </c>
    </row>
    <row r="81" spans="1:10" ht="15.5" x14ac:dyDescent="0.35">
      <c r="A81" s="780">
        <v>45870</v>
      </c>
      <c r="B81" s="781">
        <v>4110</v>
      </c>
      <c r="C81" s="781">
        <v>447</v>
      </c>
      <c r="D81" s="781">
        <v>240</v>
      </c>
      <c r="E81" s="781">
        <v>1747</v>
      </c>
      <c r="F81" s="781">
        <v>2382</v>
      </c>
      <c r="G81" s="781">
        <v>5472</v>
      </c>
      <c r="H81" s="781">
        <v>4752</v>
      </c>
      <c r="I81" s="781">
        <v>279</v>
      </c>
      <c r="J81" s="781">
        <v>19429</v>
      </c>
    </row>
    <row r="82" spans="1:10" ht="15.5" x14ac:dyDescent="0.35">
      <c r="A82" s="780">
        <v>45901</v>
      </c>
      <c r="B82" s="781">
        <v>3260</v>
      </c>
      <c r="C82" s="781">
        <v>392</v>
      </c>
      <c r="D82" s="781">
        <v>759</v>
      </c>
      <c r="E82" s="781">
        <v>2606</v>
      </c>
      <c r="F82" s="781">
        <v>3342</v>
      </c>
      <c r="G82" s="781">
        <v>7177</v>
      </c>
      <c r="H82" s="781">
        <v>5902</v>
      </c>
      <c r="I82" s="781">
        <v>412</v>
      </c>
      <c r="J82" s="781">
        <v>23850</v>
      </c>
    </row>
    <row r="83" spans="1:10" ht="15.5" x14ac:dyDescent="0.35">
      <c r="A83" s="780">
        <v>45931</v>
      </c>
      <c r="B83" s="781">
        <v>2435</v>
      </c>
      <c r="C83" s="781">
        <v>1039</v>
      </c>
      <c r="D83" s="781">
        <v>777</v>
      </c>
      <c r="E83" s="781">
        <v>3732</v>
      </c>
      <c r="F83" s="781">
        <v>3623</v>
      </c>
      <c r="G83" s="781">
        <v>8011</v>
      </c>
      <c r="H83" s="781">
        <v>3491</v>
      </c>
      <c r="I83" s="781">
        <v>1122</v>
      </c>
      <c r="J83" s="781">
        <v>24230</v>
      </c>
    </row>
    <row r="84" spans="1:10" ht="15.5" x14ac:dyDescent="0.35">
      <c r="A84" s="780">
        <v>45962</v>
      </c>
      <c r="B84" s="781">
        <v>4195</v>
      </c>
      <c r="C84" s="781">
        <v>1578</v>
      </c>
      <c r="D84" s="781">
        <v>1025</v>
      </c>
      <c r="E84" s="781">
        <v>2871</v>
      </c>
      <c r="F84" s="781">
        <v>2462</v>
      </c>
      <c r="G84" s="781">
        <v>5350</v>
      </c>
      <c r="H84" s="781">
        <v>11442</v>
      </c>
      <c r="I84" s="781">
        <v>810</v>
      </c>
      <c r="J84" s="781">
        <v>29733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65149-72FA-4F0F-9ED4-81695C93230F}">
  <sheetPr>
    <tabColor rgb="FF00B0F0"/>
  </sheetPr>
  <dimension ref="A1:J84"/>
  <sheetViews>
    <sheetView workbookViewId="0"/>
  </sheetViews>
  <sheetFormatPr defaultRowHeight="14.5" x14ac:dyDescent="0.35"/>
  <sheetData>
    <row r="1" spans="1:10" ht="18" x14ac:dyDescent="0.4">
      <c r="A1" s="311" t="s">
        <v>2174</v>
      </c>
      <c r="B1" s="308"/>
      <c r="C1" s="308"/>
      <c r="D1" s="308"/>
      <c r="E1" s="308"/>
      <c r="F1" s="308"/>
      <c r="G1" s="308"/>
      <c r="H1" s="308"/>
      <c r="I1" s="308"/>
      <c r="J1" s="308"/>
    </row>
    <row r="2" spans="1:10" ht="15.5" x14ac:dyDescent="0.35">
      <c r="A2" s="310" t="s">
        <v>2160</v>
      </c>
      <c r="B2" s="308"/>
      <c r="C2" s="308"/>
      <c r="D2" s="308"/>
      <c r="E2" s="308"/>
      <c r="F2" s="308"/>
      <c r="G2" s="308"/>
      <c r="H2" s="308"/>
      <c r="I2" s="308"/>
      <c r="J2" s="308"/>
    </row>
    <row r="3" spans="1:10" ht="15.5" x14ac:dyDescent="0.35">
      <c r="A3" s="313" t="s">
        <v>2161</v>
      </c>
      <c r="B3" s="308"/>
      <c r="C3" s="308"/>
      <c r="D3" s="308"/>
      <c r="E3" s="308"/>
      <c r="F3" s="308"/>
      <c r="G3" s="308"/>
      <c r="H3" s="308"/>
      <c r="I3" s="308"/>
      <c r="J3" s="308"/>
    </row>
    <row r="4" spans="1:10" ht="93" x14ac:dyDescent="0.35">
      <c r="A4" s="312" t="s">
        <v>33</v>
      </c>
      <c r="B4" s="312" t="s">
        <v>225</v>
      </c>
      <c r="C4" s="312" t="s">
        <v>2168</v>
      </c>
      <c r="D4" s="312" t="s">
        <v>228</v>
      </c>
      <c r="E4" s="312" t="s">
        <v>2169</v>
      </c>
      <c r="F4" s="312" t="s">
        <v>2170</v>
      </c>
      <c r="G4" s="312" t="s">
        <v>2171</v>
      </c>
      <c r="H4" s="312" t="s">
        <v>2172</v>
      </c>
      <c r="I4" s="312" t="s">
        <v>2173</v>
      </c>
      <c r="J4" s="312" t="s">
        <v>2154</v>
      </c>
    </row>
    <row r="5" spans="1:10" ht="15.5" x14ac:dyDescent="0.35">
      <c r="A5" s="780">
        <v>43556</v>
      </c>
      <c r="B5" s="781">
        <v>37</v>
      </c>
      <c r="C5" s="781" t="s">
        <v>2164</v>
      </c>
      <c r="D5" s="781">
        <v>14</v>
      </c>
      <c r="E5" s="781">
        <v>32</v>
      </c>
      <c r="F5" s="781" t="s">
        <v>2164</v>
      </c>
      <c r="G5" s="781">
        <v>63</v>
      </c>
      <c r="H5" s="781">
        <v>50</v>
      </c>
      <c r="I5" s="781">
        <v>9</v>
      </c>
      <c r="J5" s="781">
        <v>256</v>
      </c>
    </row>
    <row r="6" spans="1:10" ht="15.5" x14ac:dyDescent="0.35">
      <c r="A6" s="780">
        <v>43586</v>
      </c>
      <c r="B6" s="781">
        <v>55</v>
      </c>
      <c r="C6" s="781">
        <v>8</v>
      </c>
      <c r="D6" s="781">
        <v>14</v>
      </c>
      <c r="E6" s="781">
        <v>31</v>
      </c>
      <c r="F6" s="781">
        <v>60</v>
      </c>
      <c r="G6" s="781">
        <v>86</v>
      </c>
      <c r="H6" s="781">
        <v>53</v>
      </c>
      <c r="I6" s="781">
        <v>8</v>
      </c>
      <c r="J6" s="781">
        <v>315</v>
      </c>
    </row>
    <row r="7" spans="1:10" ht="15.5" x14ac:dyDescent="0.35">
      <c r="A7" s="780">
        <v>43617</v>
      </c>
      <c r="B7" s="781">
        <v>54</v>
      </c>
      <c r="C7" s="781">
        <v>3</v>
      </c>
      <c r="D7" s="781">
        <v>17</v>
      </c>
      <c r="E7" s="781">
        <v>24</v>
      </c>
      <c r="F7" s="781">
        <v>48</v>
      </c>
      <c r="G7" s="781">
        <v>89</v>
      </c>
      <c r="H7" s="781">
        <v>41</v>
      </c>
      <c r="I7" s="781">
        <v>9</v>
      </c>
      <c r="J7" s="781">
        <v>285</v>
      </c>
    </row>
    <row r="8" spans="1:10" ht="15.5" x14ac:dyDescent="0.35">
      <c r="A8" s="780">
        <v>43647</v>
      </c>
      <c r="B8" s="781">
        <v>41</v>
      </c>
      <c r="C8" s="781">
        <v>4</v>
      </c>
      <c r="D8" s="781">
        <v>23</v>
      </c>
      <c r="E8" s="781">
        <v>32</v>
      </c>
      <c r="F8" s="781">
        <v>41</v>
      </c>
      <c r="G8" s="781">
        <v>57</v>
      </c>
      <c r="H8" s="781">
        <v>34</v>
      </c>
      <c r="I8" s="781">
        <v>10</v>
      </c>
      <c r="J8" s="781">
        <v>242</v>
      </c>
    </row>
    <row r="9" spans="1:10" ht="15.5" x14ac:dyDescent="0.35">
      <c r="A9" s="780">
        <v>43678</v>
      </c>
      <c r="B9" s="781">
        <v>37</v>
      </c>
      <c r="C9" s="781">
        <v>5</v>
      </c>
      <c r="D9" s="781">
        <v>12</v>
      </c>
      <c r="E9" s="781">
        <v>16</v>
      </c>
      <c r="F9" s="781">
        <v>36</v>
      </c>
      <c r="G9" s="781">
        <v>48</v>
      </c>
      <c r="H9" s="781">
        <v>28</v>
      </c>
      <c r="I9" s="781">
        <v>4</v>
      </c>
      <c r="J9" s="781">
        <v>186</v>
      </c>
    </row>
    <row r="10" spans="1:10" ht="15.5" x14ac:dyDescent="0.35">
      <c r="A10" s="780">
        <v>43709</v>
      </c>
      <c r="B10" s="781">
        <v>51</v>
      </c>
      <c r="C10" s="781">
        <v>7</v>
      </c>
      <c r="D10" s="781">
        <v>14</v>
      </c>
      <c r="E10" s="781">
        <v>32</v>
      </c>
      <c r="F10" s="781">
        <v>46</v>
      </c>
      <c r="G10" s="781">
        <v>46</v>
      </c>
      <c r="H10" s="781">
        <v>38</v>
      </c>
      <c r="I10" s="781">
        <v>10</v>
      </c>
      <c r="J10" s="781">
        <v>244</v>
      </c>
    </row>
    <row r="11" spans="1:10" ht="15.5" x14ac:dyDescent="0.35">
      <c r="A11" s="780">
        <v>43739</v>
      </c>
      <c r="B11" s="781">
        <v>62</v>
      </c>
      <c r="C11" s="781">
        <v>16</v>
      </c>
      <c r="D11" s="781">
        <v>22</v>
      </c>
      <c r="E11" s="781">
        <v>30</v>
      </c>
      <c r="F11" s="781">
        <v>55</v>
      </c>
      <c r="G11" s="781">
        <v>58</v>
      </c>
      <c r="H11" s="781">
        <v>30</v>
      </c>
      <c r="I11" s="781">
        <v>14</v>
      </c>
      <c r="J11" s="781">
        <v>287</v>
      </c>
    </row>
    <row r="12" spans="1:10" ht="15.5" x14ac:dyDescent="0.35">
      <c r="A12" s="780">
        <v>43770</v>
      </c>
      <c r="B12" s="781">
        <v>47</v>
      </c>
      <c r="C12" s="781">
        <v>4</v>
      </c>
      <c r="D12" s="781">
        <v>12</v>
      </c>
      <c r="E12" s="781">
        <v>35</v>
      </c>
      <c r="F12" s="781">
        <v>37</v>
      </c>
      <c r="G12" s="781">
        <v>79</v>
      </c>
      <c r="H12" s="781">
        <v>31</v>
      </c>
      <c r="I12" s="781">
        <v>9</v>
      </c>
      <c r="J12" s="781">
        <v>254</v>
      </c>
    </row>
    <row r="13" spans="1:10" ht="15.5" x14ac:dyDescent="0.35">
      <c r="A13" s="780">
        <v>43800</v>
      </c>
      <c r="B13" s="781">
        <v>34</v>
      </c>
      <c r="C13" s="781" t="s">
        <v>2164</v>
      </c>
      <c r="D13" s="781">
        <v>12</v>
      </c>
      <c r="E13" s="781">
        <v>14</v>
      </c>
      <c r="F13" s="781">
        <v>34</v>
      </c>
      <c r="G13" s="781">
        <v>44</v>
      </c>
      <c r="H13" s="781">
        <v>19</v>
      </c>
      <c r="I13" s="781" t="s">
        <v>2164</v>
      </c>
      <c r="J13" s="781">
        <v>164</v>
      </c>
    </row>
    <row r="14" spans="1:10" ht="15.5" x14ac:dyDescent="0.35">
      <c r="A14" s="780">
        <v>43831</v>
      </c>
      <c r="B14" s="781">
        <v>66</v>
      </c>
      <c r="C14" s="781">
        <v>3</v>
      </c>
      <c r="D14" s="781">
        <v>12</v>
      </c>
      <c r="E14" s="781">
        <v>36</v>
      </c>
      <c r="F14" s="781">
        <v>68</v>
      </c>
      <c r="G14" s="781">
        <v>72</v>
      </c>
      <c r="H14" s="781">
        <v>42</v>
      </c>
      <c r="I14" s="781">
        <v>11</v>
      </c>
      <c r="J14" s="781">
        <v>310</v>
      </c>
    </row>
    <row r="15" spans="1:10" ht="15.5" x14ac:dyDescent="0.35">
      <c r="A15" s="780">
        <v>43862</v>
      </c>
      <c r="B15" s="781">
        <v>63</v>
      </c>
      <c r="C15" s="781" t="s">
        <v>2164</v>
      </c>
      <c r="D15" s="781">
        <v>18</v>
      </c>
      <c r="E15" s="781">
        <v>45</v>
      </c>
      <c r="F15" s="781">
        <v>40</v>
      </c>
      <c r="G15" s="781">
        <v>72</v>
      </c>
      <c r="H15" s="781">
        <v>42</v>
      </c>
      <c r="I15" s="781" t="s">
        <v>2164</v>
      </c>
      <c r="J15" s="781">
        <v>288</v>
      </c>
    </row>
    <row r="16" spans="1:10" ht="15.5" x14ac:dyDescent="0.35">
      <c r="A16" s="780">
        <v>43891</v>
      </c>
      <c r="B16" s="781">
        <v>56</v>
      </c>
      <c r="C16" s="781">
        <v>6</v>
      </c>
      <c r="D16" s="781">
        <v>29</v>
      </c>
      <c r="E16" s="781">
        <v>54</v>
      </c>
      <c r="F16" s="781">
        <v>90</v>
      </c>
      <c r="G16" s="781">
        <v>92</v>
      </c>
      <c r="H16" s="781">
        <v>37</v>
      </c>
      <c r="I16" s="781">
        <v>18</v>
      </c>
      <c r="J16" s="781">
        <v>382</v>
      </c>
    </row>
    <row r="17" spans="1:10" ht="15.5" x14ac:dyDescent="0.35">
      <c r="A17" s="780">
        <v>43922</v>
      </c>
      <c r="B17" s="781">
        <v>47</v>
      </c>
      <c r="C17" s="781">
        <v>19</v>
      </c>
      <c r="D17" s="781">
        <v>21</v>
      </c>
      <c r="E17" s="781">
        <v>49</v>
      </c>
      <c r="F17" s="781">
        <v>57</v>
      </c>
      <c r="G17" s="781">
        <v>89</v>
      </c>
      <c r="H17" s="781">
        <v>18</v>
      </c>
      <c r="I17" s="781">
        <v>16</v>
      </c>
      <c r="J17" s="781">
        <v>316</v>
      </c>
    </row>
    <row r="18" spans="1:10" ht="15.5" x14ac:dyDescent="0.35">
      <c r="A18" s="780">
        <v>43952</v>
      </c>
      <c r="B18" s="781">
        <v>182</v>
      </c>
      <c r="C18" s="781">
        <v>16</v>
      </c>
      <c r="D18" s="781">
        <v>39</v>
      </c>
      <c r="E18" s="781">
        <v>99</v>
      </c>
      <c r="F18" s="781">
        <v>136</v>
      </c>
      <c r="G18" s="781">
        <v>147</v>
      </c>
      <c r="H18" s="781">
        <v>31</v>
      </c>
      <c r="I18" s="781">
        <v>50</v>
      </c>
      <c r="J18" s="781">
        <v>700</v>
      </c>
    </row>
    <row r="19" spans="1:10" ht="15.5" x14ac:dyDescent="0.35">
      <c r="A19" s="780">
        <v>43983</v>
      </c>
      <c r="B19" s="781">
        <v>280</v>
      </c>
      <c r="C19" s="781">
        <v>22</v>
      </c>
      <c r="D19" s="781">
        <v>67</v>
      </c>
      <c r="E19" s="781">
        <v>124</v>
      </c>
      <c r="F19" s="781">
        <v>495</v>
      </c>
      <c r="G19" s="781">
        <v>299</v>
      </c>
      <c r="H19" s="781">
        <v>85</v>
      </c>
      <c r="I19" s="781">
        <v>102</v>
      </c>
      <c r="J19" s="781">
        <v>1474</v>
      </c>
    </row>
    <row r="20" spans="1:10" ht="15.5" x14ac:dyDescent="0.35">
      <c r="A20" s="780">
        <v>44013</v>
      </c>
      <c r="B20" s="781">
        <v>214</v>
      </c>
      <c r="C20" s="781">
        <v>13</v>
      </c>
      <c r="D20" s="781">
        <v>53</v>
      </c>
      <c r="E20" s="781">
        <v>131</v>
      </c>
      <c r="F20" s="781">
        <v>366</v>
      </c>
      <c r="G20" s="781">
        <v>304</v>
      </c>
      <c r="H20" s="781">
        <v>63</v>
      </c>
      <c r="I20" s="781">
        <v>106</v>
      </c>
      <c r="J20" s="781">
        <v>1250</v>
      </c>
    </row>
    <row r="21" spans="1:10" ht="15.5" x14ac:dyDescent="0.35">
      <c r="A21" s="780">
        <v>44044</v>
      </c>
      <c r="B21" s="781">
        <v>97</v>
      </c>
      <c r="C21" s="781">
        <v>11</v>
      </c>
      <c r="D21" s="781">
        <v>31</v>
      </c>
      <c r="E21" s="781">
        <v>67</v>
      </c>
      <c r="F21" s="781">
        <v>212</v>
      </c>
      <c r="G21" s="781">
        <v>184</v>
      </c>
      <c r="H21" s="781">
        <v>49</v>
      </c>
      <c r="I21" s="781">
        <v>79</v>
      </c>
      <c r="J21" s="781">
        <v>730</v>
      </c>
    </row>
    <row r="22" spans="1:10" ht="15.5" x14ac:dyDescent="0.35">
      <c r="A22" s="780">
        <v>44075</v>
      </c>
      <c r="B22" s="781">
        <v>110</v>
      </c>
      <c r="C22" s="781">
        <v>6</v>
      </c>
      <c r="D22" s="781">
        <v>18</v>
      </c>
      <c r="E22" s="781">
        <v>58</v>
      </c>
      <c r="F22" s="781">
        <v>214</v>
      </c>
      <c r="G22" s="781">
        <v>167</v>
      </c>
      <c r="H22" s="781">
        <v>54</v>
      </c>
      <c r="I22" s="781">
        <v>55</v>
      </c>
      <c r="J22" s="781">
        <v>682</v>
      </c>
    </row>
    <row r="23" spans="1:10" ht="15.5" x14ac:dyDescent="0.35">
      <c r="A23" s="780">
        <v>44105</v>
      </c>
      <c r="B23" s="781">
        <v>86</v>
      </c>
      <c r="C23" s="781">
        <v>13</v>
      </c>
      <c r="D23" s="781">
        <v>18</v>
      </c>
      <c r="E23" s="781">
        <v>86</v>
      </c>
      <c r="F23" s="781">
        <v>164</v>
      </c>
      <c r="G23" s="781">
        <v>184</v>
      </c>
      <c r="H23" s="781">
        <v>39</v>
      </c>
      <c r="I23" s="781">
        <v>65</v>
      </c>
      <c r="J23" s="781">
        <v>655</v>
      </c>
    </row>
    <row r="24" spans="1:10" ht="15.5" x14ac:dyDescent="0.35">
      <c r="A24" s="780">
        <v>44136</v>
      </c>
      <c r="B24" s="781">
        <v>51</v>
      </c>
      <c r="C24" s="781">
        <v>7</v>
      </c>
      <c r="D24" s="781">
        <v>16</v>
      </c>
      <c r="E24" s="781">
        <v>41</v>
      </c>
      <c r="F24" s="781">
        <v>89</v>
      </c>
      <c r="G24" s="781">
        <v>92</v>
      </c>
      <c r="H24" s="781">
        <v>40</v>
      </c>
      <c r="I24" s="781">
        <v>14</v>
      </c>
      <c r="J24" s="781">
        <v>350</v>
      </c>
    </row>
    <row r="25" spans="1:10" ht="15.5" x14ac:dyDescent="0.35">
      <c r="A25" s="780">
        <v>44166</v>
      </c>
      <c r="B25" s="781">
        <v>24</v>
      </c>
      <c r="C25" s="781">
        <v>5</v>
      </c>
      <c r="D25" s="781">
        <v>8</v>
      </c>
      <c r="E25" s="781">
        <v>22</v>
      </c>
      <c r="F25" s="781">
        <v>71</v>
      </c>
      <c r="G25" s="781">
        <v>43</v>
      </c>
      <c r="H25" s="781">
        <v>24</v>
      </c>
      <c r="I25" s="781">
        <v>6</v>
      </c>
      <c r="J25" s="781">
        <v>203</v>
      </c>
    </row>
    <row r="26" spans="1:10" ht="15.5" x14ac:dyDescent="0.35">
      <c r="A26" s="780">
        <v>44197</v>
      </c>
      <c r="B26" s="781">
        <v>35</v>
      </c>
      <c r="C26" s="781">
        <v>6</v>
      </c>
      <c r="D26" s="781">
        <v>8</v>
      </c>
      <c r="E26" s="781">
        <v>28</v>
      </c>
      <c r="F26" s="781">
        <v>50</v>
      </c>
      <c r="G26" s="781">
        <v>70</v>
      </c>
      <c r="H26" s="781">
        <v>37</v>
      </c>
      <c r="I26" s="781">
        <v>8</v>
      </c>
      <c r="J26" s="781">
        <v>242</v>
      </c>
    </row>
    <row r="27" spans="1:10" ht="15.5" x14ac:dyDescent="0.35">
      <c r="A27" s="780">
        <v>44228</v>
      </c>
      <c r="B27" s="781">
        <v>47</v>
      </c>
      <c r="C27" s="781">
        <v>9</v>
      </c>
      <c r="D27" s="781">
        <v>10</v>
      </c>
      <c r="E27" s="781">
        <v>37</v>
      </c>
      <c r="F27" s="781">
        <v>41</v>
      </c>
      <c r="G27" s="781">
        <v>76</v>
      </c>
      <c r="H27" s="781">
        <v>35</v>
      </c>
      <c r="I27" s="781">
        <v>7</v>
      </c>
      <c r="J27" s="781">
        <v>262</v>
      </c>
    </row>
    <row r="28" spans="1:10" ht="15.5" x14ac:dyDescent="0.35">
      <c r="A28" s="780">
        <v>44256</v>
      </c>
      <c r="B28" s="781">
        <v>53</v>
      </c>
      <c r="C28" s="781">
        <v>6</v>
      </c>
      <c r="D28" s="781">
        <v>12</v>
      </c>
      <c r="E28" s="781">
        <v>43</v>
      </c>
      <c r="F28" s="781">
        <v>53</v>
      </c>
      <c r="G28" s="781">
        <v>65</v>
      </c>
      <c r="H28" s="781">
        <v>40</v>
      </c>
      <c r="I28" s="781">
        <v>13</v>
      </c>
      <c r="J28" s="781">
        <v>285</v>
      </c>
    </row>
    <row r="29" spans="1:10" ht="15.5" x14ac:dyDescent="0.35">
      <c r="A29" s="780">
        <v>44287</v>
      </c>
      <c r="B29" s="781">
        <v>32</v>
      </c>
      <c r="C29" s="781">
        <v>8</v>
      </c>
      <c r="D29" s="781">
        <v>13</v>
      </c>
      <c r="E29" s="781">
        <v>15</v>
      </c>
      <c r="F29" s="781">
        <v>38</v>
      </c>
      <c r="G29" s="781">
        <v>57</v>
      </c>
      <c r="H29" s="781">
        <v>37</v>
      </c>
      <c r="I29" s="781">
        <v>8</v>
      </c>
      <c r="J29" s="781">
        <v>208</v>
      </c>
    </row>
    <row r="30" spans="1:10" ht="15.5" x14ac:dyDescent="0.35">
      <c r="A30" s="780">
        <v>44317</v>
      </c>
      <c r="B30" s="781">
        <v>41</v>
      </c>
      <c r="C30" s="781">
        <v>6</v>
      </c>
      <c r="D30" s="781">
        <v>8</v>
      </c>
      <c r="E30" s="781">
        <v>16</v>
      </c>
      <c r="F30" s="781">
        <v>33</v>
      </c>
      <c r="G30" s="781">
        <v>57</v>
      </c>
      <c r="H30" s="781">
        <v>40</v>
      </c>
      <c r="I30" s="781">
        <v>6</v>
      </c>
      <c r="J30" s="781">
        <v>207</v>
      </c>
    </row>
    <row r="31" spans="1:10" ht="15.5" x14ac:dyDescent="0.35">
      <c r="A31" s="780">
        <v>44348</v>
      </c>
      <c r="B31" s="781">
        <v>21</v>
      </c>
      <c r="C31" s="781" t="s">
        <v>2164</v>
      </c>
      <c r="D31" s="781">
        <v>9</v>
      </c>
      <c r="E31" s="781">
        <v>23</v>
      </c>
      <c r="F31" s="781">
        <v>21</v>
      </c>
      <c r="G31" s="781">
        <v>26</v>
      </c>
      <c r="H31" s="781">
        <v>40</v>
      </c>
      <c r="I31" s="781" t="s">
        <v>2164</v>
      </c>
      <c r="J31" s="781">
        <v>150</v>
      </c>
    </row>
    <row r="32" spans="1:10" ht="15.5" x14ac:dyDescent="0.35">
      <c r="A32" s="780">
        <v>44378</v>
      </c>
      <c r="B32" s="781">
        <v>22</v>
      </c>
      <c r="C32" s="781">
        <v>4</v>
      </c>
      <c r="D32" s="781">
        <v>6</v>
      </c>
      <c r="E32" s="781">
        <v>15</v>
      </c>
      <c r="F32" s="781">
        <v>22</v>
      </c>
      <c r="G32" s="781">
        <v>49</v>
      </c>
      <c r="H32" s="781">
        <v>28</v>
      </c>
      <c r="I32" s="781">
        <v>4</v>
      </c>
      <c r="J32" s="781">
        <v>150</v>
      </c>
    </row>
    <row r="33" spans="1:10" ht="15.5" x14ac:dyDescent="0.35">
      <c r="A33" s="780">
        <v>44409</v>
      </c>
      <c r="B33" s="781">
        <v>22</v>
      </c>
      <c r="C33" s="781">
        <v>7</v>
      </c>
      <c r="D33" s="781">
        <v>6</v>
      </c>
      <c r="E33" s="781">
        <v>14</v>
      </c>
      <c r="F33" s="781">
        <v>33</v>
      </c>
      <c r="G33" s="781">
        <v>37</v>
      </c>
      <c r="H33" s="781">
        <v>35</v>
      </c>
      <c r="I33" s="781">
        <v>7</v>
      </c>
      <c r="J33" s="781">
        <v>161</v>
      </c>
    </row>
    <row r="34" spans="1:10" ht="15.5" x14ac:dyDescent="0.35">
      <c r="A34" s="780">
        <v>44440</v>
      </c>
      <c r="B34" s="781">
        <v>25</v>
      </c>
      <c r="C34" s="781">
        <v>10</v>
      </c>
      <c r="D34" s="781">
        <v>9</v>
      </c>
      <c r="E34" s="781">
        <v>12</v>
      </c>
      <c r="F34" s="781">
        <v>38</v>
      </c>
      <c r="G34" s="781">
        <v>38</v>
      </c>
      <c r="H34" s="781">
        <v>23</v>
      </c>
      <c r="I34" s="781">
        <v>4</v>
      </c>
      <c r="J34" s="781">
        <v>159</v>
      </c>
    </row>
    <row r="35" spans="1:10" ht="15.5" x14ac:dyDescent="0.35">
      <c r="A35" s="780">
        <v>44470</v>
      </c>
      <c r="B35" s="781">
        <v>30</v>
      </c>
      <c r="C35" s="781">
        <v>7</v>
      </c>
      <c r="D35" s="781">
        <v>5</v>
      </c>
      <c r="E35" s="781">
        <v>28</v>
      </c>
      <c r="F35" s="781">
        <v>24</v>
      </c>
      <c r="G35" s="781">
        <v>29</v>
      </c>
      <c r="H35" s="781">
        <v>23</v>
      </c>
      <c r="I35" s="781">
        <v>6</v>
      </c>
      <c r="J35" s="781">
        <v>152</v>
      </c>
    </row>
    <row r="36" spans="1:10" ht="15.5" x14ac:dyDescent="0.35">
      <c r="A36" s="780">
        <v>44501</v>
      </c>
      <c r="B36" s="781">
        <v>15</v>
      </c>
      <c r="C36" s="781" t="s">
        <v>2164</v>
      </c>
      <c r="D36" s="781">
        <v>6</v>
      </c>
      <c r="E36" s="781">
        <v>11</v>
      </c>
      <c r="F36" s="781">
        <v>23</v>
      </c>
      <c r="G36" s="781">
        <v>54</v>
      </c>
      <c r="H36" s="781">
        <v>20</v>
      </c>
      <c r="I36" s="781" t="s">
        <v>2164</v>
      </c>
      <c r="J36" s="781">
        <v>136</v>
      </c>
    </row>
    <row r="37" spans="1:10" ht="15.5" x14ac:dyDescent="0.35">
      <c r="A37" s="780">
        <v>44531</v>
      </c>
      <c r="B37" s="781">
        <v>13</v>
      </c>
      <c r="C37" s="781" t="s">
        <v>2164</v>
      </c>
      <c r="D37" s="781">
        <v>9</v>
      </c>
      <c r="E37" s="781">
        <v>6</v>
      </c>
      <c r="F37" s="781">
        <v>8</v>
      </c>
      <c r="G37" s="781">
        <v>24</v>
      </c>
      <c r="H37" s="781">
        <v>16</v>
      </c>
      <c r="I37" s="781" t="s">
        <v>2164</v>
      </c>
      <c r="J37" s="781">
        <v>80</v>
      </c>
    </row>
    <row r="38" spans="1:10" ht="15.5" x14ac:dyDescent="0.35">
      <c r="A38" s="780">
        <v>44562</v>
      </c>
      <c r="B38" s="781">
        <v>21</v>
      </c>
      <c r="C38" s="781" t="s">
        <v>2164</v>
      </c>
      <c r="D38" s="781" t="s">
        <v>2164</v>
      </c>
      <c r="E38" s="781">
        <v>17</v>
      </c>
      <c r="F38" s="781">
        <v>35</v>
      </c>
      <c r="G38" s="781">
        <v>31</v>
      </c>
      <c r="H38" s="781">
        <v>21</v>
      </c>
      <c r="I38" s="781">
        <v>7</v>
      </c>
      <c r="J38" s="781">
        <v>140</v>
      </c>
    </row>
    <row r="39" spans="1:10" ht="15.5" x14ac:dyDescent="0.35">
      <c r="A39" s="780">
        <v>44593</v>
      </c>
      <c r="B39" s="781">
        <v>27</v>
      </c>
      <c r="C39" s="781" t="s">
        <v>2164</v>
      </c>
      <c r="D39" s="781">
        <v>13</v>
      </c>
      <c r="E39" s="781">
        <v>27</v>
      </c>
      <c r="F39" s="781">
        <v>27</v>
      </c>
      <c r="G39" s="781">
        <v>57</v>
      </c>
      <c r="H39" s="781">
        <v>40</v>
      </c>
      <c r="I39" s="781" t="s">
        <v>2164</v>
      </c>
      <c r="J39" s="781">
        <v>201</v>
      </c>
    </row>
    <row r="40" spans="1:10" ht="15.5" x14ac:dyDescent="0.35">
      <c r="A40" s="780">
        <v>44621</v>
      </c>
      <c r="B40" s="781">
        <v>39</v>
      </c>
      <c r="C40" s="781">
        <v>4</v>
      </c>
      <c r="D40" s="781">
        <v>10</v>
      </c>
      <c r="E40" s="781">
        <v>22</v>
      </c>
      <c r="F40" s="781">
        <v>44</v>
      </c>
      <c r="G40" s="781">
        <v>66</v>
      </c>
      <c r="H40" s="781">
        <v>29</v>
      </c>
      <c r="I40" s="781">
        <v>9</v>
      </c>
      <c r="J40" s="781">
        <v>223</v>
      </c>
    </row>
    <row r="41" spans="1:10" ht="15.5" x14ac:dyDescent="0.35">
      <c r="A41" s="780">
        <v>44652</v>
      </c>
      <c r="B41" s="781">
        <v>32</v>
      </c>
      <c r="C41" s="781">
        <v>3</v>
      </c>
      <c r="D41" s="781">
        <v>12</v>
      </c>
      <c r="E41" s="781">
        <v>15</v>
      </c>
      <c r="F41" s="781">
        <v>35</v>
      </c>
      <c r="G41" s="781">
        <v>46</v>
      </c>
      <c r="H41" s="781">
        <v>19</v>
      </c>
      <c r="I41" s="781">
        <v>9</v>
      </c>
      <c r="J41" s="781">
        <v>171</v>
      </c>
    </row>
    <row r="42" spans="1:10" ht="15.5" x14ac:dyDescent="0.35">
      <c r="A42" s="780">
        <v>44682</v>
      </c>
      <c r="B42" s="781">
        <v>37</v>
      </c>
      <c r="C42" s="781">
        <v>3</v>
      </c>
      <c r="D42" s="781">
        <v>14</v>
      </c>
      <c r="E42" s="781">
        <v>25</v>
      </c>
      <c r="F42" s="781">
        <v>51</v>
      </c>
      <c r="G42" s="781">
        <v>42</v>
      </c>
      <c r="H42" s="781">
        <v>28</v>
      </c>
      <c r="I42" s="781">
        <v>5</v>
      </c>
      <c r="J42" s="781">
        <v>205</v>
      </c>
    </row>
    <row r="43" spans="1:10" ht="15.5" x14ac:dyDescent="0.35">
      <c r="A43" s="780">
        <v>44713</v>
      </c>
      <c r="B43" s="781">
        <v>28</v>
      </c>
      <c r="C43" s="781" t="s">
        <v>2164</v>
      </c>
      <c r="D43" s="781">
        <v>5</v>
      </c>
      <c r="E43" s="781">
        <v>14</v>
      </c>
      <c r="F43" s="781">
        <v>33</v>
      </c>
      <c r="G43" s="781">
        <v>42</v>
      </c>
      <c r="H43" s="781">
        <v>40</v>
      </c>
      <c r="I43" s="781" t="s">
        <v>2164</v>
      </c>
      <c r="J43" s="781">
        <v>167</v>
      </c>
    </row>
    <row r="44" spans="1:10" ht="15.5" x14ac:dyDescent="0.35">
      <c r="A44" s="780">
        <v>44743</v>
      </c>
      <c r="B44" s="781">
        <v>34</v>
      </c>
      <c r="C44" s="781" t="s">
        <v>2164</v>
      </c>
      <c r="D44" s="781">
        <v>17</v>
      </c>
      <c r="E44" s="781">
        <v>27</v>
      </c>
      <c r="F44" s="781">
        <v>28</v>
      </c>
      <c r="G44" s="781">
        <v>38</v>
      </c>
      <c r="H44" s="781">
        <v>27</v>
      </c>
      <c r="I44" s="781" t="s">
        <v>2164</v>
      </c>
      <c r="J44" s="781">
        <v>178</v>
      </c>
    </row>
    <row r="45" spans="1:10" ht="15.5" x14ac:dyDescent="0.35">
      <c r="A45" s="780">
        <v>44774</v>
      </c>
      <c r="B45" s="781">
        <v>42</v>
      </c>
      <c r="C45" s="781" t="s">
        <v>2164</v>
      </c>
      <c r="D45" s="781">
        <v>19</v>
      </c>
      <c r="E45" s="781">
        <v>26</v>
      </c>
      <c r="F45" s="781">
        <v>35</v>
      </c>
      <c r="G45" s="781">
        <v>52</v>
      </c>
      <c r="H45" s="781">
        <v>21</v>
      </c>
      <c r="I45" s="781" t="s">
        <v>2164</v>
      </c>
      <c r="J45" s="781">
        <v>205</v>
      </c>
    </row>
    <row r="46" spans="1:10" ht="15.5" x14ac:dyDescent="0.35">
      <c r="A46" s="780">
        <v>44805</v>
      </c>
      <c r="B46" s="781">
        <v>45</v>
      </c>
      <c r="C46" s="781" t="s">
        <v>2164</v>
      </c>
      <c r="D46" s="781" t="s">
        <v>2164</v>
      </c>
      <c r="E46" s="781">
        <v>33</v>
      </c>
      <c r="F46" s="781">
        <v>32</v>
      </c>
      <c r="G46" s="781">
        <v>46</v>
      </c>
      <c r="H46" s="781">
        <v>30</v>
      </c>
      <c r="I46" s="781">
        <v>10</v>
      </c>
      <c r="J46" s="781">
        <v>207</v>
      </c>
    </row>
    <row r="47" spans="1:10" ht="15.5" x14ac:dyDescent="0.35">
      <c r="A47" s="780">
        <v>44835</v>
      </c>
      <c r="B47" s="781">
        <v>45</v>
      </c>
      <c r="C47" s="781">
        <v>4</v>
      </c>
      <c r="D47" s="781">
        <v>10</v>
      </c>
      <c r="E47" s="781">
        <v>31</v>
      </c>
      <c r="F47" s="781">
        <v>39</v>
      </c>
      <c r="G47" s="781">
        <v>65</v>
      </c>
      <c r="H47" s="781">
        <v>22</v>
      </c>
      <c r="I47" s="781">
        <v>13</v>
      </c>
      <c r="J47" s="781">
        <v>229</v>
      </c>
    </row>
    <row r="48" spans="1:10" ht="15.5" x14ac:dyDescent="0.35">
      <c r="A48" s="780">
        <v>44866</v>
      </c>
      <c r="B48" s="781">
        <v>57</v>
      </c>
      <c r="C48" s="781">
        <v>7</v>
      </c>
      <c r="D48" s="781">
        <v>16</v>
      </c>
      <c r="E48" s="781">
        <v>48</v>
      </c>
      <c r="F48" s="781">
        <v>31</v>
      </c>
      <c r="G48" s="781">
        <v>45</v>
      </c>
      <c r="H48" s="781">
        <v>37</v>
      </c>
      <c r="I48" s="781">
        <v>9</v>
      </c>
      <c r="J48" s="781">
        <v>250</v>
      </c>
    </row>
    <row r="49" spans="1:10" ht="15.5" x14ac:dyDescent="0.35">
      <c r="A49" s="780">
        <v>44896</v>
      </c>
      <c r="B49" s="781">
        <v>19</v>
      </c>
      <c r="C49" s="781" t="s">
        <v>2164</v>
      </c>
      <c r="D49" s="781">
        <v>6</v>
      </c>
      <c r="E49" s="781">
        <v>33</v>
      </c>
      <c r="F49" s="781">
        <v>37</v>
      </c>
      <c r="G49" s="781">
        <v>46</v>
      </c>
      <c r="H49" s="781">
        <v>26</v>
      </c>
      <c r="I49" s="781" t="s">
        <v>2164</v>
      </c>
      <c r="J49" s="781">
        <v>173</v>
      </c>
    </row>
    <row r="50" spans="1:10" ht="15.5" x14ac:dyDescent="0.35">
      <c r="A50" s="780">
        <v>44927</v>
      </c>
      <c r="B50" s="781">
        <v>60</v>
      </c>
      <c r="C50" s="781" t="s">
        <v>2164</v>
      </c>
      <c r="D50" s="781">
        <v>16</v>
      </c>
      <c r="E50" s="781">
        <v>42</v>
      </c>
      <c r="F50" s="781">
        <v>68</v>
      </c>
      <c r="G50" s="781">
        <v>70</v>
      </c>
      <c r="H50" s="781">
        <v>35</v>
      </c>
      <c r="I50" s="781" t="s">
        <v>2164</v>
      </c>
      <c r="J50" s="781">
        <v>302</v>
      </c>
    </row>
    <row r="51" spans="1:10" ht="15.5" x14ac:dyDescent="0.35">
      <c r="A51" s="780">
        <v>44958</v>
      </c>
      <c r="B51" s="781">
        <v>54</v>
      </c>
      <c r="C51" s="781">
        <v>3</v>
      </c>
      <c r="D51" s="781">
        <v>23</v>
      </c>
      <c r="E51" s="781">
        <v>59</v>
      </c>
      <c r="F51" s="781">
        <v>49</v>
      </c>
      <c r="G51" s="781">
        <v>70</v>
      </c>
      <c r="H51" s="781">
        <v>43</v>
      </c>
      <c r="I51" s="781">
        <v>9</v>
      </c>
      <c r="J51" s="781">
        <v>310</v>
      </c>
    </row>
    <row r="52" spans="1:10" ht="15.5" x14ac:dyDescent="0.35">
      <c r="A52" s="780">
        <v>44986</v>
      </c>
      <c r="B52" s="781">
        <v>56</v>
      </c>
      <c r="C52" s="781">
        <v>5</v>
      </c>
      <c r="D52" s="781">
        <v>16</v>
      </c>
      <c r="E52" s="781">
        <v>53</v>
      </c>
      <c r="F52" s="781">
        <v>69</v>
      </c>
      <c r="G52" s="781">
        <v>92</v>
      </c>
      <c r="H52" s="781">
        <v>39</v>
      </c>
      <c r="I52" s="781">
        <v>10</v>
      </c>
      <c r="J52" s="781">
        <v>340</v>
      </c>
    </row>
    <row r="53" spans="1:10" ht="15.5" x14ac:dyDescent="0.35">
      <c r="A53" s="780">
        <v>45017</v>
      </c>
      <c r="B53" s="781">
        <v>51</v>
      </c>
      <c r="C53" s="781">
        <v>6</v>
      </c>
      <c r="D53" s="781">
        <v>17</v>
      </c>
      <c r="E53" s="781">
        <v>42</v>
      </c>
      <c r="F53" s="781">
        <v>49</v>
      </c>
      <c r="G53" s="781">
        <v>71</v>
      </c>
      <c r="H53" s="781">
        <v>35</v>
      </c>
      <c r="I53" s="781">
        <v>7</v>
      </c>
      <c r="J53" s="781">
        <v>278</v>
      </c>
    </row>
    <row r="54" spans="1:10" ht="15.5" x14ac:dyDescent="0.35">
      <c r="A54" s="780">
        <v>45047</v>
      </c>
      <c r="B54" s="781">
        <v>53</v>
      </c>
      <c r="C54" s="781">
        <v>3</v>
      </c>
      <c r="D54" s="781">
        <v>11</v>
      </c>
      <c r="E54" s="781">
        <v>39</v>
      </c>
      <c r="F54" s="781">
        <v>49</v>
      </c>
      <c r="G54" s="781">
        <v>73</v>
      </c>
      <c r="H54" s="781">
        <v>36</v>
      </c>
      <c r="I54" s="781">
        <v>5</v>
      </c>
      <c r="J54" s="781">
        <v>269</v>
      </c>
    </row>
    <row r="55" spans="1:10" ht="15.5" x14ac:dyDescent="0.35">
      <c r="A55" s="780">
        <v>45078</v>
      </c>
      <c r="B55" s="781">
        <v>49</v>
      </c>
      <c r="C55" s="781">
        <v>4</v>
      </c>
      <c r="D55" s="781">
        <v>15</v>
      </c>
      <c r="E55" s="781">
        <v>54</v>
      </c>
      <c r="F55" s="781">
        <v>31</v>
      </c>
      <c r="G55" s="781">
        <v>74</v>
      </c>
      <c r="H55" s="781">
        <v>50</v>
      </c>
      <c r="I55" s="781">
        <v>12</v>
      </c>
      <c r="J55" s="781">
        <v>289</v>
      </c>
    </row>
    <row r="56" spans="1:10" ht="15.5" x14ac:dyDescent="0.35">
      <c r="A56" s="780">
        <v>45108</v>
      </c>
      <c r="B56" s="781">
        <v>42</v>
      </c>
      <c r="C56" s="781" t="s">
        <v>2164</v>
      </c>
      <c r="D56" s="781">
        <v>20</v>
      </c>
      <c r="E56" s="781">
        <v>47</v>
      </c>
      <c r="F56" s="781">
        <v>48</v>
      </c>
      <c r="G56" s="781">
        <v>50</v>
      </c>
      <c r="H56" s="781">
        <v>42</v>
      </c>
      <c r="I56" s="781" t="s">
        <v>2164</v>
      </c>
      <c r="J56" s="781">
        <v>260</v>
      </c>
    </row>
    <row r="57" spans="1:10" ht="15.5" x14ac:dyDescent="0.35">
      <c r="A57" s="780">
        <v>45139</v>
      </c>
      <c r="B57" s="781">
        <v>39</v>
      </c>
      <c r="C57" s="781">
        <v>4</v>
      </c>
      <c r="D57" s="781">
        <v>12</v>
      </c>
      <c r="E57" s="781">
        <v>46</v>
      </c>
      <c r="F57" s="781">
        <v>32</v>
      </c>
      <c r="G57" s="781">
        <v>64</v>
      </c>
      <c r="H57" s="781">
        <v>38</v>
      </c>
      <c r="I57" s="781">
        <v>8</v>
      </c>
      <c r="J57" s="781">
        <v>243</v>
      </c>
    </row>
    <row r="58" spans="1:10" ht="15.5" x14ac:dyDescent="0.35">
      <c r="A58" s="783">
        <v>45170</v>
      </c>
      <c r="B58" s="781">
        <v>43</v>
      </c>
      <c r="C58" s="781" t="s">
        <v>2164</v>
      </c>
      <c r="D58" s="781">
        <v>7</v>
      </c>
      <c r="E58" s="781">
        <v>36</v>
      </c>
      <c r="F58" s="781">
        <v>52</v>
      </c>
      <c r="G58" s="781">
        <v>105</v>
      </c>
      <c r="H58" s="781">
        <v>38</v>
      </c>
      <c r="I58" s="781" t="s">
        <v>2164</v>
      </c>
      <c r="J58" s="781">
        <v>288</v>
      </c>
    </row>
    <row r="59" spans="1:10" ht="15.5" x14ac:dyDescent="0.35">
      <c r="A59" s="780">
        <v>45200</v>
      </c>
      <c r="B59" s="781">
        <v>48</v>
      </c>
      <c r="C59" s="781">
        <v>3</v>
      </c>
      <c r="D59" s="781">
        <v>21</v>
      </c>
      <c r="E59" s="781">
        <v>63</v>
      </c>
      <c r="F59" s="781">
        <v>36</v>
      </c>
      <c r="G59" s="781">
        <v>94</v>
      </c>
      <c r="H59" s="781">
        <v>29</v>
      </c>
      <c r="I59" s="781">
        <v>10</v>
      </c>
      <c r="J59" s="781">
        <v>304</v>
      </c>
    </row>
    <row r="60" spans="1:10" ht="15.5" x14ac:dyDescent="0.35">
      <c r="A60" s="780">
        <v>45231</v>
      </c>
      <c r="B60" s="781">
        <v>65</v>
      </c>
      <c r="C60" s="781" t="s">
        <v>2164</v>
      </c>
      <c r="D60" s="781">
        <v>16</v>
      </c>
      <c r="E60" s="781">
        <v>57</v>
      </c>
      <c r="F60" s="781">
        <v>52</v>
      </c>
      <c r="G60" s="781">
        <v>98</v>
      </c>
      <c r="H60" s="781">
        <v>39</v>
      </c>
      <c r="I60" s="781" t="s">
        <v>2164</v>
      </c>
      <c r="J60" s="781">
        <v>340</v>
      </c>
    </row>
    <row r="61" spans="1:10" ht="15.5" x14ac:dyDescent="0.35">
      <c r="A61" s="780">
        <v>45261</v>
      </c>
      <c r="B61" s="781">
        <v>39</v>
      </c>
      <c r="C61" s="781" t="s">
        <v>2164</v>
      </c>
      <c r="D61" s="781">
        <v>9</v>
      </c>
      <c r="E61" s="781">
        <v>23</v>
      </c>
      <c r="F61" s="781">
        <v>33</v>
      </c>
      <c r="G61" s="781">
        <v>50</v>
      </c>
      <c r="H61" s="781">
        <v>28</v>
      </c>
      <c r="I61" s="781" t="s">
        <v>2164</v>
      </c>
      <c r="J61" s="781">
        <v>190</v>
      </c>
    </row>
    <row r="62" spans="1:10" ht="15.5" x14ac:dyDescent="0.35">
      <c r="A62" s="780">
        <v>45292</v>
      </c>
      <c r="B62" s="781">
        <v>51</v>
      </c>
      <c r="C62" s="781">
        <v>5</v>
      </c>
      <c r="D62" s="781">
        <v>20</v>
      </c>
      <c r="E62" s="781">
        <v>52</v>
      </c>
      <c r="F62" s="781">
        <v>85</v>
      </c>
      <c r="G62" s="781">
        <v>74</v>
      </c>
      <c r="H62" s="781">
        <v>49</v>
      </c>
      <c r="I62" s="781">
        <v>12</v>
      </c>
      <c r="J62" s="781">
        <v>348</v>
      </c>
    </row>
    <row r="63" spans="1:10" ht="15.5" x14ac:dyDescent="0.35">
      <c r="A63" s="780">
        <v>45323</v>
      </c>
      <c r="B63" s="781">
        <v>50</v>
      </c>
      <c r="C63" s="781">
        <v>6</v>
      </c>
      <c r="D63" s="781">
        <v>18</v>
      </c>
      <c r="E63" s="781">
        <v>71</v>
      </c>
      <c r="F63" s="781">
        <v>56</v>
      </c>
      <c r="G63" s="781">
        <v>105</v>
      </c>
      <c r="H63" s="781">
        <v>54</v>
      </c>
      <c r="I63" s="781">
        <v>5</v>
      </c>
      <c r="J63" s="781">
        <v>365</v>
      </c>
    </row>
    <row r="64" spans="1:10" ht="15.5" x14ac:dyDescent="0.35">
      <c r="A64" s="780">
        <v>45352</v>
      </c>
      <c r="B64" s="781">
        <v>53</v>
      </c>
      <c r="C64" s="781" t="s">
        <v>2164</v>
      </c>
      <c r="D64" s="781">
        <v>13</v>
      </c>
      <c r="E64" s="781">
        <v>55</v>
      </c>
      <c r="F64" s="781">
        <v>85</v>
      </c>
      <c r="G64" s="781">
        <v>75</v>
      </c>
      <c r="H64" s="781">
        <v>50</v>
      </c>
      <c r="I64" s="781" t="s">
        <v>2164</v>
      </c>
      <c r="J64" s="781">
        <v>344</v>
      </c>
    </row>
    <row r="65" spans="1:10" ht="15.5" x14ac:dyDescent="0.35">
      <c r="A65" s="780">
        <v>45383</v>
      </c>
      <c r="B65" s="781">
        <v>48</v>
      </c>
      <c r="C65" s="781">
        <v>5</v>
      </c>
      <c r="D65" s="781">
        <v>12</v>
      </c>
      <c r="E65" s="781">
        <v>44</v>
      </c>
      <c r="F65" s="781">
        <v>45</v>
      </c>
      <c r="G65" s="781">
        <v>76</v>
      </c>
      <c r="H65" s="781">
        <v>42</v>
      </c>
      <c r="I65" s="781">
        <v>6</v>
      </c>
      <c r="J65" s="781">
        <v>278</v>
      </c>
    </row>
    <row r="66" spans="1:10" ht="15.5" x14ac:dyDescent="0.35">
      <c r="A66" s="780">
        <v>45413</v>
      </c>
      <c r="B66" s="781">
        <v>49</v>
      </c>
      <c r="C66" s="781">
        <v>4</v>
      </c>
      <c r="D66" s="781">
        <v>17</v>
      </c>
      <c r="E66" s="781">
        <v>41</v>
      </c>
      <c r="F66" s="781">
        <v>71</v>
      </c>
      <c r="G66" s="781">
        <v>98</v>
      </c>
      <c r="H66" s="781">
        <v>59</v>
      </c>
      <c r="I66" s="781">
        <v>10</v>
      </c>
      <c r="J66" s="781">
        <v>349</v>
      </c>
    </row>
    <row r="67" spans="1:10" ht="15.5" x14ac:dyDescent="0.35">
      <c r="A67" s="780">
        <v>45444</v>
      </c>
      <c r="B67" s="781">
        <v>36</v>
      </c>
      <c r="C67" s="781">
        <v>4</v>
      </c>
      <c r="D67" s="781">
        <v>17</v>
      </c>
      <c r="E67" s="781">
        <v>53</v>
      </c>
      <c r="F67" s="781">
        <v>36</v>
      </c>
      <c r="G67" s="781">
        <v>62</v>
      </c>
      <c r="H67" s="781">
        <v>24</v>
      </c>
      <c r="I67" s="781">
        <v>5</v>
      </c>
      <c r="J67" s="781">
        <v>237</v>
      </c>
    </row>
    <row r="68" spans="1:10" ht="15.5" x14ac:dyDescent="0.35">
      <c r="A68" s="780">
        <v>45474</v>
      </c>
      <c r="B68" s="781">
        <v>52</v>
      </c>
      <c r="C68" s="781">
        <v>11</v>
      </c>
      <c r="D68" s="781">
        <v>19</v>
      </c>
      <c r="E68" s="781">
        <v>62</v>
      </c>
      <c r="F68" s="781">
        <v>51</v>
      </c>
      <c r="G68" s="781">
        <v>67</v>
      </c>
      <c r="H68" s="781">
        <v>42</v>
      </c>
      <c r="I68" s="781">
        <v>11</v>
      </c>
      <c r="J68" s="781">
        <v>315</v>
      </c>
    </row>
    <row r="69" spans="1:10" ht="15.5" x14ac:dyDescent="0.35">
      <c r="A69" s="780">
        <v>45505</v>
      </c>
      <c r="B69" s="781">
        <v>42</v>
      </c>
      <c r="C69" s="781" t="s">
        <v>2164</v>
      </c>
      <c r="D69" s="781">
        <v>12</v>
      </c>
      <c r="E69" s="781">
        <v>29</v>
      </c>
      <c r="F69" s="781">
        <v>45</v>
      </c>
      <c r="G69" s="781">
        <v>64</v>
      </c>
      <c r="H69" s="781">
        <v>38</v>
      </c>
      <c r="I69" s="781" t="s">
        <v>2164</v>
      </c>
      <c r="J69" s="781">
        <v>240</v>
      </c>
    </row>
    <row r="70" spans="1:10" ht="15.5" x14ac:dyDescent="0.35">
      <c r="A70" s="782" t="s">
        <v>2165</v>
      </c>
      <c r="B70" s="781">
        <v>43</v>
      </c>
      <c r="C70" s="781">
        <v>3</v>
      </c>
      <c r="D70" s="781">
        <v>15</v>
      </c>
      <c r="E70" s="781">
        <v>42</v>
      </c>
      <c r="F70" s="781">
        <v>43</v>
      </c>
      <c r="G70" s="781">
        <v>85</v>
      </c>
      <c r="H70" s="781">
        <v>34</v>
      </c>
      <c r="I70" s="781">
        <v>8</v>
      </c>
      <c r="J70" s="781">
        <v>273</v>
      </c>
    </row>
    <row r="71" spans="1:10" ht="15.5" x14ac:dyDescent="0.35">
      <c r="A71" s="780">
        <v>45566</v>
      </c>
      <c r="B71" s="781">
        <v>60</v>
      </c>
      <c r="C71" s="781">
        <v>7</v>
      </c>
      <c r="D71" s="781">
        <v>18</v>
      </c>
      <c r="E71" s="781">
        <v>43</v>
      </c>
      <c r="F71" s="781">
        <v>46</v>
      </c>
      <c r="G71" s="781">
        <v>97</v>
      </c>
      <c r="H71" s="781">
        <v>39</v>
      </c>
      <c r="I71" s="781">
        <v>4</v>
      </c>
      <c r="J71" s="781">
        <v>314</v>
      </c>
    </row>
    <row r="72" spans="1:10" ht="15.5" x14ac:dyDescent="0.35">
      <c r="A72" s="780">
        <v>45597</v>
      </c>
      <c r="B72" s="781">
        <v>51</v>
      </c>
      <c r="C72" s="781">
        <v>5</v>
      </c>
      <c r="D72" s="781">
        <v>9</v>
      </c>
      <c r="E72" s="781">
        <v>38</v>
      </c>
      <c r="F72" s="781">
        <v>37</v>
      </c>
      <c r="G72" s="781">
        <v>68</v>
      </c>
      <c r="H72" s="781">
        <v>39</v>
      </c>
      <c r="I72" s="781">
        <v>14</v>
      </c>
      <c r="J72" s="781">
        <v>261</v>
      </c>
    </row>
    <row r="73" spans="1:10" ht="15.5" x14ac:dyDescent="0.35">
      <c r="A73" s="780">
        <v>45627</v>
      </c>
      <c r="B73" s="781">
        <v>44</v>
      </c>
      <c r="C73" s="781">
        <v>6</v>
      </c>
      <c r="D73" s="781">
        <v>7</v>
      </c>
      <c r="E73" s="781">
        <v>29</v>
      </c>
      <c r="F73" s="781">
        <v>28</v>
      </c>
      <c r="G73" s="781">
        <v>57</v>
      </c>
      <c r="H73" s="781">
        <v>33</v>
      </c>
      <c r="I73" s="781">
        <v>11</v>
      </c>
      <c r="J73" s="781">
        <v>215</v>
      </c>
    </row>
    <row r="74" spans="1:10" ht="15.5" x14ac:dyDescent="0.35">
      <c r="A74" s="780">
        <v>45658</v>
      </c>
      <c r="B74" s="781">
        <v>56</v>
      </c>
      <c r="C74" s="781">
        <v>4</v>
      </c>
      <c r="D74" s="781">
        <v>15</v>
      </c>
      <c r="E74" s="781">
        <v>55</v>
      </c>
      <c r="F74" s="781">
        <v>69</v>
      </c>
      <c r="G74" s="781">
        <v>79</v>
      </c>
      <c r="H74" s="781">
        <v>57</v>
      </c>
      <c r="I74" s="781">
        <v>13</v>
      </c>
      <c r="J74" s="781">
        <v>348</v>
      </c>
    </row>
    <row r="75" spans="1:10" ht="15.5" x14ac:dyDescent="0.35">
      <c r="A75" s="780">
        <v>45689</v>
      </c>
      <c r="B75" s="781">
        <v>58</v>
      </c>
      <c r="C75" s="781">
        <v>6</v>
      </c>
      <c r="D75" s="781">
        <v>25</v>
      </c>
      <c r="E75" s="781">
        <v>69</v>
      </c>
      <c r="F75" s="781">
        <v>49</v>
      </c>
      <c r="G75" s="781">
        <v>91</v>
      </c>
      <c r="H75" s="781">
        <v>52</v>
      </c>
      <c r="I75" s="781">
        <v>15</v>
      </c>
      <c r="J75" s="781">
        <v>365</v>
      </c>
    </row>
    <row r="76" spans="1:10" ht="15.5" x14ac:dyDescent="0.35">
      <c r="A76" s="780">
        <v>45717</v>
      </c>
      <c r="B76" s="781">
        <v>59</v>
      </c>
      <c r="C76" s="781">
        <v>16</v>
      </c>
      <c r="D76" s="781">
        <v>21</v>
      </c>
      <c r="E76" s="781">
        <v>51</v>
      </c>
      <c r="F76" s="781">
        <v>69</v>
      </c>
      <c r="G76" s="781">
        <v>99</v>
      </c>
      <c r="H76" s="781">
        <v>68</v>
      </c>
      <c r="I76" s="781">
        <v>12</v>
      </c>
      <c r="J76" s="781">
        <v>395</v>
      </c>
    </row>
    <row r="77" spans="1:10" ht="15.5" x14ac:dyDescent="0.35">
      <c r="A77" s="780">
        <v>45748</v>
      </c>
      <c r="B77" s="781">
        <v>56</v>
      </c>
      <c r="C77" s="781">
        <v>11</v>
      </c>
      <c r="D77" s="781">
        <v>11</v>
      </c>
      <c r="E77" s="781">
        <v>41</v>
      </c>
      <c r="F77" s="781">
        <v>48</v>
      </c>
      <c r="G77" s="781">
        <v>75</v>
      </c>
      <c r="H77" s="781">
        <v>59</v>
      </c>
      <c r="I77" s="781">
        <v>19</v>
      </c>
      <c r="J77" s="781">
        <v>320</v>
      </c>
    </row>
    <row r="78" spans="1:10" ht="15.5" x14ac:dyDescent="0.35">
      <c r="A78" s="780">
        <v>45778</v>
      </c>
      <c r="B78" s="781">
        <v>49</v>
      </c>
      <c r="C78" s="781">
        <v>8</v>
      </c>
      <c r="D78" s="781">
        <v>12</v>
      </c>
      <c r="E78" s="781">
        <v>48</v>
      </c>
      <c r="F78" s="781">
        <v>45</v>
      </c>
      <c r="G78" s="781">
        <v>95</v>
      </c>
      <c r="H78" s="781">
        <v>65</v>
      </c>
      <c r="I78" s="781">
        <v>10</v>
      </c>
      <c r="J78" s="781">
        <v>332</v>
      </c>
    </row>
    <row r="79" spans="1:10" ht="15.5" x14ac:dyDescent="0.35">
      <c r="A79" s="780">
        <v>45809</v>
      </c>
      <c r="B79" s="781">
        <v>60</v>
      </c>
      <c r="C79" s="781">
        <v>9</v>
      </c>
      <c r="D79" s="781">
        <v>14</v>
      </c>
      <c r="E79" s="781">
        <v>43</v>
      </c>
      <c r="F79" s="781">
        <v>50</v>
      </c>
      <c r="G79" s="781">
        <v>91</v>
      </c>
      <c r="H79" s="781">
        <v>58</v>
      </c>
      <c r="I79" s="781">
        <v>12</v>
      </c>
      <c r="J79" s="781">
        <v>337</v>
      </c>
    </row>
    <row r="80" spans="1:10" ht="15.5" x14ac:dyDescent="0.35">
      <c r="A80" s="780">
        <v>45839</v>
      </c>
      <c r="B80" s="781">
        <v>44</v>
      </c>
      <c r="C80" s="781">
        <v>6</v>
      </c>
      <c r="D80" s="781">
        <v>13</v>
      </c>
      <c r="E80" s="781">
        <v>54</v>
      </c>
      <c r="F80" s="781">
        <v>67</v>
      </c>
      <c r="G80" s="781">
        <v>91</v>
      </c>
      <c r="H80" s="781">
        <v>45</v>
      </c>
      <c r="I80" s="781">
        <v>24</v>
      </c>
      <c r="J80" s="781">
        <v>344</v>
      </c>
    </row>
    <row r="81" spans="1:10" ht="15.5" x14ac:dyDescent="0.35">
      <c r="A81" s="780">
        <v>45870</v>
      </c>
      <c r="B81" s="781">
        <v>42</v>
      </c>
      <c r="C81" s="781">
        <v>5</v>
      </c>
      <c r="D81" s="781">
        <v>6</v>
      </c>
      <c r="E81" s="781">
        <v>32</v>
      </c>
      <c r="F81" s="781">
        <v>37</v>
      </c>
      <c r="G81" s="781">
        <v>73</v>
      </c>
      <c r="H81" s="781">
        <v>39</v>
      </c>
      <c r="I81" s="781">
        <v>8</v>
      </c>
      <c r="J81" s="781">
        <v>242</v>
      </c>
    </row>
    <row r="82" spans="1:10" ht="15.5" x14ac:dyDescent="0.35">
      <c r="A82" s="780">
        <v>45901</v>
      </c>
      <c r="B82" s="781">
        <v>45</v>
      </c>
      <c r="C82" s="781">
        <v>4</v>
      </c>
      <c r="D82" s="781">
        <v>17</v>
      </c>
      <c r="E82" s="781">
        <v>47</v>
      </c>
      <c r="F82" s="781">
        <v>47</v>
      </c>
      <c r="G82" s="781">
        <v>112</v>
      </c>
      <c r="H82" s="781">
        <v>33</v>
      </c>
      <c r="I82" s="781">
        <v>7</v>
      </c>
      <c r="J82" s="781">
        <v>312</v>
      </c>
    </row>
    <row r="83" spans="1:10" ht="15.5" x14ac:dyDescent="0.35">
      <c r="A83" s="780">
        <v>45931</v>
      </c>
      <c r="B83" s="781">
        <v>52</v>
      </c>
      <c r="C83" s="781">
        <v>15</v>
      </c>
      <c r="D83" s="781">
        <v>13</v>
      </c>
      <c r="E83" s="781">
        <v>37</v>
      </c>
      <c r="F83" s="781">
        <v>57</v>
      </c>
      <c r="G83" s="781">
        <v>124</v>
      </c>
      <c r="H83" s="781">
        <v>44</v>
      </c>
      <c r="I83" s="781">
        <v>19</v>
      </c>
      <c r="J83" s="781">
        <v>361</v>
      </c>
    </row>
    <row r="84" spans="1:10" ht="15.5" x14ac:dyDescent="0.35">
      <c r="A84" s="780">
        <v>45962</v>
      </c>
      <c r="B84" s="781">
        <v>54</v>
      </c>
      <c r="C84" s="781">
        <v>5</v>
      </c>
      <c r="D84" s="781">
        <v>17</v>
      </c>
      <c r="E84" s="781">
        <v>44</v>
      </c>
      <c r="F84" s="781">
        <v>52</v>
      </c>
      <c r="G84" s="781">
        <v>82</v>
      </c>
      <c r="H84" s="781">
        <v>81</v>
      </c>
      <c r="I84" s="781">
        <v>15</v>
      </c>
      <c r="J84" s="781">
        <v>350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FCD7C-882A-4B5C-AC12-5D1B45265F23}">
  <sheetPr>
    <tabColor rgb="FF00B050"/>
  </sheetPr>
  <dimension ref="A1"/>
  <sheetViews>
    <sheetView workbookViewId="0"/>
  </sheetViews>
  <sheetFormatPr defaultRowHeight="14.5" x14ac:dyDescent="0.3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48F17-58C0-4647-AEBE-8D16940341CB}">
  <sheetPr codeName="Sheet7">
    <tabColor rgb="FF00B0F0"/>
    <pageSetUpPr autoPageBreaks="0"/>
  </sheetPr>
  <dimension ref="A1:BL111"/>
  <sheetViews>
    <sheetView workbookViewId="0"/>
  </sheetViews>
  <sheetFormatPr defaultColWidth="9.453125" defaultRowHeight="12.5" x14ac:dyDescent="0.25"/>
  <cols>
    <col min="1" max="1" width="10.453125" style="20" bestFit="1" customWidth="1"/>
    <col min="2" max="2" width="15.453125" style="20" customWidth="1"/>
    <col min="3" max="3" width="13.54296875" style="20" customWidth="1"/>
    <col min="4" max="4" width="15.453125" style="20" customWidth="1"/>
    <col min="5" max="9" width="13.54296875" style="20" customWidth="1"/>
    <col min="10" max="10" width="4.453125" style="519" customWidth="1"/>
    <col min="11" max="12" width="13.54296875" style="519" customWidth="1"/>
    <col min="13" max="13" width="4.453125" style="20" customWidth="1"/>
    <col min="14" max="14" width="14.54296875" style="20" customWidth="1"/>
    <col min="15" max="15" width="13.54296875" style="20" customWidth="1"/>
    <col min="16" max="16" width="15" style="20" customWidth="1"/>
    <col min="17" max="17" width="14.54296875" style="20" customWidth="1"/>
    <col min="18" max="18" width="15.453125" style="20" customWidth="1"/>
    <col min="19" max="19" width="15" style="20" customWidth="1"/>
    <col min="20" max="20" width="15.54296875" style="20" customWidth="1"/>
    <col min="21" max="21" width="4.453125" style="20" customWidth="1"/>
    <col min="22" max="23" width="13.54296875" style="20" customWidth="1"/>
    <col min="24" max="24" width="14.54296875" style="20" customWidth="1"/>
    <col min="25" max="28" width="13.54296875" style="20" customWidth="1"/>
    <col min="29" max="29" width="1.453125" style="20" customWidth="1"/>
    <col min="30" max="30" width="9.453125" style="20"/>
    <col min="31" max="31" width="12.54296875" style="20" customWidth="1"/>
    <col min="32" max="32" width="13.453125" style="20" customWidth="1"/>
    <col min="33" max="33" width="17.54296875" style="20" bestFit="1" customWidth="1"/>
    <col min="34" max="35" width="13.453125" style="20" customWidth="1"/>
    <col min="36" max="48" width="9.453125" style="20"/>
    <col min="49" max="49" width="22.1796875" style="20" customWidth="1"/>
    <col min="50" max="50" width="28.1796875" style="20" customWidth="1"/>
    <col min="51" max="51" width="7.54296875" style="20" customWidth="1"/>
    <col min="52" max="52" width="9.81640625" style="20" customWidth="1"/>
    <col min="53" max="53" width="21" style="20" customWidth="1"/>
    <col min="54" max="16384" width="9.453125" style="20"/>
  </cols>
  <sheetData>
    <row r="1" spans="1:55" ht="20" x14ac:dyDescent="0.4">
      <c r="B1" s="538" t="s">
        <v>2175</v>
      </c>
      <c r="J1" s="20"/>
      <c r="K1" s="20"/>
      <c r="L1" s="20"/>
    </row>
    <row r="2" spans="1:55" ht="20" x14ac:dyDescent="0.4">
      <c r="B2" s="537"/>
      <c r="J2" s="20"/>
      <c r="K2" s="20"/>
      <c r="L2" s="20"/>
    </row>
    <row r="3" spans="1:55" ht="15.5" x14ac:dyDescent="0.35">
      <c r="B3" s="536" t="s">
        <v>2176</v>
      </c>
      <c r="C3" s="183"/>
      <c r="J3" s="20"/>
      <c r="K3" s="20"/>
      <c r="L3" s="20"/>
    </row>
    <row r="4" spans="1:55" x14ac:dyDescent="0.25">
      <c r="B4" s="534"/>
      <c r="C4" s="534"/>
      <c r="G4" s="535"/>
      <c r="H4" s="535"/>
      <c r="J4" s="20"/>
      <c r="K4" s="20"/>
      <c r="L4" s="20"/>
    </row>
    <row r="5" spans="1:55" ht="15" x14ac:dyDescent="0.3">
      <c r="B5" s="534"/>
      <c r="C5" s="873" t="s">
        <v>2177</v>
      </c>
      <c r="D5" s="873"/>
      <c r="E5" s="873"/>
      <c r="F5" s="873"/>
      <c r="G5" s="873"/>
      <c r="H5" s="873"/>
      <c r="I5" s="873"/>
      <c r="J5" s="20"/>
      <c r="K5" s="873" t="s">
        <v>2178</v>
      </c>
      <c r="L5" s="873"/>
      <c r="N5" s="873" t="s">
        <v>276</v>
      </c>
      <c r="O5" s="873"/>
      <c r="P5" s="873"/>
      <c r="Q5" s="873"/>
      <c r="R5" s="873"/>
      <c r="S5" s="873"/>
      <c r="T5" s="873"/>
      <c r="V5" s="873" t="s">
        <v>2179</v>
      </c>
      <c r="W5" s="873"/>
      <c r="X5" s="873"/>
      <c r="Y5" s="873"/>
      <c r="Z5" s="873"/>
      <c r="AA5" s="873"/>
      <c r="AB5" s="873"/>
    </row>
    <row r="6" spans="1:55" x14ac:dyDescent="0.25">
      <c r="J6" s="20"/>
      <c r="K6" s="533"/>
      <c r="L6" s="533"/>
    </row>
    <row r="7" spans="1:55" ht="69" customHeight="1" x14ac:dyDescent="0.25">
      <c r="C7" s="530" t="s">
        <v>2180</v>
      </c>
      <c r="D7" s="530" t="s">
        <v>2181</v>
      </c>
      <c r="E7" s="530" t="s">
        <v>2182</v>
      </c>
      <c r="F7" s="530" t="s">
        <v>2183</v>
      </c>
      <c r="G7" s="530" t="s">
        <v>2184</v>
      </c>
      <c r="H7" s="530" t="s">
        <v>2185</v>
      </c>
      <c r="I7" s="530" t="s">
        <v>2186</v>
      </c>
      <c r="J7" s="532"/>
      <c r="K7" s="530" t="s">
        <v>2187</v>
      </c>
      <c r="L7" s="530" t="s">
        <v>2188</v>
      </c>
      <c r="M7" s="532"/>
      <c r="N7" s="530" t="s">
        <v>2189</v>
      </c>
      <c r="O7" s="530" t="s">
        <v>2190</v>
      </c>
      <c r="P7" s="530" t="s">
        <v>2191</v>
      </c>
      <c r="Q7" s="530" t="s">
        <v>2192</v>
      </c>
      <c r="R7" s="530" t="s">
        <v>2193</v>
      </c>
      <c r="S7" s="530" t="s">
        <v>2194</v>
      </c>
      <c r="T7" s="530" t="s">
        <v>2195</v>
      </c>
      <c r="U7" s="532"/>
      <c r="V7" s="531" t="s">
        <v>2196</v>
      </c>
      <c r="W7" s="530" t="s">
        <v>2197</v>
      </c>
      <c r="X7" s="530" t="s">
        <v>2198</v>
      </c>
      <c r="Y7" s="530" t="s">
        <v>2199</v>
      </c>
      <c r="Z7" s="530" t="s">
        <v>2200</v>
      </c>
      <c r="AA7" s="530" t="s">
        <v>2201</v>
      </c>
      <c r="AB7" s="530" t="s">
        <v>2202</v>
      </c>
      <c r="AC7" s="529"/>
      <c r="AE7" s="540" t="s">
        <v>2203</v>
      </c>
      <c r="AF7" s="540" t="s">
        <v>2204</v>
      </c>
      <c r="AG7" s="540"/>
      <c r="AH7" s="540" t="s">
        <v>2204</v>
      </c>
      <c r="AI7" s="540" t="s">
        <v>2205</v>
      </c>
    </row>
    <row r="8" spans="1:55" ht="13" x14ac:dyDescent="0.3">
      <c r="A8" s="541">
        <f>DATE(2001,10,1)</f>
        <v>37165</v>
      </c>
      <c r="B8" s="599" t="s">
        <v>407</v>
      </c>
      <c r="C8" s="621">
        <v>26375755.3091892</v>
      </c>
      <c r="D8" s="621">
        <v>363624.02725432703</v>
      </c>
      <c r="E8" s="621">
        <v>543004.62727087305</v>
      </c>
      <c r="F8" s="621">
        <v>915392.662568848</v>
      </c>
      <c r="G8" s="621">
        <v>906628.65452520014</v>
      </c>
      <c r="H8" s="621">
        <v>8764.0080436478602</v>
      </c>
      <c r="I8" s="621">
        <v>66356.919006206095</v>
      </c>
      <c r="J8" s="621"/>
      <c r="K8" s="621">
        <v>821003.28054869396</v>
      </c>
      <c r="L8" s="618">
        <v>3.0807616309546879</v>
      </c>
      <c r="M8" s="621"/>
      <c r="N8" s="621">
        <v>792239.97099562304</v>
      </c>
      <c r="O8" s="621">
        <v>417425.18852801999</v>
      </c>
      <c r="P8" s="621">
        <v>261623.455547627</v>
      </c>
      <c r="Q8" s="621">
        <v>688747.68650456495</v>
      </c>
      <c r="R8" s="621">
        <v>679048.644075647</v>
      </c>
      <c r="S8" s="621">
        <v>9699.04242891795</v>
      </c>
      <c r="T8" s="621">
        <v>31472.994561233791</v>
      </c>
      <c r="U8" s="621"/>
      <c r="V8" s="621">
        <v>7873641.5443556197</v>
      </c>
      <c r="W8" s="621">
        <v>497967.474040828</v>
      </c>
      <c r="X8" s="621">
        <v>325123.65925023798</v>
      </c>
      <c r="Y8" s="621">
        <v>804628.0828185</v>
      </c>
      <c r="Z8" s="621">
        <v>823091.13329106593</v>
      </c>
      <c r="AA8" s="621">
        <v>-18463.050472565927</v>
      </c>
      <c r="AB8" s="621">
        <v>-33477.913567446172</v>
      </c>
      <c r="AE8" s="305">
        <f>W8/Z8</f>
        <v>0.60499676633587796</v>
      </c>
      <c r="AF8" s="305">
        <f>X8/Z8</f>
        <v>0.3950032336641221</v>
      </c>
      <c r="AG8" s="305"/>
      <c r="AH8" s="305">
        <f>X8/$Q8</f>
        <v>0.47205045566143344</v>
      </c>
      <c r="AI8" s="305">
        <f>D8/$Q8</f>
        <v>0.52794954433856667</v>
      </c>
      <c r="AV8" s="26" t="s">
        <v>2206</v>
      </c>
    </row>
    <row r="9" spans="1:55" x14ac:dyDescent="0.25">
      <c r="A9" s="541">
        <f>EDATE(A8, 3)</f>
        <v>37257</v>
      </c>
      <c r="B9" s="599" t="s">
        <v>410</v>
      </c>
      <c r="C9" s="621">
        <v>26375457.90484</v>
      </c>
      <c r="D9" s="621">
        <v>354867.77228326898</v>
      </c>
      <c r="E9" s="621">
        <v>570290.39849229797</v>
      </c>
      <c r="F9" s="621">
        <v>904665.61520351097</v>
      </c>
      <c r="G9" s="621">
        <v>925158.17077556695</v>
      </c>
      <c r="H9" s="621">
        <v>-20492.555572055979</v>
      </c>
      <c r="I9" s="621">
        <v>-1086.4926899038255</v>
      </c>
      <c r="J9" s="621"/>
      <c r="K9" s="621">
        <v>813983.07319193799</v>
      </c>
      <c r="L9" s="618">
        <v>3.0546210052783596</v>
      </c>
      <c r="M9" s="621"/>
      <c r="N9" s="621">
        <v>799291.66003330704</v>
      </c>
      <c r="O9" s="621">
        <v>441693.36011088197</v>
      </c>
      <c r="P9" s="621">
        <v>265444.09111381898</v>
      </c>
      <c r="Q9" s="621">
        <v>680605.99604869098</v>
      </c>
      <c r="R9" s="621">
        <v>707137.45122470101</v>
      </c>
      <c r="S9" s="621">
        <v>-26531.455176010029</v>
      </c>
      <c r="T9" s="621">
        <v>-7313.2113434353378</v>
      </c>
      <c r="U9" s="621"/>
      <c r="V9" s="621">
        <v>7911050.7562720804</v>
      </c>
      <c r="W9" s="621">
        <v>462972.255092629</v>
      </c>
      <c r="X9" s="621">
        <v>325738.22376542201</v>
      </c>
      <c r="Y9" s="621">
        <v>835734.4896061169</v>
      </c>
      <c r="Z9" s="621">
        <v>788710.47885805101</v>
      </c>
      <c r="AA9" s="621">
        <v>47024.010748065892</v>
      </c>
      <c r="AB9" s="621">
        <v>71725.704033335671</v>
      </c>
      <c r="AE9" s="305">
        <f t="shared" ref="AE9:AE72" si="0">W9/Z9</f>
        <v>0.58699899076141593</v>
      </c>
      <c r="AF9" s="305">
        <f t="shared" ref="AF9:AF72" si="1">X9/Z9</f>
        <v>0.41300100923858407</v>
      </c>
      <c r="AG9" s="305"/>
      <c r="AH9" s="305">
        <f t="shared" ref="AH9:AH72" si="2">X9/$Q9</f>
        <v>0.47860028512313973</v>
      </c>
      <c r="AI9" s="305">
        <f t="shared" ref="AI9:AI72" si="3">D9/$Q9</f>
        <v>0.52139971487686032</v>
      </c>
      <c r="AW9" s="20" t="str">
        <f>D7</f>
        <v>Employment to Unemployment</v>
      </c>
      <c r="AX9" s="20" t="str">
        <f>E7</f>
        <v>Employment to Economic Inactivity</v>
      </c>
      <c r="AY9" s="20" t="str">
        <f>O7</f>
        <v>Unemployment to Employment</v>
      </c>
      <c r="AZ9" s="20" t="str">
        <f>P7</f>
        <v>Unemployment to Economic Inactivity</v>
      </c>
      <c r="BA9" s="20" t="str">
        <f>W7</f>
        <v>Economic Inactivity to Employment</v>
      </c>
      <c r="BB9" s="20" t="str">
        <f>X7</f>
        <v>Economic Inactivity to Unemployment</v>
      </c>
      <c r="BC9" s="20" t="s">
        <v>2207</v>
      </c>
    </row>
    <row r="10" spans="1:55" ht="14.5" x14ac:dyDescent="0.35">
      <c r="A10" s="541">
        <f t="shared" ref="A10:A73" si="4">EDATE(A9, 3)</f>
        <v>37347</v>
      </c>
      <c r="B10" s="599" t="s">
        <v>413</v>
      </c>
      <c r="C10" s="621">
        <v>26423872.551013499</v>
      </c>
      <c r="D10" s="621">
        <v>353757.50758767402</v>
      </c>
      <c r="E10" s="621">
        <v>521247.647327204</v>
      </c>
      <c r="F10" s="621">
        <v>1019781.285720114</v>
      </c>
      <c r="G10" s="621">
        <v>875005.15491487808</v>
      </c>
      <c r="H10" s="621">
        <v>144776.13080523594</v>
      </c>
      <c r="I10" s="621">
        <v>133016.52596798167</v>
      </c>
      <c r="J10" s="621"/>
      <c r="K10" s="621">
        <v>781956.59957756998</v>
      </c>
      <c r="L10" s="618">
        <v>2.9290346564384016</v>
      </c>
      <c r="M10" s="621"/>
      <c r="N10" s="621">
        <v>773623.442075136</v>
      </c>
      <c r="O10" s="621">
        <v>479712.07381833799</v>
      </c>
      <c r="P10" s="621">
        <v>258239.09128837101</v>
      </c>
      <c r="Q10" s="621">
        <v>720654.43051245599</v>
      </c>
      <c r="R10" s="621">
        <v>737951.165106709</v>
      </c>
      <c r="S10" s="621">
        <v>-17296.734594253008</v>
      </c>
      <c r="T10" s="621">
        <v>2939.1994457854889</v>
      </c>
      <c r="U10" s="621"/>
      <c r="V10" s="621">
        <v>7879987.0285991896</v>
      </c>
      <c r="W10" s="621">
        <v>540069.21190177603</v>
      </c>
      <c r="X10" s="621">
        <v>366896.92292478197</v>
      </c>
      <c r="Y10" s="621">
        <v>779486.73861557501</v>
      </c>
      <c r="Z10" s="621">
        <v>906966.13482655794</v>
      </c>
      <c r="AA10" s="621">
        <v>-127479.39621098293</v>
      </c>
      <c r="AB10" s="621">
        <v>-71244.725413769484</v>
      </c>
      <c r="AE10" s="305">
        <f t="shared" si="0"/>
        <v>0.5954678914280026</v>
      </c>
      <c r="AF10" s="305">
        <f t="shared" si="1"/>
        <v>0.4045321085719974</v>
      </c>
      <c r="AG10" s="305"/>
      <c r="AH10" s="305">
        <f t="shared" si="2"/>
        <v>0.50911630788682205</v>
      </c>
      <c r="AI10" s="305">
        <f t="shared" si="3"/>
        <v>0.49088369211317789</v>
      </c>
      <c r="AK10"/>
      <c r="AV10" s="20" t="s">
        <v>2208</v>
      </c>
      <c r="AW10" s="539">
        <f>AVERAGE(D63:D82)</f>
        <v>300817.79576621432</v>
      </c>
      <c r="AX10" s="539">
        <f>AVERAGE(E63:E82)</f>
        <v>567830.93184750958</v>
      </c>
      <c r="AY10" s="539">
        <f>AVERAGE(O63:O82)</f>
        <v>425540.57799798017</v>
      </c>
      <c r="AZ10" s="539">
        <f>AVERAGE(P63:P82)</f>
        <v>296392.74701814528</v>
      </c>
      <c r="BA10" s="539">
        <f>AVERAGE(W63:W82)</f>
        <v>565767.13674316648</v>
      </c>
      <c r="BB10" s="539">
        <f>AVERAGE(X63:X82)</f>
        <v>389735.39916051709</v>
      </c>
      <c r="BC10" s="539">
        <f>AVERAGE(K63:K82)</f>
        <v>752537.7434542838</v>
      </c>
    </row>
    <row r="11" spans="1:55" x14ac:dyDescent="0.25">
      <c r="A11" s="541">
        <f t="shared" si="4"/>
        <v>37438</v>
      </c>
      <c r="B11" s="599" t="s">
        <v>416</v>
      </c>
      <c r="C11" s="621">
        <v>26525576.0309297</v>
      </c>
      <c r="D11" s="621">
        <v>374961.33325285598</v>
      </c>
      <c r="E11" s="621">
        <v>533018.42031933297</v>
      </c>
      <c r="F11" s="621">
        <v>943941.83813529497</v>
      </c>
      <c r="G11" s="621">
        <v>907979.75357218902</v>
      </c>
      <c r="H11" s="621">
        <v>35962.084563105949</v>
      </c>
      <c r="I11" s="621">
        <v>1869.6704137921333</v>
      </c>
      <c r="J11" s="621"/>
      <c r="K11" s="621">
        <v>763238.37170341599</v>
      </c>
      <c r="L11" s="618">
        <v>2.8476303729970338</v>
      </c>
      <c r="M11" s="621"/>
      <c r="N11" s="621">
        <v>789597.98546266695</v>
      </c>
      <c r="O11" s="621">
        <v>454993.21417045599</v>
      </c>
      <c r="P11" s="621">
        <v>254818.51309447599</v>
      </c>
      <c r="Q11" s="621">
        <v>721720.55208919197</v>
      </c>
      <c r="R11" s="621">
        <v>709811.72726493201</v>
      </c>
      <c r="S11" s="621">
        <v>11908.824824259966</v>
      </c>
      <c r="T11" s="621">
        <v>47036.111240236787</v>
      </c>
      <c r="U11" s="621"/>
      <c r="V11" s="621">
        <v>7873631.96848136</v>
      </c>
      <c r="W11" s="621">
        <v>488948.62396483897</v>
      </c>
      <c r="X11" s="621">
        <v>346759.21883633599</v>
      </c>
      <c r="Y11" s="621">
        <v>787836.93341380893</v>
      </c>
      <c r="Z11" s="621">
        <v>835707.84280117496</v>
      </c>
      <c r="AA11" s="621">
        <v>-47870.909387366031</v>
      </c>
      <c r="AB11" s="621">
        <v>12561.218345979229</v>
      </c>
      <c r="AE11" s="305">
        <f t="shared" si="0"/>
        <v>0.58507124011897749</v>
      </c>
      <c r="AF11" s="305">
        <f t="shared" si="1"/>
        <v>0.41492875988102246</v>
      </c>
      <c r="AG11" s="305"/>
      <c r="AH11" s="305">
        <f t="shared" si="2"/>
        <v>0.48046188768292503</v>
      </c>
      <c r="AI11" s="305">
        <f t="shared" si="3"/>
        <v>0.51953811231707503</v>
      </c>
      <c r="AV11" s="20" t="s">
        <v>2209</v>
      </c>
      <c r="AW11" s="539">
        <f>AVERAGE(D83:D86)</f>
        <v>351032.36471128429</v>
      </c>
      <c r="AX11" s="539">
        <f>AVERAGE(E83:E86)</f>
        <v>600418.58960901131</v>
      </c>
      <c r="AY11" s="539">
        <f>AVERAGE(O83:O86)</f>
        <v>468857.43875758152</v>
      </c>
      <c r="AZ11" s="539">
        <f>AVERAGE(P83:P86)</f>
        <v>313355.740233591</v>
      </c>
      <c r="BA11" s="539">
        <f>AVERAGE(W83:W86)</f>
        <v>530999.76542095095</v>
      </c>
      <c r="BB11" s="539">
        <f>AVERAGE(X83:X86)</f>
        <v>469119.13919841929</v>
      </c>
      <c r="BC11" s="539">
        <f>AVERAGE(K83:K86)</f>
        <v>685284.42047071655</v>
      </c>
    </row>
    <row r="12" spans="1:55" x14ac:dyDescent="0.25">
      <c r="A12" s="541">
        <f t="shared" si="4"/>
        <v>37530</v>
      </c>
      <c r="B12" s="599" t="s">
        <v>419</v>
      </c>
      <c r="C12" s="621">
        <v>26617720.5462218</v>
      </c>
      <c r="D12" s="621">
        <v>342048.203941249</v>
      </c>
      <c r="E12" s="621">
        <v>517078.50320859702</v>
      </c>
      <c r="F12" s="621">
        <v>960046.94006435503</v>
      </c>
      <c r="G12" s="621">
        <v>859126.70714984601</v>
      </c>
      <c r="H12" s="621">
        <v>100920.23291450902</v>
      </c>
      <c r="I12" s="621">
        <v>159113.08057998866</v>
      </c>
      <c r="J12" s="621"/>
      <c r="K12" s="621">
        <v>760258.70534951298</v>
      </c>
      <c r="L12" s="618">
        <v>2.8251457738570536</v>
      </c>
      <c r="M12" s="621"/>
      <c r="N12" s="621">
        <v>774123.89612087002</v>
      </c>
      <c r="O12" s="621">
        <v>471555.140794601</v>
      </c>
      <c r="P12" s="621">
        <v>293335.41848642798</v>
      </c>
      <c r="Q12" s="621">
        <v>715880.51803425001</v>
      </c>
      <c r="R12" s="621">
        <v>764890.55928102904</v>
      </c>
      <c r="S12" s="621">
        <v>-49010.04124677903</v>
      </c>
      <c r="T12" s="621">
        <v>-45899.48395698797</v>
      </c>
      <c r="U12" s="621"/>
      <c r="V12" s="621">
        <v>7831995.7418802204</v>
      </c>
      <c r="W12" s="621">
        <v>488491.79926975397</v>
      </c>
      <c r="X12" s="621">
        <v>373832.31409300101</v>
      </c>
      <c r="Y12" s="621">
        <v>810413.92169502494</v>
      </c>
      <c r="Z12" s="621">
        <v>862324.11336275493</v>
      </c>
      <c r="AA12" s="621">
        <v>-51910.191667729989</v>
      </c>
      <c r="AB12" s="621">
        <v>-50848.596623005345</v>
      </c>
      <c r="AE12" s="305">
        <f t="shared" si="0"/>
        <v>0.56648282438120756</v>
      </c>
      <c r="AF12" s="305">
        <f t="shared" si="1"/>
        <v>0.43351717561879255</v>
      </c>
      <c r="AG12" s="305"/>
      <c r="AH12" s="305">
        <f t="shared" si="2"/>
        <v>0.52219931214152093</v>
      </c>
      <c r="AI12" s="305">
        <f t="shared" si="3"/>
        <v>0.47780068785847907</v>
      </c>
      <c r="AV12" s="20" t="s">
        <v>2210</v>
      </c>
      <c r="AW12" s="539">
        <f>AVERAGE(D87:D90)</f>
        <v>271081.78082744352</v>
      </c>
      <c r="AX12" s="539">
        <f>AVERAGE(E87:E90)</f>
        <v>648192.98501412128</v>
      </c>
      <c r="AY12" s="539">
        <f>AVERAGE(O87:O90)</f>
        <v>482138.07749225374</v>
      </c>
      <c r="AZ12" s="539">
        <f>AVERAGE(P87:P90)</f>
        <v>307260.47984052228</v>
      </c>
      <c r="BA12" s="539">
        <f>AVERAGE(W87:W90)</f>
        <v>620149.97632655234</v>
      </c>
      <c r="BB12" s="539">
        <f>AVERAGE(X87:X90)</f>
        <v>434244.89276134298</v>
      </c>
      <c r="BC12" s="539">
        <f>AVERAGE(K87:K90)</f>
        <v>983083.85247943399</v>
      </c>
    </row>
    <row r="13" spans="1:55" x14ac:dyDescent="0.25">
      <c r="A13" s="541">
        <f t="shared" si="4"/>
        <v>37622</v>
      </c>
      <c r="B13" s="599" t="s">
        <v>422</v>
      </c>
      <c r="C13" s="621">
        <v>26630949.0626036</v>
      </c>
      <c r="D13" s="621">
        <v>363908.70344179799</v>
      </c>
      <c r="E13" s="621">
        <v>573074.68210675195</v>
      </c>
      <c r="F13" s="621">
        <v>908641.11874639499</v>
      </c>
      <c r="G13" s="621">
        <v>936983.38554854994</v>
      </c>
      <c r="H13" s="621">
        <v>-28342.266802154947</v>
      </c>
      <c r="I13" s="621">
        <v>-27511.411118857563</v>
      </c>
      <c r="J13" s="621"/>
      <c r="K13" s="621">
        <v>785181.97726781003</v>
      </c>
      <c r="L13" s="618">
        <v>2.9139556213360969</v>
      </c>
      <c r="M13" s="621"/>
      <c r="N13" s="621">
        <v>778271.58219375403</v>
      </c>
      <c r="O13" s="621">
        <v>437895.318442691</v>
      </c>
      <c r="P13" s="621">
        <v>288919.52906781202</v>
      </c>
      <c r="Q13" s="621">
        <v>710818.93055297504</v>
      </c>
      <c r="R13" s="621">
        <v>726814.84751050302</v>
      </c>
      <c r="S13" s="621">
        <v>-15995.916957527981</v>
      </c>
      <c r="T13" s="621">
        <v>11927.323454012629</v>
      </c>
      <c r="U13" s="621"/>
      <c r="V13" s="621">
        <v>7847553.55908914</v>
      </c>
      <c r="W13" s="621">
        <v>470745.80030370399</v>
      </c>
      <c r="X13" s="621">
        <v>346910.227111177</v>
      </c>
      <c r="Y13" s="621">
        <v>861994.21117456397</v>
      </c>
      <c r="Z13" s="621">
        <v>817656.02741488093</v>
      </c>
      <c r="AA13" s="621">
        <v>44338.183759683045</v>
      </c>
      <c r="AB13" s="621">
        <v>77279.087664853781</v>
      </c>
      <c r="AE13" s="305">
        <f t="shared" si="0"/>
        <v>0.57572595874089516</v>
      </c>
      <c r="AF13" s="305">
        <f t="shared" si="1"/>
        <v>0.42427404125910489</v>
      </c>
      <c r="AG13" s="305"/>
      <c r="AH13" s="305">
        <f t="shared" si="2"/>
        <v>0.48804303346465655</v>
      </c>
      <c r="AI13" s="305">
        <f t="shared" si="3"/>
        <v>0.51195696653534339</v>
      </c>
      <c r="AV13" s="20" t="s">
        <v>2211</v>
      </c>
      <c r="AW13" s="539">
        <f>AVERAGE(D91:D94)</f>
        <v>285522.24223723251</v>
      </c>
      <c r="AX13" s="539">
        <f>AVERAGE(E91:E94)</f>
        <v>599826.75423563318</v>
      </c>
      <c r="AY13" s="539">
        <f>AVERAGE(O91:O94)</f>
        <v>431347.58484399773</v>
      </c>
      <c r="AZ13" s="539">
        <f>AVERAGE(P91:P94)</f>
        <v>292573.51994747651</v>
      </c>
      <c r="BA13" s="539">
        <f>AVERAGE(W91:W94)</f>
        <v>628729.428715355</v>
      </c>
      <c r="BB13" s="539">
        <f>AVERAGE(X91:X94)</f>
        <v>467406.3189541637</v>
      </c>
      <c r="BC13" s="539">
        <f>AVERAGE(K91:K94)</f>
        <v>901825.82706122322</v>
      </c>
    </row>
    <row r="14" spans="1:55" x14ac:dyDescent="0.25">
      <c r="A14" s="541">
        <f t="shared" si="4"/>
        <v>37712</v>
      </c>
      <c r="B14" s="599" t="s">
        <v>425</v>
      </c>
      <c r="C14" s="621">
        <v>26708542.380796298</v>
      </c>
      <c r="D14" s="621">
        <v>317973.61817039002</v>
      </c>
      <c r="E14" s="621">
        <v>529745.58053071902</v>
      </c>
      <c r="F14" s="621">
        <v>976696.26423038403</v>
      </c>
      <c r="G14" s="621">
        <v>847719.19870110904</v>
      </c>
      <c r="H14" s="621">
        <v>128977.06552927499</v>
      </c>
      <c r="I14" s="621">
        <v>121063.17543514073</v>
      </c>
      <c r="J14" s="621"/>
      <c r="K14" s="621">
        <v>760447.23253378796</v>
      </c>
      <c r="L14" s="618">
        <v>2.8144147411201028</v>
      </c>
      <c r="M14" s="621"/>
      <c r="N14" s="621">
        <v>768852.123749424</v>
      </c>
      <c r="O14" s="621">
        <v>473491.96323730599</v>
      </c>
      <c r="P14" s="621">
        <v>279592.24532452499</v>
      </c>
      <c r="Q14" s="621">
        <v>666067.949244602</v>
      </c>
      <c r="R14" s="621">
        <v>753084.20856183092</v>
      </c>
      <c r="S14" s="621">
        <v>-87016.25931722892</v>
      </c>
      <c r="T14" s="621">
        <v>-65262.092970179627</v>
      </c>
      <c r="U14" s="621"/>
      <c r="V14" s="621">
        <v>7910519.8023176296</v>
      </c>
      <c r="W14" s="621">
        <v>503204.30099307798</v>
      </c>
      <c r="X14" s="621">
        <v>348094.33107421198</v>
      </c>
      <c r="Y14" s="621">
        <v>809337.82585524395</v>
      </c>
      <c r="Z14" s="621">
        <v>851298.6320672899</v>
      </c>
      <c r="AA14" s="621">
        <v>-41960.806212045951</v>
      </c>
      <c r="AB14" s="621">
        <v>6008.9175350349396</v>
      </c>
      <c r="AE14" s="305">
        <f t="shared" si="0"/>
        <v>0.59110197295994571</v>
      </c>
      <c r="AF14" s="305">
        <f t="shared" si="1"/>
        <v>0.40889802704005435</v>
      </c>
      <c r="AG14" s="305"/>
      <c r="AH14" s="305">
        <f t="shared" si="2"/>
        <v>0.52261084093445898</v>
      </c>
      <c r="AI14" s="305">
        <f t="shared" si="3"/>
        <v>0.47738915906554102</v>
      </c>
      <c r="AV14" s="20" t="s">
        <v>2212</v>
      </c>
      <c r="AW14" s="539">
        <f>AVERAGE(D95:D98)</f>
        <v>315821.41079755349</v>
      </c>
      <c r="AX14" s="539">
        <f>AVERAGE(E95:E98)</f>
        <v>599496.21308703651</v>
      </c>
      <c r="AY14" s="539">
        <f>AVERAGE(O95:O98)</f>
        <v>453763.08513679699</v>
      </c>
      <c r="AZ14" s="539">
        <f>AVERAGE(P95:P98)</f>
        <v>348456.64310550003</v>
      </c>
      <c r="BA14" s="539">
        <f>AVERAGE(W95:W98)</f>
        <v>587517.31970878481</v>
      </c>
      <c r="BB14" s="539">
        <f>AVERAGE(X95:X98)</f>
        <v>482886.81082622625</v>
      </c>
      <c r="BC14" s="539">
        <f>AVERAGE(K95:K98)</f>
        <v>792403.6351346327</v>
      </c>
    </row>
    <row r="15" spans="1:55" x14ac:dyDescent="0.25">
      <c r="A15" s="541">
        <f t="shared" si="4"/>
        <v>37803</v>
      </c>
      <c r="B15" s="599" t="s">
        <v>428</v>
      </c>
      <c r="C15" s="621">
        <v>26781003.6859474</v>
      </c>
      <c r="D15" s="621">
        <v>339608.35518689599</v>
      </c>
      <c r="E15" s="621">
        <v>558200.87389303697</v>
      </c>
      <c r="F15" s="621">
        <v>930504.65268821805</v>
      </c>
      <c r="G15" s="621">
        <v>897809.22907993291</v>
      </c>
      <c r="H15" s="621">
        <v>32695.423608285142</v>
      </c>
      <c r="I15" s="621">
        <v>12668.80534850806</v>
      </c>
      <c r="J15" s="621"/>
      <c r="K15" s="621">
        <v>794633.40366507904</v>
      </c>
      <c r="L15" s="618">
        <v>2.9316923894286959</v>
      </c>
      <c r="M15" s="621"/>
      <c r="N15" s="621">
        <v>757575.93704140303</v>
      </c>
      <c r="O15" s="621">
        <v>419667.99738260597</v>
      </c>
      <c r="P15" s="621">
        <v>264946.13754481898</v>
      </c>
      <c r="Q15" s="621">
        <v>689270.46397277503</v>
      </c>
      <c r="R15" s="621">
        <v>684614.13492742495</v>
      </c>
      <c r="S15" s="621">
        <v>4656.3290453500813</v>
      </c>
      <c r="T15" s="621">
        <v>36602.71396580385</v>
      </c>
      <c r="U15" s="621"/>
      <c r="V15" s="621">
        <v>7903008.0930083403</v>
      </c>
      <c r="W15" s="621">
        <v>510836.65530561202</v>
      </c>
      <c r="X15" s="621">
        <v>349662.10878587898</v>
      </c>
      <c r="Y15" s="621">
        <v>823147.01143785589</v>
      </c>
      <c r="Z15" s="621">
        <v>860498.764091491</v>
      </c>
      <c r="AA15" s="621">
        <v>-37351.752653635107</v>
      </c>
      <c r="AB15" s="621">
        <v>21108.480685686693</v>
      </c>
      <c r="AE15" s="305">
        <f t="shared" si="0"/>
        <v>0.59365181755368357</v>
      </c>
      <c r="AF15" s="305">
        <f t="shared" si="1"/>
        <v>0.40634818244631643</v>
      </c>
      <c r="AG15" s="305"/>
      <c r="AH15" s="305">
        <f t="shared" si="2"/>
        <v>0.50729303961541872</v>
      </c>
      <c r="AI15" s="305">
        <f t="shared" si="3"/>
        <v>0.49270696038458123</v>
      </c>
      <c r="AV15" s="20" t="s">
        <v>2213</v>
      </c>
      <c r="AW15" s="539">
        <f>AVERAGE(D99:D102)</f>
        <v>288425.72306485497</v>
      </c>
      <c r="AX15" s="539">
        <f>AVERAGE(E99:E102)</f>
        <v>589298.64847049653</v>
      </c>
      <c r="AY15" s="539">
        <f>AVERAGE(O99:O102)</f>
        <v>455076.79231378721</v>
      </c>
      <c r="AZ15" s="539">
        <f>AVERAGE(P99:P102)</f>
        <v>311524.04132209998</v>
      </c>
      <c r="BA15" s="539">
        <f>AVERAGE(W99:W102)</f>
        <v>647380.81018198654</v>
      </c>
      <c r="BB15" s="539">
        <f>AVERAGE(X99:X102)</f>
        <v>518668.52938364196</v>
      </c>
      <c r="BC15" s="539">
        <f>AVERAGE(K99:K102)</f>
        <v>668742.61081967736</v>
      </c>
    </row>
    <row r="16" spans="1:55" x14ac:dyDescent="0.25">
      <c r="A16" s="541">
        <f t="shared" si="4"/>
        <v>37895</v>
      </c>
      <c r="B16" s="599" t="s">
        <v>431</v>
      </c>
      <c r="C16" s="621">
        <v>26795033.430772301</v>
      </c>
      <c r="D16" s="621">
        <v>315907.74609476299</v>
      </c>
      <c r="E16" s="621">
        <v>596366.46054002596</v>
      </c>
      <c r="F16" s="621">
        <v>948238.26590559306</v>
      </c>
      <c r="G16" s="621">
        <v>912274.20663478901</v>
      </c>
      <c r="H16" s="621">
        <v>35964.059270804049</v>
      </c>
      <c r="I16" s="621">
        <v>49559.92886775732</v>
      </c>
      <c r="J16" s="621"/>
      <c r="K16" s="621">
        <v>765635.88052192703</v>
      </c>
      <c r="L16" s="618">
        <v>2.8220338916586085</v>
      </c>
      <c r="M16" s="621"/>
      <c r="N16" s="621">
        <v>762557.43458322203</v>
      </c>
      <c r="O16" s="621">
        <v>445167.72590416198</v>
      </c>
      <c r="P16" s="621">
        <v>274492.90406883601</v>
      </c>
      <c r="Q16" s="621">
        <v>660451.40106383106</v>
      </c>
      <c r="R16" s="621">
        <v>719660.62997299805</v>
      </c>
      <c r="S16" s="621">
        <v>-59209.228909166995</v>
      </c>
      <c r="T16" s="621">
        <v>-48415.615801169537</v>
      </c>
      <c r="U16" s="621"/>
      <c r="V16" s="621">
        <v>7939276.7685537301</v>
      </c>
      <c r="W16" s="621">
        <v>503070.54000143101</v>
      </c>
      <c r="X16" s="621">
        <v>344543.65496906801</v>
      </c>
      <c r="Y16" s="621">
        <v>870859.36460886197</v>
      </c>
      <c r="Z16" s="621">
        <v>847614.19497049903</v>
      </c>
      <c r="AA16" s="621">
        <v>23245.169638362946</v>
      </c>
      <c r="AB16" s="621">
        <v>72964.686933415011</v>
      </c>
      <c r="AE16" s="305">
        <f t="shared" si="0"/>
        <v>0.59351358552807176</v>
      </c>
      <c r="AF16" s="305">
        <f t="shared" si="1"/>
        <v>0.40648641447192818</v>
      </c>
      <c r="AG16" s="305"/>
      <c r="AH16" s="305">
        <f t="shared" si="2"/>
        <v>0.52167904317272951</v>
      </c>
      <c r="AI16" s="305">
        <f t="shared" si="3"/>
        <v>0.47832095682727038</v>
      </c>
    </row>
    <row r="17" spans="1:64" ht="13" x14ac:dyDescent="0.3">
      <c r="A17" s="541">
        <f t="shared" si="4"/>
        <v>37987</v>
      </c>
      <c r="B17" s="599" t="s">
        <v>434</v>
      </c>
      <c r="C17" s="621">
        <v>26910077.768755499</v>
      </c>
      <c r="D17" s="621">
        <v>315237.935070868</v>
      </c>
      <c r="E17" s="621">
        <v>533447.68946122599</v>
      </c>
      <c r="F17" s="621">
        <v>994673.22609157604</v>
      </c>
      <c r="G17" s="621">
        <v>848685.62453209399</v>
      </c>
      <c r="H17" s="621">
        <v>145987.60155948205</v>
      </c>
      <c r="I17" s="621">
        <v>155336.55013342947</v>
      </c>
      <c r="J17" s="621"/>
      <c r="K17" s="621">
        <v>787934.18262024596</v>
      </c>
      <c r="L17" s="618">
        <v>2.8947243257498636</v>
      </c>
      <c r="M17" s="621"/>
      <c r="N17" s="621">
        <v>728141.87795671006</v>
      </c>
      <c r="O17" s="621">
        <v>453428.15483326599</v>
      </c>
      <c r="P17" s="621">
        <v>262482.597177908</v>
      </c>
      <c r="Q17" s="621">
        <v>672312.56313890498</v>
      </c>
      <c r="R17" s="621">
        <v>715910.75201117399</v>
      </c>
      <c r="S17" s="621">
        <v>-43598.188872269006</v>
      </c>
      <c r="T17" s="621">
        <v>-20737.838885477046</v>
      </c>
      <c r="U17" s="621"/>
      <c r="V17" s="621">
        <v>7938074.1180529203</v>
      </c>
      <c r="W17" s="621">
        <v>541245.07125831</v>
      </c>
      <c r="X17" s="621">
        <v>357074.62806803698</v>
      </c>
      <c r="Y17" s="621">
        <v>795930.28663913393</v>
      </c>
      <c r="Z17" s="621">
        <v>898319.69932634698</v>
      </c>
      <c r="AA17" s="621">
        <v>-102389.41268721304</v>
      </c>
      <c r="AB17" s="621">
        <v>-60700.711247950792</v>
      </c>
      <c r="AE17" s="305">
        <f t="shared" si="0"/>
        <v>0.60250829594874911</v>
      </c>
      <c r="AF17" s="305">
        <f t="shared" si="1"/>
        <v>0.39749170405125089</v>
      </c>
      <c r="AG17" s="305"/>
      <c r="AH17" s="305">
        <f t="shared" si="2"/>
        <v>0.53111401994471219</v>
      </c>
      <c r="AI17" s="305">
        <f t="shared" si="3"/>
        <v>0.46888598005528775</v>
      </c>
      <c r="AV17" s="26" t="s">
        <v>2214</v>
      </c>
    </row>
    <row r="18" spans="1:64" x14ac:dyDescent="0.25">
      <c r="A18" s="541">
        <f t="shared" si="4"/>
        <v>38078</v>
      </c>
      <c r="B18" s="599" t="s">
        <v>437</v>
      </c>
      <c r="C18" s="621">
        <v>26954424.296961799</v>
      </c>
      <c r="D18" s="621">
        <v>346209.54053436703</v>
      </c>
      <c r="E18" s="621">
        <v>610590.75011430995</v>
      </c>
      <c r="F18" s="621">
        <v>943905.47063889401</v>
      </c>
      <c r="G18" s="621">
        <v>956800.29064867692</v>
      </c>
      <c r="H18" s="621">
        <v>-12894.82000978291</v>
      </c>
      <c r="I18" s="621">
        <v>-5117.1567125096917</v>
      </c>
      <c r="J18" s="621"/>
      <c r="K18" s="621">
        <v>796685.91669529199</v>
      </c>
      <c r="L18" s="618">
        <v>2.9214514264498699</v>
      </c>
      <c r="M18" s="621"/>
      <c r="N18" s="621">
        <v>715122.08445981797</v>
      </c>
      <c r="O18" s="621">
        <v>437832.94446730998</v>
      </c>
      <c r="P18" s="621">
        <v>271637.15567092702</v>
      </c>
      <c r="Q18" s="621">
        <v>694021.86146354</v>
      </c>
      <c r="R18" s="621">
        <v>709470.100138237</v>
      </c>
      <c r="S18" s="621">
        <v>-15448.238674697001</v>
      </c>
      <c r="T18" s="621">
        <v>4623.6960657790769</v>
      </c>
      <c r="U18" s="621"/>
      <c r="V18" s="621">
        <v>7928548.9666914297</v>
      </c>
      <c r="W18" s="621">
        <v>506072.52617158397</v>
      </c>
      <c r="X18" s="621">
        <v>347812.32092917297</v>
      </c>
      <c r="Y18" s="621">
        <v>882227.90578523697</v>
      </c>
      <c r="Z18" s="621">
        <v>853884.84710075695</v>
      </c>
      <c r="AA18" s="621">
        <v>28343.058684480027</v>
      </c>
      <c r="AB18" s="621">
        <v>75182.460646728054</v>
      </c>
      <c r="AE18" s="305">
        <f t="shared" si="0"/>
        <v>0.59267069545721573</v>
      </c>
      <c r="AF18" s="305">
        <f t="shared" si="1"/>
        <v>0.40732930454278421</v>
      </c>
      <c r="AG18" s="305"/>
      <c r="AH18" s="305">
        <f t="shared" si="2"/>
        <v>0.50115470454448363</v>
      </c>
      <c r="AI18" s="305">
        <f t="shared" si="3"/>
        <v>0.49884529545551631</v>
      </c>
      <c r="AW18" s="20" t="str">
        <f>AW9</f>
        <v>Employment to Unemployment</v>
      </c>
      <c r="AX18" s="20" t="str">
        <f t="shared" ref="AX18:BC18" si="5">AX9</f>
        <v>Employment to Economic Inactivity</v>
      </c>
      <c r="AY18" s="20" t="str">
        <f t="shared" si="5"/>
        <v>Unemployment to Employment</v>
      </c>
      <c r="AZ18" s="20" t="str">
        <f t="shared" si="5"/>
        <v>Unemployment to Economic Inactivity</v>
      </c>
      <c r="BA18" s="20" t="str">
        <f t="shared" si="5"/>
        <v>Economic Inactivity to Employment</v>
      </c>
      <c r="BB18" s="20" t="str">
        <f t="shared" si="5"/>
        <v>Economic Inactivity to Unemployment</v>
      </c>
      <c r="BC18" s="20" t="str">
        <f t="shared" si="5"/>
        <v>Job to job changes</v>
      </c>
    </row>
    <row r="19" spans="1:64" x14ac:dyDescent="0.25">
      <c r="A19" s="541">
        <f t="shared" si="4"/>
        <v>38169</v>
      </c>
      <c r="B19" s="599" t="s">
        <v>440</v>
      </c>
      <c r="C19" s="621">
        <v>27006393.055645298</v>
      </c>
      <c r="D19" s="621">
        <v>293441.88300837902</v>
      </c>
      <c r="E19" s="621">
        <v>607440.137913062</v>
      </c>
      <c r="F19" s="621">
        <v>962462.4395526289</v>
      </c>
      <c r="G19" s="621">
        <v>900882.02092144103</v>
      </c>
      <c r="H19" s="621">
        <v>61580.418631187873</v>
      </c>
      <c r="I19" s="621">
        <v>63542.611001476645</v>
      </c>
      <c r="J19" s="621"/>
      <c r="K19" s="621">
        <v>813684.53125217604</v>
      </c>
      <c r="L19" s="618">
        <v>2.9779872704431347</v>
      </c>
      <c r="M19" s="621"/>
      <c r="N19" s="621">
        <v>696455.20765778399</v>
      </c>
      <c r="O19" s="621">
        <v>429090.264958188</v>
      </c>
      <c r="P19" s="621">
        <v>288105.375163547</v>
      </c>
      <c r="Q19" s="621">
        <v>658157.62452193804</v>
      </c>
      <c r="R19" s="621">
        <v>717195.64012173493</v>
      </c>
      <c r="S19" s="621">
        <v>-59038.015599796898</v>
      </c>
      <c r="T19" s="621">
        <v>-34235.096760293702</v>
      </c>
      <c r="U19" s="621"/>
      <c r="V19" s="621">
        <v>7986000.6074652905</v>
      </c>
      <c r="W19" s="621">
        <v>533372.17459444096</v>
      </c>
      <c r="X19" s="621">
        <v>364715.74151355901</v>
      </c>
      <c r="Y19" s="621">
        <v>895545.513076609</v>
      </c>
      <c r="Z19" s="621">
        <v>898087.91610799998</v>
      </c>
      <c r="AA19" s="621">
        <v>-2542.4030313909752</v>
      </c>
      <c r="AB19" s="621">
        <v>63868.485758811235</v>
      </c>
      <c r="AE19" s="305">
        <f t="shared" si="0"/>
        <v>0.5938975071682181</v>
      </c>
      <c r="AF19" s="305">
        <f t="shared" si="1"/>
        <v>0.4061024928317819</v>
      </c>
      <c r="AG19" s="305"/>
      <c r="AH19" s="305">
        <f t="shared" si="2"/>
        <v>0.55414649610490396</v>
      </c>
      <c r="AI19" s="305">
        <f t="shared" si="3"/>
        <v>0.44585350389509598</v>
      </c>
      <c r="AV19" s="20" t="s">
        <v>2215</v>
      </c>
      <c r="AW19" s="539">
        <f>AVERAGE(D61:D80)</f>
        <v>298472.09482352843</v>
      </c>
      <c r="AX19" s="539">
        <f>AVERAGE(E61:E80)</f>
        <v>552261.63859739713</v>
      </c>
      <c r="AY19" s="539">
        <f>AVERAGE(O61:O80)</f>
        <v>436321.83960614738</v>
      </c>
      <c r="AZ19" s="539">
        <f>AVERAGE(P61:P80)</f>
        <v>295547.40623767721</v>
      </c>
      <c r="BA19" s="539">
        <f>AVERAGE(W61:W80)</f>
        <v>565870.30862215022</v>
      </c>
      <c r="BB19" s="539">
        <f>AVERAGE(X61:X80)</f>
        <v>394717.21777303366</v>
      </c>
      <c r="BC19" s="539">
        <f>AVERAGE(K61:K80)</f>
        <v>756743.28807547339</v>
      </c>
    </row>
    <row r="20" spans="1:64" x14ac:dyDescent="0.25">
      <c r="A20" s="541">
        <f t="shared" si="4"/>
        <v>38261</v>
      </c>
      <c r="B20" s="599" t="s">
        <v>443</v>
      </c>
      <c r="C20" s="621">
        <v>27107388.265833698</v>
      </c>
      <c r="D20" s="621">
        <v>342022.965956887</v>
      </c>
      <c r="E20" s="621">
        <v>550921.48195184197</v>
      </c>
      <c r="F20" s="621">
        <v>1014126.6713522449</v>
      </c>
      <c r="G20" s="621">
        <v>892944.44790872897</v>
      </c>
      <c r="H20" s="621">
        <v>121182.22344351595</v>
      </c>
      <c r="I20" s="621">
        <v>142010.40360032395</v>
      </c>
      <c r="J20" s="621"/>
      <c r="K20" s="621">
        <v>794833.67864423501</v>
      </c>
      <c r="L20" s="618">
        <v>2.89778968287556</v>
      </c>
      <c r="M20" s="621"/>
      <c r="N20" s="621">
        <v>698815.46756909799</v>
      </c>
      <c r="O20" s="621">
        <v>425464.05258491501</v>
      </c>
      <c r="P20" s="621">
        <v>268342.79053419398</v>
      </c>
      <c r="Q20" s="621">
        <v>691973.37966940401</v>
      </c>
      <c r="R20" s="621">
        <v>693806.84311910905</v>
      </c>
      <c r="S20" s="621">
        <v>-1833.4634497050429</v>
      </c>
      <c r="T20" s="621">
        <v>16617.807761970907</v>
      </c>
      <c r="U20" s="621"/>
      <c r="V20" s="621">
        <v>8021336.7766771102</v>
      </c>
      <c r="W20" s="621">
        <v>588662.61876732996</v>
      </c>
      <c r="X20" s="621">
        <v>349950.41371251701</v>
      </c>
      <c r="Y20" s="621">
        <v>819264.27248603594</v>
      </c>
      <c r="Z20" s="621">
        <v>938613.03247984697</v>
      </c>
      <c r="AA20" s="621">
        <v>-119348.75999381102</v>
      </c>
      <c r="AB20" s="621">
        <v>-55634.211362287402</v>
      </c>
      <c r="AE20" s="305">
        <f t="shared" si="0"/>
        <v>0.62716220465431172</v>
      </c>
      <c r="AF20" s="305">
        <f t="shared" si="1"/>
        <v>0.37283779534568823</v>
      </c>
      <c r="AG20" s="305"/>
      <c r="AH20" s="305">
        <f t="shared" si="2"/>
        <v>0.50572814503313512</v>
      </c>
      <c r="AI20" s="305">
        <f t="shared" si="3"/>
        <v>0.49427185496686488</v>
      </c>
      <c r="AV20" s="20">
        <v>2020</v>
      </c>
      <c r="AW20" s="539">
        <f>AVERAGE(D81:D84)</f>
        <v>390784.25920377328</v>
      </c>
      <c r="AX20" s="539">
        <f>AVERAGE(E81:E84)</f>
        <v>664050.40560364025</v>
      </c>
      <c r="AY20" s="539">
        <f>AVERAGE(O81:O84)</f>
        <v>395023.64240791119</v>
      </c>
      <c r="AZ20" s="539">
        <f>AVERAGE(P81:P84)</f>
        <v>317001.61649679078</v>
      </c>
      <c r="BA20" s="539">
        <f>AVERAGE(W81:W84)</f>
        <v>514205.33349431353</v>
      </c>
      <c r="BB20" s="539">
        <f>AVERAGE(X81:X84)</f>
        <v>443392.44628227799</v>
      </c>
      <c r="BC20" s="539">
        <f>AVERAGE(K81:K84)</f>
        <v>627658.54146184353</v>
      </c>
    </row>
    <row r="21" spans="1:64" x14ac:dyDescent="0.25">
      <c r="A21" s="541">
        <f t="shared" si="4"/>
        <v>38353</v>
      </c>
      <c r="B21" s="599" t="s">
        <v>446</v>
      </c>
      <c r="C21" s="621">
        <v>27229877.175233901</v>
      </c>
      <c r="D21" s="621">
        <v>334294.46474025602</v>
      </c>
      <c r="E21" s="621">
        <v>533906.25225230504</v>
      </c>
      <c r="F21" s="621">
        <v>984873.75124294404</v>
      </c>
      <c r="G21" s="621">
        <v>868200.71699256101</v>
      </c>
      <c r="H21" s="621">
        <v>116673.03425038303</v>
      </c>
      <c r="I21" s="621">
        <v>90606.546227086335</v>
      </c>
      <c r="J21" s="621"/>
      <c r="K21" s="621">
        <v>722522.73103092797</v>
      </c>
      <c r="L21" s="618">
        <v>2.620745103849428</v>
      </c>
      <c r="M21" s="621"/>
      <c r="N21" s="621">
        <v>673492.06991515704</v>
      </c>
      <c r="O21" s="621">
        <v>435515.47398103098</v>
      </c>
      <c r="P21" s="621">
        <v>301008.43578569399</v>
      </c>
      <c r="Q21" s="621">
        <v>707075.45083947806</v>
      </c>
      <c r="R21" s="621">
        <v>736523.90976672503</v>
      </c>
      <c r="S21" s="621">
        <v>-29448.458927246975</v>
      </c>
      <c r="T21" s="621">
        <v>-5220.1497624353506</v>
      </c>
      <c r="U21" s="621"/>
      <c r="V21" s="621">
        <v>7985219.4856297197</v>
      </c>
      <c r="W21" s="621">
        <v>549358.27726191306</v>
      </c>
      <c r="X21" s="621">
        <v>372780.98609922198</v>
      </c>
      <c r="Y21" s="621">
        <v>834914.68803799897</v>
      </c>
      <c r="Z21" s="621">
        <v>922139.26336113503</v>
      </c>
      <c r="AA21" s="621">
        <v>-87224.575323136058</v>
      </c>
      <c r="AB21" s="621">
        <v>19550.603535346687</v>
      </c>
      <c r="AE21" s="305">
        <f t="shared" si="0"/>
        <v>0.59574328855658898</v>
      </c>
      <c r="AF21" s="305">
        <f t="shared" si="1"/>
        <v>0.40425671144341102</v>
      </c>
      <c r="AG21" s="305"/>
      <c r="AH21" s="305">
        <f t="shared" si="2"/>
        <v>0.52721528608670587</v>
      </c>
      <c r="AI21" s="305">
        <f t="shared" si="3"/>
        <v>0.47278471391329402</v>
      </c>
      <c r="AV21" s="20">
        <v>2021</v>
      </c>
      <c r="AW21" s="539">
        <f>AVERAGE(D85:D88)</f>
        <v>287868.51472334797</v>
      </c>
      <c r="AX21" s="539">
        <f>AVERAGE(E85:E88)</f>
        <v>619081.15196508181</v>
      </c>
      <c r="AY21" s="539">
        <f>AVERAGE(O85:O88)</f>
        <v>522839.92228083219</v>
      </c>
      <c r="AZ21" s="539">
        <f>AVERAGE(P85:P88)</f>
        <v>321353.08165161277</v>
      </c>
      <c r="BA21" s="539">
        <f>AVERAGE(W85:W88)</f>
        <v>602302.17939592525</v>
      </c>
      <c r="BB21" s="539">
        <f>AVERAGE(X85:X88)</f>
        <v>458427.63033981278</v>
      </c>
      <c r="BC21" s="539">
        <f>AVERAGE(K85:K88)</f>
        <v>885266.15402017324</v>
      </c>
    </row>
    <row r="22" spans="1:64" x14ac:dyDescent="0.25">
      <c r="A22" s="541">
        <f t="shared" si="4"/>
        <v>38443</v>
      </c>
      <c r="B22" s="599" t="s">
        <v>449</v>
      </c>
      <c r="C22" s="621">
        <v>27279072.346132401</v>
      </c>
      <c r="D22" s="621">
        <v>340199.39624991798</v>
      </c>
      <c r="E22" s="621">
        <v>578926.07400505897</v>
      </c>
      <c r="F22" s="621">
        <v>936266.01319658</v>
      </c>
      <c r="G22" s="621">
        <v>919125.470254977</v>
      </c>
      <c r="H22" s="621">
        <v>17140.542941602995</v>
      </c>
      <c r="I22" s="621">
        <v>4757.0812718272209</v>
      </c>
      <c r="J22" s="621"/>
      <c r="K22" s="621">
        <v>726723.94769993296</v>
      </c>
      <c r="L22" s="618">
        <v>2.6298509824835166</v>
      </c>
      <c r="M22" s="621"/>
      <c r="N22" s="621">
        <v>722411.10368445795</v>
      </c>
      <c r="O22" s="621">
        <v>418717.62869187898</v>
      </c>
      <c r="P22" s="621">
        <v>265190.26674155198</v>
      </c>
      <c r="Q22" s="621">
        <v>688119.45399412303</v>
      </c>
      <c r="R22" s="621">
        <v>683907.89543343103</v>
      </c>
      <c r="S22" s="621">
        <v>4211.5585606920067</v>
      </c>
      <c r="T22" s="621">
        <v>23271.713149752235</v>
      </c>
      <c r="U22" s="621"/>
      <c r="V22" s="621">
        <v>8074087.3607588597</v>
      </c>
      <c r="W22" s="621">
        <v>517548.38450470101</v>
      </c>
      <c r="X22" s="621">
        <v>347920.057744205</v>
      </c>
      <c r="Y22" s="621">
        <v>844116.34074661089</v>
      </c>
      <c r="Z22" s="621">
        <v>865468.44224890601</v>
      </c>
      <c r="AA22" s="621">
        <v>-21352.101502295118</v>
      </c>
      <c r="AB22" s="621">
        <v>75181.205578424037</v>
      </c>
      <c r="AE22" s="305">
        <f t="shared" si="0"/>
        <v>0.59799798495235679</v>
      </c>
      <c r="AF22" s="305">
        <f t="shared" si="1"/>
        <v>0.40200201504764316</v>
      </c>
      <c r="AG22" s="305"/>
      <c r="AH22" s="305">
        <f t="shared" si="2"/>
        <v>0.50560997182209655</v>
      </c>
      <c r="AI22" s="305">
        <f t="shared" si="3"/>
        <v>0.4943900281779034</v>
      </c>
      <c r="AV22" s="20">
        <v>2022</v>
      </c>
      <c r="AW22" s="539">
        <f>AVERAGE(D89:D92)</f>
        <v>260801.76088439627</v>
      </c>
      <c r="AX22" s="539">
        <f>AVERAGE(E89:E92)</f>
        <v>619821.9584544485</v>
      </c>
      <c r="AY22" s="539">
        <f>AVERAGE(O89:O92)</f>
        <v>414329.33658312872</v>
      </c>
      <c r="AZ22" s="539">
        <f>AVERAGE(P89:P92)</f>
        <v>301263.7013907595</v>
      </c>
      <c r="BA22" s="539">
        <f>AVERAGE(W89:W92)</f>
        <v>635579.00677570375</v>
      </c>
      <c r="BB22" s="539">
        <f>AVERAGE(X89:X92)</f>
        <v>423293.31434841</v>
      </c>
      <c r="BC22" s="539">
        <f>AVERAGE(K89:K92)</f>
        <v>951869.52874697803</v>
      </c>
    </row>
    <row r="23" spans="1:64" x14ac:dyDescent="0.25">
      <c r="A23" s="541">
        <f t="shared" si="4"/>
        <v>38534</v>
      </c>
      <c r="B23" s="599" t="s">
        <v>452</v>
      </c>
      <c r="C23" s="621">
        <v>27360393.6141271</v>
      </c>
      <c r="D23" s="621">
        <v>314894.30105859798</v>
      </c>
      <c r="E23" s="621">
        <v>509249.97303984698</v>
      </c>
      <c r="F23" s="621">
        <v>971556.497861824</v>
      </c>
      <c r="G23" s="621">
        <v>824144.27409844496</v>
      </c>
      <c r="H23" s="621">
        <v>147412.22376337904</v>
      </c>
      <c r="I23" s="621">
        <v>130671.68437514827</v>
      </c>
      <c r="J23" s="621"/>
      <c r="K23" s="621">
        <v>695708.58141918096</v>
      </c>
      <c r="L23" s="618">
        <v>2.5103943557350425</v>
      </c>
      <c r="M23" s="621"/>
      <c r="N23" s="621">
        <v>677393.32197648997</v>
      </c>
      <c r="O23" s="621">
        <v>452841.606817119</v>
      </c>
      <c r="P23" s="621">
        <v>280237.00733134302</v>
      </c>
      <c r="Q23" s="621">
        <v>698835.53102288395</v>
      </c>
      <c r="R23" s="621">
        <v>733078.61414846196</v>
      </c>
      <c r="S23" s="621">
        <v>-34243.083125578007</v>
      </c>
      <c r="T23" s="621">
        <v>-4627.8990413120482</v>
      </c>
      <c r="U23" s="621"/>
      <c r="V23" s="621">
        <v>8088313.8445211397</v>
      </c>
      <c r="W23" s="621">
        <v>518714.891044705</v>
      </c>
      <c r="X23" s="621">
        <v>383941.22996428597</v>
      </c>
      <c r="Y23" s="621">
        <v>789486.98037119</v>
      </c>
      <c r="Z23" s="621">
        <v>902656.12100899103</v>
      </c>
      <c r="AA23" s="621">
        <v>-113169.14063780103</v>
      </c>
      <c r="AB23" s="621">
        <v>-26835.785333838314</v>
      </c>
      <c r="AE23" s="305">
        <f t="shared" si="0"/>
        <v>0.57465393406393162</v>
      </c>
      <c r="AF23" s="305">
        <f t="shared" si="1"/>
        <v>0.42534606593606833</v>
      </c>
      <c r="AG23" s="305"/>
      <c r="AH23" s="305">
        <f t="shared" si="2"/>
        <v>0.54940141552664346</v>
      </c>
      <c r="AI23" s="305">
        <f t="shared" si="3"/>
        <v>0.4505985844733566</v>
      </c>
      <c r="AV23" s="20">
        <v>2023</v>
      </c>
      <c r="AW23" s="539">
        <f>AVERAGE(D93:D96)</f>
        <v>301266.59623086604</v>
      </c>
      <c r="AX23" s="539">
        <f>AVERAGE(E93:E96)</f>
        <v>608864.80121239449</v>
      </c>
      <c r="AY23" s="539">
        <f>AVERAGE(O93:O96)</f>
        <v>475838.22684706922</v>
      </c>
      <c r="AZ23" s="539">
        <f>AVERAGE(P93:P96)</f>
        <v>315024.01199014578</v>
      </c>
      <c r="BA23" s="539">
        <f>AVERAGE(W93:W96)</f>
        <v>565562.78387562907</v>
      </c>
      <c r="BB23" s="539">
        <f>AVERAGE(X93:X96)</f>
        <v>479756.13585200196</v>
      </c>
      <c r="BC23" s="539">
        <f>AVERAGE(K93:K96)</f>
        <v>835585.63049697329</v>
      </c>
      <c r="BF23" s="539" t="s">
        <v>2181</v>
      </c>
      <c r="BG23" s="20" t="s">
        <v>2182</v>
      </c>
      <c r="BH23" s="20" t="s">
        <v>2190</v>
      </c>
      <c r="BI23" s="20" t="s">
        <v>2191</v>
      </c>
      <c r="BJ23" s="20" t="s">
        <v>2197</v>
      </c>
      <c r="BK23" s="20" t="s">
        <v>2198</v>
      </c>
      <c r="BL23" s="20" t="s">
        <v>2207</v>
      </c>
    </row>
    <row r="24" spans="1:64" x14ac:dyDescent="0.25">
      <c r="A24" s="541">
        <f t="shared" si="4"/>
        <v>38626</v>
      </c>
      <c r="B24" s="599" t="s">
        <v>455</v>
      </c>
      <c r="C24" s="621">
        <v>27375439.3085436</v>
      </c>
      <c r="D24" s="621">
        <v>380987.91422343702</v>
      </c>
      <c r="E24" s="621">
        <v>574908.23265626701</v>
      </c>
      <c r="F24" s="621">
        <v>903253.68627881794</v>
      </c>
      <c r="G24" s="621">
        <v>955896.14687970397</v>
      </c>
      <c r="H24" s="621">
        <v>-52642.460600886028</v>
      </c>
      <c r="I24" s="621">
        <v>-74267.403713811189</v>
      </c>
      <c r="J24" s="621"/>
      <c r="K24" s="621">
        <v>685361.445123974</v>
      </c>
      <c r="L24" s="618">
        <v>2.4712726597635997</v>
      </c>
      <c r="M24" s="621"/>
      <c r="N24" s="621">
        <v>777116.32803225506</v>
      </c>
      <c r="O24" s="621">
        <v>390287.27597325202</v>
      </c>
      <c r="P24" s="621">
        <v>268934.90437066002</v>
      </c>
      <c r="Q24" s="621">
        <v>760430.28374992497</v>
      </c>
      <c r="R24" s="621">
        <v>659222.18034391198</v>
      </c>
      <c r="S24" s="621">
        <v>101208.10340601299</v>
      </c>
      <c r="T24" s="621">
        <v>128463.88678576611</v>
      </c>
      <c r="U24" s="621"/>
      <c r="V24" s="621">
        <v>8090435.7029516296</v>
      </c>
      <c r="W24" s="621">
        <v>512966.41030556598</v>
      </c>
      <c r="X24" s="621">
        <v>379442.36952648801</v>
      </c>
      <c r="Y24" s="621">
        <v>843843.13702692697</v>
      </c>
      <c r="Z24" s="621">
        <v>892408.77983205393</v>
      </c>
      <c r="AA24" s="621">
        <v>-48565.642805126961</v>
      </c>
      <c r="AB24" s="621">
        <v>42035.516928046942</v>
      </c>
      <c r="AE24" s="305">
        <f t="shared" si="0"/>
        <v>0.57481103043619008</v>
      </c>
      <c r="AF24" s="305">
        <f t="shared" si="1"/>
        <v>0.42518896956381003</v>
      </c>
      <c r="AG24" s="305"/>
      <c r="AH24" s="305">
        <f t="shared" si="2"/>
        <v>0.49898376963018398</v>
      </c>
      <c r="AI24" s="305">
        <f t="shared" si="3"/>
        <v>0.50101623036981613</v>
      </c>
      <c r="AV24" s="20">
        <v>2024</v>
      </c>
      <c r="AW24" s="539">
        <f>AVERAGE(D97:D100)</f>
        <v>301828.19850934471</v>
      </c>
      <c r="AX24" s="539">
        <f>AVERAGE(E97:E100)</f>
        <v>593297.21615953476</v>
      </c>
      <c r="AY24" s="539">
        <f>AVERAGE(O97:O100)</f>
        <v>427283.61297794495</v>
      </c>
      <c r="AZ24" s="539">
        <f>AVERAGE(P97:P100)</f>
        <v>339064.41256235394</v>
      </c>
      <c r="BA24" s="539">
        <f>AVERAGE(W97:W100)</f>
        <v>650903.36482957099</v>
      </c>
      <c r="BB24" s="539">
        <f>AVERAGE(X97:X100)</f>
        <v>502658.66590483708</v>
      </c>
      <c r="BC24" s="539">
        <f>AVERAGE(K97:K100)</f>
        <v>695822.80839278107</v>
      </c>
      <c r="BE24" s="20" t="s">
        <v>2216</v>
      </c>
      <c r="BF24" s="539">
        <f>AVERAGE(D61:D100)</f>
        <v>303490.980366937</v>
      </c>
      <c r="BG24" s="539">
        <f>AVERAGE(E61:E100)</f>
        <v>586642.37263820856</v>
      </c>
      <c r="BH24" s="539">
        <f>AVERAGE(O61:O100)</f>
        <v>441692.39391276229</v>
      </c>
      <c r="BI24" s="539">
        <f>AVERAGE(P61:P100)</f>
        <v>307144.38552800484</v>
      </c>
      <c r="BJ24" s="539">
        <f>AVERAGE(W61:W100)</f>
        <v>579790.42114818934</v>
      </c>
      <c r="BK24" s="539">
        <f>AVERAGE(X61:X100)</f>
        <v>428111.42815925076</v>
      </c>
      <c r="BL24" s="539">
        <f>AVERAGE(K61:K100)</f>
        <v>777991.91034961178</v>
      </c>
    </row>
    <row r="25" spans="1:64" x14ac:dyDescent="0.25">
      <c r="A25" s="541">
        <f t="shared" si="4"/>
        <v>38718</v>
      </c>
      <c r="B25" s="599" t="s">
        <v>458</v>
      </c>
      <c r="C25" s="621">
        <v>27460659.646437999</v>
      </c>
      <c r="D25" s="621">
        <v>320567.14097662899</v>
      </c>
      <c r="E25" s="621">
        <v>475711.79818553198</v>
      </c>
      <c r="F25" s="621">
        <v>976779.979924632</v>
      </c>
      <c r="G25" s="621">
        <v>796278.93916216097</v>
      </c>
      <c r="H25" s="621">
        <v>180501.04076247104</v>
      </c>
      <c r="I25" s="621">
        <v>160252.48891431838</v>
      </c>
      <c r="J25" s="621"/>
      <c r="K25" s="621">
        <v>687873.33474626997</v>
      </c>
      <c r="L25" s="618">
        <v>2.4730817834806551</v>
      </c>
      <c r="M25" s="621"/>
      <c r="N25" s="621">
        <v>847489.26103379403</v>
      </c>
      <c r="O25" s="621">
        <v>418290.656637843</v>
      </c>
      <c r="P25" s="621">
        <v>280004.36608247698</v>
      </c>
      <c r="Q25" s="621">
        <v>713419.32915737107</v>
      </c>
      <c r="R25" s="621">
        <v>698295.02272031992</v>
      </c>
      <c r="S25" s="621">
        <v>15124.306437051157</v>
      </c>
      <c r="T25" s="621">
        <v>39122.935749333818</v>
      </c>
      <c r="U25" s="621"/>
      <c r="V25" s="621">
        <v>8050564.5365220197</v>
      </c>
      <c r="W25" s="621">
        <v>558489.323286789</v>
      </c>
      <c r="X25" s="621">
        <v>392852.18818074203</v>
      </c>
      <c r="Y25" s="621">
        <v>755716.1642680089</v>
      </c>
      <c r="Z25" s="621">
        <v>951341.51146753109</v>
      </c>
      <c r="AA25" s="621">
        <v>-195625.34719952219</v>
      </c>
      <c r="AB25" s="621">
        <v>-102600.42466365173</v>
      </c>
      <c r="AE25" s="305">
        <f t="shared" si="0"/>
        <v>0.58705450834923445</v>
      </c>
      <c r="AF25" s="305">
        <f t="shared" si="1"/>
        <v>0.41294549165076555</v>
      </c>
      <c r="AG25" s="305"/>
      <c r="AH25" s="305">
        <f t="shared" si="2"/>
        <v>0.55066098173250355</v>
      </c>
      <c r="AI25" s="305">
        <f t="shared" si="3"/>
        <v>0.44933901826749639</v>
      </c>
      <c r="AV25" s="20" t="s">
        <v>2235</v>
      </c>
      <c r="AW25" s="539">
        <f>AVERAGE($D$101:$D$104)</f>
        <v>328359.58835602732</v>
      </c>
      <c r="AX25" s="539">
        <f>AVERAGE($E$101:$E$104)</f>
        <v>573277.45867445564</v>
      </c>
      <c r="AY25" s="539">
        <f>AVERAGE($O$101:$O$104)</f>
        <v>464918.02654400165</v>
      </c>
      <c r="AZ25" s="539">
        <f>AVERAGE($P$101:$P$104)</f>
        <v>313340.46594469401</v>
      </c>
      <c r="BA25" s="539">
        <f>AVERAGE($W$101:$W$104)</f>
        <v>624566.66066285968</v>
      </c>
      <c r="BB25" s="539">
        <f>AVERAGE($X$101:$X$104)</f>
        <v>512679.42541382834</v>
      </c>
      <c r="BC25" s="539">
        <f>AVERAGE($K$101:$K$104)</f>
        <v>720861.51170097862</v>
      </c>
      <c r="BE25" s="20" t="s">
        <v>2236</v>
      </c>
      <c r="BF25" s="539">
        <f>AVERAGE($D$101:$D$104)</f>
        <v>328359.58835602732</v>
      </c>
      <c r="BG25" s="539">
        <f>AVERAGE($E$101:$E$104)</f>
        <v>573277.45867445564</v>
      </c>
      <c r="BH25" s="539">
        <f>AVERAGE($O$101:$O$104)</f>
        <v>464918.02654400165</v>
      </c>
      <c r="BI25" s="539">
        <f>AVERAGE($P$101:$P$104)</f>
        <v>313340.46594469401</v>
      </c>
      <c r="BJ25" s="539">
        <f>AVERAGE($W$101:$W$104)</f>
        <v>624566.66066285968</v>
      </c>
      <c r="BK25" s="539">
        <f>AVERAGE($X$101:$X$104)</f>
        <v>512679.42541382834</v>
      </c>
      <c r="BL25" s="539">
        <f>AVERAGE($K$101:$K$104)</f>
        <v>720861.51170097862</v>
      </c>
    </row>
    <row r="26" spans="1:64" x14ac:dyDescent="0.25">
      <c r="A26" s="541">
        <f t="shared" si="4"/>
        <v>38808</v>
      </c>
      <c r="B26" s="599" t="s">
        <v>461</v>
      </c>
      <c r="C26" s="621">
        <v>27555934.3266798</v>
      </c>
      <c r="D26" s="621">
        <v>350208.38965531398</v>
      </c>
      <c r="E26" s="621">
        <v>525010.80620090105</v>
      </c>
      <c r="F26" s="621">
        <v>933416.18039953802</v>
      </c>
      <c r="G26" s="621">
        <v>875219.19585621497</v>
      </c>
      <c r="H26" s="621">
        <v>58196.984543323051</v>
      </c>
      <c r="I26" s="621">
        <v>46238.041223324835</v>
      </c>
      <c r="J26" s="621"/>
      <c r="K26" s="621">
        <v>730765.85006939003</v>
      </c>
      <c r="L26" s="618">
        <v>2.6180510090683464</v>
      </c>
      <c r="M26" s="621"/>
      <c r="N26" s="621">
        <v>868285.21610604704</v>
      </c>
      <c r="O26" s="621">
        <v>421066.62131346698</v>
      </c>
      <c r="P26" s="621">
        <v>302261.43073081301</v>
      </c>
      <c r="Q26" s="621">
        <v>801185.93226414395</v>
      </c>
      <c r="R26" s="621">
        <v>723328.05204427999</v>
      </c>
      <c r="S26" s="621">
        <v>77857.880219863961</v>
      </c>
      <c r="T26" s="621">
        <v>80825.429501285544</v>
      </c>
      <c r="U26" s="621"/>
      <c r="V26" s="621">
        <v>7957874.2038749801</v>
      </c>
      <c r="W26" s="621">
        <v>512349.55908607098</v>
      </c>
      <c r="X26" s="621">
        <v>450977.54260882997</v>
      </c>
      <c r="Y26" s="621">
        <v>827272.236931714</v>
      </c>
      <c r="Z26" s="621">
        <v>963327.10169490101</v>
      </c>
      <c r="AA26" s="621">
        <v>-136054.86476318701</v>
      </c>
      <c r="AB26" s="621">
        <v>-31138.470724614337</v>
      </c>
      <c r="AE26" s="305">
        <f t="shared" si="0"/>
        <v>0.53185419385028276</v>
      </c>
      <c r="AF26" s="305">
        <f t="shared" si="1"/>
        <v>0.46814580614971713</v>
      </c>
      <c r="AG26" s="305"/>
      <c r="AH26" s="305">
        <f t="shared" si="2"/>
        <v>0.56288749520897308</v>
      </c>
      <c r="AI26" s="305">
        <f t="shared" si="3"/>
        <v>0.43711250479102692</v>
      </c>
      <c r="BA26" s="539"/>
    </row>
    <row r="27" spans="1:64" x14ac:dyDescent="0.25">
      <c r="A27" s="541">
        <f t="shared" si="4"/>
        <v>38899</v>
      </c>
      <c r="B27" s="599" t="s">
        <v>464</v>
      </c>
      <c r="C27" s="621">
        <v>27558238.775740899</v>
      </c>
      <c r="D27" s="621">
        <v>372630.25646704499</v>
      </c>
      <c r="E27" s="621">
        <v>530756.72817355394</v>
      </c>
      <c r="F27" s="621">
        <v>994250.56847328693</v>
      </c>
      <c r="G27" s="621">
        <v>903386.984640599</v>
      </c>
      <c r="H27" s="621">
        <v>90863.583832687931</v>
      </c>
      <c r="I27" s="621">
        <v>60796.039506793022</v>
      </c>
      <c r="J27" s="621"/>
      <c r="K27" s="621">
        <v>635428.09786467894</v>
      </c>
      <c r="L27" s="618">
        <v>2.2749029232392961</v>
      </c>
      <c r="M27" s="621"/>
      <c r="N27" s="621">
        <v>890117.34731962194</v>
      </c>
      <c r="O27" s="621">
        <v>465132.25618164398</v>
      </c>
      <c r="P27" s="621">
        <v>301653.17555883399</v>
      </c>
      <c r="Q27" s="621">
        <v>750420.04412647802</v>
      </c>
      <c r="R27" s="621">
        <v>766785.43174047791</v>
      </c>
      <c r="S27" s="621">
        <v>-16365.38761399989</v>
      </c>
      <c r="T27" s="621">
        <v>7073.3869773803744</v>
      </c>
      <c r="U27" s="621"/>
      <c r="V27" s="621">
        <v>7961985.22239515</v>
      </c>
      <c r="W27" s="621">
        <v>529118.312291643</v>
      </c>
      <c r="X27" s="621">
        <v>377789.78765943297</v>
      </c>
      <c r="Y27" s="621">
        <v>832409.90373238793</v>
      </c>
      <c r="Z27" s="621">
        <v>906908.09995107597</v>
      </c>
      <c r="AA27" s="621">
        <v>-74498.196218688041</v>
      </c>
      <c r="AB27" s="621">
        <v>29876.573515828699</v>
      </c>
      <c r="AE27" s="305">
        <f t="shared" si="0"/>
        <v>0.58343101392543173</v>
      </c>
      <c r="AF27" s="305">
        <f t="shared" si="1"/>
        <v>0.41656898607456833</v>
      </c>
      <c r="AG27" s="305"/>
      <c r="AH27" s="305">
        <f t="shared" si="2"/>
        <v>0.50343776211254709</v>
      </c>
      <c r="AI27" s="305">
        <f t="shared" si="3"/>
        <v>0.4965622378874528</v>
      </c>
      <c r="BA27" s="206"/>
    </row>
    <row r="28" spans="1:64" x14ac:dyDescent="0.25">
      <c r="A28" s="541">
        <f t="shared" si="4"/>
        <v>38991</v>
      </c>
      <c r="B28" s="599" t="s">
        <v>467</v>
      </c>
      <c r="C28" s="621">
        <v>27639711.478465199</v>
      </c>
      <c r="D28" s="621">
        <v>345805.42364901601</v>
      </c>
      <c r="E28" s="621">
        <v>558730.12820662698</v>
      </c>
      <c r="F28" s="621">
        <v>930381.55579060898</v>
      </c>
      <c r="G28" s="621">
        <v>904535.55185564305</v>
      </c>
      <c r="H28" s="621">
        <v>25846.003934965935</v>
      </c>
      <c r="I28" s="621">
        <v>27996.826846919954</v>
      </c>
      <c r="J28" s="621"/>
      <c r="K28" s="621">
        <v>711247.34391509404</v>
      </c>
      <c r="L28" s="618">
        <v>2.5368446181555067</v>
      </c>
      <c r="M28" s="621"/>
      <c r="N28" s="621">
        <v>934743.97076638404</v>
      </c>
      <c r="O28" s="621">
        <v>446447.31469398999</v>
      </c>
      <c r="P28" s="621">
        <v>299127.39216033602</v>
      </c>
      <c r="Q28" s="621">
        <v>733682.10850249603</v>
      </c>
      <c r="R28" s="621">
        <v>745574.70685432595</v>
      </c>
      <c r="S28" s="621">
        <v>-11892.598351829918</v>
      </c>
      <c r="T28" s="621">
        <v>12729.917250108672</v>
      </c>
      <c r="U28" s="621"/>
      <c r="V28" s="621">
        <v>8024169.5296612196</v>
      </c>
      <c r="W28" s="621">
        <v>483934.24109661899</v>
      </c>
      <c r="X28" s="621">
        <v>387876.68485348002</v>
      </c>
      <c r="Y28" s="621">
        <v>857857.520366963</v>
      </c>
      <c r="Z28" s="621">
        <v>871810.92595009902</v>
      </c>
      <c r="AA28" s="621">
        <v>-13953.405583136017</v>
      </c>
      <c r="AB28" s="621">
        <v>56880.255902972072</v>
      </c>
      <c r="AE28" s="305">
        <f t="shared" si="0"/>
        <v>0.55509081922691872</v>
      </c>
      <c r="AF28" s="305">
        <f t="shared" si="1"/>
        <v>0.44490918077308134</v>
      </c>
      <c r="AG28" s="305"/>
      <c r="AH28" s="305">
        <f t="shared" si="2"/>
        <v>0.52867131467219153</v>
      </c>
      <c r="AI28" s="305">
        <f t="shared" si="3"/>
        <v>0.47132868532780853</v>
      </c>
      <c r="BA28" s="206"/>
    </row>
    <row r="29" spans="1:64" x14ac:dyDescent="0.25">
      <c r="A29" s="541">
        <f t="shared" si="4"/>
        <v>39083</v>
      </c>
      <c r="B29" s="599" t="s">
        <v>470</v>
      </c>
      <c r="C29" s="621">
        <v>27586968.509855799</v>
      </c>
      <c r="D29" s="621">
        <v>344451.66099784302</v>
      </c>
      <c r="E29" s="621">
        <v>616256.47838989203</v>
      </c>
      <c r="F29" s="621">
        <v>931220.57223328203</v>
      </c>
      <c r="G29" s="621">
        <v>960708.13938773505</v>
      </c>
      <c r="H29" s="621">
        <v>-29487.56715445302</v>
      </c>
      <c r="I29" s="621">
        <v>-10109.06668067351</v>
      </c>
      <c r="J29" s="621"/>
      <c r="K29" s="621">
        <v>702361.26021428499</v>
      </c>
      <c r="L29" s="618">
        <v>2.510555352075527</v>
      </c>
      <c r="M29" s="621"/>
      <c r="N29" s="621">
        <v>896813.98282661405</v>
      </c>
      <c r="O29" s="621">
        <v>441437.14876215201</v>
      </c>
      <c r="P29" s="621">
        <v>347362.24380147498</v>
      </c>
      <c r="Q29" s="621">
        <v>762998.05654977204</v>
      </c>
      <c r="R29" s="621">
        <v>788799.39256362699</v>
      </c>
      <c r="S29" s="621">
        <v>-25801.336013854947</v>
      </c>
      <c r="T29" s="621">
        <v>-883.99845277355053</v>
      </c>
      <c r="U29" s="621"/>
      <c r="V29" s="621">
        <v>8040103.7282181103</v>
      </c>
      <c r="W29" s="621">
        <v>489783.42347113002</v>
      </c>
      <c r="X29" s="621">
        <v>418546.39555192902</v>
      </c>
      <c r="Y29" s="621">
        <v>963618.72219136707</v>
      </c>
      <c r="Z29" s="621">
        <v>908329.81902305898</v>
      </c>
      <c r="AA29" s="621">
        <v>55288.903168308083</v>
      </c>
      <c r="AB29" s="621">
        <v>108179.06513344124</v>
      </c>
      <c r="AE29" s="305">
        <f t="shared" si="0"/>
        <v>0.53921319460579809</v>
      </c>
      <c r="AF29" s="305">
        <f t="shared" si="1"/>
        <v>0.46078680539420203</v>
      </c>
      <c r="AG29" s="305"/>
      <c r="AH29" s="305">
        <f t="shared" si="2"/>
        <v>0.54855499559798204</v>
      </c>
      <c r="AI29" s="305">
        <f t="shared" si="3"/>
        <v>0.45144500440201801</v>
      </c>
    </row>
    <row r="30" spans="1:64" x14ac:dyDescent="0.25">
      <c r="A30" s="541">
        <f t="shared" si="4"/>
        <v>39173</v>
      </c>
      <c r="B30" s="599" t="s">
        <v>473</v>
      </c>
      <c r="C30" s="621">
        <v>27683313.580705099</v>
      </c>
      <c r="D30" s="621">
        <v>320581.17062136403</v>
      </c>
      <c r="E30" s="621">
        <v>534555.08514328999</v>
      </c>
      <c r="F30" s="621">
        <v>1006447.3543444939</v>
      </c>
      <c r="G30" s="621">
        <v>855136.25576465402</v>
      </c>
      <c r="H30" s="621">
        <v>151311.09857983992</v>
      </c>
      <c r="I30" s="621">
        <v>129549.1100079678</v>
      </c>
      <c r="J30" s="621"/>
      <c r="K30" s="621">
        <v>749595.43317189801</v>
      </c>
      <c r="L30" s="618">
        <v>2.6726426681664637</v>
      </c>
      <c r="M30" s="621"/>
      <c r="N30" s="621">
        <v>885889.82477066002</v>
      </c>
      <c r="O30" s="621">
        <v>463867.74700994702</v>
      </c>
      <c r="P30" s="621">
        <v>345344.40447605401</v>
      </c>
      <c r="Q30" s="621">
        <v>742979.76954128197</v>
      </c>
      <c r="R30" s="621">
        <v>809212.15148600098</v>
      </c>
      <c r="S30" s="621">
        <v>-66232.381944719004</v>
      </c>
      <c r="T30" s="621">
        <v>-49157.467967298115</v>
      </c>
      <c r="U30" s="621"/>
      <c r="V30" s="621">
        <v>8110919.9441859797</v>
      </c>
      <c r="W30" s="621">
        <v>542579.60733454698</v>
      </c>
      <c r="X30" s="621">
        <v>422398.598919918</v>
      </c>
      <c r="Y30" s="621">
        <v>879899.48961934401</v>
      </c>
      <c r="Z30" s="621">
        <v>964978.20625446504</v>
      </c>
      <c r="AA30" s="621">
        <v>-85078.716635121033</v>
      </c>
      <c r="AB30" s="621">
        <v>17361.357959333807</v>
      </c>
      <c r="AE30" s="305">
        <f t="shared" si="0"/>
        <v>0.56227135889478164</v>
      </c>
      <c r="AF30" s="305">
        <f t="shared" si="1"/>
        <v>0.43772864110521825</v>
      </c>
      <c r="AG30" s="305"/>
      <c r="AH30" s="305">
        <f t="shared" si="2"/>
        <v>0.56851965051579834</v>
      </c>
      <c r="AI30" s="305">
        <f t="shared" si="3"/>
        <v>0.43148034948420178</v>
      </c>
    </row>
    <row r="31" spans="1:64" x14ac:dyDescent="0.25">
      <c r="A31" s="541">
        <f t="shared" si="4"/>
        <v>39264</v>
      </c>
      <c r="B31" s="599" t="s">
        <v>476</v>
      </c>
      <c r="C31" s="621">
        <v>27742423.550799198</v>
      </c>
      <c r="D31" s="621">
        <v>331586.47781568998</v>
      </c>
      <c r="E31" s="621">
        <v>563019.36360635504</v>
      </c>
      <c r="F31" s="621">
        <v>1001968.5596081039</v>
      </c>
      <c r="G31" s="621">
        <v>894605.84142204502</v>
      </c>
      <c r="H31" s="621">
        <v>107362.71818605892</v>
      </c>
      <c r="I31" s="621">
        <v>74741.097048010677</v>
      </c>
      <c r="J31" s="621"/>
      <c r="K31" s="621">
        <v>710882.29591969703</v>
      </c>
      <c r="L31" s="618">
        <v>2.52771024168372</v>
      </c>
      <c r="M31" s="621"/>
      <c r="N31" s="621">
        <v>866409.53350008803</v>
      </c>
      <c r="O31" s="621">
        <v>451880.13111441099</v>
      </c>
      <c r="P31" s="621">
        <v>302953.92598670901</v>
      </c>
      <c r="Q31" s="621">
        <v>742795.70060045901</v>
      </c>
      <c r="R31" s="621">
        <v>754834.05710112001</v>
      </c>
      <c r="S31" s="621">
        <v>-12038.356500661001</v>
      </c>
      <c r="T31" s="621">
        <v>-1950.7669788023923</v>
      </c>
      <c r="U31" s="621"/>
      <c r="V31" s="621">
        <v>8127670.6396792904</v>
      </c>
      <c r="W31" s="621">
        <v>550088.42849369301</v>
      </c>
      <c r="X31" s="621">
        <v>411209.22278476902</v>
      </c>
      <c r="Y31" s="621">
        <v>865973.28959306399</v>
      </c>
      <c r="Z31" s="621">
        <v>961297.65127846203</v>
      </c>
      <c r="AA31" s="621">
        <v>-95324.361685398035</v>
      </c>
      <c r="AB31" s="621">
        <v>12849.669930793345</v>
      </c>
      <c r="AE31" s="305">
        <f t="shared" si="0"/>
        <v>0.57223527776450089</v>
      </c>
      <c r="AF31" s="305">
        <f t="shared" si="1"/>
        <v>0.42776472223549916</v>
      </c>
      <c r="AG31" s="305"/>
      <c r="AH31" s="305">
        <f t="shared" si="2"/>
        <v>0.55359666521003947</v>
      </c>
      <c r="AI31" s="305">
        <f t="shared" si="3"/>
        <v>0.44640333478996053</v>
      </c>
    </row>
    <row r="32" spans="1:64" x14ac:dyDescent="0.25">
      <c r="A32" s="541">
        <f t="shared" si="4"/>
        <v>39356</v>
      </c>
      <c r="B32" s="599" t="s">
        <v>479</v>
      </c>
      <c r="C32" s="621">
        <v>27876285.3631551</v>
      </c>
      <c r="D32" s="621">
        <v>318118.21664702601</v>
      </c>
      <c r="E32" s="621">
        <v>562923.48650759296</v>
      </c>
      <c r="F32" s="621">
        <v>1041272.828564518</v>
      </c>
      <c r="G32" s="621">
        <v>881041.70315461897</v>
      </c>
      <c r="H32" s="621">
        <v>160231.12540989905</v>
      </c>
      <c r="I32" s="621">
        <v>146447.02646880969</v>
      </c>
      <c r="J32" s="621"/>
      <c r="K32" s="621">
        <v>734951.61665384995</v>
      </c>
      <c r="L32" s="618">
        <v>2.599679148903407</v>
      </c>
      <c r="M32" s="621"/>
      <c r="N32" s="621">
        <v>817640.56060943205</v>
      </c>
      <c r="O32" s="621">
        <v>497748.47928404098</v>
      </c>
      <c r="P32" s="621">
        <v>317848.41176152701</v>
      </c>
      <c r="Q32" s="621">
        <v>755777.96207146696</v>
      </c>
      <c r="R32" s="621">
        <v>815596.89104556805</v>
      </c>
      <c r="S32" s="621">
        <v>-59818.928974101087</v>
      </c>
      <c r="T32" s="621">
        <v>-38767.112078916281</v>
      </c>
      <c r="U32" s="621"/>
      <c r="V32" s="621">
        <v>8096524.9644562798</v>
      </c>
      <c r="W32" s="621">
        <v>543524.34928047704</v>
      </c>
      <c r="X32" s="621">
        <v>437659.745424441</v>
      </c>
      <c r="Y32" s="621">
        <v>880771.89826911991</v>
      </c>
      <c r="Z32" s="621">
        <v>981184.0947049181</v>
      </c>
      <c r="AA32" s="621">
        <v>-100412.19643579819</v>
      </c>
      <c r="AB32" s="621">
        <v>-29688.914389895275</v>
      </c>
      <c r="AE32" s="305">
        <f t="shared" si="0"/>
        <v>0.55394737054307519</v>
      </c>
      <c r="AF32" s="305">
        <f t="shared" si="1"/>
        <v>0.44605262945692475</v>
      </c>
      <c r="AG32" s="305"/>
      <c r="AH32" s="305">
        <f t="shared" si="2"/>
        <v>0.57908508502270351</v>
      </c>
      <c r="AI32" s="305">
        <f t="shared" si="3"/>
        <v>0.42091491497729661</v>
      </c>
    </row>
    <row r="33" spans="1:35" x14ac:dyDescent="0.25">
      <c r="A33" s="541">
        <f t="shared" si="4"/>
        <v>39448</v>
      </c>
      <c r="B33" s="599" t="s">
        <v>482</v>
      </c>
      <c r="C33" s="621">
        <v>27965849.279519901</v>
      </c>
      <c r="D33" s="621">
        <v>330631.21932151698</v>
      </c>
      <c r="E33" s="621">
        <v>590213.28414753999</v>
      </c>
      <c r="F33" s="621">
        <v>1042197.355703779</v>
      </c>
      <c r="G33" s="621">
        <v>920844.50346905692</v>
      </c>
      <c r="H33" s="621">
        <v>121352.85223472212</v>
      </c>
      <c r="I33" s="621">
        <v>83899.044167224318</v>
      </c>
      <c r="J33" s="621"/>
      <c r="K33" s="621">
        <v>792781.73717456404</v>
      </c>
      <c r="L33" s="618">
        <v>2.7953278179716365</v>
      </c>
      <c r="M33" s="621"/>
      <c r="N33" s="621">
        <v>852496.73332222702</v>
      </c>
      <c r="O33" s="621">
        <v>471023.35767256998</v>
      </c>
      <c r="P33" s="621">
        <v>282930.822965595</v>
      </c>
      <c r="Q33" s="621">
        <v>737869.66650041495</v>
      </c>
      <c r="R33" s="621">
        <v>753954.18063816498</v>
      </c>
      <c r="S33" s="621">
        <v>-16084.514137750026</v>
      </c>
      <c r="T33" s="621">
        <v>10230.344719010405</v>
      </c>
      <c r="U33" s="621"/>
      <c r="V33" s="621">
        <v>8080394.4194079097</v>
      </c>
      <c r="W33" s="621">
        <v>571173.99803120899</v>
      </c>
      <c r="X33" s="621">
        <v>407238.44717889797</v>
      </c>
      <c r="Y33" s="621">
        <v>873144.10711313505</v>
      </c>
      <c r="Z33" s="621">
        <v>978412.4452101069</v>
      </c>
      <c r="AA33" s="621">
        <v>-105268.33809697186</v>
      </c>
      <c r="AB33" s="621">
        <v>-15430.388886231929</v>
      </c>
      <c r="AE33" s="305">
        <f t="shared" si="0"/>
        <v>0.58377630091219201</v>
      </c>
      <c r="AF33" s="305">
        <f t="shared" si="1"/>
        <v>0.41622369908780799</v>
      </c>
      <c r="AG33" s="305"/>
      <c r="AH33" s="305">
        <f t="shared" si="2"/>
        <v>0.55191108357978413</v>
      </c>
      <c r="AI33" s="305">
        <f t="shared" si="3"/>
        <v>0.44808891642021587</v>
      </c>
    </row>
    <row r="34" spans="1:35" x14ac:dyDescent="0.25">
      <c r="A34" s="541">
        <f t="shared" si="4"/>
        <v>39539</v>
      </c>
      <c r="B34" s="599" t="s">
        <v>485</v>
      </c>
      <c r="C34" s="621">
        <v>28060992.336972602</v>
      </c>
      <c r="D34" s="621">
        <v>342192.98394815699</v>
      </c>
      <c r="E34" s="621">
        <v>555586.06611989997</v>
      </c>
      <c r="F34" s="621">
        <v>946190.94278245699</v>
      </c>
      <c r="G34" s="621">
        <v>897779.05006805691</v>
      </c>
      <c r="H34" s="621">
        <v>48411.892714400077</v>
      </c>
      <c r="I34" s="621">
        <v>27298.560238201171</v>
      </c>
      <c r="J34" s="621"/>
      <c r="K34" s="621">
        <v>706835.26103892794</v>
      </c>
      <c r="L34" s="618">
        <v>2.482534114497279</v>
      </c>
      <c r="M34" s="621"/>
      <c r="N34" s="621">
        <v>862364.72506780305</v>
      </c>
      <c r="O34" s="621">
        <v>436075.36103954399</v>
      </c>
      <c r="P34" s="621">
        <v>312722.31353034702</v>
      </c>
      <c r="Q34" s="621">
        <v>791759.96453593601</v>
      </c>
      <c r="R34" s="621">
        <v>748797.67456989107</v>
      </c>
      <c r="S34" s="621">
        <v>42962.289966044948</v>
      </c>
      <c r="T34" s="621">
        <v>55846.286657702178</v>
      </c>
      <c r="U34" s="621"/>
      <c r="V34" s="621">
        <v>8111584.0818487499</v>
      </c>
      <c r="W34" s="621">
        <v>510115.581742913</v>
      </c>
      <c r="X34" s="621">
        <v>449566.98058777902</v>
      </c>
      <c r="Y34" s="621">
        <v>868308.37965024705</v>
      </c>
      <c r="Z34" s="621">
        <v>959682.56233069208</v>
      </c>
      <c r="AA34" s="621">
        <v>-91374.182680445025</v>
      </c>
      <c r="AB34" s="621">
        <v>-4377.8468959070742</v>
      </c>
      <c r="AE34" s="305">
        <f t="shared" si="0"/>
        <v>0.53154616095560037</v>
      </c>
      <c r="AF34" s="305">
        <f t="shared" si="1"/>
        <v>0.46845383904439963</v>
      </c>
      <c r="AG34" s="305"/>
      <c r="AH34" s="305">
        <f t="shared" si="2"/>
        <v>0.56780716470209236</v>
      </c>
      <c r="AI34" s="305">
        <f t="shared" si="3"/>
        <v>0.43219283529790764</v>
      </c>
    </row>
    <row r="35" spans="1:35" x14ac:dyDescent="0.25">
      <c r="A35" s="541">
        <f t="shared" si="4"/>
        <v>39630</v>
      </c>
      <c r="B35" s="599" t="s">
        <v>488</v>
      </c>
      <c r="C35" s="621">
        <v>27986884.008710898</v>
      </c>
      <c r="D35" s="621">
        <v>421748.60107363801</v>
      </c>
      <c r="E35" s="621">
        <v>561114.33449064498</v>
      </c>
      <c r="F35" s="621">
        <v>909037.03207670408</v>
      </c>
      <c r="G35" s="621">
        <v>982862.93556428305</v>
      </c>
      <c r="H35" s="621">
        <v>-73825.903487578966</v>
      </c>
      <c r="I35" s="621">
        <v>-140690.80328471586</v>
      </c>
      <c r="J35" s="621"/>
      <c r="K35" s="621">
        <v>651046.92424333305</v>
      </c>
      <c r="L35" s="618">
        <v>2.2924789386294999</v>
      </c>
      <c r="M35" s="621"/>
      <c r="N35" s="621">
        <v>892821.522539775</v>
      </c>
      <c r="O35" s="621">
        <v>401034.54212534701</v>
      </c>
      <c r="P35" s="621">
        <v>355696.749129501</v>
      </c>
      <c r="Q35" s="621">
        <v>889231.73729801597</v>
      </c>
      <c r="R35" s="621">
        <v>756731.29125484801</v>
      </c>
      <c r="S35" s="621">
        <v>132500.44604316796</v>
      </c>
      <c r="T35" s="621">
        <v>155996.58404875407</v>
      </c>
      <c r="U35" s="621"/>
      <c r="V35" s="621">
        <v>8058873.3419089997</v>
      </c>
      <c r="W35" s="621">
        <v>508002.48995135701</v>
      </c>
      <c r="X35" s="621">
        <v>467483.13622437802</v>
      </c>
      <c r="Y35" s="621">
        <v>916811.08362014592</v>
      </c>
      <c r="Z35" s="621">
        <v>975485.62617573503</v>
      </c>
      <c r="AA35" s="621">
        <v>-58674.542555589112</v>
      </c>
      <c r="AB35" s="621">
        <v>45219.219235958531</v>
      </c>
      <c r="AE35" s="305">
        <f t="shared" si="0"/>
        <v>0.52076881126676866</v>
      </c>
      <c r="AF35" s="305">
        <f t="shared" si="1"/>
        <v>0.47923118873323134</v>
      </c>
      <c r="AG35" s="305"/>
      <c r="AH35" s="305">
        <f t="shared" si="2"/>
        <v>0.5257157573399861</v>
      </c>
      <c r="AI35" s="305">
        <f t="shared" si="3"/>
        <v>0.47428424266001395</v>
      </c>
    </row>
    <row r="36" spans="1:35" x14ac:dyDescent="0.25">
      <c r="A36" s="541">
        <f t="shared" si="4"/>
        <v>39722</v>
      </c>
      <c r="B36" s="599" t="s">
        <v>491</v>
      </c>
      <c r="C36" s="621">
        <v>27820108.116837401</v>
      </c>
      <c r="D36" s="621">
        <v>464872.16925395199</v>
      </c>
      <c r="E36" s="621">
        <v>580473.83020755299</v>
      </c>
      <c r="F36" s="621">
        <v>1003944.2497581551</v>
      </c>
      <c r="G36" s="621">
        <v>1045345.999461505</v>
      </c>
      <c r="H36" s="621">
        <v>-41401.749703349895</v>
      </c>
      <c r="I36" s="621">
        <v>-67188.031089734286</v>
      </c>
      <c r="J36" s="621"/>
      <c r="K36" s="621">
        <v>611098.14157590398</v>
      </c>
      <c r="L36" s="618">
        <v>2.1625037797471243</v>
      </c>
      <c r="M36" s="621"/>
      <c r="N36" s="621">
        <v>1005920.61076368</v>
      </c>
      <c r="O36" s="621">
        <v>482833.44305086002</v>
      </c>
      <c r="P36" s="621">
        <v>334563.56522797799</v>
      </c>
      <c r="Q36" s="621">
        <v>951085.33217158797</v>
      </c>
      <c r="R36" s="621">
        <v>817397.00827883801</v>
      </c>
      <c r="S36" s="621">
        <v>133688.32389274996</v>
      </c>
      <c r="T36" s="621">
        <v>165048.25501770643</v>
      </c>
      <c r="U36" s="621"/>
      <c r="V36" s="621">
        <v>8016537.7505766498</v>
      </c>
      <c r="W36" s="621">
        <v>521110.80670729501</v>
      </c>
      <c r="X36" s="621">
        <v>486213.16291763599</v>
      </c>
      <c r="Y36" s="621">
        <v>915037.39543553093</v>
      </c>
      <c r="Z36" s="621">
        <v>1007323.969624931</v>
      </c>
      <c r="AA36" s="621">
        <v>-92286.574189400068</v>
      </c>
      <c r="AB36" s="621">
        <v>-46117.223927969113</v>
      </c>
      <c r="AE36" s="305">
        <f t="shared" si="0"/>
        <v>0.51732195641222201</v>
      </c>
      <c r="AF36" s="305">
        <f t="shared" si="1"/>
        <v>0.48267804358777799</v>
      </c>
      <c r="AG36" s="305"/>
      <c r="AH36" s="305">
        <f t="shared" si="2"/>
        <v>0.51121928440161968</v>
      </c>
      <c r="AI36" s="305">
        <f t="shared" si="3"/>
        <v>0.48878071559838027</v>
      </c>
    </row>
    <row r="37" spans="1:35" x14ac:dyDescent="0.25">
      <c r="A37" s="541">
        <f t="shared" si="4"/>
        <v>39814</v>
      </c>
      <c r="B37" s="599" t="s">
        <v>494</v>
      </c>
      <c r="C37" s="621">
        <v>27738572.349405002</v>
      </c>
      <c r="D37" s="621">
        <v>536333.44674078503</v>
      </c>
      <c r="E37" s="621">
        <v>475731.04105261702</v>
      </c>
      <c r="F37" s="621">
        <v>895436.81341107399</v>
      </c>
      <c r="G37" s="621">
        <v>1012064.487793402</v>
      </c>
      <c r="H37" s="621">
        <v>-116627.67438232806</v>
      </c>
      <c r="I37" s="621">
        <v>-162915.65193541348</v>
      </c>
      <c r="J37" s="621"/>
      <c r="K37" s="621">
        <v>527847.68582349794</v>
      </c>
      <c r="L37" s="618">
        <v>1.8723511813036875</v>
      </c>
      <c r="M37" s="621"/>
      <c r="N37" s="621">
        <v>1191275.7776558599</v>
      </c>
      <c r="O37" s="621">
        <v>438653.06702690601</v>
      </c>
      <c r="P37" s="621">
        <v>350836.76156691002</v>
      </c>
      <c r="Q37" s="621">
        <v>989369.54142673302</v>
      </c>
      <c r="R37" s="621">
        <v>789489.82859381603</v>
      </c>
      <c r="S37" s="621">
        <v>199879.71283291699</v>
      </c>
      <c r="T37" s="621">
        <v>228787.70407212968</v>
      </c>
      <c r="U37" s="621"/>
      <c r="V37" s="621">
        <v>8113362.0898572402</v>
      </c>
      <c r="W37" s="621">
        <v>456783.74638416799</v>
      </c>
      <c r="X37" s="621">
        <v>453036.09468594799</v>
      </c>
      <c r="Y37" s="621">
        <v>826567.80261952709</v>
      </c>
      <c r="Z37" s="621">
        <v>909819.84107011603</v>
      </c>
      <c r="AA37" s="621">
        <v>-83252.038450588938</v>
      </c>
      <c r="AB37" s="621">
        <v>-14171.052136715502</v>
      </c>
      <c r="AE37" s="305">
        <f t="shared" si="0"/>
        <v>0.50205955702934113</v>
      </c>
      <c r="AF37" s="305">
        <f t="shared" si="1"/>
        <v>0.49794044297065881</v>
      </c>
      <c r="AG37" s="305"/>
      <c r="AH37" s="305">
        <f t="shared" si="2"/>
        <v>0.45790382229944282</v>
      </c>
      <c r="AI37" s="305">
        <f t="shared" si="3"/>
        <v>0.54209617770055718</v>
      </c>
    </row>
    <row r="38" spans="1:35" x14ac:dyDescent="0.25">
      <c r="A38" s="541">
        <f t="shared" si="4"/>
        <v>39904</v>
      </c>
      <c r="B38" s="599" t="s">
        <v>497</v>
      </c>
      <c r="C38" s="621">
        <v>27487287.542872701</v>
      </c>
      <c r="D38" s="621">
        <v>551004.98496143299</v>
      </c>
      <c r="E38" s="621">
        <v>551213.33610771701</v>
      </c>
      <c r="F38" s="621">
        <v>830615.79858137411</v>
      </c>
      <c r="G38" s="621">
        <v>1102218.32106915</v>
      </c>
      <c r="H38" s="621">
        <v>-271602.52248777589</v>
      </c>
      <c r="I38" s="621">
        <v>-297123.54308079183</v>
      </c>
      <c r="J38" s="621"/>
      <c r="K38" s="621">
        <v>465720.90025942202</v>
      </c>
      <c r="L38" s="618">
        <v>1.6659484258601154</v>
      </c>
      <c r="M38" s="621"/>
      <c r="N38" s="621">
        <v>1381740.3454440499</v>
      </c>
      <c r="O38" s="621">
        <v>461977.40474812803</v>
      </c>
      <c r="P38" s="621">
        <v>364907.08729131898</v>
      </c>
      <c r="Q38" s="621">
        <v>1034164.342541953</v>
      </c>
      <c r="R38" s="621">
        <v>826884.49203944695</v>
      </c>
      <c r="S38" s="621">
        <v>207279.85050250601</v>
      </c>
      <c r="T38" s="621">
        <v>211614.0671345694</v>
      </c>
      <c r="U38" s="621"/>
      <c r="V38" s="621">
        <v>8185260.4421656001</v>
      </c>
      <c r="W38" s="621">
        <v>368638.39383324602</v>
      </c>
      <c r="X38" s="621">
        <v>483159.35758051998</v>
      </c>
      <c r="Y38" s="621">
        <v>916120.42339903605</v>
      </c>
      <c r="Z38" s="621">
        <v>851797.75141376606</v>
      </c>
      <c r="AA38" s="621">
        <v>64322.67198526999</v>
      </c>
      <c r="AB38" s="621">
        <v>136434.47594621778</v>
      </c>
      <c r="AE38" s="305">
        <f t="shared" si="0"/>
        <v>0.43277690416698178</v>
      </c>
      <c r="AF38" s="305">
        <f t="shared" si="1"/>
        <v>0.56722309583301811</v>
      </c>
      <c r="AG38" s="305"/>
      <c r="AH38" s="305">
        <f t="shared" si="2"/>
        <v>0.46719785019170651</v>
      </c>
      <c r="AI38" s="305">
        <f t="shared" si="3"/>
        <v>0.53280214980829355</v>
      </c>
    </row>
    <row r="39" spans="1:35" x14ac:dyDescent="0.25">
      <c r="A39" s="541">
        <f t="shared" si="4"/>
        <v>39995</v>
      </c>
      <c r="B39" s="599" t="s">
        <v>500</v>
      </c>
      <c r="C39" s="621">
        <v>27329490.578858498</v>
      </c>
      <c r="D39" s="621">
        <v>434350.71281613503</v>
      </c>
      <c r="E39" s="621">
        <v>520119.247107392</v>
      </c>
      <c r="F39" s="621">
        <v>984696.14312940498</v>
      </c>
      <c r="G39" s="621">
        <v>954469.95992352697</v>
      </c>
      <c r="H39" s="621">
        <v>30226.183205878013</v>
      </c>
      <c r="I39" s="621">
        <v>-47754.658183716238</v>
      </c>
      <c r="J39" s="621"/>
      <c r="K39" s="621">
        <v>463465.99619461602</v>
      </c>
      <c r="L39" s="618">
        <v>1.6668602870836855</v>
      </c>
      <c r="M39" s="621"/>
      <c r="N39" s="621">
        <v>1464895.89701876</v>
      </c>
      <c r="O39" s="621">
        <v>543526.89569309296</v>
      </c>
      <c r="P39" s="621">
        <v>409531.222453758</v>
      </c>
      <c r="Q39" s="621">
        <v>942745.66969355196</v>
      </c>
      <c r="R39" s="621">
        <v>953058.11814685096</v>
      </c>
      <c r="S39" s="621">
        <v>-10312.448453299003</v>
      </c>
      <c r="T39" s="621">
        <v>23971.030385947321</v>
      </c>
      <c r="U39" s="621"/>
      <c r="V39" s="621">
        <v>8225487.94895091</v>
      </c>
      <c r="W39" s="621">
        <v>441169.24743631203</v>
      </c>
      <c r="X39" s="621">
        <v>508394.95687741699</v>
      </c>
      <c r="Y39" s="621">
        <v>929650.46956115006</v>
      </c>
      <c r="Z39" s="621">
        <v>949564.20431372896</v>
      </c>
      <c r="AA39" s="621">
        <v>-19913.734752578894</v>
      </c>
      <c r="AB39" s="621">
        <v>82923.627797776833</v>
      </c>
      <c r="AE39" s="305">
        <f t="shared" si="0"/>
        <v>0.46460180936912504</v>
      </c>
      <c r="AF39" s="305">
        <f t="shared" si="1"/>
        <v>0.53539819063087501</v>
      </c>
      <c r="AG39" s="305"/>
      <c r="AH39" s="305">
        <f t="shared" si="2"/>
        <v>0.53927052992211078</v>
      </c>
      <c r="AI39" s="305">
        <f t="shared" si="3"/>
        <v>0.46072947007788928</v>
      </c>
    </row>
    <row r="40" spans="1:35" x14ac:dyDescent="0.25">
      <c r="A40" s="541">
        <f t="shared" si="4"/>
        <v>40087</v>
      </c>
      <c r="B40" s="599" t="s">
        <v>503</v>
      </c>
      <c r="C40" s="621">
        <v>27402143.770325702</v>
      </c>
      <c r="D40" s="621">
        <v>415588.05543699203</v>
      </c>
      <c r="E40" s="621">
        <v>469229.93210580898</v>
      </c>
      <c r="F40" s="621">
        <v>925670.66944501596</v>
      </c>
      <c r="G40" s="621">
        <v>884817.98754280107</v>
      </c>
      <c r="H40" s="621">
        <v>40852.681902214885</v>
      </c>
      <c r="I40" s="621">
        <v>18386.695689506829</v>
      </c>
      <c r="J40" s="621"/>
      <c r="K40" s="621">
        <v>475606.43962139101</v>
      </c>
      <c r="L40" s="618">
        <v>1.7042498708155318</v>
      </c>
      <c r="M40" s="621"/>
      <c r="N40" s="621">
        <v>1492296.77423174</v>
      </c>
      <c r="O40" s="621">
        <v>513633.75347762601</v>
      </c>
      <c r="P40" s="621">
        <v>445481.334487074</v>
      </c>
      <c r="Q40" s="621">
        <v>917319.05562417908</v>
      </c>
      <c r="R40" s="621">
        <v>959115.08796470007</v>
      </c>
      <c r="S40" s="621">
        <v>-41796.032340520993</v>
      </c>
      <c r="T40" s="621">
        <v>-20976.886731749866</v>
      </c>
      <c r="U40" s="621"/>
      <c r="V40" s="621">
        <v>8339289.9052224401</v>
      </c>
      <c r="W40" s="621">
        <v>412036.91596739</v>
      </c>
      <c r="X40" s="621">
        <v>501731.00018718699</v>
      </c>
      <c r="Y40" s="621">
        <v>914711.26659288304</v>
      </c>
      <c r="Z40" s="621">
        <v>913767.91615457693</v>
      </c>
      <c r="AA40" s="621">
        <v>943.35043830610812</v>
      </c>
      <c r="AB40" s="621">
        <v>65438.191042240709</v>
      </c>
      <c r="AE40" s="305">
        <f t="shared" si="0"/>
        <v>0.45092075206729854</v>
      </c>
      <c r="AF40" s="305">
        <f t="shared" si="1"/>
        <v>0.54907924793270158</v>
      </c>
      <c r="AG40" s="305"/>
      <c r="AH40" s="305">
        <f t="shared" si="2"/>
        <v>0.54695364400316526</v>
      </c>
      <c r="AI40" s="305">
        <f t="shared" si="3"/>
        <v>0.45304635599683468</v>
      </c>
    </row>
    <row r="41" spans="1:35" x14ac:dyDescent="0.25">
      <c r="A41" s="541">
        <f t="shared" si="4"/>
        <v>40179</v>
      </c>
      <c r="B41" s="599" t="s">
        <v>506</v>
      </c>
      <c r="C41" s="621">
        <v>27286107.947179701</v>
      </c>
      <c r="D41" s="621">
        <v>416158.78410744399</v>
      </c>
      <c r="E41" s="621">
        <v>568250.31736539002</v>
      </c>
      <c r="F41" s="621">
        <v>934970.63897591399</v>
      </c>
      <c r="G41" s="621">
        <v>984409.10147283401</v>
      </c>
      <c r="H41" s="621">
        <v>-49438.462496920023</v>
      </c>
      <c r="I41" s="621">
        <v>-99534.080798365176</v>
      </c>
      <c r="J41" s="621"/>
      <c r="K41" s="621">
        <v>532220.28162063798</v>
      </c>
      <c r="L41" s="618">
        <v>1.9149428609523484</v>
      </c>
      <c r="M41" s="621"/>
      <c r="N41" s="621">
        <v>1529180.16921562</v>
      </c>
      <c r="O41" s="621">
        <v>484577.25065186899</v>
      </c>
      <c r="P41" s="621">
        <v>407576.06681684102</v>
      </c>
      <c r="Q41" s="621">
        <v>956660.648953008</v>
      </c>
      <c r="R41" s="621">
        <v>892153.31746871001</v>
      </c>
      <c r="S41" s="621">
        <v>64507.331484297989</v>
      </c>
      <c r="T41" s="621">
        <v>70489.208334659226</v>
      </c>
      <c r="U41" s="621"/>
      <c r="V41" s="621">
        <v>8341880.0121889003</v>
      </c>
      <c r="W41" s="621">
        <v>450393.38832404499</v>
      </c>
      <c r="X41" s="621">
        <v>540501.86484556401</v>
      </c>
      <c r="Y41" s="621">
        <v>975826.38418223104</v>
      </c>
      <c r="Z41" s="621">
        <v>990895.253169609</v>
      </c>
      <c r="AA41" s="621">
        <v>-15068.868987377966</v>
      </c>
      <c r="AB41" s="621">
        <v>91318.872463705018</v>
      </c>
      <c r="AE41" s="305">
        <f t="shared" si="0"/>
        <v>0.45453178515424003</v>
      </c>
      <c r="AF41" s="305">
        <f t="shared" si="1"/>
        <v>0.54546821484576002</v>
      </c>
      <c r="AG41" s="305"/>
      <c r="AH41" s="305">
        <f t="shared" si="2"/>
        <v>0.56498808165372116</v>
      </c>
      <c r="AI41" s="305">
        <f t="shared" si="3"/>
        <v>0.43501191834627878</v>
      </c>
    </row>
    <row r="42" spans="1:35" x14ac:dyDescent="0.25">
      <c r="A42" s="541">
        <f t="shared" si="4"/>
        <v>40269</v>
      </c>
      <c r="B42" s="599" t="s">
        <v>509</v>
      </c>
      <c r="C42" s="621">
        <v>27259865.379733801</v>
      </c>
      <c r="D42" s="621">
        <v>417653.39769934001</v>
      </c>
      <c r="E42" s="621">
        <v>500384.88378738798</v>
      </c>
      <c r="F42" s="621">
        <v>1080957.874713897</v>
      </c>
      <c r="G42" s="621">
        <v>918038.281486728</v>
      </c>
      <c r="H42" s="621">
        <v>162919.59322716901</v>
      </c>
      <c r="I42" s="621">
        <v>135836.38591653109</v>
      </c>
      <c r="J42" s="621"/>
      <c r="K42" s="621">
        <v>501110.55815699598</v>
      </c>
      <c r="L42" s="618">
        <v>1.8038384815732045</v>
      </c>
      <c r="M42" s="621"/>
      <c r="N42" s="621">
        <v>1516857.7875606201</v>
      </c>
      <c r="O42" s="621">
        <v>584151.16734043299</v>
      </c>
      <c r="P42" s="621">
        <v>391872.74600016698</v>
      </c>
      <c r="Q42" s="621">
        <v>934969.82322276593</v>
      </c>
      <c r="R42" s="621">
        <v>976023.91334059997</v>
      </c>
      <c r="S42" s="621">
        <v>-41054.090117834043</v>
      </c>
      <c r="T42" s="621">
        <v>-32590.369447769597</v>
      </c>
      <c r="U42" s="621"/>
      <c r="V42" s="621">
        <v>8371310.1341794599</v>
      </c>
      <c r="W42" s="621">
        <v>496806.70737346401</v>
      </c>
      <c r="X42" s="621">
        <v>517316.42552342598</v>
      </c>
      <c r="Y42" s="621">
        <v>892257.62978755496</v>
      </c>
      <c r="Z42" s="621">
        <v>1014123.1328968899</v>
      </c>
      <c r="AA42" s="621">
        <v>-121865.50310933497</v>
      </c>
      <c r="AB42" s="621">
        <v>-40345.016468759626</v>
      </c>
      <c r="AE42" s="305">
        <f t="shared" si="0"/>
        <v>0.48988795468486407</v>
      </c>
      <c r="AF42" s="305">
        <f t="shared" si="1"/>
        <v>0.51011204531513599</v>
      </c>
      <c r="AG42" s="305"/>
      <c r="AH42" s="305">
        <f t="shared" si="2"/>
        <v>0.55329745695992394</v>
      </c>
      <c r="AI42" s="305">
        <f t="shared" si="3"/>
        <v>0.44670254304007617</v>
      </c>
    </row>
    <row r="43" spans="1:35" x14ac:dyDescent="0.25">
      <c r="A43" s="541">
        <f t="shared" si="4"/>
        <v>40360</v>
      </c>
      <c r="B43" s="599" t="s">
        <v>512</v>
      </c>
      <c r="C43" s="621">
        <v>27432568.1486536</v>
      </c>
      <c r="D43" s="621">
        <v>408013.67326242302</v>
      </c>
      <c r="E43" s="621">
        <v>460392.56492106803</v>
      </c>
      <c r="F43" s="621">
        <v>1078967.905107053</v>
      </c>
      <c r="G43" s="621">
        <v>868406.23818349105</v>
      </c>
      <c r="H43" s="621">
        <v>210561.66692356195</v>
      </c>
      <c r="I43" s="621">
        <v>158826.60324015841</v>
      </c>
      <c r="J43" s="621"/>
      <c r="K43" s="621">
        <v>539461.15204914904</v>
      </c>
      <c r="L43" s="618">
        <v>1.9279016201766948</v>
      </c>
      <c r="M43" s="621"/>
      <c r="N43" s="621">
        <v>1472060.1435957099</v>
      </c>
      <c r="O43" s="621">
        <v>590634.82635575405</v>
      </c>
      <c r="P43" s="621">
        <v>403751.85782882501</v>
      </c>
      <c r="Q43" s="621">
        <v>937164.96854932106</v>
      </c>
      <c r="R43" s="621">
        <v>994386.68418457906</v>
      </c>
      <c r="S43" s="621">
        <v>-57221.715635258006</v>
      </c>
      <c r="T43" s="621">
        <v>-16800.90991703188</v>
      </c>
      <c r="U43" s="621"/>
      <c r="V43" s="621">
        <v>8346336.65875935</v>
      </c>
      <c r="W43" s="621">
        <v>488333.07875129901</v>
      </c>
      <c r="X43" s="621">
        <v>529151.29528689804</v>
      </c>
      <c r="Y43" s="621">
        <v>864144.42274989304</v>
      </c>
      <c r="Z43" s="621">
        <v>1017484.3740381971</v>
      </c>
      <c r="AA43" s="621">
        <v>-153339.95128830406</v>
      </c>
      <c r="AB43" s="621">
        <v>-78469.693323126063</v>
      </c>
      <c r="AE43" s="305">
        <f t="shared" si="0"/>
        <v>0.47994160029524602</v>
      </c>
      <c r="AF43" s="305">
        <f t="shared" si="1"/>
        <v>0.52005839970475387</v>
      </c>
      <c r="AG43" s="305"/>
      <c r="AH43" s="305">
        <f t="shared" si="2"/>
        <v>0.5646298283065303</v>
      </c>
      <c r="AI43" s="305">
        <f t="shared" si="3"/>
        <v>0.4353701716934697</v>
      </c>
    </row>
    <row r="44" spans="1:35" x14ac:dyDescent="0.25">
      <c r="A44" s="541">
        <f t="shared" si="4"/>
        <v>40452</v>
      </c>
      <c r="B44" s="599" t="s">
        <v>515</v>
      </c>
      <c r="C44" s="621">
        <v>27449233.789432801</v>
      </c>
      <c r="D44" s="621">
        <v>423674.64294362598</v>
      </c>
      <c r="E44" s="621">
        <v>601373.27869691898</v>
      </c>
      <c r="F44" s="621">
        <v>986010.76611549198</v>
      </c>
      <c r="G44" s="621">
        <v>1025047.9216405449</v>
      </c>
      <c r="H44" s="621">
        <v>-39037.15552505292</v>
      </c>
      <c r="I44" s="621">
        <v>-82061.240509126335</v>
      </c>
      <c r="J44" s="621"/>
      <c r="K44" s="621">
        <v>540853.558136623</v>
      </c>
      <c r="L44" s="618">
        <v>1.9306607655539714</v>
      </c>
      <c r="M44" s="621"/>
      <c r="N44" s="621">
        <v>1490998.66155626</v>
      </c>
      <c r="O44" s="621">
        <v>537323.74168240896</v>
      </c>
      <c r="P44" s="621">
        <v>426297.43970021</v>
      </c>
      <c r="Q44" s="621">
        <v>977667.90538602206</v>
      </c>
      <c r="R44" s="621">
        <v>963621.18138261896</v>
      </c>
      <c r="S44" s="621">
        <v>14046.724003403098</v>
      </c>
      <c r="T44" s="621">
        <v>30740.957511287183</v>
      </c>
      <c r="U44" s="621"/>
      <c r="V44" s="621">
        <v>8300130.6375672696</v>
      </c>
      <c r="W44" s="621">
        <v>448687.02443308302</v>
      </c>
      <c r="X44" s="621">
        <v>553993.26244239602</v>
      </c>
      <c r="Y44" s="621">
        <v>1027670.718397129</v>
      </c>
      <c r="Z44" s="621">
        <v>1002680.286875479</v>
      </c>
      <c r="AA44" s="621">
        <v>24990.431521649938</v>
      </c>
      <c r="AB44" s="621">
        <v>115602.28299783729</v>
      </c>
      <c r="AE44" s="305">
        <f t="shared" si="0"/>
        <v>0.44748762921356267</v>
      </c>
      <c r="AF44" s="305">
        <f t="shared" si="1"/>
        <v>0.55251237078643733</v>
      </c>
      <c r="AG44" s="305"/>
      <c r="AH44" s="305">
        <f t="shared" si="2"/>
        <v>0.56664769232008028</v>
      </c>
      <c r="AI44" s="305">
        <f t="shared" si="3"/>
        <v>0.43335230767991961</v>
      </c>
    </row>
    <row r="45" spans="1:35" x14ac:dyDescent="0.25">
      <c r="A45" s="541">
        <f t="shared" si="4"/>
        <v>40544</v>
      </c>
      <c r="B45" s="599" t="s">
        <v>518</v>
      </c>
      <c r="C45" s="621">
        <v>27497593.219996501</v>
      </c>
      <c r="D45" s="621">
        <v>393899.21125826403</v>
      </c>
      <c r="E45" s="621">
        <v>474497.84223563899</v>
      </c>
      <c r="F45" s="621">
        <v>1026258.9258435799</v>
      </c>
      <c r="G45" s="621">
        <v>868397.05349390302</v>
      </c>
      <c r="H45" s="621">
        <v>157861.87234967691</v>
      </c>
      <c r="I45" s="621">
        <v>107938.12053832412</v>
      </c>
      <c r="J45" s="621"/>
      <c r="K45" s="621">
        <v>482047.78539714799</v>
      </c>
      <c r="L45" s="618">
        <v>1.7189436943674914</v>
      </c>
      <c r="M45" s="621"/>
      <c r="N45" s="621">
        <v>1498024.60119391</v>
      </c>
      <c r="O45" s="621">
        <v>555326.26305007399</v>
      </c>
      <c r="P45" s="621">
        <v>426402.69252635899</v>
      </c>
      <c r="Q45" s="621">
        <v>957053.70808532601</v>
      </c>
      <c r="R45" s="621">
        <v>981728.95557643299</v>
      </c>
      <c r="S45" s="621">
        <v>-24675.247491106973</v>
      </c>
      <c r="T45" s="621">
        <v>-15661.994116631802</v>
      </c>
      <c r="U45" s="621"/>
      <c r="V45" s="621">
        <v>8422582.7858713493</v>
      </c>
      <c r="W45" s="621">
        <v>470932.662793506</v>
      </c>
      <c r="X45" s="621">
        <v>563154.49682706199</v>
      </c>
      <c r="Y45" s="621">
        <v>900900.53476199799</v>
      </c>
      <c r="Z45" s="621">
        <v>1034087.1596205679</v>
      </c>
      <c r="AA45" s="621">
        <v>-133186.62485856994</v>
      </c>
      <c r="AB45" s="621">
        <v>-28801.126421689987</v>
      </c>
      <c r="AE45" s="305">
        <f t="shared" si="0"/>
        <v>0.45540906142408999</v>
      </c>
      <c r="AF45" s="305">
        <f t="shared" si="1"/>
        <v>0.54459093857591001</v>
      </c>
      <c r="AG45" s="305"/>
      <c r="AH45" s="305">
        <f t="shared" si="2"/>
        <v>0.58842517621472301</v>
      </c>
      <c r="AI45" s="305">
        <f t="shared" si="3"/>
        <v>0.41157482378527704</v>
      </c>
    </row>
    <row r="46" spans="1:35" x14ac:dyDescent="0.25">
      <c r="A46" s="541">
        <f t="shared" si="4"/>
        <v>40634</v>
      </c>
      <c r="B46" s="599" t="s">
        <v>521</v>
      </c>
      <c r="C46" s="621">
        <v>27544381.4676986</v>
      </c>
      <c r="D46" s="621">
        <v>463832.73966685298</v>
      </c>
      <c r="E46" s="621">
        <v>473304.627651961</v>
      </c>
      <c r="F46" s="621">
        <v>970460.58395142597</v>
      </c>
      <c r="G46" s="621">
        <v>937137.36731881392</v>
      </c>
      <c r="H46" s="621">
        <v>33323.21663261205</v>
      </c>
      <c r="I46" s="621">
        <v>6289.2023527771235</v>
      </c>
      <c r="J46" s="621"/>
      <c r="K46" s="621">
        <v>501198.79390508198</v>
      </c>
      <c r="L46" s="618">
        <v>1.7826834821725941</v>
      </c>
      <c r="M46" s="621"/>
      <c r="N46" s="621">
        <v>1500758.5574475599</v>
      </c>
      <c r="O46" s="621">
        <v>535818.25409435295</v>
      </c>
      <c r="P46" s="621">
        <v>422456.75387629698</v>
      </c>
      <c r="Q46" s="621">
        <v>999957.77063270193</v>
      </c>
      <c r="R46" s="621">
        <v>958275.00797064998</v>
      </c>
      <c r="S46" s="621">
        <v>41682.762662051944</v>
      </c>
      <c r="T46" s="621">
        <v>55541.757788612042</v>
      </c>
      <c r="U46" s="621"/>
      <c r="V46" s="621">
        <v>8399529.5434308909</v>
      </c>
      <c r="W46" s="621">
        <v>434642.32985707303</v>
      </c>
      <c r="X46" s="621">
        <v>536125.03096584894</v>
      </c>
      <c r="Y46" s="621">
        <v>895761.38152825797</v>
      </c>
      <c r="Z46" s="621">
        <v>970767.36082292197</v>
      </c>
      <c r="AA46" s="621">
        <v>-75005.979294663994</v>
      </c>
      <c r="AB46" s="621">
        <v>2066.0398586075753</v>
      </c>
      <c r="AE46" s="305">
        <f t="shared" si="0"/>
        <v>0.44773067925215948</v>
      </c>
      <c r="AF46" s="305">
        <f t="shared" si="1"/>
        <v>0.55226932074784052</v>
      </c>
      <c r="AG46" s="305"/>
      <c r="AH46" s="305">
        <f t="shared" si="2"/>
        <v>0.53614767214282189</v>
      </c>
      <c r="AI46" s="305">
        <f t="shared" si="3"/>
        <v>0.46385232785717811</v>
      </c>
    </row>
    <row r="47" spans="1:35" x14ac:dyDescent="0.25">
      <c r="A47" s="541">
        <f t="shared" si="4"/>
        <v>40725</v>
      </c>
      <c r="B47" s="599" t="s">
        <v>524</v>
      </c>
      <c r="C47" s="621">
        <v>27504956.701872401</v>
      </c>
      <c r="D47" s="621">
        <v>413201.26856393099</v>
      </c>
      <c r="E47" s="621">
        <v>547402.79421362001</v>
      </c>
      <c r="F47" s="621">
        <v>895406.13426621305</v>
      </c>
      <c r="G47" s="621">
        <v>960604.06277755101</v>
      </c>
      <c r="H47" s="621">
        <v>-65197.928511337959</v>
      </c>
      <c r="I47" s="621">
        <v>-132213.68395707011</v>
      </c>
      <c r="J47" s="621"/>
      <c r="K47" s="621">
        <v>526065.25798035495</v>
      </c>
      <c r="L47" s="618">
        <v>1.8738033833059271</v>
      </c>
      <c r="M47" s="621"/>
      <c r="N47" s="621">
        <v>1651021.28175652</v>
      </c>
      <c r="O47" s="621">
        <v>514719.83471220999</v>
      </c>
      <c r="P47" s="621">
        <v>345187.62054446002</v>
      </c>
      <c r="Q47" s="621">
        <v>947367.10360260599</v>
      </c>
      <c r="R47" s="621">
        <v>859907.45525667001</v>
      </c>
      <c r="S47" s="621">
        <v>87459.648345935973</v>
      </c>
      <c r="T47" s="621">
        <v>112686.27882450353</v>
      </c>
      <c r="U47" s="621"/>
      <c r="V47" s="621">
        <v>8459133.7880720906</v>
      </c>
      <c r="W47" s="621">
        <v>380686.299554003</v>
      </c>
      <c r="X47" s="621">
        <v>534165.835038675</v>
      </c>
      <c r="Y47" s="621">
        <v>892590.41475808003</v>
      </c>
      <c r="Z47" s="621">
        <v>914852.13459267793</v>
      </c>
      <c r="AA47" s="621">
        <v>-22261.719834597898</v>
      </c>
      <c r="AB47" s="621">
        <v>30488.405132569373</v>
      </c>
      <c r="AE47" s="305">
        <f t="shared" si="0"/>
        <v>0.41611784588937639</v>
      </c>
      <c r="AF47" s="305">
        <f t="shared" si="1"/>
        <v>0.58388215411062361</v>
      </c>
      <c r="AG47" s="305"/>
      <c r="AH47" s="305">
        <f t="shared" si="2"/>
        <v>0.56384249886593341</v>
      </c>
      <c r="AI47" s="305">
        <f t="shared" si="3"/>
        <v>0.43615750113406659</v>
      </c>
    </row>
    <row r="48" spans="1:35" x14ac:dyDescent="0.25">
      <c r="A48" s="541">
        <f t="shared" si="4"/>
        <v>40817</v>
      </c>
      <c r="B48" s="599" t="s">
        <v>527</v>
      </c>
      <c r="C48" s="621">
        <v>27461972.772654701</v>
      </c>
      <c r="D48" s="621">
        <v>431596.37614918902</v>
      </c>
      <c r="E48" s="621">
        <v>485318.606063004</v>
      </c>
      <c r="F48" s="621">
        <v>996023.04881266097</v>
      </c>
      <c r="G48" s="621">
        <v>916914.98221219308</v>
      </c>
      <c r="H48" s="621">
        <v>79108.066600467893</v>
      </c>
      <c r="I48" s="621">
        <v>34541.813973158598</v>
      </c>
      <c r="J48" s="621"/>
      <c r="K48" s="621">
        <v>513620.51608192001</v>
      </c>
      <c r="L48" s="618">
        <v>1.832957535104367</v>
      </c>
      <c r="M48" s="621"/>
      <c r="N48" s="621">
        <v>1750251.6370161001</v>
      </c>
      <c r="O48" s="621">
        <v>544842.22475234396</v>
      </c>
      <c r="P48" s="621">
        <v>357913.572784997</v>
      </c>
      <c r="Q48" s="621">
        <v>910047.92545122199</v>
      </c>
      <c r="R48" s="621">
        <v>902755.79753734102</v>
      </c>
      <c r="S48" s="621">
        <v>7292.1279138809768</v>
      </c>
      <c r="T48" s="621">
        <v>27051.250558568165</v>
      </c>
      <c r="U48" s="621"/>
      <c r="V48" s="621">
        <v>8425898.4794188291</v>
      </c>
      <c r="W48" s="621">
        <v>451180.82406031701</v>
      </c>
      <c r="X48" s="621">
        <v>478451.54930203297</v>
      </c>
      <c r="Y48" s="621">
        <v>843232.17884800094</v>
      </c>
      <c r="Z48" s="621">
        <v>929632.37336235004</v>
      </c>
      <c r="AA48" s="621">
        <v>-86400.194514349103</v>
      </c>
      <c r="AB48" s="621">
        <v>-77628.064531726763</v>
      </c>
      <c r="AE48" s="305">
        <f t="shared" si="0"/>
        <v>0.48533252174562208</v>
      </c>
      <c r="AF48" s="305">
        <f t="shared" si="1"/>
        <v>0.51466747825437786</v>
      </c>
      <c r="AG48" s="305"/>
      <c r="AH48" s="305">
        <f t="shared" si="2"/>
        <v>0.52574324485691903</v>
      </c>
      <c r="AI48" s="305">
        <f t="shared" si="3"/>
        <v>0.47425675514308102</v>
      </c>
    </row>
    <row r="49" spans="1:35" ht="13" thickBot="1" x14ac:dyDescent="0.3">
      <c r="A49" s="541">
        <f t="shared" si="4"/>
        <v>40909</v>
      </c>
      <c r="B49" s="627" t="s">
        <v>530</v>
      </c>
      <c r="C49" s="628">
        <v>27494863.555351999</v>
      </c>
      <c r="D49" s="628">
        <v>400302.89682862401</v>
      </c>
      <c r="E49" s="628">
        <v>492997.00552354602</v>
      </c>
      <c r="F49" s="628">
        <v>1038074.5840056001</v>
      </c>
      <c r="G49" s="628">
        <v>893299.90235217009</v>
      </c>
      <c r="H49" s="628">
        <v>144774.68165342999</v>
      </c>
      <c r="I49" s="628">
        <v>89696.469928037375</v>
      </c>
      <c r="J49" s="628"/>
      <c r="K49" s="628">
        <v>515967.93088370003</v>
      </c>
      <c r="L49" s="629">
        <v>1.8376521739586607</v>
      </c>
      <c r="M49" s="630"/>
      <c r="N49" s="628">
        <v>1671910.7727574899</v>
      </c>
      <c r="O49" s="628">
        <v>607930.38775161805</v>
      </c>
      <c r="P49" s="628">
        <v>393517.437646712</v>
      </c>
      <c r="Q49" s="628">
        <v>908301.13585508801</v>
      </c>
      <c r="R49" s="628">
        <v>1001447.8253983301</v>
      </c>
      <c r="S49" s="628">
        <v>-93146.689543242101</v>
      </c>
      <c r="T49" s="628">
        <v>-56045.479518014472</v>
      </c>
      <c r="U49" s="628"/>
      <c r="V49" s="628">
        <v>8337932.5145092998</v>
      </c>
      <c r="W49" s="628">
        <v>430144.19625398202</v>
      </c>
      <c r="X49" s="628">
        <v>507998.239026464</v>
      </c>
      <c r="Y49" s="628">
        <v>886514.44317025808</v>
      </c>
      <c r="Z49" s="628">
        <v>938142.43528044596</v>
      </c>
      <c r="AA49" s="628">
        <v>-51627.992110187886</v>
      </c>
      <c r="AB49" s="628">
        <v>-49355.990410026163</v>
      </c>
      <c r="AE49" s="305">
        <f t="shared" si="0"/>
        <v>0.45850627802098709</v>
      </c>
      <c r="AF49" s="305">
        <f t="shared" si="1"/>
        <v>0.54149372197901302</v>
      </c>
      <c r="AG49" s="305"/>
      <c r="AH49" s="305">
        <f t="shared" si="2"/>
        <v>0.55928394116586344</v>
      </c>
      <c r="AI49" s="305">
        <f t="shared" si="3"/>
        <v>0.44071605883413656</v>
      </c>
    </row>
    <row r="50" spans="1:35" x14ac:dyDescent="0.25">
      <c r="A50" s="541">
        <f t="shared" si="4"/>
        <v>41000</v>
      </c>
      <c r="B50" s="626" t="s">
        <v>533</v>
      </c>
      <c r="C50" s="621">
        <v>27586908.115432199</v>
      </c>
      <c r="D50" s="621">
        <v>386528.53393299499</v>
      </c>
      <c r="E50" s="621">
        <v>483272.68563095102</v>
      </c>
      <c r="F50" s="621">
        <v>1093541.0244445181</v>
      </c>
      <c r="G50" s="621">
        <v>869801.21956394601</v>
      </c>
      <c r="H50" s="621">
        <v>223739.80488057213</v>
      </c>
      <c r="I50" s="621">
        <v>167124.50209245086</v>
      </c>
      <c r="J50" s="621"/>
      <c r="K50" s="621">
        <v>572546.81859866099</v>
      </c>
      <c r="L50" s="618">
        <v>2.0309244402881315</v>
      </c>
      <c r="M50" s="621"/>
      <c r="N50" s="621">
        <v>1598723.5670970799</v>
      </c>
      <c r="O50" s="621">
        <v>598742.112050183</v>
      </c>
      <c r="P50" s="621">
        <v>387466.27432548301</v>
      </c>
      <c r="Q50" s="621">
        <v>946013.72452021996</v>
      </c>
      <c r="R50" s="621">
        <v>986208.38637566601</v>
      </c>
      <c r="S50" s="621">
        <v>-40194.661855446058</v>
      </c>
      <c r="T50" s="621">
        <v>-48045.573173558339</v>
      </c>
      <c r="U50" s="621"/>
      <c r="V50" s="621">
        <v>8148795.9857256198</v>
      </c>
      <c r="W50" s="621">
        <v>494798.91239433503</v>
      </c>
      <c r="X50" s="621">
        <v>559485.19058722502</v>
      </c>
      <c r="Y50" s="621">
        <v>870738.95995643409</v>
      </c>
      <c r="Z50" s="621">
        <v>1054284.1029815599</v>
      </c>
      <c r="AA50" s="621">
        <v>-183545.14302512584</v>
      </c>
      <c r="AB50" s="621">
        <v>-135265.92891889066</v>
      </c>
      <c r="AE50" s="305">
        <f t="shared" si="0"/>
        <v>0.46932217890322242</v>
      </c>
      <c r="AF50" s="305">
        <f t="shared" si="1"/>
        <v>0.53067782109677775</v>
      </c>
      <c r="AG50" s="305"/>
      <c r="AH50" s="305">
        <f t="shared" si="2"/>
        <v>0.59141339716923591</v>
      </c>
      <c r="AI50" s="305">
        <f t="shared" si="3"/>
        <v>0.40858660283076409</v>
      </c>
    </row>
    <row r="51" spans="1:35" x14ac:dyDescent="0.25">
      <c r="A51" s="541">
        <f t="shared" si="4"/>
        <v>41091</v>
      </c>
      <c r="B51" s="627" t="s">
        <v>536</v>
      </c>
      <c r="C51" s="621">
        <v>27749143.783810198</v>
      </c>
      <c r="D51" s="621">
        <v>387599.58697364602</v>
      </c>
      <c r="E51" s="621">
        <v>476719.32151516399</v>
      </c>
      <c r="F51" s="621">
        <v>1041379.059910252</v>
      </c>
      <c r="G51" s="621">
        <v>864318.90848881006</v>
      </c>
      <c r="H51" s="621">
        <v>177060.15142144193</v>
      </c>
      <c r="I51" s="621">
        <v>90825.72066469118</v>
      </c>
      <c r="J51" s="621"/>
      <c r="K51" s="621">
        <v>584983.17485715903</v>
      </c>
      <c r="L51" s="618">
        <v>2.0608306408460302</v>
      </c>
      <c r="M51" s="621"/>
      <c r="N51" s="621">
        <v>1568113.41766197</v>
      </c>
      <c r="O51" s="621">
        <v>590532.95313451299</v>
      </c>
      <c r="P51" s="621">
        <v>401238.01577616698</v>
      </c>
      <c r="Q51" s="621">
        <v>908140.71529069403</v>
      </c>
      <c r="R51" s="621">
        <v>991770.96891067992</v>
      </c>
      <c r="S51" s="621">
        <v>-83630.253619985888</v>
      </c>
      <c r="T51" s="621">
        <v>-38678.749982594978</v>
      </c>
      <c r="U51" s="621"/>
      <c r="V51" s="621">
        <v>8050552.5299323602</v>
      </c>
      <c r="W51" s="621">
        <v>450846.106775739</v>
      </c>
      <c r="X51" s="621">
        <v>520541.12831704802</v>
      </c>
      <c r="Y51" s="621">
        <v>877957.33729133103</v>
      </c>
      <c r="Z51" s="621">
        <v>971387.23509278707</v>
      </c>
      <c r="AA51" s="621">
        <v>-93429.897801456042</v>
      </c>
      <c r="AB51" s="621">
        <v>-51304.970682097599</v>
      </c>
      <c r="AE51" s="305">
        <f t="shared" si="0"/>
        <v>0.46412603592909485</v>
      </c>
      <c r="AF51" s="305">
        <f t="shared" si="1"/>
        <v>0.53587396407090504</v>
      </c>
      <c r="AG51" s="305"/>
      <c r="AH51" s="305">
        <f t="shared" si="2"/>
        <v>0.57319435143971476</v>
      </c>
      <c r="AI51" s="305">
        <f t="shared" si="3"/>
        <v>0.42680564856028524</v>
      </c>
    </row>
    <row r="52" spans="1:35" x14ac:dyDescent="0.25">
      <c r="A52" s="541">
        <f t="shared" si="4"/>
        <v>41183</v>
      </c>
      <c r="B52" s="627" t="s">
        <v>539</v>
      </c>
      <c r="C52" s="621">
        <v>27934117.3056155</v>
      </c>
      <c r="D52" s="621">
        <v>414734.68877644802</v>
      </c>
      <c r="E52" s="621">
        <v>448656.67845150601</v>
      </c>
      <c r="F52" s="621">
        <v>995284.27139638597</v>
      </c>
      <c r="G52" s="621">
        <v>863391.36722795409</v>
      </c>
      <c r="H52" s="621">
        <v>131892.90416843188</v>
      </c>
      <c r="I52" s="621">
        <v>116878.08211214468</v>
      </c>
      <c r="J52" s="621"/>
      <c r="K52" s="621">
        <v>594198.522921614</v>
      </c>
      <c r="L52" s="618">
        <v>2.081882628017107</v>
      </c>
      <c r="M52" s="621"/>
      <c r="N52" s="621">
        <v>1574521.48448366</v>
      </c>
      <c r="O52" s="621">
        <v>585389.95926321403</v>
      </c>
      <c r="P52" s="621">
        <v>370255.23329141497</v>
      </c>
      <c r="Q52" s="621">
        <v>931583.066435238</v>
      </c>
      <c r="R52" s="621">
        <v>955645.19255462894</v>
      </c>
      <c r="S52" s="621">
        <v>-24062.126119390945</v>
      </c>
      <c r="T52" s="621">
        <v>-6322.6084476886317</v>
      </c>
      <c r="U52" s="621"/>
      <c r="V52" s="621">
        <v>7982216.1871434003</v>
      </c>
      <c r="W52" s="621">
        <v>409894.312133172</v>
      </c>
      <c r="X52" s="621">
        <v>516848.37765878998</v>
      </c>
      <c r="Y52" s="621">
        <v>818911.91174292099</v>
      </c>
      <c r="Z52" s="621">
        <v>926742.68979196204</v>
      </c>
      <c r="AA52" s="621">
        <v>-107830.77804904105</v>
      </c>
      <c r="AB52" s="621">
        <v>-102003.47366445698</v>
      </c>
      <c r="AE52" s="305">
        <f t="shared" si="0"/>
        <v>0.44229570586112343</v>
      </c>
      <c r="AF52" s="305">
        <f t="shared" si="1"/>
        <v>0.55770429413887646</v>
      </c>
      <c r="AG52" s="305"/>
      <c r="AH52" s="305">
        <f t="shared" si="2"/>
        <v>0.55480653983604833</v>
      </c>
      <c r="AI52" s="305">
        <f t="shared" si="3"/>
        <v>0.44519346016395162</v>
      </c>
    </row>
    <row r="53" spans="1:35" x14ac:dyDescent="0.25">
      <c r="A53" s="541">
        <f t="shared" si="4"/>
        <v>41275</v>
      </c>
      <c r="B53" s="627" t="s">
        <v>542</v>
      </c>
      <c r="C53" s="621">
        <v>27861366.745383099</v>
      </c>
      <c r="D53" s="621">
        <v>422803.20130914397</v>
      </c>
      <c r="E53" s="621">
        <v>565523.34275383397</v>
      </c>
      <c r="F53" s="621">
        <v>954431.35992145492</v>
      </c>
      <c r="G53" s="621">
        <v>988326.54406297789</v>
      </c>
      <c r="H53" s="621">
        <v>-33895.184141522972</v>
      </c>
      <c r="I53" s="621">
        <v>-84677.583926115185</v>
      </c>
      <c r="J53" s="621"/>
      <c r="K53" s="621">
        <v>611257.93784583604</v>
      </c>
      <c r="L53" s="618">
        <v>2.1433890341579538</v>
      </c>
      <c r="M53" s="621"/>
      <c r="N53" s="621">
        <v>1570298.6512291899</v>
      </c>
      <c r="O53" s="621">
        <v>569355.73307405796</v>
      </c>
      <c r="P53" s="621">
        <v>379329.988736575</v>
      </c>
      <c r="Q53" s="621">
        <v>932251.60289097694</v>
      </c>
      <c r="R53" s="621">
        <v>948685.72181063297</v>
      </c>
      <c r="S53" s="621">
        <v>-16434.11891965603</v>
      </c>
      <c r="T53" s="621">
        <v>9592.4973308290355</v>
      </c>
      <c r="U53" s="621"/>
      <c r="V53" s="621">
        <v>7952967.8895972501</v>
      </c>
      <c r="W53" s="621">
        <v>385075.62684739701</v>
      </c>
      <c r="X53" s="621">
        <v>509448.40158183302</v>
      </c>
      <c r="Y53" s="621">
        <v>944853.33149040898</v>
      </c>
      <c r="Z53" s="621">
        <v>894524.02842922998</v>
      </c>
      <c r="AA53" s="621">
        <v>50329.303061179002</v>
      </c>
      <c r="AB53" s="621">
        <v>83692.086595285684</v>
      </c>
      <c r="AE53" s="305">
        <f t="shared" si="0"/>
        <v>0.43048103193335535</v>
      </c>
      <c r="AF53" s="305">
        <f t="shared" si="1"/>
        <v>0.5695189680666447</v>
      </c>
      <c r="AG53" s="305"/>
      <c r="AH53" s="305">
        <f t="shared" si="2"/>
        <v>0.54647093124001955</v>
      </c>
      <c r="AI53" s="305">
        <f t="shared" si="3"/>
        <v>0.45352906875998056</v>
      </c>
    </row>
    <row r="54" spans="1:35" x14ac:dyDescent="0.25">
      <c r="A54" s="541">
        <f t="shared" si="4"/>
        <v>41365</v>
      </c>
      <c r="B54" s="627" t="s">
        <v>545</v>
      </c>
      <c r="C54" s="621">
        <v>27862032.311429702</v>
      </c>
      <c r="D54" s="621">
        <v>407119.09127279802</v>
      </c>
      <c r="E54" s="621">
        <v>461155.029304408</v>
      </c>
      <c r="F54" s="621">
        <v>995906.18649563496</v>
      </c>
      <c r="G54" s="621">
        <v>868274.12057720602</v>
      </c>
      <c r="H54" s="621">
        <v>127632.06591842894</v>
      </c>
      <c r="I54" s="621">
        <v>68209.3445141837</v>
      </c>
      <c r="J54" s="621"/>
      <c r="K54" s="621">
        <v>566312.62415619998</v>
      </c>
      <c r="L54" s="618">
        <v>1.9836063599656066</v>
      </c>
      <c r="M54" s="621"/>
      <c r="N54" s="621">
        <v>1543794.76637885</v>
      </c>
      <c r="O54" s="621">
        <v>549306.12921842397</v>
      </c>
      <c r="P54" s="621">
        <v>403546.60500886902</v>
      </c>
      <c r="Q54" s="621">
        <v>927434.60594927601</v>
      </c>
      <c r="R54" s="621">
        <v>952852.73422729294</v>
      </c>
      <c r="S54" s="621">
        <v>-25418.128278016928</v>
      </c>
      <c r="T54" s="621">
        <v>-32879.164499111939</v>
      </c>
      <c r="U54" s="621"/>
      <c r="V54" s="621">
        <v>8049789.1008140901</v>
      </c>
      <c r="W54" s="621">
        <v>446600.05727721099</v>
      </c>
      <c r="X54" s="621">
        <v>520315.51467647799</v>
      </c>
      <c r="Y54" s="621">
        <v>864701.63431327697</v>
      </c>
      <c r="Z54" s="621">
        <v>966915.57195368898</v>
      </c>
      <c r="AA54" s="621">
        <v>-102213.93764041201</v>
      </c>
      <c r="AB54" s="621">
        <v>-26162.180015070364</v>
      </c>
      <c r="AE54" s="305">
        <f t="shared" si="0"/>
        <v>0.46188113029852124</v>
      </c>
      <c r="AF54" s="305">
        <f t="shared" si="1"/>
        <v>0.53811886970147882</v>
      </c>
      <c r="AG54" s="305"/>
      <c r="AH54" s="305">
        <f t="shared" si="2"/>
        <v>0.56102663340226433</v>
      </c>
      <c r="AI54" s="305">
        <f t="shared" si="3"/>
        <v>0.43897336659773561</v>
      </c>
    </row>
    <row r="55" spans="1:35" x14ac:dyDescent="0.25">
      <c r="A55" s="541">
        <f t="shared" si="4"/>
        <v>41456</v>
      </c>
      <c r="B55" s="627" t="s">
        <v>548</v>
      </c>
      <c r="C55" s="621">
        <v>27995434.944765799</v>
      </c>
      <c r="D55" s="621">
        <v>382871.692529555</v>
      </c>
      <c r="E55" s="621">
        <v>460689.006767385</v>
      </c>
      <c r="F55" s="621">
        <v>1067327.617619653</v>
      </c>
      <c r="G55" s="621">
        <v>843560.69929694</v>
      </c>
      <c r="H55" s="621">
        <v>223766.918322713</v>
      </c>
      <c r="I55" s="621">
        <v>146392.89361410215</v>
      </c>
      <c r="J55" s="621"/>
      <c r="K55" s="621">
        <v>584460.19457484304</v>
      </c>
      <c r="L55" s="618">
        <v>2.03914480304881</v>
      </c>
      <c r="M55" s="621"/>
      <c r="N55" s="621">
        <v>1551040.01095734</v>
      </c>
      <c r="O55" s="621">
        <v>598282.926284738</v>
      </c>
      <c r="P55" s="621">
        <v>348496.60666544997</v>
      </c>
      <c r="Q55" s="621">
        <v>877646.72024703003</v>
      </c>
      <c r="R55" s="621">
        <v>946779.53295018803</v>
      </c>
      <c r="S55" s="621">
        <v>-69132.812703158008</v>
      </c>
      <c r="T55" s="621">
        <v>-27920.699503382668</v>
      </c>
      <c r="U55" s="621"/>
      <c r="V55" s="621">
        <v>7967825.8187017096</v>
      </c>
      <c r="W55" s="621">
        <v>469044.691334915</v>
      </c>
      <c r="X55" s="621">
        <v>494775.02771747502</v>
      </c>
      <c r="Y55" s="621">
        <v>809185.61343283497</v>
      </c>
      <c r="Z55" s="621">
        <v>963819.71905238996</v>
      </c>
      <c r="AA55" s="621">
        <v>-154634.10561955499</v>
      </c>
      <c r="AB55" s="621">
        <v>-96228.194110717624</v>
      </c>
      <c r="AE55" s="305">
        <f t="shared" si="0"/>
        <v>0.48665189356788757</v>
      </c>
      <c r="AF55" s="305">
        <f t="shared" si="1"/>
        <v>0.51334810643211248</v>
      </c>
      <c r="AG55" s="305"/>
      <c r="AH55" s="305">
        <f t="shared" si="2"/>
        <v>0.56375192466760582</v>
      </c>
      <c r="AI55" s="305">
        <f t="shared" si="3"/>
        <v>0.43624807533239413</v>
      </c>
    </row>
    <row r="56" spans="1:35" x14ac:dyDescent="0.25">
      <c r="A56" s="541">
        <f t="shared" si="4"/>
        <v>41548</v>
      </c>
      <c r="B56" s="627" t="s">
        <v>551</v>
      </c>
      <c r="C56" s="621">
        <v>28115918.8982701</v>
      </c>
      <c r="D56" s="621">
        <v>365438.92216516001</v>
      </c>
      <c r="E56" s="621">
        <v>513392.84150829603</v>
      </c>
      <c r="F56" s="621">
        <v>1073592.180230502</v>
      </c>
      <c r="G56" s="621">
        <v>878831.76367345604</v>
      </c>
      <c r="H56" s="621">
        <v>194760.416557046</v>
      </c>
      <c r="I56" s="621">
        <v>160300.90887911245</v>
      </c>
      <c r="J56" s="621"/>
      <c r="K56" s="621">
        <v>633661.51441651594</v>
      </c>
      <c r="L56" s="618">
        <v>2.1983210911431921</v>
      </c>
      <c r="M56" s="621"/>
      <c r="N56" s="621">
        <v>1457561.3629684099</v>
      </c>
      <c r="O56" s="621">
        <v>578878.43075234501</v>
      </c>
      <c r="P56" s="621">
        <v>419706.90424764599</v>
      </c>
      <c r="Q56" s="621">
        <v>856029.85999396397</v>
      </c>
      <c r="R56" s="621">
        <v>998585.334999991</v>
      </c>
      <c r="S56" s="621">
        <v>-142555.47500602703</v>
      </c>
      <c r="T56" s="621">
        <v>-134735.93350487668</v>
      </c>
      <c r="U56" s="621"/>
      <c r="V56" s="621">
        <v>7886239.15905206</v>
      </c>
      <c r="W56" s="621">
        <v>494713.74947815703</v>
      </c>
      <c r="X56" s="621">
        <v>490590.93782880402</v>
      </c>
      <c r="Y56" s="621">
        <v>933099.74575594207</v>
      </c>
      <c r="Z56" s="621">
        <v>985304.68730696104</v>
      </c>
      <c r="AA56" s="621">
        <v>-52204.941551018972</v>
      </c>
      <c r="AB56" s="621">
        <v>5339.0246257595718</v>
      </c>
      <c r="AE56" s="305">
        <f t="shared" si="0"/>
        <v>0.50209215063242085</v>
      </c>
      <c r="AF56" s="305">
        <f t="shared" si="1"/>
        <v>0.49790784936757915</v>
      </c>
      <c r="AG56" s="305"/>
      <c r="AH56" s="305">
        <f t="shared" si="2"/>
        <v>0.57310026291870619</v>
      </c>
      <c r="AI56" s="305">
        <f t="shared" si="3"/>
        <v>0.42689973708129386</v>
      </c>
    </row>
    <row r="57" spans="1:35" x14ac:dyDescent="0.25">
      <c r="A57" s="541">
        <f t="shared" si="4"/>
        <v>41640</v>
      </c>
      <c r="B57" s="627" t="s">
        <v>554</v>
      </c>
      <c r="C57" s="621">
        <v>28349293.165991701</v>
      </c>
      <c r="D57" s="621">
        <v>336657.258167619</v>
      </c>
      <c r="E57" s="621">
        <v>470024.219636455</v>
      </c>
      <c r="F57" s="621">
        <v>1040893.4821906739</v>
      </c>
      <c r="G57" s="621">
        <v>806681.47780407406</v>
      </c>
      <c r="H57" s="621">
        <v>234212.00438659987</v>
      </c>
      <c r="I57" s="621">
        <v>210850.80274905264</v>
      </c>
      <c r="J57" s="621"/>
      <c r="K57" s="621">
        <v>670919.29558416398</v>
      </c>
      <c r="L57" s="618">
        <v>2.3102719421541607</v>
      </c>
      <c r="M57" s="621"/>
      <c r="N57" s="621">
        <v>1358361.23367456</v>
      </c>
      <c r="O57" s="621">
        <v>556697.95384916896</v>
      </c>
      <c r="P57" s="621">
        <v>406632.79560291499</v>
      </c>
      <c r="Q57" s="621">
        <v>809227.61536786705</v>
      </c>
      <c r="R57" s="621">
        <v>963330.74945208395</v>
      </c>
      <c r="S57" s="621">
        <v>-154103.1340842169</v>
      </c>
      <c r="T57" s="621">
        <v>-141650.40418874007</v>
      </c>
      <c r="U57" s="621"/>
      <c r="V57" s="621">
        <v>7898116.2723343596</v>
      </c>
      <c r="W57" s="621">
        <v>484195.52834150498</v>
      </c>
      <c r="X57" s="621">
        <v>472570.35720024799</v>
      </c>
      <c r="Y57" s="621">
        <v>876657.01523937006</v>
      </c>
      <c r="Z57" s="621">
        <v>956765.88554175291</v>
      </c>
      <c r="AA57" s="621">
        <v>-80108.870302382857</v>
      </c>
      <c r="AB57" s="621">
        <v>-39235.39856030792</v>
      </c>
      <c r="AE57" s="305">
        <f t="shared" si="0"/>
        <v>0.50607524333639597</v>
      </c>
      <c r="AF57" s="305">
        <f t="shared" si="1"/>
        <v>0.49392475666360408</v>
      </c>
      <c r="AG57" s="305"/>
      <c r="AH57" s="305">
        <f t="shared" si="2"/>
        <v>0.58397705197618854</v>
      </c>
      <c r="AI57" s="305">
        <f t="shared" si="3"/>
        <v>0.4160229480238114</v>
      </c>
    </row>
    <row r="58" spans="1:35" x14ac:dyDescent="0.25">
      <c r="A58" s="541">
        <f t="shared" si="4"/>
        <v>41730</v>
      </c>
      <c r="B58" s="627" t="s">
        <v>557</v>
      </c>
      <c r="C58" s="621">
        <v>28472897.428211302</v>
      </c>
      <c r="D58" s="621">
        <v>359739.30964101799</v>
      </c>
      <c r="E58" s="621">
        <v>522662.605680115</v>
      </c>
      <c r="F58" s="621">
        <v>1086901.949124628</v>
      </c>
      <c r="G58" s="621">
        <v>882401.91532113298</v>
      </c>
      <c r="H58" s="621">
        <v>204500.033803495</v>
      </c>
      <c r="I58" s="621">
        <v>172281.28702352196</v>
      </c>
      <c r="J58" s="621"/>
      <c r="K58" s="621">
        <v>710853.45510269701</v>
      </c>
      <c r="L58" s="618">
        <v>2.437612463484875</v>
      </c>
      <c r="M58" s="621"/>
      <c r="N58" s="621">
        <v>1211468.7559586</v>
      </c>
      <c r="O58" s="621">
        <v>565660.98426379403</v>
      </c>
      <c r="P58" s="621">
        <v>383385.43162373803</v>
      </c>
      <c r="Q58" s="621">
        <v>801526.72819840605</v>
      </c>
      <c r="R58" s="621">
        <v>949046.41588753206</v>
      </c>
      <c r="S58" s="621">
        <v>-147519.687689126</v>
      </c>
      <c r="T58" s="621">
        <v>-149610.89358234731</v>
      </c>
      <c r="U58" s="621"/>
      <c r="V58" s="621">
        <v>7876054.0841293996</v>
      </c>
      <c r="W58" s="621">
        <v>521240.96486083401</v>
      </c>
      <c r="X58" s="621">
        <v>441787.41855738801</v>
      </c>
      <c r="Y58" s="621">
        <v>906048.03730385308</v>
      </c>
      <c r="Z58" s="621">
        <v>963028.38341822196</v>
      </c>
      <c r="AA58" s="621">
        <v>-56980.346114368876</v>
      </c>
      <c r="AB58" s="621">
        <v>8035.6065588202327</v>
      </c>
      <c r="AE58" s="305">
        <f t="shared" si="0"/>
        <v>0.5412519234487303</v>
      </c>
      <c r="AF58" s="305">
        <f t="shared" si="1"/>
        <v>0.4587480765512697</v>
      </c>
      <c r="AG58" s="305"/>
      <c r="AH58" s="305">
        <f t="shared" si="2"/>
        <v>0.55118239107308986</v>
      </c>
      <c r="AI58" s="305">
        <f t="shared" si="3"/>
        <v>0.44881760892691014</v>
      </c>
    </row>
    <row r="59" spans="1:35" x14ac:dyDescent="0.25">
      <c r="A59" s="541">
        <f t="shared" si="4"/>
        <v>41821</v>
      </c>
      <c r="B59" s="627" t="s">
        <v>560</v>
      </c>
      <c r="C59" s="621">
        <v>28653829.204254199</v>
      </c>
      <c r="D59" s="621">
        <v>322826.35728856397</v>
      </c>
      <c r="E59" s="621">
        <v>512762.72450260899</v>
      </c>
      <c r="F59" s="621">
        <v>1031546.995874443</v>
      </c>
      <c r="G59" s="621">
        <v>835589.08179117297</v>
      </c>
      <c r="H59" s="621">
        <v>195957.91408327001</v>
      </c>
      <c r="I59" s="621">
        <v>118537.07546144724</v>
      </c>
      <c r="J59" s="621"/>
      <c r="K59" s="621">
        <v>655915.47015897406</v>
      </c>
      <c r="L59" s="618">
        <v>2.2333626511507698</v>
      </c>
      <c r="M59" s="621"/>
      <c r="N59" s="621">
        <v>1163120.6864233899</v>
      </c>
      <c r="O59" s="621">
        <v>497510.042091529</v>
      </c>
      <c r="P59" s="621">
        <v>378355.38580113399</v>
      </c>
      <c r="Q59" s="621">
        <v>768633.87986076996</v>
      </c>
      <c r="R59" s="621">
        <v>875865.42789266305</v>
      </c>
      <c r="S59" s="621">
        <v>-107231.54803189309</v>
      </c>
      <c r="T59" s="621">
        <v>-95044.686938099563</v>
      </c>
      <c r="U59" s="621"/>
      <c r="V59" s="621">
        <v>7944330.1288780803</v>
      </c>
      <c r="W59" s="621">
        <v>534036.95378291397</v>
      </c>
      <c r="X59" s="621">
        <v>445807.52257220598</v>
      </c>
      <c r="Y59" s="621">
        <v>891118.11030374304</v>
      </c>
      <c r="Z59" s="621">
        <v>979844.47635511996</v>
      </c>
      <c r="AA59" s="621">
        <v>-88726.366051376914</v>
      </c>
      <c r="AB59" s="621">
        <v>20111.611476657912</v>
      </c>
      <c r="AE59" s="305">
        <f t="shared" si="0"/>
        <v>0.54502216083255817</v>
      </c>
      <c r="AF59" s="305">
        <f t="shared" si="1"/>
        <v>0.45497783916744178</v>
      </c>
      <c r="AG59" s="305"/>
      <c r="AH59" s="305">
        <f t="shared" si="2"/>
        <v>0.57999983379988318</v>
      </c>
      <c r="AI59" s="305">
        <f t="shared" si="3"/>
        <v>0.42000016620011676</v>
      </c>
    </row>
    <row r="60" spans="1:35" x14ac:dyDescent="0.25">
      <c r="A60" s="541">
        <f t="shared" si="4"/>
        <v>41913</v>
      </c>
      <c r="B60" s="627" t="s">
        <v>563</v>
      </c>
      <c r="C60" s="621">
        <v>28816897.1720834</v>
      </c>
      <c r="D60" s="621">
        <v>331110.70925994997</v>
      </c>
      <c r="E60" s="621">
        <v>531153.955034076</v>
      </c>
      <c r="F60" s="621">
        <v>994047.86781913205</v>
      </c>
      <c r="G60" s="621">
        <v>862264.66429402598</v>
      </c>
      <c r="H60" s="621">
        <v>131783.20352510607</v>
      </c>
      <c r="I60" s="621">
        <v>102839.80797732249</v>
      </c>
      <c r="J60" s="621"/>
      <c r="K60" s="621">
        <v>690744.49555330898</v>
      </c>
      <c r="L60" s="618">
        <v>2.3411212898723068</v>
      </c>
      <c r="M60" s="621"/>
      <c r="N60" s="621">
        <v>1069638.74472096</v>
      </c>
      <c r="O60" s="621">
        <v>513072.71170858899</v>
      </c>
      <c r="P60" s="621">
        <v>356200.64643569698</v>
      </c>
      <c r="Q60" s="621">
        <v>757578.76391022792</v>
      </c>
      <c r="R60" s="621">
        <v>869273.35814428597</v>
      </c>
      <c r="S60" s="621">
        <v>-111694.59423405805</v>
      </c>
      <c r="T60" s="621">
        <v>-88740.216215712018</v>
      </c>
      <c r="U60" s="621"/>
      <c r="V60" s="621">
        <v>8004613.2819422102</v>
      </c>
      <c r="W60" s="621">
        <v>480975.156110543</v>
      </c>
      <c r="X60" s="621">
        <v>426468.05465027801</v>
      </c>
      <c r="Y60" s="621">
        <v>887354.60146977298</v>
      </c>
      <c r="Z60" s="621">
        <v>907443.21076082101</v>
      </c>
      <c r="AA60" s="621">
        <v>-20088.609291048022</v>
      </c>
      <c r="AB60" s="621">
        <v>37262.408238384873</v>
      </c>
      <c r="AE60" s="305">
        <f t="shared" si="0"/>
        <v>0.53003334027622784</v>
      </c>
      <c r="AF60" s="305">
        <f t="shared" si="1"/>
        <v>0.46996665972377211</v>
      </c>
      <c r="AG60" s="305"/>
      <c r="AH60" s="305">
        <f t="shared" si="2"/>
        <v>0.56293559820641159</v>
      </c>
      <c r="AI60" s="305">
        <f t="shared" si="3"/>
        <v>0.43706440179358852</v>
      </c>
    </row>
    <row r="61" spans="1:35" x14ac:dyDescent="0.25">
      <c r="A61" s="541">
        <f t="shared" si="4"/>
        <v>42005</v>
      </c>
      <c r="B61" s="627" t="s">
        <v>566</v>
      </c>
      <c r="C61" s="621">
        <v>28858570.878850698</v>
      </c>
      <c r="D61" s="621">
        <v>336323.12780279701</v>
      </c>
      <c r="E61" s="621">
        <v>554972.38785387401</v>
      </c>
      <c r="F61" s="621">
        <v>1090431.143780139</v>
      </c>
      <c r="G61" s="621">
        <v>891295.51565667102</v>
      </c>
      <c r="H61" s="621">
        <v>199135.62812346802</v>
      </c>
      <c r="I61" s="621">
        <v>131939.67090003565</v>
      </c>
      <c r="J61" s="621"/>
      <c r="K61" s="621">
        <v>694519.37366482196</v>
      </c>
      <c r="L61" s="618">
        <v>2.3487472462706207</v>
      </c>
      <c r="M61" s="621"/>
      <c r="N61" s="621">
        <v>1020863.04003721</v>
      </c>
      <c r="O61" s="621">
        <v>502135.15608866798</v>
      </c>
      <c r="P61" s="621">
        <v>321521.60167313402</v>
      </c>
      <c r="Q61" s="621">
        <v>770023.73287244304</v>
      </c>
      <c r="R61" s="621">
        <v>823656.75776180206</v>
      </c>
      <c r="S61" s="621">
        <v>-53633.024889359018</v>
      </c>
      <c r="T61" s="621">
        <v>-48156.301402752288</v>
      </c>
      <c r="U61" s="621"/>
      <c r="V61" s="621">
        <v>7955487.0963286096</v>
      </c>
      <c r="W61" s="621">
        <v>588295.987691471</v>
      </c>
      <c r="X61" s="621">
        <v>433700.60506964597</v>
      </c>
      <c r="Y61" s="621">
        <v>876493.98952700803</v>
      </c>
      <c r="Z61" s="621">
        <v>1021996.592761117</v>
      </c>
      <c r="AA61" s="621">
        <v>-145502.603234109</v>
      </c>
      <c r="AB61" s="621">
        <v>-33818.369497278705</v>
      </c>
      <c r="AE61" s="305">
        <f t="shared" si="0"/>
        <v>0.57563400099219331</v>
      </c>
      <c r="AF61" s="305">
        <f t="shared" si="1"/>
        <v>0.42436599900780664</v>
      </c>
      <c r="AG61" s="305"/>
      <c r="AH61" s="305">
        <f t="shared" si="2"/>
        <v>0.56323017922032004</v>
      </c>
      <c r="AI61" s="305">
        <f t="shared" si="3"/>
        <v>0.43676982077967985</v>
      </c>
    </row>
    <row r="62" spans="1:35" x14ac:dyDescent="0.25">
      <c r="A62" s="541">
        <f t="shared" si="4"/>
        <v>42095</v>
      </c>
      <c r="B62" s="627" t="s">
        <v>569</v>
      </c>
      <c r="C62" s="621">
        <v>28990491.4127912</v>
      </c>
      <c r="D62" s="621">
        <v>357463.92096133</v>
      </c>
      <c r="E62" s="621">
        <v>553015.225100487</v>
      </c>
      <c r="F62" s="621">
        <v>964497.92209335603</v>
      </c>
      <c r="G62" s="621">
        <v>910479.14606181695</v>
      </c>
      <c r="H62" s="621">
        <v>54018.776031539077</v>
      </c>
      <c r="I62" s="621">
        <v>15099.276773545891</v>
      </c>
      <c r="J62" s="621"/>
      <c r="K62" s="621">
        <v>703317.14716617099</v>
      </c>
      <c r="L62" s="618">
        <v>2.3683235149355113</v>
      </c>
      <c r="M62" s="621"/>
      <c r="N62" s="621">
        <v>986849.23952243803</v>
      </c>
      <c r="O62" s="621">
        <v>462743.31508674799</v>
      </c>
      <c r="P62" s="621">
        <v>346193.94690242503</v>
      </c>
      <c r="Q62" s="621">
        <v>830810.71051098499</v>
      </c>
      <c r="R62" s="621">
        <v>808937.26198917301</v>
      </c>
      <c r="S62" s="621">
        <v>21873.448521811981</v>
      </c>
      <c r="T62" s="621">
        <v>22964.595477399882</v>
      </c>
      <c r="U62" s="621"/>
      <c r="V62" s="621">
        <v>7901139.6180138402</v>
      </c>
      <c r="W62" s="621">
        <v>501754.60700660798</v>
      </c>
      <c r="X62" s="621">
        <v>473346.78954965499</v>
      </c>
      <c r="Y62" s="621">
        <v>899209.17200291203</v>
      </c>
      <c r="Z62" s="621">
        <v>975101.39655626297</v>
      </c>
      <c r="AA62" s="621">
        <v>-75892.224553350941</v>
      </c>
      <c r="AB62" s="621">
        <v>12712.127749050036</v>
      </c>
      <c r="AE62" s="305">
        <f t="shared" si="0"/>
        <v>0.51456659664178517</v>
      </c>
      <c r="AF62" s="305">
        <f t="shared" si="1"/>
        <v>0.48543340335821483</v>
      </c>
      <c r="AG62" s="305"/>
      <c r="AH62" s="305">
        <f t="shared" si="2"/>
        <v>0.56974083694530853</v>
      </c>
      <c r="AI62" s="305">
        <f t="shared" si="3"/>
        <v>0.43025916305469153</v>
      </c>
    </row>
    <row r="63" spans="1:35" x14ac:dyDescent="0.25">
      <c r="A63" s="541">
        <f t="shared" si="4"/>
        <v>42186</v>
      </c>
      <c r="B63" s="627" t="s">
        <v>572</v>
      </c>
      <c r="C63" s="621">
        <v>29063098.747839101</v>
      </c>
      <c r="D63" s="621">
        <v>265671.12594271399</v>
      </c>
      <c r="E63" s="621">
        <v>534255.62140066898</v>
      </c>
      <c r="F63" s="621">
        <v>1098405.9542008871</v>
      </c>
      <c r="G63" s="621">
        <v>799926.74734338303</v>
      </c>
      <c r="H63" s="621">
        <v>298479.20685750409</v>
      </c>
      <c r="I63" s="621">
        <v>197790.14071483538</v>
      </c>
      <c r="J63" s="621"/>
      <c r="K63" s="621">
        <v>754210.05050463602</v>
      </c>
      <c r="L63" s="618">
        <v>2.5323738053053275</v>
      </c>
      <c r="M63" s="621"/>
      <c r="N63" s="621">
        <v>978103.77084291098</v>
      </c>
      <c r="O63" s="621">
        <v>537590.01919102401</v>
      </c>
      <c r="P63" s="621">
        <v>319371.29097645503</v>
      </c>
      <c r="Q63" s="621">
        <v>743680.40171442903</v>
      </c>
      <c r="R63" s="621">
        <v>856961.3101674791</v>
      </c>
      <c r="S63" s="621">
        <v>-113280.90845305007</v>
      </c>
      <c r="T63" s="621">
        <v>-86688.570421783952</v>
      </c>
      <c r="U63" s="621"/>
      <c r="V63" s="621">
        <v>7873498.4947644304</v>
      </c>
      <c r="W63" s="621">
        <v>560815.93500986299</v>
      </c>
      <c r="X63" s="621">
        <v>478009.27577171498</v>
      </c>
      <c r="Y63" s="621">
        <v>853626.91237712395</v>
      </c>
      <c r="Z63" s="621">
        <v>1038825.210781578</v>
      </c>
      <c r="AA63" s="621">
        <v>-185198.29840445402</v>
      </c>
      <c r="AB63" s="621">
        <v>-60468.570293048397</v>
      </c>
      <c r="AE63" s="305">
        <f t="shared" si="0"/>
        <v>0.53985591530640997</v>
      </c>
      <c r="AF63" s="305">
        <f t="shared" si="1"/>
        <v>0.46014408469359008</v>
      </c>
      <c r="AG63" s="305"/>
      <c r="AH63" s="305">
        <f t="shared" si="2"/>
        <v>0.64276169530586746</v>
      </c>
      <c r="AI63" s="305">
        <f t="shared" si="3"/>
        <v>0.35723830469413242</v>
      </c>
    </row>
    <row r="64" spans="1:35" x14ac:dyDescent="0.25">
      <c r="A64" s="541">
        <f t="shared" si="4"/>
        <v>42278</v>
      </c>
      <c r="B64" s="627" t="s">
        <v>575</v>
      </c>
      <c r="C64" s="621">
        <v>29233775.1552913</v>
      </c>
      <c r="D64" s="621">
        <v>350609.81685865403</v>
      </c>
      <c r="E64" s="621">
        <v>546810.64506733301</v>
      </c>
      <c r="F64" s="621">
        <v>1085523.0325417439</v>
      </c>
      <c r="G64" s="621">
        <v>897420.46192598704</v>
      </c>
      <c r="H64" s="621">
        <v>188102.57061575691</v>
      </c>
      <c r="I64" s="621">
        <v>175136.52619045973</v>
      </c>
      <c r="J64" s="621"/>
      <c r="K64" s="621">
        <v>686253.17011539103</v>
      </c>
      <c r="L64" s="618">
        <v>2.2915228276208301</v>
      </c>
      <c r="M64" s="621"/>
      <c r="N64" s="621">
        <v>880784.45614362403</v>
      </c>
      <c r="O64" s="621">
        <v>508455.24769528501</v>
      </c>
      <c r="P64" s="621">
        <v>345354.68955587101</v>
      </c>
      <c r="Q64" s="621">
        <v>760524.48932071403</v>
      </c>
      <c r="R64" s="621">
        <v>853809.93725115596</v>
      </c>
      <c r="S64" s="621">
        <v>-93285.447930441936</v>
      </c>
      <c r="T64" s="621">
        <v>-71014.053087987006</v>
      </c>
      <c r="U64" s="621"/>
      <c r="V64" s="621">
        <v>7815878.0370038403</v>
      </c>
      <c r="W64" s="621">
        <v>577067.78484645905</v>
      </c>
      <c r="X64" s="621">
        <v>409914.67246206</v>
      </c>
      <c r="Y64" s="621">
        <v>892165.33462320408</v>
      </c>
      <c r="Z64" s="621">
        <v>986982.45730851905</v>
      </c>
      <c r="AA64" s="621">
        <v>-94817.122685314971</v>
      </c>
      <c r="AB64" s="621">
        <v>-53600.473102476448</v>
      </c>
      <c r="AE64" s="305">
        <f t="shared" si="0"/>
        <v>0.58467886695789006</v>
      </c>
      <c r="AF64" s="305">
        <f t="shared" si="1"/>
        <v>0.41532113304210988</v>
      </c>
      <c r="AG64" s="305"/>
      <c r="AH64" s="305">
        <f t="shared" si="2"/>
        <v>0.53898944507124025</v>
      </c>
      <c r="AI64" s="305">
        <f t="shared" si="3"/>
        <v>0.46101055492875981</v>
      </c>
    </row>
    <row r="65" spans="1:35" x14ac:dyDescent="0.25">
      <c r="A65" s="541">
        <f t="shared" si="4"/>
        <v>42370</v>
      </c>
      <c r="B65" s="627" t="s">
        <v>578</v>
      </c>
      <c r="C65" s="621">
        <v>29401726.638154201</v>
      </c>
      <c r="D65" s="621">
        <v>359146.00168498699</v>
      </c>
      <c r="E65" s="621">
        <v>537837.28089996194</v>
      </c>
      <c r="F65" s="621">
        <v>994163.92996077891</v>
      </c>
      <c r="G65" s="621">
        <v>896983.28258494893</v>
      </c>
      <c r="H65" s="621">
        <v>97180.647375829984</v>
      </c>
      <c r="I65" s="621">
        <v>46615.02446872741</v>
      </c>
      <c r="J65" s="621"/>
      <c r="K65" s="621">
        <v>747187.65841435303</v>
      </c>
      <c r="L65" s="618">
        <v>2.4812651351135919</v>
      </c>
      <c r="M65" s="621"/>
      <c r="N65" s="621">
        <v>865212.69366230001</v>
      </c>
      <c r="O65" s="621">
        <v>455055.54034822999</v>
      </c>
      <c r="P65" s="621">
        <v>334351.47577348101</v>
      </c>
      <c r="Q65" s="621">
        <v>794460.56412617397</v>
      </c>
      <c r="R65" s="621">
        <v>789407.016121711</v>
      </c>
      <c r="S65" s="621">
        <v>5053.5480044629658</v>
      </c>
      <c r="T65" s="621">
        <v>-3479.2362609768752</v>
      </c>
      <c r="U65" s="621"/>
      <c r="V65" s="621">
        <v>7821434.5681716399</v>
      </c>
      <c r="W65" s="621">
        <v>539108.38961254898</v>
      </c>
      <c r="X65" s="621">
        <v>435314.56244118698</v>
      </c>
      <c r="Y65" s="621">
        <v>872188.7566734429</v>
      </c>
      <c r="Z65" s="621">
        <v>974422.95205373596</v>
      </c>
      <c r="AA65" s="621">
        <v>-102234.19538029307</v>
      </c>
      <c r="AB65" s="621">
        <v>7443.2117922548205</v>
      </c>
      <c r="AE65" s="305">
        <f t="shared" si="0"/>
        <v>0.55325912477359118</v>
      </c>
      <c r="AF65" s="305">
        <f t="shared" si="1"/>
        <v>0.44674087522640882</v>
      </c>
      <c r="AG65" s="305"/>
      <c r="AH65" s="305">
        <f t="shared" si="2"/>
        <v>0.54793728234955108</v>
      </c>
      <c r="AI65" s="305">
        <f t="shared" si="3"/>
        <v>0.45206271765044898</v>
      </c>
    </row>
    <row r="66" spans="1:35" x14ac:dyDescent="0.25">
      <c r="A66" s="541">
        <f t="shared" si="4"/>
        <v>42461</v>
      </c>
      <c r="B66" s="627" t="s">
        <v>581</v>
      </c>
      <c r="C66" s="621">
        <v>29436204.250383601</v>
      </c>
      <c r="D66" s="621">
        <v>323320.64687335701</v>
      </c>
      <c r="E66" s="621">
        <v>560782.81869894103</v>
      </c>
      <c r="F66" s="621">
        <v>1051062.114713683</v>
      </c>
      <c r="G66" s="621">
        <v>884103.46557229804</v>
      </c>
      <c r="H66" s="621">
        <v>166958.64914138499</v>
      </c>
      <c r="I66" s="621">
        <v>153010.34206258878</v>
      </c>
      <c r="J66" s="621"/>
      <c r="K66" s="621">
        <v>767305.36882619699</v>
      </c>
      <c r="L66" s="618">
        <v>2.5429888532907996</v>
      </c>
      <c r="M66" s="621"/>
      <c r="N66" s="621">
        <v>889467.516485014</v>
      </c>
      <c r="O66" s="621">
        <v>478803.23464166099</v>
      </c>
      <c r="P66" s="621">
        <v>296757.431771692</v>
      </c>
      <c r="Q66" s="621">
        <v>727333.59532951401</v>
      </c>
      <c r="R66" s="621">
        <v>775560.66641335306</v>
      </c>
      <c r="S66" s="621">
        <v>-48227.071083839051</v>
      </c>
      <c r="T66" s="621">
        <v>-40029.004517079797</v>
      </c>
      <c r="U66" s="621"/>
      <c r="V66" s="621">
        <v>7825408.6347145103</v>
      </c>
      <c r="W66" s="621">
        <v>572258.88007202197</v>
      </c>
      <c r="X66" s="621">
        <v>404012.948456157</v>
      </c>
      <c r="Y66" s="621">
        <v>857540.25047063304</v>
      </c>
      <c r="Z66" s="621">
        <v>976271.82852817897</v>
      </c>
      <c r="AA66" s="621">
        <v>-118731.57805754594</v>
      </c>
      <c r="AB66" s="621">
        <v>-63090.337545514107</v>
      </c>
      <c r="AE66" s="305">
        <f t="shared" si="0"/>
        <v>0.58616756455500285</v>
      </c>
      <c r="AF66" s="305">
        <f t="shared" si="1"/>
        <v>0.4138324354449972</v>
      </c>
      <c r="AG66" s="305"/>
      <c r="AH66" s="305">
        <f t="shared" si="2"/>
        <v>0.55547131474536304</v>
      </c>
      <c r="AI66" s="305">
        <f t="shared" si="3"/>
        <v>0.44452868525463696</v>
      </c>
    </row>
    <row r="67" spans="1:35" x14ac:dyDescent="0.25">
      <c r="A67" s="541">
        <f t="shared" si="4"/>
        <v>42552</v>
      </c>
      <c r="B67" s="627" t="s">
        <v>584</v>
      </c>
      <c r="C67" s="621">
        <v>29621786.589138601</v>
      </c>
      <c r="D67" s="621">
        <v>331766.976452815</v>
      </c>
      <c r="E67" s="621">
        <v>543908.89929393097</v>
      </c>
      <c r="F67" s="621">
        <v>1015414.488200923</v>
      </c>
      <c r="G67" s="621">
        <v>875675.87574674597</v>
      </c>
      <c r="H67" s="621">
        <v>139738.612454177</v>
      </c>
      <c r="I67" s="621">
        <v>37330.878252286464</v>
      </c>
      <c r="J67" s="621"/>
      <c r="K67" s="621">
        <v>792689.99773210206</v>
      </c>
      <c r="L67" s="618">
        <v>2.6150161702538184</v>
      </c>
      <c r="M67" s="621"/>
      <c r="N67" s="621">
        <v>855343.27033652004</v>
      </c>
      <c r="O67" s="621">
        <v>453724.663120632</v>
      </c>
      <c r="P67" s="621">
        <v>315165.09567019902</v>
      </c>
      <c r="Q67" s="621">
        <v>729813.86891442002</v>
      </c>
      <c r="R67" s="621">
        <v>768889.75879083108</v>
      </c>
      <c r="S67" s="621">
        <v>-39075.889876411064</v>
      </c>
      <c r="T67" s="621">
        <v>-24317.586817427538</v>
      </c>
      <c r="U67" s="621"/>
      <c r="V67" s="621">
        <v>7719391.1526260097</v>
      </c>
      <c r="W67" s="621">
        <v>561689.82508029102</v>
      </c>
      <c r="X67" s="621">
        <v>398046.89246160502</v>
      </c>
      <c r="Y67" s="621">
        <v>859073.99496412999</v>
      </c>
      <c r="Z67" s="621">
        <v>959736.71754189604</v>
      </c>
      <c r="AA67" s="621">
        <v>-100662.72257776605</v>
      </c>
      <c r="AB67" s="621">
        <v>21050.708565149456</v>
      </c>
      <c r="AE67" s="305">
        <f t="shared" si="0"/>
        <v>0.58525407522065676</v>
      </c>
      <c r="AF67" s="305">
        <f t="shared" si="1"/>
        <v>0.41474592477934324</v>
      </c>
      <c r="AG67" s="305"/>
      <c r="AH67" s="305">
        <f t="shared" si="2"/>
        <v>0.54540878080830368</v>
      </c>
      <c r="AI67" s="305">
        <f t="shared" si="3"/>
        <v>0.45459121919169626</v>
      </c>
    </row>
    <row r="68" spans="1:35" x14ac:dyDescent="0.25">
      <c r="A68" s="541">
        <f t="shared" si="4"/>
        <v>42644</v>
      </c>
      <c r="B68" s="627" t="s">
        <v>587</v>
      </c>
      <c r="C68" s="621">
        <v>29658889.5310154</v>
      </c>
      <c r="D68" s="621">
        <v>255096.228890956</v>
      </c>
      <c r="E68" s="621">
        <v>629774.09663816099</v>
      </c>
      <c r="F68" s="621">
        <v>976687.87942882802</v>
      </c>
      <c r="G68" s="621">
        <v>884870.32552911702</v>
      </c>
      <c r="H68" s="621">
        <v>91817.553899710998</v>
      </c>
      <c r="I68" s="621">
        <v>68223.659329600632</v>
      </c>
      <c r="J68" s="621"/>
      <c r="K68" s="621">
        <v>734155.19923542195</v>
      </c>
      <c r="L68" s="618">
        <v>2.4176913706751604</v>
      </c>
      <c r="M68" s="621"/>
      <c r="N68" s="621">
        <v>870165.61643738905</v>
      </c>
      <c r="O68" s="621">
        <v>461132.32098887302</v>
      </c>
      <c r="P68" s="621">
        <v>272880.18510347197</v>
      </c>
      <c r="Q68" s="621">
        <v>679198.53620902495</v>
      </c>
      <c r="R68" s="621">
        <v>734012.50609234499</v>
      </c>
      <c r="S68" s="621">
        <v>-54813.969883320038</v>
      </c>
      <c r="T68" s="621">
        <v>-32886.164664587006</v>
      </c>
      <c r="U68" s="621"/>
      <c r="V68" s="621">
        <v>7764943.8429728597</v>
      </c>
      <c r="W68" s="621">
        <v>515555.558439955</v>
      </c>
      <c r="X68" s="621">
        <v>424102.30731806898</v>
      </c>
      <c r="Y68" s="621">
        <v>902654.28174163296</v>
      </c>
      <c r="Z68" s="621">
        <v>939657.86575802392</v>
      </c>
      <c r="AA68" s="621">
        <v>-37003.58401639096</v>
      </c>
      <c r="AB68" s="621">
        <v>-9674.4946650154889</v>
      </c>
      <c r="AE68" s="305">
        <f t="shared" si="0"/>
        <v>0.54866305836119966</v>
      </c>
      <c r="AF68" s="305">
        <f t="shared" si="1"/>
        <v>0.45133694163880039</v>
      </c>
      <c r="AG68" s="305"/>
      <c r="AH68" s="305">
        <f t="shared" si="2"/>
        <v>0.62441581468242524</v>
      </c>
      <c r="AI68" s="305">
        <f t="shared" si="3"/>
        <v>0.37558418531757487</v>
      </c>
    </row>
    <row r="69" spans="1:35" x14ac:dyDescent="0.25">
      <c r="A69" s="541">
        <f t="shared" si="4"/>
        <v>42736</v>
      </c>
      <c r="B69" s="627" t="s">
        <v>590</v>
      </c>
      <c r="C69" s="621">
        <v>29739401.978404399</v>
      </c>
      <c r="D69" s="621">
        <v>302413.66074454901</v>
      </c>
      <c r="E69" s="621">
        <v>557128.09822434396</v>
      </c>
      <c r="F69" s="621">
        <v>1000142.897561628</v>
      </c>
      <c r="G69" s="621">
        <v>859541.75896889297</v>
      </c>
      <c r="H69" s="621">
        <v>140601.13859273505</v>
      </c>
      <c r="I69" s="621">
        <v>101774.7099275142</v>
      </c>
      <c r="J69" s="621"/>
      <c r="K69" s="621">
        <v>793290.39358783502</v>
      </c>
      <c r="L69" s="618">
        <v>2.608862446605495</v>
      </c>
      <c r="M69" s="621"/>
      <c r="N69" s="621">
        <v>794893.11009674903</v>
      </c>
      <c r="O69" s="621">
        <v>464941.94312609499</v>
      </c>
      <c r="P69" s="621">
        <v>302145.53906882001</v>
      </c>
      <c r="Q69" s="621">
        <v>721206.30684182304</v>
      </c>
      <c r="R69" s="621">
        <v>767087.48219491495</v>
      </c>
      <c r="S69" s="621">
        <v>-45881.175353091909</v>
      </c>
      <c r="T69" s="621">
        <v>-54000.467992582824</v>
      </c>
      <c r="U69" s="621"/>
      <c r="V69" s="621">
        <v>7784254.6506948899</v>
      </c>
      <c r="W69" s="621">
        <v>535200.95443553303</v>
      </c>
      <c r="X69" s="621">
        <v>418792.64609727397</v>
      </c>
      <c r="Y69" s="621">
        <v>859273.63729316392</v>
      </c>
      <c r="Z69" s="621">
        <v>953993.60053280694</v>
      </c>
      <c r="AA69" s="621">
        <v>-94719.963239643024</v>
      </c>
      <c r="AB69" s="621">
        <v>-22982.241934940219</v>
      </c>
      <c r="AE69" s="305">
        <f t="shared" si="0"/>
        <v>0.56101105304754917</v>
      </c>
      <c r="AF69" s="305">
        <f t="shared" si="1"/>
        <v>0.43898894695245083</v>
      </c>
      <c r="AG69" s="305"/>
      <c r="AH69" s="305">
        <f t="shared" si="2"/>
        <v>0.58068356047962955</v>
      </c>
      <c r="AI69" s="305">
        <f t="shared" si="3"/>
        <v>0.41931643952037045</v>
      </c>
    </row>
    <row r="70" spans="1:35" x14ac:dyDescent="0.25">
      <c r="A70" s="541">
        <f t="shared" si="4"/>
        <v>42826</v>
      </c>
      <c r="B70" s="627" t="s">
        <v>593</v>
      </c>
      <c r="C70" s="621">
        <v>29882450.115444601</v>
      </c>
      <c r="D70" s="621">
        <v>270598.43528026901</v>
      </c>
      <c r="E70" s="621">
        <v>535073.99171173305</v>
      </c>
      <c r="F70" s="621">
        <v>985512.93110096594</v>
      </c>
      <c r="G70" s="621">
        <v>805672.42699200206</v>
      </c>
      <c r="H70" s="621">
        <v>179840.50410896388</v>
      </c>
      <c r="I70" s="621">
        <v>157448.4835061878</v>
      </c>
      <c r="J70" s="621"/>
      <c r="K70" s="621">
        <v>777319.70033426001</v>
      </c>
      <c r="L70" s="618">
        <v>2.5440720335586349</v>
      </c>
      <c r="M70" s="621"/>
      <c r="N70" s="621">
        <v>796062.81270967703</v>
      </c>
      <c r="O70" s="621">
        <v>432855.07844555099</v>
      </c>
      <c r="P70" s="621">
        <v>293954.51308293402</v>
      </c>
      <c r="Q70" s="621">
        <v>658394.26738510304</v>
      </c>
      <c r="R70" s="621">
        <v>726809.59152848506</v>
      </c>
      <c r="S70" s="621">
        <v>-68415.324143382022</v>
      </c>
      <c r="T70" s="621">
        <v>-48018.414566141553</v>
      </c>
      <c r="U70" s="621"/>
      <c r="V70" s="621">
        <v>7727400.9024051204</v>
      </c>
      <c r="W70" s="621">
        <v>552657.85265541496</v>
      </c>
      <c r="X70" s="621">
        <v>387795.83210483397</v>
      </c>
      <c r="Y70" s="621">
        <v>829028.50479466701</v>
      </c>
      <c r="Z70" s="621">
        <v>940453.68476024899</v>
      </c>
      <c r="AA70" s="621">
        <v>-111425.17996558198</v>
      </c>
      <c r="AB70" s="621">
        <v>-83599.068940037861</v>
      </c>
      <c r="AE70" s="305">
        <f t="shared" si="0"/>
        <v>0.58765026030633793</v>
      </c>
      <c r="AF70" s="305">
        <f t="shared" si="1"/>
        <v>0.41234973969366207</v>
      </c>
      <c r="AG70" s="305"/>
      <c r="AH70" s="305">
        <f t="shared" si="2"/>
        <v>0.58900244323969386</v>
      </c>
      <c r="AI70" s="305">
        <f t="shared" si="3"/>
        <v>0.41099755676030608</v>
      </c>
    </row>
    <row r="71" spans="1:35" x14ac:dyDescent="0.25">
      <c r="A71" s="541">
        <f t="shared" si="4"/>
        <v>42917</v>
      </c>
      <c r="B71" s="627" t="s">
        <v>596</v>
      </c>
      <c r="C71" s="621">
        <v>29945001.640637599</v>
      </c>
      <c r="D71" s="621">
        <v>307460.950960861</v>
      </c>
      <c r="E71" s="621">
        <v>560898.57412494603</v>
      </c>
      <c r="F71" s="621">
        <v>938992.59582391009</v>
      </c>
      <c r="G71" s="621">
        <v>868359.52508580708</v>
      </c>
      <c r="H71" s="621">
        <v>70633.070738103008</v>
      </c>
      <c r="I71" s="621">
        <v>-21600.50883865729</v>
      </c>
      <c r="J71" s="621"/>
      <c r="K71" s="621">
        <v>775404.85315493599</v>
      </c>
      <c r="L71" s="618">
        <v>2.5322128404165456</v>
      </c>
      <c r="M71" s="621"/>
      <c r="N71" s="621">
        <v>745964.59951088205</v>
      </c>
      <c r="O71" s="621">
        <v>409103.03547137702</v>
      </c>
      <c r="P71" s="621">
        <v>310826.726759171</v>
      </c>
      <c r="Q71" s="621">
        <v>661192.12931607198</v>
      </c>
      <c r="R71" s="621">
        <v>719929.76223054808</v>
      </c>
      <c r="S71" s="621">
        <v>-58737.632914476097</v>
      </c>
      <c r="T71" s="621">
        <v>-58783.276769849705</v>
      </c>
      <c r="U71" s="621"/>
      <c r="V71" s="621">
        <v>7734277.6207533302</v>
      </c>
      <c r="W71" s="621">
        <v>529889.56035253301</v>
      </c>
      <c r="X71" s="621">
        <v>353731.17835521098</v>
      </c>
      <c r="Y71" s="621">
        <v>871725.30088411702</v>
      </c>
      <c r="Z71" s="621">
        <v>883620.73870774405</v>
      </c>
      <c r="AA71" s="621">
        <v>-11895.437823627028</v>
      </c>
      <c r="AB71" s="621">
        <v>105043.7856085021</v>
      </c>
      <c r="AE71" s="305">
        <f t="shared" si="0"/>
        <v>0.59967985940152657</v>
      </c>
      <c r="AF71" s="305">
        <f t="shared" si="1"/>
        <v>0.40032014059847337</v>
      </c>
      <c r="AG71" s="305"/>
      <c r="AH71" s="305">
        <f t="shared" si="2"/>
        <v>0.53499000165217581</v>
      </c>
      <c r="AI71" s="305">
        <f t="shared" si="3"/>
        <v>0.46500999834782419</v>
      </c>
    </row>
    <row r="72" spans="1:35" x14ac:dyDescent="0.25">
      <c r="A72" s="541">
        <f t="shared" si="4"/>
        <v>43009</v>
      </c>
      <c r="B72" s="627" t="s">
        <v>599</v>
      </c>
      <c r="C72" s="621">
        <v>30017503.493963901</v>
      </c>
      <c r="D72" s="621">
        <v>299943.15116880101</v>
      </c>
      <c r="E72" s="621">
        <v>522065.41170118598</v>
      </c>
      <c r="F72" s="621">
        <v>956987.13439205103</v>
      </c>
      <c r="G72" s="621">
        <v>822008.56286998698</v>
      </c>
      <c r="H72" s="621">
        <v>134978.57152206404</v>
      </c>
      <c r="I72" s="621">
        <v>86919.465664613992</v>
      </c>
      <c r="J72" s="621"/>
      <c r="K72" s="621">
        <v>787843.943296146</v>
      </c>
      <c r="L72" s="618">
        <v>2.5664495837674455</v>
      </c>
      <c r="M72" s="621"/>
      <c r="N72" s="621">
        <v>757109.50266358198</v>
      </c>
      <c r="O72" s="621">
        <v>377491.61297712498</v>
      </c>
      <c r="P72" s="621">
        <v>281275.36146316503</v>
      </c>
      <c r="Q72" s="621">
        <v>666632.44976769702</v>
      </c>
      <c r="R72" s="621">
        <v>658766.97444029001</v>
      </c>
      <c r="S72" s="621">
        <v>7865.4753274070099</v>
      </c>
      <c r="T72" s="621">
        <v>34724.921264374861</v>
      </c>
      <c r="U72" s="621"/>
      <c r="V72" s="621">
        <v>7745455.7726792097</v>
      </c>
      <c r="W72" s="621">
        <v>579495.52141492604</v>
      </c>
      <c r="X72" s="621">
        <v>366689.29859889601</v>
      </c>
      <c r="Y72" s="621">
        <v>803340.77316435101</v>
      </c>
      <c r="Z72" s="621">
        <v>946184.82001382206</v>
      </c>
      <c r="AA72" s="621">
        <v>-142844.04684947105</v>
      </c>
      <c r="AB72" s="621">
        <v>-98283.386928983033</v>
      </c>
      <c r="AE72" s="305">
        <f t="shared" si="0"/>
        <v>0.61245489164205857</v>
      </c>
      <c r="AF72" s="305">
        <f t="shared" si="1"/>
        <v>0.38754510835794148</v>
      </c>
      <c r="AG72" s="305"/>
      <c r="AH72" s="305">
        <f t="shared" si="2"/>
        <v>0.55006218003140572</v>
      </c>
      <c r="AI72" s="305">
        <f t="shared" si="3"/>
        <v>0.44993781996859422</v>
      </c>
    </row>
    <row r="73" spans="1:35" x14ac:dyDescent="0.25">
      <c r="A73" s="541">
        <f t="shared" si="4"/>
        <v>43101</v>
      </c>
      <c r="B73" s="627" t="s">
        <v>602</v>
      </c>
      <c r="C73" s="621">
        <v>30149117.3531803</v>
      </c>
      <c r="D73" s="621">
        <v>271155.606972949</v>
      </c>
      <c r="E73" s="621">
        <v>471203.867703347</v>
      </c>
      <c r="F73" s="621">
        <v>971714.72156863497</v>
      </c>
      <c r="G73" s="621">
        <v>742359.474676296</v>
      </c>
      <c r="H73" s="621">
        <v>229355.24689233897</v>
      </c>
      <c r="I73" s="621">
        <v>176251.58141736314</v>
      </c>
      <c r="J73" s="621"/>
      <c r="K73" s="621">
        <v>714367.97673407698</v>
      </c>
      <c r="L73" s="618">
        <v>2.3173427799286683</v>
      </c>
      <c r="M73" s="621"/>
      <c r="N73" s="621">
        <v>738110.458487786</v>
      </c>
      <c r="O73" s="621">
        <v>391130.03085013898</v>
      </c>
      <c r="P73" s="621">
        <v>295747.21864892298</v>
      </c>
      <c r="Q73" s="621">
        <v>661077.34045641706</v>
      </c>
      <c r="R73" s="621">
        <v>686877.24949906196</v>
      </c>
      <c r="S73" s="621">
        <v>-25799.909042644897</v>
      </c>
      <c r="T73" s="621">
        <v>-46941.352953091264</v>
      </c>
      <c r="U73" s="621"/>
      <c r="V73" s="621">
        <v>7602170.5778190196</v>
      </c>
      <c r="W73" s="621">
        <v>580584.69071849599</v>
      </c>
      <c r="X73" s="621">
        <v>389921.73348346801</v>
      </c>
      <c r="Y73" s="621">
        <v>766951.08635226998</v>
      </c>
      <c r="Z73" s="621">
        <v>970506.42420196394</v>
      </c>
      <c r="AA73" s="621">
        <v>-203555.33784969395</v>
      </c>
      <c r="AB73" s="621">
        <v>-106344.22846427932</v>
      </c>
      <c r="AE73" s="305">
        <f t="shared" ref="AE73:AE102" si="6">W73/Z73</f>
        <v>0.5982285910120626</v>
      </c>
      <c r="AF73" s="305">
        <f t="shared" ref="AF73:AF102" si="7">X73/Z73</f>
        <v>0.40177140898793751</v>
      </c>
      <c r="AG73" s="305"/>
      <c r="AH73" s="305">
        <f t="shared" ref="AH73:AH101" si="8">X73/$Q73</f>
        <v>0.58982770943905072</v>
      </c>
      <c r="AI73" s="305">
        <f t="shared" ref="AI73:AI102" si="9">D73/$Q73</f>
        <v>0.41017229056094912</v>
      </c>
    </row>
    <row r="74" spans="1:35" x14ac:dyDescent="0.25">
      <c r="A74" s="541">
        <f t="shared" ref="A74:A103" si="10">EDATE(A73, 3)</f>
        <v>43191</v>
      </c>
      <c r="B74" s="627" t="s">
        <v>605</v>
      </c>
      <c r="C74" s="621">
        <v>30224337.847495399</v>
      </c>
      <c r="D74" s="621">
        <v>252420.811950612</v>
      </c>
      <c r="E74" s="621">
        <v>579101.14634117798</v>
      </c>
      <c r="F74" s="621">
        <v>914328.82705607393</v>
      </c>
      <c r="G74" s="621">
        <v>831521.95829178998</v>
      </c>
      <c r="H74" s="621">
        <v>82806.86876428395</v>
      </c>
      <c r="I74" s="621">
        <v>12834.872440174222</v>
      </c>
      <c r="J74" s="621"/>
      <c r="K74" s="621">
        <v>781605.04913560499</v>
      </c>
      <c r="L74" s="618">
        <v>2.5272557930785968</v>
      </c>
      <c r="M74" s="621"/>
      <c r="N74" s="621">
        <v>744448.69586241501</v>
      </c>
      <c r="O74" s="621">
        <v>374808.86759466899</v>
      </c>
      <c r="P74" s="621">
        <v>282402.35388740897</v>
      </c>
      <c r="Q74" s="621">
        <v>581093.74716345198</v>
      </c>
      <c r="R74" s="621">
        <v>657211.22148207796</v>
      </c>
      <c r="S74" s="621">
        <v>-76117.474318625988</v>
      </c>
      <c r="T74" s="621">
        <v>-49157.030019538477</v>
      </c>
      <c r="U74" s="621"/>
      <c r="V74" s="621">
        <v>7625575.02234919</v>
      </c>
      <c r="W74" s="621">
        <v>539519.95946140494</v>
      </c>
      <c r="X74" s="621">
        <v>328672.93521283998</v>
      </c>
      <c r="Y74" s="621">
        <v>861503.50022858696</v>
      </c>
      <c r="Z74" s="621">
        <v>868192.89467424492</v>
      </c>
      <c r="AA74" s="621">
        <v>-6689.3944456579629</v>
      </c>
      <c r="AB74" s="621">
        <v>60007.157579364255</v>
      </c>
      <c r="AE74" s="305">
        <f t="shared" si="6"/>
        <v>0.62142867417020098</v>
      </c>
      <c r="AF74" s="305">
        <f t="shared" si="7"/>
        <v>0.37857132582979902</v>
      </c>
      <c r="AG74" s="305"/>
      <c r="AH74" s="305">
        <f t="shared" si="8"/>
        <v>0.56561086196026433</v>
      </c>
      <c r="AI74" s="305">
        <f t="shared" si="9"/>
        <v>0.43438913803973567</v>
      </c>
    </row>
    <row r="75" spans="1:35" x14ac:dyDescent="0.25">
      <c r="A75" s="541">
        <f t="shared" si="10"/>
        <v>43282</v>
      </c>
      <c r="B75" s="627" t="s">
        <v>608</v>
      </c>
      <c r="C75" s="621">
        <v>30203783.404394101</v>
      </c>
      <c r="D75" s="621">
        <v>285671.39259251702</v>
      </c>
      <c r="E75" s="621">
        <v>578861.39129398204</v>
      </c>
      <c r="F75" s="621">
        <v>958930.58153733006</v>
      </c>
      <c r="G75" s="621">
        <v>864532.783886499</v>
      </c>
      <c r="H75" s="621">
        <v>94397.797650831053</v>
      </c>
      <c r="I75" s="621">
        <v>17381.814205393195</v>
      </c>
      <c r="J75" s="621"/>
      <c r="K75" s="621">
        <v>819185.529506144</v>
      </c>
      <c r="L75" s="618">
        <v>2.6499684708616615</v>
      </c>
      <c r="M75" s="621"/>
      <c r="N75" s="621">
        <v>693295.70258664398</v>
      </c>
      <c r="O75" s="621">
        <v>375405.850459421</v>
      </c>
      <c r="P75" s="621">
        <v>273630.71211234201</v>
      </c>
      <c r="Q75" s="621">
        <v>664231.41424073605</v>
      </c>
      <c r="R75" s="621">
        <v>649036.56257176306</v>
      </c>
      <c r="S75" s="621">
        <v>15194.851668972988</v>
      </c>
      <c r="T75" s="621">
        <v>16236.460048190784</v>
      </c>
      <c r="U75" s="621"/>
      <c r="V75" s="621">
        <v>7665268.3526836997</v>
      </c>
      <c r="W75" s="621">
        <v>583524.731077909</v>
      </c>
      <c r="X75" s="621">
        <v>378560.02164821897</v>
      </c>
      <c r="Y75" s="621">
        <v>852492.10340632405</v>
      </c>
      <c r="Z75" s="621">
        <v>962084.75272612798</v>
      </c>
      <c r="AA75" s="621">
        <v>-109592.64931980392</v>
      </c>
      <c r="AB75" s="621">
        <v>-12731.274253578857</v>
      </c>
      <c r="AE75" s="305">
        <f t="shared" si="6"/>
        <v>0.60652112968681271</v>
      </c>
      <c r="AF75" s="305">
        <f t="shared" si="7"/>
        <v>0.39347887031318729</v>
      </c>
      <c r="AG75" s="305"/>
      <c r="AH75" s="305">
        <f t="shared" si="8"/>
        <v>0.56992188796270671</v>
      </c>
      <c r="AI75" s="305">
        <f t="shared" si="9"/>
        <v>0.43007811203729324</v>
      </c>
    </row>
    <row r="76" spans="1:35" x14ac:dyDescent="0.25">
      <c r="A76" s="541">
        <f t="shared" si="10"/>
        <v>43374</v>
      </c>
      <c r="B76" s="627" t="s">
        <v>611</v>
      </c>
      <c r="C76" s="621">
        <v>30274434.6192009</v>
      </c>
      <c r="D76" s="621">
        <v>265561.25792887399</v>
      </c>
      <c r="E76" s="621">
        <v>577190.44065058895</v>
      </c>
      <c r="F76" s="621">
        <v>1013405.07881576</v>
      </c>
      <c r="G76" s="621">
        <v>842751.69857946294</v>
      </c>
      <c r="H76" s="621">
        <v>170653.38023629703</v>
      </c>
      <c r="I76" s="621">
        <v>130792.43294960633</v>
      </c>
      <c r="J76" s="621"/>
      <c r="K76" s="621">
        <v>737214.47904841404</v>
      </c>
      <c r="L76" s="618">
        <v>2.3793903893623609</v>
      </c>
      <c r="M76" s="621"/>
      <c r="N76" s="621">
        <v>691187.83938146394</v>
      </c>
      <c r="O76" s="621">
        <v>387792.753831779</v>
      </c>
      <c r="P76" s="621">
        <v>284918.63627022703</v>
      </c>
      <c r="Q76" s="621">
        <v>631316.40722061391</v>
      </c>
      <c r="R76" s="621">
        <v>672711.39010200603</v>
      </c>
      <c r="S76" s="621">
        <v>-41394.982881392119</v>
      </c>
      <c r="T76" s="621">
        <v>-17093.798198634293</v>
      </c>
      <c r="U76" s="621"/>
      <c r="V76" s="621">
        <v>7582532.3094837898</v>
      </c>
      <c r="W76" s="621">
        <v>625612.32498398097</v>
      </c>
      <c r="X76" s="621">
        <v>365755.14929173997</v>
      </c>
      <c r="Y76" s="621">
        <v>862109.07692081598</v>
      </c>
      <c r="Z76" s="621">
        <v>991367.474275721</v>
      </c>
      <c r="AA76" s="621">
        <v>-129258.39735490503</v>
      </c>
      <c r="AB76" s="621">
        <v>-93803.634750979021</v>
      </c>
      <c r="AE76" s="305">
        <f t="shared" si="6"/>
        <v>0.63105996637729567</v>
      </c>
      <c r="AF76" s="305">
        <f t="shared" si="7"/>
        <v>0.36894003362270433</v>
      </c>
      <c r="AG76" s="305"/>
      <c r="AH76" s="305">
        <f t="shared" si="8"/>
        <v>0.57935315019292155</v>
      </c>
      <c r="AI76" s="305">
        <f t="shared" si="9"/>
        <v>0.4206468498070785</v>
      </c>
    </row>
    <row r="77" spans="1:35" ht="14.5" x14ac:dyDescent="0.25">
      <c r="A77" s="541">
        <f t="shared" si="10"/>
        <v>43466</v>
      </c>
      <c r="B77" s="637" t="s">
        <v>831</v>
      </c>
      <c r="C77" s="634">
        <v>30429611.019491199</v>
      </c>
      <c r="D77" s="634">
        <v>262454.74582674197</v>
      </c>
      <c r="E77" s="634">
        <v>565789.91190389998</v>
      </c>
      <c r="F77" s="634">
        <v>1066170.41832344</v>
      </c>
      <c r="G77" s="634">
        <v>828244.65773064201</v>
      </c>
      <c r="H77" s="634">
        <v>237925.760592798</v>
      </c>
      <c r="I77" s="634">
        <v>205783.28841762245</v>
      </c>
      <c r="J77" s="634"/>
      <c r="K77" s="634">
        <v>800703.34398981405</v>
      </c>
      <c r="L77" s="635">
        <v>2.5681052844226224</v>
      </c>
      <c r="M77" s="634"/>
      <c r="N77" s="634">
        <v>674364.70665596402</v>
      </c>
      <c r="O77" s="634">
        <v>406571.94288710499</v>
      </c>
      <c r="P77" s="634">
        <v>231776.499077402</v>
      </c>
      <c r="Q77" s="634">
        <v>609889.53083754401</v>
      </c>
      <c r="R77" s="634">
        <v>638348.44196450699</v>
      </c>
      <c r="S77" s="634">
        <v>-28458.911126962979</v>
      </c>
      <c r="T77" s="634">
        <v>-57878.057218252681</v>
      </c>
      <c r="U77" s="634"/>
      <c r="V77" s="634">
        <v>7661426.7004266502</v>
      </c>
      <c r="W77" s="634">
        <v>659598.47543633496</v>
      </c>
      <c r="X77" s="634">
        <v>347434.78501080198</v>
      </c>
      <c r="Y77" s="634">
        <v>797566.41098130192</v>
      </c>
      <c r="Z77" s="634">
        <v>1007033.2604471369</v>
      </c>
      <c r="AA77" s="634">
        <v>-209466.84946583502</v>
      </c>
      <c r="AB77" s="634">
        <v>88693.768800633028</v>
      </c>
      <c r="AE77" s="305">
        <f t="shared" si="6"/>
        <v>0.65499174788275016</v>
      </c>
      <c r="AF77" s="305">
        <f t="shared" si="7"/>
        <v>0.34500825211724989</v>
      </c>
      <c r="AG77" s="305"/>
      <c r="AH77" s="305">
        <f t="shared" si="8"/>
        <v>0.56966838655793883</v>
      </c>
      <c r="AI77" s="305">
        <f t="shared" si="9"/>
        <v>0.43033161344206106</v>
      </c>
    </row>
    <row r="78" spans="1:35" x14ac:dyDescent="0.25">
      <c r="A78" s="541">
        <f t="shared" si="10"/>
        <v>43556</v>
      </c>
      <c r="B78" s="627" t="s">
        <v>617</v>
      </c>
      <c r="C78" s="621">
        <v>30602553.653677501</v>
      </c>
      <c r="D78" s="621">
        <v>293809.33835568698</v>
      </c>
      <c r="E78" s="621">
        <v>535018.98571140296</v>
      </c>
      <c r="F78" s="621">
        <v>962520.18611762603</v>
      </c>
      <c r="G78" s="621">
        <v>828828.32406708994</v>
      </c>
      <c r="H78" s="621">
        <v>133691.86205053609</v>
      </c>
      <c r="I78" s="621">
        <v>106804.15109691024</v>
      </c>
      <c r="J78" s="621"/>
      <c r="K78" s="621">
        <v>771782.92287256196</v>
      </c>
      <c r="L78" s="618">
        <v>2.4613990897203588</v>
      </c>
      <c r="M78" s="621"/>
      <c r="N78" s="621">
        <v>640691.85943067004</v>
      </c>
      <c r="O78" s="621">
        <v>403629.01141817699</v>
      </c>
      <c r="P78" s="621">
        <v>269896.48690825503</v>
      </c>
      <c r="Q78" s="621">
        <v>669440.35983146401</v>
      </c>
      <c r="R78" s="621">
        <v>673525.49832643196</v>
      </c>
      <c r="S78" s="621">
        <v>-4085.1384949679486</v>
      </c>
      <c r="T78" s="621">
        <v>27277.012109640054</v>
      </c>
      <c r="U78" s="621"/>
      <c r="V78" s="621">
        <v>7623536.4872728502</v>
      </c>
      <c r="W78" s="621">
        <v>558891.17469944898</v>
      </c>
      <c r="X78" s="621">
        <v>375631.02147577697</v>
      </c>
      <c r="Y78" s="621">
        <v>804915.47261965799</v>
      </c>
      <c r="Z78" s="621">
        <v>934522.19617522601</v>
      </c>
      <c r="AA78" s="621">
        <v>-129606.72355556802</v>
      </c>
      <c r="AB78" s="621">
        <v>-100585.16320654936</v>
      </c>
      <c r="AE78" s="305">
        <f t="shared" si="6"/>
        <v>0.59805018755772288</v>
      </c>
      <c r="AF78" s="305">
        <f t="shared" si="7"/>
        <v>0.40194981244227707</v>
      </c>
      <c r="AG78" s="305"/>
      <c r="AH78" s="305">
        <f t="shared" si="8"/>
        <v>0.56111200342080436</v>
      </c>
      <c r="AI78" s="305">
        <f t="shared" si="9"/>
        <v>0.43888799657919547</v>
      </c>
    </row>
    <row r="79" spans="1:35" x14ac:dyDescent="0.25">
      <c r="A79" s="541">
        <f t="shared" si="10"/>
        <v>43647</v>
      </c>
      <c r="B79" s="627" t="s">
        <v>620</v>
      </c>
      <c r="C79" s="621">
        <v>30627185.410719201</v>
      </c>
      <c r="D79" s="621">
        <v>278907.79295341502</v>
      </c>
      <c r="E79" s="621">
        <v>577696.80638610199</v>
      </c>
      <c r="F79" s="621">
        <v>985890.88928153203</v>
      </c>
      <c r="G79" s="621">
        <v>856604.59933951707</v>
      </c>
      <c r="H79" s="621">
        <v>129286.28994201496</v>
      </c>
      <c r="I79" s="621">
        <v>-22404.230093352497</v>
      </c>
      <c r="J79" s="621"/>
      <c r="K79" s="621">
        <v>706630.61633395299</v>
      </c>
      <c r="L79" s="618">
        <v>2.2514884421523438</v>
      </c>
      <c r="M79" s="621"/>
      <c r="N79" s="621">
        <v>639834.91364322195</v>
      </c>
      <c r="O79" s="621">
        <v>416415.16562284401</v>
      </c>
      <c r="P79" s="621">
        <v>260317.67849135501</v>
      </c>
      <c r="Q79" s="621">
        <v>642845.70693008299</v>
      </c>
      <c r="R79" s="621">
        <v>676732.84411419905</v>
      </c>
      <c r="S79" s="621">
        <v>-33887.137184116058</v>
      </c>
      <c r="T79" s="621">
        <v>-4972.0652296864428</v>
      </c>
      <c r="U79" s="621"/>
      <c r="V79" s="621">
        <v>7588130.7353912098</v>
      </c>
      <c r="W79" s="621">
        <v>569475.72365868802</v>
      </c>
      <c r="X79" s="621">
        <v>363937.91397666797</v>
      </c>
      <c r="Y79" s="621">
        <v>838014.48487745703</v>
      </c>
      <c r="Z79" s="621">
        <v>933413.63763535605</v>
      </c>
      <c r="AA79" s="621">
        <v>-95399.152757899021</v>
      </c>
      <c r="AB79" s="621">
        <v>45968.295323042199</v>
      </c>
      <c r="AE79" s="305">
        <f t="shared" si="6"/>
        <v>0.61010006785561588</v>
      </c>
      <c r="AF79" s="305">
        <f t="shared" si="7"/>
        <v>0.38989993214438401</v>
      </c>
      <c r="AG79" s="305"/>
      <c r="AH79" s="305">
        <f t="shared" si="8"/>
        <v>0.56613571507641802</v>
      </c>
      <c r="AI79" s="305">
        <f t="shared" si="9"/>
        <v>0.43386428492358198</v>
      </c>
    </row>
    <row r="80" spans="1:35" x14ac:dyDescent="0.25">
      <c r="A80" s="541">
        <f t="shared" si="10"/>
        <v>43739</v>
      </c>
      <c r="B80" s="599" t="s">
        <v>623</v>
      </c>
      <c r="C80" s="621">
        <v>30632009.998033501</v>
      </c>
      <c r="D80" s="621">
        <v>299646.90626768401</v>
      </c>
      <c r="E80" s="621">
        <v>523847.17124187603</v>
      </c>
      <c r="F80" s="621">
        <v>1013060.23806666</v>
      </c>
      <c r="G80" s="621">
        <v>823494.07750956004</v>
      </c>
      <c r="H80" s="621">
        <v>189566.16055709997</v>
      </c>
      <c r="I80" s="621">
        <v>162846.86814482883</v>
      </c>
      <c r="J80" s="621"/>
      <c r="K80" s="621">
        <v>789878.98785662802</v>
      </c>
      <c r="L80" s="618">
        <v>2.5091788653649667</v>
      </c>
      <c r="M80" s="621"/>
      <c r="N80" s="621">
        <v>579870.81464802497</v>
      </c>
      <c r="O80" s="621">
        <v>426652.00227754499</v>
      </c>
      <c r="P80" s="621">
        <v>272460.68155681202</v>
      </c>
      <c r="Q80" s="621">
        <v>660620.69294253399</v>
      </c>
      <c r="R80" s="621">
        <v>699112.68383435695</v>
      </c>
      <c r="S80" s="621">
        <v>-38491.990891822963</v>
      </c>
      <c r="T80" s="621">
        <v>-57274.373125344981</v>
      </c>
      <c r="U80" s="621"/>
      <c r="V80" s="621">
        <v>7568221.8278284203</v>
      </c>
      <c r="W80" s="621">
        <v>586408.23578911496</v>
      </c>
      <c r="X80" s="621">
        <v>360973.78667484998</v>
      </c>
      <c r="Y80" s="621">
        <v>796307.85279868799</v>
      </c>
      <c r="Z80" s="621">
        <v>947382.022463965</v>
      </c>
      <c r="AA80" s="621">
        <v>-151074.169665277</v>
      </c>
      <c r="AB80" s="621">
        <v>-94052.495019484311</v>
      </c>
      <c r="AE80" s="305">
        <f t="shared" si="6"/>
        <v>0.61897758442151551</v>
      </c>
      <c r="AF80" s="305">
        <f t="shared" si="7"/>
        <v>0.38102241557848449</v>
      </c>
      <c r="AG80" s="305"/>
      <c r="AH80" s="305">
        <f t="shared" si="8"/>
        <v>0.5464161061425461</v>
      </c>
      <c r="AI80" s="305">
        <f t="shared" si="9"/>
        <v>0.45358389385745396</v>
      </c>
    </row>
    <row r="81" spans="1:35" x14ac:dyDescent="0.25">
      <c r="A81" s="541">
        <f t="shared" si="10"/>
        <v>43831</v>
      </c>
      <c r="B81" s="631" t="s">
        <v>626</v>
      </c>
      <c r="C81" s="621">
        <v>30660264.571912002</v>
      </c>
      <c r="D81" s="621">
        <v>348009.01877996302</v>
      </c>
      <c r="E81" s="621">
        <v>708780.93976385705</v>
      </c>
      <c r="F81" s="621">
        <v>937796.11406025989</v>
      </c>
      <c r="G81" s="621">
        <v>1056789.9585438201</v>
      </c>
      <c r="H81" s="621">
        <v>-118993.84448356018</v>
      </c>
      <c r="I81" s="621">
        <v>-180445.69500075281</v>
      </c>
      <c r="J81" s="621"/>
      <c r="K81" s="621">
        <v>695093.02439446503</v>
      </c>
      <c r="L81" s="618">
        <v>2.2117530933642224</v>
      </c>
      <c r="M81" s="621"/>
      <c r="N81" s="621">
        <v>621132.59858910495</v>
      </c>
      <c r="O81" s="621">
        <v>398287.70698673598</v>
      </c>
      <c r="P81" s="621">
        <v>215114.22036276301</v>
      </c>
      <c r="Q81" s="621">
        <v>759642.05334132002</v>
      </c>
      <c r="R81" s="621">
        <v>613401.92734949896</v>
      </c>
      <c r="S81" s="621">
        <v>146240.12599182106</v>
      </c>
      <c r="T81" s="621">
        <v>130662.4139473394</v>
      </c>
      <c r="U81" s="621"/>
      <c r="V81" s="621">
        <v>7350087.4772697501</v>
      </c>
      <c r="W81" s="621">
        <v>539508.40707352397</v>
      </c>
      <c r="X81" s="621">
        <v>411633.034561357</v>
      </c>
      <c r="Y81" s="621">
        <v>923895.16012662009</v>
      </c>
      <c r="Z81" s="621">
        <v>951141.44163488096</v>
      </c>
      <c r="AA81" s="621">
        <v>-27246.281508260872</v>
      </c>
      <c r="AB81" s="621">
        <v>61495.281053410843</v>
      </c>
      <c r="AE81" s="305">
        <f t="shared" si="6"/>
        <v>0.56722205915682045</v>
      </c>
      <c r="AF81" s="305">
        <f t="shared" si="7"/>
        <v>0.4327779408431795</v>
      </c>
      <c r="AG81" s="305"/>
      <c r="AH81" s="305">
        <f t="shared" si="8"/>
        <v>0.5418776287473428</v>
      </c>
      <c r="AI81" s="305">
        <f t="shared" si="9"/>
        <v>0.4581223712526572</v>
      </c>
    </row>
    <row r="82" spans="1:35" x14ac:dyDescent="0.25">
      <c r="A82" s="541">
        <f t="shared" si="10"/>
        <v>43922</v>
      </c>
      <c r="B82" s="631" t="s">
        <v>629</v>
      </c>
      <c r="C82" s="621">
        <v>30490846.905492201</v>
      </c>
      <c r="D82" s="621">
        <v>392692.04883788101</v>
      </c>
      <c r="E82" s="621">
        <v>710592.53819275298</v>
      </c>
      <c r="F82" s="621">
        <v>899444.28207021905</v>
      </c>
      <c r="G82" s="621">
        <v>1103284.5870306341</v>
      </c>
      <c r="H82" s="621">
        <v>-203840.304960415</v>
      </c>
      <c r="I82" s="621">
        <v>-195988.55320839211</v>
      </c>
      <c r="J82" s="621"/>
      <c r="K82" s="621">
        <v>618632.60401273705</v>
      </c>
      <c r="L82" s="618">
        <v>1.9810592246252157</v>
      </c>
      <c r="M82" s="621"/>
      <c r="N82" s="621">
        <v>582938.23248648294</v>
      </c>
      <c r="O82" s="621">
        <v>350965.53202533798</v>
      </c>
      <c r="P82" s="621">
        <v>469508.14382215799</v>
      </c>
      <c r="Q82" s="621">
        <v>788470.03664549394</v>
      </c>
      <c r="R82" s="621">
        <v>820473.67584749591</v>
      </c>
      <c r="S82" s="621">
        <v>-32003.63920200197</v>
      </c>
      <c r="T82" s="621">
        <v>-14162.998483637115</v>
      </c>
      <c r="U82" s="621"/>
      <c r="V82" s="621">
        <v>7373118.4370753998</v>
      </c>
      <c r="W82" s="621">
        <v>548478.75004488102</v>
      </c>
      <c r="X82" s="621">
        <v>395777.98780761298</v>
      </c>
      <c r="Y82" s="621">
        <v>1180100.682014911</v>
      </c>
      <c r="Z82" s="621">
        <v>944256.737852494</v>
      </c>
      <c r="AA82" s="621">
        <v>235843.94416241697</v>
      </c>
      <c r="AB82" s="621">
        <v>221879.55169203132</v>
      </c>
      <c r="AE82" s="305">
        <f t="shared" si="6"/>
        <v>0.58085765031687919</v>
      </c>
      <c r="AF82" s="305">
        <f t="shared" si="7"/>
        <v>0.41914234968312081</v>
      </c>
      <c r="AG82" s="305"/>
      <c r="AH82" s="305">
        <f t="shared" si="8"/>
        <v>0.50195691581563517</v>
      </c>
      <c r="AI82" s="305">
        <f t="shared" si="9"/>
        <v>0.49804308418436488</v>
      </c>
    </row>
    <row r="83" spans="1:35" x14ac:dyDescent="0.25">
      <c r="A83" s="541">
        <f t="shared" si="10"/>
        <v>44013</v>
      </c>
      <c r="B83" s="631" t="s">
        <v>632</v>
      </c>
      <c r="C83" s="621">
        <v>30249824.4772931</v>
      </c>
      <c r="D83" s="621">
        <v>394579.72874032101</v>
      </c>
      <c r="E83" s="621">
        <v>639607.10887942405</v>
      </c>
      <c r="F83" s="621">
        <v>851551.10563141701</v>
      </c>
      <c r="G83" s="621">
        <v>1034186.8376197451</v>
      </c>
      <c r="H83" s="621">
        <v>-182635.73198832804</v>
      </c>
      <c r="I83" s="621">
        <v>-327747.82584887743</v>
      </c>
      <c r="J83" s="621"/>
      <c r="K83" s="621">
        <v>516777.94263446901</v>
      </c>
      <c r="L83" s="618">
        <v>1.6671200051100719</v>
      </c>
      <c r="M83" s="621"/>
      <c r="N83" s="621">
        <v>743810.99061231303</v>
      </c>
      <c r="O83" s="621">
        <v>377871.297145035</v>
      </c>
      <c r="P83" s="621">
        <v>255143.41365033001</v>
      </c>
      <c r="Q83" s="621">
        <v>877499.07116088504</v>
      </c>
      <c r="R83" s="621">
        <v>633014.71079536504</v>
      </c>
      <c r="S83" s="621">
        <v>244484.36036552</v>
      </c>
      <c r="T83" s="621">
        <v>291334.912507826</v>
      </c>
      <c r="U83" s="621"/>
      <c r="V83" s="621">
        <v>7711846.2059001299</v>
      </c>
      <c r="W83" s="621">
        <v>473679.80848638201</v>
      </c>
      <c r="X83" s="621">
        <v>482919.34242056397</v>
      </c>
      <c r="Y83" s="621">
        <v>894750.52252975409</v>
      </c>
      <c r="Z83" s="621">
        <v>956599.15090694604</v>
      </c>
      <c r="AA83" s="621">
        <v>-61848.628377191955</v>
      </c>
      <c r="AB83" s="621">
        <v>62825.913341054693</v>
      </c>
      <c r="AE83" s="305">
        <f t="shared" si="6"/>
        <v>0.49517063446825033</v>
      </c>
      <c r="AF83" s="305">
        <f t="shared" si="7"/>
        <v>0.50482936553174962</v>
      </c>
      <c r="AG83" s="305"/>
      <c r="AH83" s="305">
        <f t="shared" si="8"/>
        <v>0.55033601549194477</v>
      </c>
      <c r="AI83" s="305">
        <f t="shared" si="9"/>
        <v>0.44966398450805517</v>
      </c>
    </row>
    <row r="84" spans="1:35" x14ac:dyDescent="0.25">
      <c r="A84" s="541">
        <f t="shared" si="10"/>
        <v>44105</v>
      </c>
      <c r="B84" s="631" t="s">
        <v>635</v>
      </c>
      <c r="C84" s="621">
        <v>30023090.09417</v>
      </c>
      <c r="D84" s="621">
        <v>427856.24045692798</v>
      </c>
      <c r="E84" s="621">
        <v>597221.03557852702</v>
      </c>
      <c r="F84" s="621">
        <v>948124.40184700303</v>
      </c>
      <c r="G84" s="621">
        <v>1025077.2760354551</v>
      </c>
      <c r="H84" s="621">
        <v>-76952.874188452028</v>
      </c>
      <c r="I84" s="621">
        <v>-90309.873053617775</v>
      </c>
      <c r="J84" s="621"/>
      <c r="K84" s="621">
        <v>680130.59480570303</v>
      </c>
      <c r="L84" s="618">
        <v>2.2143547366041956</v>
      </c>
      <c r="M84" s="621"/>
      <c r="N84" s="621">
        <v>855959.52469317405</v>
      </c>
      <c r="O84" s="621">
        <v>452970.03347453597</v>
      </c>
      <c r="P84" s="621">
        <v>328240.68815191201</v>
      </c>
      <c r="Q84" s="621">
        <v>911095.66079650598</v>
      </c>
      <c r="R84" s="621">
        <v>781210.72162644798</v>
      </c>
      <c r="S84" s="621">
        <v>129884.939170058</v>
      </c>
      <c r="T84" s="621">
        <v>101439.41831237916</v>
      </c>
      <c r="U84" s="621"/>
      <c r="V84" s="621">
        <v>7644137.4171008402</v>
      </c>
      <c r="W84" s="621">
        <v>495154.368372467</v>
      </c>
      <c r="X84" s="621">
        <v>483239.42033957801</v>
      </c>
      <c r="Y84" s="621">
        <v>925461.72373043909</v>
      </c>
      <c r="Z84" s="621">
        <v>978393.78871204494</v>
      </c>
      <c r="AA84" s="621">
        <v>-52932.064981605858</v>
      </c>
      <c r="AB84" s="621">
        <v>23119.454741224647</v>
      </c>
      <c r="AE84" s="305">
        <f t="shared" si="6"/>
        <v>0.50608903499304403</v>
      </c>
      <c r="AF84" s="305">
        <f t="shared" si="7"/>
        <v>0.49391096500695608</v>
      </c>
      <c r="AG84" s="305"/>
      <c r="AH84" s="305">
        <f t="shared" si="8"/>
        <v>0.53039372387869377</v>
      </c>
      <c r="AI84" s="305">
        <f t="shared" si="9"/>
        <v>0.46960627612130629</v>
      </c>
    </row>
    <row r="85" spans="1:35" x14ac:dyDescent="0.25">
      <c r="A85" s="541">
        <f t="shared" si="10"/>
        <v>44197</v>
      </c>
      <c r="B85" s="631" t="s">
        <v>638</v>
      </c>
      <c r="C85" s="621">
        <v>30136647.089427099</v>
      </c>
      <c r="D85" s="621">
        <v>316210.64578802697</v>
      </c>
      <c r="E85" s="621">
        <v>513178.13710704801</v>
      </c>
      <c r="F85" s="621">
        <v>997253.94983993401</v>
      </c>
      <c r="G85" s="621">
        <v>829388.78289507492</v>
      </c>
      <c r="H85" s="621">
        <v>167865.16694485908</v>
      </c>
      <c r="I85" s="621">
        <v>65453.459161967039</v>
      </c>
      <c r="J85" s="621"/>
      <c r="K85" s="621">
        <v>736401.52523876203</v>
      </c>
      <c r="L85" s="618">
        <v>2.3906073803963883</v>
      </c>
      <c r="M85" s="621"/>
      <c r="N85" s="621">
        <v>884184.53382384602</v>
      </c>
      <c r="O85" s="621">
        <v>468836.344862219</v>
      </c>
      <c r="P85" s="621">
        <v>386923.18882161099</v>
      </c>
      <c r="Q85" s="621">
        <v>748990.59902855894</v>
      </c>
      <c r="R85" s="621">
        <v>855759.53368382994</v>
      </c>
      <c r="S85" s="621">
        <v>-106768.934655271</v>
      </c>
      <c r="T85" s="621">
        <v>-127157.69911972154</v>
      </c>
      <c r="U85" s="621"/>
      <c r="V85" s="621">
        <v>7731164.72200114</v>
      </c>
      <c r="W85" s="621">
        <v>528417.60497771495</v>
      </c>
      <c r="X85" s="621">
        <v>432779.95324053202</v>
      </c>
      <c r="Y85" s="621">
        <v>900101.32592865895</v>
      </c>
      <c r="Z85" s="621">
        <v>961197.55821824702</v>
      </c>
      <c r="AA85" s="621">
        <v>-61096.232289588079</v>
      </c>
      <c r="AB85" s="621">
        <v>96192.239957764745</v>
      </c>
      <c r="AE85" s="305">
        <f t="shared" si="6"/>
        <v>0.54974921696350565</v>
      </c>
      <c r="AF85" s="305">
        <f t="shared" si="7"/>
        <v>0.4502507830364943</v>
      </c>
      <c r="AG85" s="305"/>
      <c r="AH85" s="305">
        <f t="shared" si="8"/>
        <v>0.57781760385490522</v>
      </c>
      <c r="AI85" s="305">
        <f t="shared" si="9"/>
        <v>0.42218239614509484</v>
      </c>
    </row>
    <row r="86" spans="1:35" x14ac:dyDescent="0.25">
      <c r="A86" s="541">
        <f t="shared" si="10"/>
        <v>44287</v>
      </c>
      <c r="B86" s="631" t="s">
        <v>641</v>
      </c>
      <c r="C86" s="621">
        <v>30096748.178686898</v>
      </c>
      <c r="D86" s="621">
        <v>265482.84385986102</v>
      </c>
      <c r="E86" s="621">
        <v>651668.07687104598</v>
      </c>
      <c r="F86" s="621">
        <v>1202499.3593957759</v>
      </c>
      <c r="G86" s="621">
        <v>917150.920730907</v>
      </c>
      <c r="H86" s="621">
        <v>285348.43866486894</v>
      </c>
      <c r="I86" s="621">
        <v>162874.70521204546</v>
      </c>
      <c r="J86" s="621"/>
      <c r="K86" s="621">
        <v>807827.619203932</v>
      </c>
      <c r="L86" s="618">
        <v>2.6275712140143117</v>
      </c>
      <c r="M86" s="621"/>
      <c r="N86" s="621">
        <v>800050.89469845605</v>
      </c>
      <c r="O86" s="621">
        <v>575752.07954853598</v>
      </c>
      <c r="P86" s="621">
        <v>283115.67031051102</v>
      </c>
      <c r="Q86" s="621">
        <v>743020.684652864</v>
      </c>
      <c r="R86" s="621">
        <v>858867.74985904701</v>
      </c>
      <c r="S86" s="621">
        <v>-115847.065206183</v>
      </c>
      <c r="T86" s="621">
        <v>-82311.740659331204</v>
      </c>
      <c r="U86" s="621"/>
      <c r="V86" s="621">
        <v>7765196.5798197798</v>
      </c>
      <c r="W86" s="621">
        <v>626747.27984723996</v>
      </c>
      <c r="X86" s="621">
        <v>477537.84079300298</v>
      </c>
      <c r="Y86" s="621">
        <v>934783.747181557</v>
      </c>
      <c r="Z86" s="621">
        <v>1104285.1206402429</v>
      </c>
      <c r="AA86" s="621">
        <v>-169501.37345868594</v>
      </c>
      <c r="AB86" s="621">
        <v>-46236.964552715421</v>
      </c>
      <c r="AE86" s="305">
        <f t="shared" si="6"/>
        <v>0.56755929074174627</v>
      </c>
      <c r="AF86" s="305">
        <f t="shared" si="7"/>
        <v>0.43244070925825379</v>
      </c>
      <c r="AG86" s="305"/>
      <c r="AH86" s="305">
        <f t="shared" si="8"/>
        <v>0.64269790956910788</v>
      </c>
      <c r="AI86" s="305">
        <f t="shared" si="9"/>
        <v>0.35730209043089217</v>
      </c>
    </row>
    <row r="87" spans="1:35" x14ac:dyDescent="0.25">
      <c r="A87" s="541">
        <f t="shared" si="10"/>
        <v>44378</v>
      </c>
      <c r="B87" s="631" t="s">
        <v>644</v>
      </c>
      <c r="C87" s="621">
        <v>30223536.408556599</v>
      </c>
      <c r="D87" s="621">
        <v>293017.12664381799</v>
      </c>
      <c r="E87" s="621">
        <v>649879.90099485999</v>
      </c>
      <c r="F87" s="621">
        <v>1241789.991547816</v>
      </c>
      <c r="G87" s="621">
        <v>942897.02763867797</v>
      </c>
      <c r="H87" s="621">
        <v>298892.96390913799</v>
      </c>
      <c r="I87" s="621">
        <v>166260.04277765378</v>
      </c>
      <c r="J87" s="621"/>
      <c r="K87" s="621">
        <v>996692.87418186897</v>
      </c>
      <c r="L87" s="618">
        <v>3.2269177492914087</v>
      </c>
      <c r="M87" s="621"/>
      <c r="N87" s="621">
        <v>645955.281760477</v>
      </c>
      <c r="O87" s="621">
        <v>592369.82054660597</v>
      </c>
      <c r="P87" s="621">
        <v>304380.95119817398</v>
      </c>
      <c r="Q87" s="621">
        <v>762844.96035575797</v>
      </c>
      <c r="R87" s="621">
        <v>896750.77174478001</v>
      </c>
      <c r="S87" s="621">
        <v>-133905.81138902204</v>
      </c>
      <c r="T87" s="621">
        <v>-84651.778835355537</v>
      </c>
      <c r="U87" s="621"/>
      <c r="V87" s="621">
        <v>7663731.0488248896</v>
      </c>
      <c r="W87" s="621">
        <v>649420.17100120999</v>
      </c>
      <c r="X87" s="621">
        <v>469827.83371193998</v>
      </c>
      <c r="Y87" s="621">
        <v>954260.85219303402</v>
      </c>
      <c r="Z87" s="621">
        <v>1119248.00471315</v>
      </c>
      <c r="AA87" s="621">
        <v>-164987.15252011595</v>
      </c>
      <c r="AB87" s="621">
        <v>-18182.263942297548</v>
      </c>
      <c r="AE87" s="305">
        <f t="shared" si="6"/>
        <v>0.58022901829308926</v>
      </c>
      <c r="AF87" s="305">
        <f t="shared" si="7"/>
        <v>0.41977098170691068</v>
      </c>
      <c r="AG87" s="305"/>
      <c r="AH87" s="305">
        <f t="shared" si="8"/>
        <v>0.61588901825192965</v>
      </c>
      <c r="AI87" s="305">
        <f t="shared" si="9"/>
        <v>0.38411098174807035</v>
      </c>
    </row>
    <row r="88" spans="1:35" x14ac:dyDescent="0.25">
      <c r="A88" s="541">
        <f t="shared" si="10"/>
        <v>44470</v>
      </c>
      <c r="B88" s="631" t="s">
        <v>647</v>
      </c>
      <c r="C88" s="621">
        <v>30415472.499097299</v>
      </c>
      <c r="D88" s="621">
        <v>276763.44260168599</v>
      </c>
      <c r="E88" s="621">
        <v>661598.49288737297</v>
      </c>
      <c r="F88" s="621">
        <v>1059025.1059235041</v>
      </c>
      <c r="G88" s="621">
        <v>938361.93548905896</v>
      </c>
      <c r="H88" s="621">
        <v>120663.17043444514</v>
      </c>
      <c r="I88" s="621">
        <v>70789.607555001974</v>
      </c>
      <c r="J88" s="621"/>
      <c r="K88" s="621">
        <v>1000142.59745613</v>
      </c>
      <c r="L88" s="618">
        <v>3.2159703605842647</v>
      </c>
      <c r="M88" s="621"/>
      <c r="N88" s="621">
        <v>668439.14266795001</v>
      </c>
      <c r="O88" s="621">
        <v>454401.44416596799</v>
      </c>
      <c r="P88" s="621">
        <v>310992.51627615502</v>
      </c>
      <c r="Q88" s="621">
        <v>730328.33621546207</v>
      </c>
      <c r="R88" s="621">
        <v>765393.960442123</v>
      </c>
      <c r="S88" s="621">
        <v>-35065.624226660933</v>
      </c>
      <c r="T88" s="621">
        <v>-67900.645932245534</v>
      </c>
      <c r="U88" s="621"/>
      <c r="V88" s="621">
        <v>7750429.1914233202</v>
      </c>
      <c r="W88" s="621">
        <v>604623.661757536</v>
      </c>
      <c r="X88" s="621">
        <v>453564.89361377602</v>
      </c>
      <c r="Y88" s="621">
        <v>972591.00916352798</v>
      </c>
      <c r="Z88" s="621">
        <v>1058188.555371312</v>
      </c>
      <c r="AA88" s="621">
        <v>-85597.546207783977</v>
      </c>
      <c r="AB88" s="621">
        <v>75226.038377242163</v>
      </c>
      <c r="AE88" s="305">
        <f t="shared" si="6"/>
        <v>0.57137611126910859</v>
      </c>
      <c r="AF88" s="305">
        <f t="shared" si="7"/>
        <v>0.42862388873089147</v>
      </c>
      <c r="AG88" s="305"/>
      <c r="AH88" s="305">
        <f t="shared" si="8"/>
        <v>0.62104244231318573</v>
      </c>
      <c r="AI88" s="305">
        <f t="shared" si="9"/>
        <v>0.37895755768681416</v>
      </c>
    </row>
    <row r="89" spans="1:35" x14ac:dyDescent="0.25">
      <c r="A89" s="541">
        <f t="shared" si="10"/>
        <v>44562</v>
      </c>
      <c r="B89" s="631" t="s">
        <v>650</v>
      </c>
      <c r="C89" s="621">
        <v>30480873.7550685</v>
      </c>
      <c r="D89" s="621">
        <v>261662.78167883001</v>
      </c>
      <c r="E89" s="621">
        <v>655614.90387546201</v>
      </c>
      <c r="F89" s="621">
        <v>1132819.245548212</v>
      </c>
      <c r="G89" s="621">
        <v>917277.68555429205</v>
      </c>
      <c r="H89" s="621">
        <v>215541.55999391992</v>
      </c>
      <c r="I89" s="621">
        <v>78256.94664966315</v>
      </c>
      <c r="J89" s="621"/>
      <c r="K89" s="621">
        <v>993373.079507199</v>
      </c>
      <c r="L89" s="618">
        <v>3.1826228573729569</v>
      </c>
      <c r="M89" s="621"/>
      <c r="N89" s="621">
        <v>596565.570893539</v>
      </c>
      <c r="O89" s="621">
        <v>495139.03188312298</v>
      </c>
      <c r="P89" s="621">
        <v>302314.97676692298</v>
      </c>
      <c r="Q89" s="621">
        <v>657251.04612427298</v>
      </c>
      <c r="R89" s="621">
        <v>797454.00865004596</v>
      </c>
      <c r="S89" s="621">
        <v>-140202.96252577298</v>
      </c>
      <c r="T89" s="621">
        <v>-134559.81531920191</v>
      </c>
      <c r="U89" s="621"/>
      <c r="V89" s="621">
        <v>7905552.7193748197</v>
      </c>
      <c r="W89" s="621">
        <v>637680.21366508899</v>
      </c>
      <c r="X89" s="621">
        <v>395588.264445443</v>
      </c>
      <c r="Y89" s="621">
        <v>957929.88064238499</v>
      </c>
      <c r="Z89" s="621">
        <v>1033268.478110532</v>
      </c>
      <c r="AA89" s="621">
        <v>-75338.597468147054</v>
      </c>
      <c r="AB89" s="621">
        <v>134479.86866953969</v>
      </c>
      <c r="AE89" s="305">
        <f t="shared" si="6"/>
        <v>0.61714861836409796</v>
      </c>
      <c r="AF89" s="305">
        <f t="shared" si="7"/>
        <v>0.38285138163590204</v>
      </c>
      <c r="AG89" s="305"/>
      <c r="AH89" s="305">
        <f t="shared" si="8"/>
        <v>0.60188305028676237</v>
      </c>
      <c r="AI89" s="305">
        <f t="shared" si="9"/>
        <v>0.39811694971323763</v>
      </c>
    </row>
    <row r="90" spans="1:35" x14ac:dyDescent="0.25">
      <c r="A90" s="541">
        <f t="shared" si="10"/>
        <v>44652</v>
      </c>
      <c r="B90" s="631" t="s">
        <v>653</v>
      </c>
      <c r="C90" s="621">
        <v>30616526.599998601</v>
      </c>
      <c r="D90" s="621">
        <v>252883.77238544001</v>
      </c>
      <c r="E90" s="621">
        <v>625678.64229879004</v>
      </c>
      <c r="F90" s="621">
        <v>975517.87225569203</v>
      </c>
      <c r="G90" s="621">
        <v>878562.41468423</v>
      </c>
      <c r="H90" s="621">
        <v>96955.45757146203</v>
      </c>
      <c r="I90" s="621">
        <v>52102.174620430917</v>
      </c>
      <c r="J90" s="621"/>
      <c r="K90" s="621">
        <v>942126.85877253802</v>
      </c>
      <c r="L90" s="618">
        <v>3.0017859261968702</v>
      </c>
      <c r="M90" s="621"/>
      <c r="N90" s="621">
        <v>589030.06500177702</v>
      </c>
      <c r="O90" s="621">
        <v>386642.01337331801</v>
      </c>
      <c r="P90" s="621">
        <v>311353.47512083699</v>
      </c>
      <c r="Q90" s="621">
        <v>670882.35165965301</v>
      </c>
      <c r="R90" s="621">
        <v>697995.488494155</v>
      </c>
      <c r="S90" s="621">
        <v>-27113.136834501987</v>
      </c>
      <c r="T90" s="621">
        <v>-407.77412560279481</v>
      </c>
      <c r="U90" s="621"/>
      <c r="V90" s="621">
        <v>7929769.1744204098</v>
      </c>
      <c r="W90" s="621">
        <v>588875.85888237401</v>
      </c>
      <c r="X90" s="621">
        <v>417998.579274213</v>
      </c>
      <c r="Y90" s="621">
        <v>937032.11741962703</v>
      </c>
      <c r="Z90" s="621">
        <v>1006874.4381565871</v>
      </c>
      <c r="AA90" s="621">
        <v>-69842.320736960042</v>
      </c>
      <c r="AB90" s="621">
        <v>26587.599505169317</v>
      </c>
      <c r="AE90" s="305">
        <f t="shared" si="6"/>
        <v>0.58485530724218593</v>
      </c>
      <c r="AF90" s="305">
        <f t="shared" si="7"/>
        <v>0.41514469275781407</v>
      </c>
      <c r="AG90" s="305"/>
      <c r="AH90" s="305">
        <f t="shared" si="8"/>
        <v>0.62305794486939925</v>
      </c>
      <c r="AI90" s="305">
        <f t="shared" si="9"/>
        <v>0.37694205513060075</v>
      </c>
    </row>
    <row r="91" spans="1:35" x14ac:dyDescent="0.25">
      <c r="A91" s="541">
        <f t="shared" si="10"/>
        <v>44743</v>
      </c>
      <c r="B91" s="20" t="s">
        <v>656</v>
      </c>
      <c r="C91" s="621">
        <v>30663833.605471</v>
      </c>
      <c r="D91" s="621">
        <v>251672.44875197599</v>
      </c>
      <c r="E91" s="621">
        <v>624098.49651723204</v>
      </c>
      <c r="F91" s="621">
        <v>1004662.9680519949</v>
      </c>
      <c r="G91" s="621">
        <v>875770.94526920805</v>
      </c>
      <c r="H91" s="621">
        <v>128892.02278278687</v>
      </c>
      <c r="I91" s="621">
        <v>8469.476174864918</v>
      </c>
      <c r="J91" s="621"/>
      <c r="K91" s="621">
        <v>977694.88231617794</v>
      </c>
      <c r="L91" s="618">
        <v>3.113638764899116</v>
      </c>
      <c r="M91" s="621"/>
      <c r="N91" s="621">
        <v>543380.73989911599</v>
      </c>
      <c r="O91" s="621">
        <v>385127.75848549098</v>
      </c>
      <c r="P91" s="621">
        <v>325656.96371464297</v>
      </c>
      <c r="Q91" s="621">
        <v>675099.85168528697</v>
      </c>
      <c r="R91" s="621">
        <v>710784.72220013395</v>
      </c>
      <c r="S91" s="621">
        <v>-35684.870514846989</v>
      </c>
      <c r="T91" s="621">
        <v>-10746.746665917337</v>
      </c>
      <c r="U91" s="621"/>
      <c r="V91" s="621">
        <v>7993716.3939043097</v>
      </c>
      <c r="W91" s="621">
        <v>619535.209566504</v>
      </c>
      <c r="X91" s="621">
        <v>423427.40293331101</v>
      </c>
      <c r="Y91" s="621">
        <v>949755.46023187507</v>
      </c>
      <c r="Z91" s="621">
        <v>1042962.6124998149</v>
      </c>
      <c r="AA91" s="621">
        <v>-93207.152267939877</v>
      </c>
      <c r="AB91" s="621">
        <v>104392.27049105987</v>
      </c>
      <c r="AE91" s="305">
        <f t="shared" si="6"/>
        <v>0.5940147826407477</v>
      </c>
      <c r="AF91" s="305">
        <f t="shared" si="7"/>
        <v>0.4059852173592523</v>
      </c>
      <c r="AG91" s="305"/>
      <c r="AH91" s="305">
        <f t="shared" si="8"/>
        <v>0.62720707444430202</v>
      </c>
      <c r="AI91" s="305">
        <f t="shared" si="9"/>
        <v>0.37279292555569804</v>
      </c>
    </row>
    <row r="92" spans="1:35" x14ac:dyDescent="0.25">
      <c r="A92" s="541">
        <f t="shared" si="10"/>
        <v>44835</v>
      </c>
      <c r="B92" s="20" t="s">
        <v>659</v>
      </c>
      <c r="C92" s="621">
        <v>30752992.452980202</v>
      </c>
      <c r="D92" s="621">
        <v>276988.040721339</v>
      </c>
      <c r="E92" s="621">
        <v>573895.79112631001</v>
      </c>
      <c r="F92" s="621">
        <v>1086633.287579431</v>
      </c>
      <c r="G92" s="621">
        <v>850883.83184764907</v>
      </c>
      <c r="H92" s="621">
        <v>235749.4557317819</v>
      </c>
      <c r="I92" s="621">
        <v>174238.66119729728</v>
      </c>
      <c r="J92" s="621"/>
      <c r="K92" s="621">
        <v>894283.29439199704</v>
      </c>
      <c r="L92" s="618">
        <v>2.842688553415218</v>
      </c>
      <c r="M92" s="621"/>
      <c r="N92" s="621">
        <v>569297.63297054404</v>
      </c>
      <c r="O92" s="621">
        <v>390408.54259058298</v>
      </c>
      <c r="P92" s="621">
        <v>265729.38996063499</v>
      </c>
      <c r="Q92" s="621">
        <v>733147.05146201199</v>
      </c>
      <c r="R92" s="621">
        <v>656137.93255121796</v>
      </c>
      <c r="S92" s="621">
        <v>77009.11891079403</v>
      </c>
      <c r="T92" s="621">
        <v>72969.589406038402</v>
      </c>
      <c r="U92" s="621"/>
      <c r="V92" s="621">
        <v>7970436.98618255</v>
      </c>
      <c r="W92" s="621">
        <v>696224.74498884799</v>
      </c>
      <c r="X92" s="621">
        <v>456159.01074067299</v>
      </c>
      <c r="Y92" s="621">
        <v>839625.181086945</v>
      </c>
      <c r="Z92" s="621">
        <v>1152383.7557295209</v>
      </c>
      <c r="AA92" s="633">
        <v>-312758.57464257593</v>
      </c>
      <c r="AB92" s="633">
        <v>-133207.25060334057</v>
      </c>
      <c r="AC92" s="220"/>
      <c r="AE92" s="305">
        <f t="shared" si="6"/>
        <v>0.60416049907619551</v>
      </c>
      <c r="AF92" s="305">
        <f t="shared" si="7"/>
        <v>0.39583950092380449</v>
      </c>
      <c r="AG92" s="305"/>
      <c r="AH92" s="305">
        <f t="shared" si="8"/>
        <v>0.62219306458509149</v>
      </c>
      <c r="AI92" s="305">
        <f t="shared" si="9"/>
        <v>0.37780693541490856</v>
      </c>
    </row>
    <row r="93" spans="1:35" x14ac:dyDescent="0.25">
      <c r="A93" s="541">
        <f t="shared" si="10"/>
        <v>44927</v>
      </c>
      <c r="B93" s="20" t="s">
        <v>662</v>
      </c>
      <c r="C93" s="621">
        <v>30891191.459003601</v>
      </c>
      <c r="D93" s="621">
        <v>287484.10896685801</v>
      </c>
      <c r="E93" s="621">
        <v>605944.01120715495</v>
      </c>
      <c r="F93" s="621">
        <v>1106500.602397918</v>
      </c>
      <c r="G93" s="621">
        <v>893428.12017401296</v>
      </c>
      <c r="H93" s="621">
        <v>213072.48222390504</v>
      </c>
      <c r="I93" s="621">
        <v>146027.89538647979</v>
      </c>
      <c r="J93" s="621"/>
      <c r="K93" s="621">
        <v>833970.95718849299</v>
      </c>
      <c r="L93" s="618">
        <v>2.6346654022465534</v>
      </c>
      <c r="M93" s="621"/>
      <c r="N93" s="621">
        <v>600595.01839910797</v>
      </c>
      <c r="O93" s="621">
        <v>440625.872122375</v>
      </c>
      <c r="P93" s="621">
        <v>292447.31169288902</v>
      </c>
      <c r="Q93" s="621">
        <v>759735.22208475403</v>
      </c>
      <c r="R93" s="621">
        <v>733073.18381526403</v>
      </c>
      <c r="S93" s="621">
        <v>26662.038269490004</v>
      </c>
      <c r="T93" s="621">
        <v>29469.941605884582</v>
      </c>
      <c r="U93" s="621"/>
      <c r="V93" s="621">
        <v>7805075.3100433303</v>
      </c>
      <c r="W93" s="621">
        <v>665874.73027554306</v>
      </c>
      <c r="X93" s="621">
        <v>472251.11311789602</v>
      </c>
      <c r="Y93" s="621">
        <v>898391.32290004403</v>
      </c>
      <c r="Z93" s="621">
        <v>1138125.843393439</v>
      </c>
      <c r="AA93" s="633">
        <v>-239734.52049339493</v>
      </c>
      <c r="AB93" s="633">
        <v>-61561.836992366239</v>
      </c>
      <c r="AC93" s="220"/>
      <c r="AE93" s="305">
        <f t="shared" si="6"/>
        <v>0.58506248157072793</v>
      </c>
      <c r="AF93" s="305">
        <f t="shared" si="7"/>
        <v>0.41493751842927218</v>
      </c>
      <c r="AG93" s="305"/>
      <c r="AH93" s="305">
        <f t="shared" si="8"/>
        <v>0.62159960390149316</v>
      </c>
      <c r="AI93" s="305">
        <f t="shared" si="9"/>
        <v>0.3784003960985069</v>
      </c>
    </row>
    <row r="94" spans="1:35" x14ac:dyDescent="0.25">
      <c r="A94" s="541">
        <f t="shared" si="10"/>
        <v>45017</v>
      </c>
      <c r="B94" s="631" t="s">
        <v>665</v>
      </c>
      <c r="C94" s="621">
        <v>31029282.1079126</v>
      </c>
      <c r="D94" s="621">
        <v>325944.37050875701</v>
      </c>
      <c r="E94" s="621">
        <v>595368.71809183597</v>
      </c>
      <c r="F94" s="621">
        <v>1042511.196208067</v>
      </c>
      <c r="G94" s="621">
        <v>921313.08860059292</v>
      </c>
      <c r="H94" s="621">
        <v>121198.10760747408</v>
      </c>
      <c r="I94" s="621">
        <v>62194.192826479673</v>
      </c>
      <c r="J94" s="621"/>
      <c r="K94" s="621">
        <v>901354.174348225</v>
      </c>
      <c r="L94" s="632">
        <v>2.8383527382654394</v>
      </c>
      <c r="M94" s="621"/>
      <c r="N94" s="621">
        <v>561540.233837559</v>
      </c>
      <c r="O94" s="621">
        <v>509228.16617754201</v>
      </c>
      <c r="P94" s="621">
        <v>286460.414421739</v>
      </c>
      <c r="Q94" s="621">
        <v>843732.11953353207</v>
      </c>
      <c r="R94" s="621">
        <v>795688.58059928101</v>
      </c>
      <c r="S94" s="621">
        <v>48043.538934251061</v>
      </c>
      <c r="T94" s="621">
        <v>84337.120630178135</v>
      </c>
      <c r="U94" s="621"/>
      <c r="V94" s="621">
        <v>7790508.2491391599</v>
      </c>
      <c r="W94" s="621">
        <v>533283.03003052506</v>
      </c>
      <c r="X94" s="621">
        <v>517787.749024775</v>
      </c>
      <c r="Y94" s="621">
        <v>881829.13251357502</v>
      </c>
      <c r="Z94" s="621">
        <v>1051070.7790553002</v>
      </c>
      <c r="AA94" s="633">
        <v>-169241.64654172515</v>
      </c>
      <c r="AB94" s="633">
        <v>-32514.313456656411</v>
      </c>
      <c r="AC94" s="220"/>
      <c r="AE94" s="305">
        <f t="shared" si="6"/>
        <v>0.50737118817996119</v>
      </c>
      <c r="AF94" s="305">
        <f t="shared" si="7"/>
        <v>0.49262881182003876</v>
      </c>
      <c r="AG94" s="305"/>
      <c r="AH94" s="305">
        <f t="shared" si="8"/>
        <v>0.61368737427116138</v>
      </c>
      <c r="AI94" s="305">
        <f t="shared" si="9"/>
        <v>0.38631262572883851</v>
      </c>
    </row>
    <row r="95" spans="1:35" x14ac:dyDescent="0.25">
      <c r="A95" s="541">
        <f t="shared" si="10"/>
        <v>45108</v>
      </c>
      <c r="B95" s="631" t="s">
        <v>668</v>
      </c>
      <c r="C95" s="528">
        <v>31020746.136153899</v>
      </c>
      <c r="D95" s="528">
        <v>311349.084730378</v>
      </c>
      <c r="E95" s="528">
        <v>623883.68441081</v>
      </c>
      <c r="F95" s="528">
        <v>1043966.550695267</v>
      </c>
      <c r="G95" s="528">
        <v>935232.76914118801</v>
      </c>
      <c r="H95" s="528">
        <v>108733.78155407903</v>
      </c>
      <c r="I95" s="528">
        <v>-78846.771385967731</v>
      </c>
      <c r="J95" s="528"/>
      <c r="K95" s="528">
        <v>828891.73556831805</v>
      </c>
      <c r="L95" s="636">
        <v>2.6099586476613523</v>
      </c>
      <c r="M95" s="528"/>
      <c r="N95" s="528">
        <v>626037.58770808799</v>
      </c>
      <c r="O95" s="528">
        <v>466420.54782664101</v>
      </c>
      <c r="P95" s="528">
        <v>337247.55118092598</v>
      </c>
      <c r="Q95" s="528">
        <v>761967.59742479492</v>
      </c>
      <c r="R95" s="528">
        <v>803668.09900756693</v>
      </c>
      <c r="S95" s="528">
        <v>-41700.501582772005</v>
      </c>
      <c r="T95" s="528">
        <v>-32361.669560294133</v>
      </c>
      <c r="U95" s="528"/>
      <c r="V95" s="528">
        <v>7954662.2246511104</v>
      </c>
      <c r="W95" s="528">
        <v>577546.00286862603</v>
      </c>
      <c r="X95" s="528">
        <v>450618.51269441698</v>
      </c>
      <c r="Y95" s="528">
        <v>961131.23559173592</v>
      </c>
      <c r="Z95" s="528">
        <v>1028164.5155630431</v>
      </c>
      <c r="AA95" s="528">
        <v>-67033.279971307144</v>
      </c>
      <c r="AB95" s="528">
        <v>220274.44094626419</v>
      </c>
      <c r="AC95" s="528"/>
      <c r="AE95" s="305">
        <f t="shared" si="6"/>
        <v>0.56172528241003383</v>
      </c>
      <c r="AF95" s="305">
        <f t="shared" si="7"/>
        <v>0.43827471758996606</v>
      </c>
      <c r="AG95" s="305"/>
      <c r="AH95" s="305">
        <f t="shared" si="8"/>
        <v>0.59138802518291123</v>
      </c>
      <c r="AI95" s="305">
        <f t="shared" si="9"/>
        <v>0.40861197481708889</v>
      </c>
    </row>
    <row r="96" spans="1:35" x14ac:dyDescent="0.25">
      <c r="A96" s="541">
        <f t="shared" si="10"/>
        <v>45200</v>
      </c>
      <c r="B96" s="631" t="s">
        <v>671</v>
      </c>
      <c r="C96" s="528">
        <v>31033235.107201401</v>
      </c>
      <c r="D96" s="528">
        <v>280288.82071747101</v>
      </c>
      <c r="E96" s="528">
        <v>610262.79113977705</v>
      </c>
      <c r="F96" s="528">
        <v>972625.69358954101</v>
      </c>
      <c r="G96" s="528">
        <v>890551.611857248</v>
      </c>
      <c r="H96" s="528">
        <v>82074.081732293009</v>
      </c>
      <c r="I96" s="528">
        <v>83453.961032856256</v>
      </c>
      <c r="J96" s="528"/>
      <c r="K96" s="528">
        <v>778125.65488285699</v>
      </c>
      <c r="L96" s="636">
        <v>2.4452552673333883</v>
      </c>
      <c r="M96" s="528"/>
      <c r="N96" s="528">
        <v>547694.56660209002</v>
      </c>
      <c r="O96" s="528">
        <v>487078.32126171899</v>
      </c>
      <c r="P96" s="528">
        <v>343940.77066502901</v>
      </c>
      <c r="Q96" s="528">
        <v>758655.98928839108</v>
      </c>
      <c r="R96" s="528">
        <v>831019.09192674793</v>
      </c>
      <c r="S96" s="528">
        <v>-72363.102638356853</v>
      </c>
      <c r="T96" s="528">
        <v>-81931.544308464276</v>
      </c>
      <c r="U96" s="528"/>
      <c r="V96" s="528">
        <v>8088353.2522379197</v>
      </c>
      <c r="W96" s="528">
        <v>485547.37232782203</v>
      </c>
      <c r="X96" s="528">
        <v>478367.16857092001</v>
      </c>
      <c r="Y96" s="528">
        <v>954203.56180480612</v>
      </c>
      <c r="Z96" s="528">
        <v>963914.54089874204</v>
      </c>
      <c r="AA96" s="528">
        <v>-9710.9790939359227</v>
      </c>
      <c r="AB96" s="528">
        <v>104602.58327560127</v>
      </c>
      <c r="AC96" s="220"/>
      <c r="AE96" s="305">
        <f t="shared" si="6"/>
        <v>0.50372450225214327</v>
      </c>
      <c r="AF96" s="305">
        <f t="shared" si="7"/>
        <v>0.49627549774785673</v>
      </c>
      <c r="AG96" s="305"/>
      <c r="AH96" s="305">
        <f t="shared" si="8"/>
        <v>0.63054556389862793</v>
      </c>
      <c r="AI96" s="305">
        <f t="shared" si="9"/>
        <v>0.36945443610137196</v>
      </c>
    </row>
    <row r="97" spans="1:35" x14ac:dyDescent="0.25">
      <c r="A97" s="541">
        <f t="shared" si="10"/>
        <v>45292</v>
      </c>
      <c r="B97" s="631" t="s">
        <v>674</v>
      </c>
      <c r="C97" s="528">
        <v>30972875.351739001</v>
      </c>
      <c r="D97" s="528">
        <v>368003.92276667198</v>
      </c>
      <c r="E97" s="528">
        <v>581012.17602534697</v>
      </c>
      <c r="F97" s="528">
        <v>1041688.195914496</v>
      </c>
      <c r="G97" s="528">
        <v>949016.09879201895</v>
      </c>
      <c r="H97" s="528">
        <v>92672.097122477018</v>
      </c>
      <c r="I97" s="528">
        <v>-75824.011314816773</v>
      </c>
      <c r="J97" s="528"/>
      <c r="K97" s="528">
        <v>886679.47588797996</v>
      </c>
      <c r="L97" s="636">
        <v>2.7892300938968773</v>
      </c>
      <c r="M97" s="528"/>
      <c r="N97" s="528">
        <v>604231.57071124599</v>
      </c>
      <c r="O97" s="528">
        <v>418260.38662082498</v>
      </c>
      <c r="P97" s="528">
        <v>317048.40436210198</v>
      </c>
      <c r="Q97" s="528">
        <v>889413.05461839901</v>
      </c>
      <c r="R97" s="528">
        <v>735308.79098292696</v>
      </c>
      <c r="S97" s="528">
        <v>154104.26363547205</v>
      </c>
      <c r="T97" s="528">
        <v>142334.5333964068</v>
      </c>
      <c r="U97" s="528"/>
      <c r="V97" s="528">
        <v>8178919.9096480599</v>
      </c>
      <c r="W97" s="528">
        <v>623427.80929367105</v>
      </c>
      <c r="X97" s="528">
        <v>521409.13185172703</v>
      </c>
      <c r="Y97" s="528">
        <v>898060.58038744889</v>
      </c>
      <c r="Z97" s="528">
        <v>1144836.9411453982</v>
      </c>
      <c r="AA97" s="528">
        <v>-246776.3607579493</v>
      </c>
      <c r="AB97" s="528">
        <v>39849.477918414399</v>
      </c>
      <c r="AC97" s="220"/>
      <c r="AE97" s="305">
        <f t="shared" si="6"/>
        <v>0.54455598599913946</v>
      </c>
      <c r="AF97" s="305">
        <f t="shared" si="7"/>
        <v>0.45544401400086049</v>
      </c>
      <c r="AG97" s="305"/>
      <c r="AH97" s="305">
        <f t="shared" si="8"/>
        <v>0.58623957580141051</v>
      </c>
      <c r="AI97" s="305">
        <f t="shared" si="9"/>
        <v>0.41376042419858944</v>
      </c>
    </row>
    <row r="98" spans="1:35" x14ac:dyDescent="0.25">
      <c r="A98" s="541">
        <f t="shared" si="10"/>
        <v>45383</v>
      </c>
      <c r="B98" s="631" t="s">
        <v>677</v>
      </c>
      <c r="C98" s="528">
        <v>30960374.607884701</v>
      </c>
      <c r="D98" s="528">
        <v>303643.81497569301</v>
      </c>
      <c r="E98" s="528">
        <v>582826.200772212</v>
      </c>
      <c r="F98" s="528">
        <v>1106841.1791830231</v>
      </c>
      <c r="G98" s="528">
        <v>886470.01574790501</v>
      </c>
      <c r="H98" s="528">
        <v>220371.16343511804</v>
      </c>
      <c r="I98" s="528">
        <v>126090.08204015717</v>
      </c>
      <c r="J98" s="528"/>
      <c r="K98" s="528">
        <v>675917.67419937602</v>
      </c>
      <c r="L98" s="636">
        <v>2.1250267351279311</v>
      </c>
      <c r="M98" s="528"/>
      <c r="N98" s="528">
        <v>640249.30687910703</v>
      </c>
      <c r="O98" s="528">
        <v>443293.08483800298</v>
      </c>
      <c r="P98" s="528">
        <v>395589.84621394298</v>
      </c>
      <c r="Q98" s="528">
        <v>784796.24516353407</v>
      </c>
      <c r="R98" s="528">
        <v>838882.93105194601</v>
      </c>
      <c r="S98" s="528">
        <v>-54086.685888411943</v>
      </c>
      <c r="T98" s="528">
        <v>-38062.807580800029</v>
      </c>
      <c r="U98" s="528"/>
      <c r="V98" s="528">
        <v>8230286.19477404</v>
      </c>
      <c r="W98" s="528">
        <v>663548.09434502001</v>
      </c>
      <c r="X98" s="528">
        <v>481152.430187841</v>
      </c>
      <c r="Y98" s="528">
        <v>978416.04698615498</v>
      </c>
      <c r="Z98" s="528">
        <v>1144700.5245328611</v>
      </c>
      <c r="AA98" s="528">
        <v>-166284.4775467061</v>
      </c>
      <c r="AB98" s="528">
        <v>18072.725540649146</v>
      </c>
      <c r="AC98" s="220"/>
      <c r="AE98" s="305">
        <f t="shared" si="6"/>
        <v>0.57966959927427852</v>
      </c>
      <c r="AF98" s="305">
        <f t="shared" si="7"/>
        <v>0.42033040072572142</v>
      </c>
      <c r="AG98" s="305"/>
      <c r="AH98" s="305">
        <f t="shared" si="8"/>
        <v>0.61309216647383369</v>
      </c>
      <c r="AI98" s="305">
        <f t="shared" si="9"/>
        <v>0.38690783352616626</v>
      </c>
    </row>
    <row r="99" spans="1:35" x14ac:dyDescent="0.25">
      <c r="A99" s="541">
        <f t="shared" si="10"/>
        <v>45474</v>
      </c>
      <c r="B99" s="631" t="s">
        <v>680</v>
      </c>
      <c r="C99" s="528">
        <v>31176876.720026001</v>
      </c>
      <c r="D99" s="528">
        <v>242975.69456332401</v>
      </c>
      <c r="E99" s="528">
        <v>594832.94034229906</v>
      </c>
      <c r="F99" s="528">
        <v>1140466.669283804</v>
      </c>
      <c r="G99" s="528">
        <v>837808.63490562304</v>
      </c>
      <c r="H99" s="528">
        <v>302658.03437818098</v>
      </c>
      <c r="I99" s="528">
        <v>195026.47810445726</v>
      </c>
      <c r="J99" s="528"/>
      <c r="K99" s="528">
        <v>566755.47219819599</v>
      </c>
      <c r="L99" s="636">
        <v>1.770061784656473</v>
      </c>
      <c r="M99" s="528"/>
      <c r="N99" s="528">
        <v>665388.40974350704</v>
      </c>
      <c r="O99" s="528">
        <v>455696.01558508299</v>
      </c>
      <c r="P99" s="528">
        <v>309087.13710474299</v>
      </c>
      <c r="Q99" s="528">
        <v>767984.68102081004</v>
      </c>
      <c r="R99" s="528">
        <v>764783.15268982598</v>
      </c>
      <c r="S99" s="528">
        <v>3201.5283309840597</v>
      </c>
      <c r="T99" s="528">
        <v>41467.527981605846</v>
      </c>
      <c r="U99" s="528"/>
      <c r="V99" s="528">
        <v>8117148.3606563397</v>
      </c>
      <c r="W99" s="528">
        <v>684770.65369872097</v>
      </c>
      <c r="X99" s="528">
        <v>525008.98645748605</v>
      </c>
      <c r="Y99" s="528">
        <v>903920.0774470421</v>
      </c>
      <c r="Z99" s="528">
        <v>1209779.6401562071</v>
      </c>
      <c r="AA99" s="528">
        <v>-305859.56270916504</v>
      </c>
      <c r="AB99" s="528">
        <v>-142081.00608607382</v>
      </c>
      <c r="AC99" s="528"/>
      <c r="AE99" s="305">
        <f t="shared" si="6"/>
        <v>0.56602924282169531</v>
      </c>
      <c r="AF99" s="305">
        <f t="shared" si="7"/>
        <v>0.43397075717830458</v>
      </c>
      <c r="AG99" s="305"/>
      <c r="AH99" s="305">
        <f t="shared" si="8"/>
        <v>0.68361908698444462</v>
      </c>
      <c r="AI99" s="305">
        <f t="shared" si="9"/>
        <v>0.31638091301555549</v>
      </c>
    </row>
    <row r="100" spans="1:35" x14ac:dyDescent="0.25">
      <c r="A100" s="541">
        <f t="shared" si="10"/>
        <v>45566</v>
      </c>
      <c r="B100" s="631" t="s">
        <v>683</v>
      </c>
      <c r="C100" s="528">
        <v>31324407.622424401</v>
      </c>
      <c r="D100" s="528">
        <v>292689.36173169001</v>
      </c>
      <c r="E100" s="528">
        <v>614517.547498281</v>
      </c>
      <c r="F100" s="528">
        <v>1023751.866848741</v>
      </c>
      <c r="G100" s="528">
        <v>907206.909229971</v>
      </c>
      <c r="H100" s="528">
        <v>116544.95761876996</v>
      </c>
      <c r="I100" s="528">
        <v>88572.760723136365</v>
      </c>
      <c r="J100" s="528"/>
      <c r="K100" s="528">
        <v>653938.61128557206</v>
      </c>
      <c r="L100" s="636">
        <v>2.0311274720424621</v>
      </c>
      <c r="M100" s="528"/>
      <c r="N100" s="528">
        <v>736810.74099472398</v>
      </c>
      <c r="O100" s="528">
        <v>391884.96486786898</v>
      </c>
      <c r="P100" s="528">
        <v>334532.26256862801</v>
      </c>
      <c r="Q100" s="528">
        <v>775753.47685398394</v>
      </c>
      <c r="R100" s="528">
        <v>726417.22743649699</v>
      </c>
      <c r="S100" s="528">
        <v>49336.24941748695</v>
      </c>
      <c r="T100" s="528">
        <v>41923.216731893132</v>
      </c>
      <c r="U100" s="528"/>
      <c r="V100" s="528">
        <v>7970569.6837343201</v>
      </c>
      <c r="W100" s="528">
        <v>631866.90198087203</v>
      </c>
      <c r="X100" s="528">
        <v>483064.115122294</v>
      </c>
      <c r="Y100" s="528">
        <v>949049.81006690906</v>
      </c>
      <c r="Z100" s="528">
        <v>1114931.0171031661</v>
      </c>
      <c r="AA100" s="528">
        <v>-165881.20703625702</v>
      </c>
      <c r="AB100" s="528">
        <v>-42116.977455025539</v>
      </c>
      <c r="AC100" s="528"/>
      <c r="AE100" s="305">
        <f t="shared" si="6"/>
        <v>0.56673183568127827</v>
      </c>
      <c r="AF100" s="305">
        <f t="shared" si="7"/>
        <v>0.43326816431872162</v>
      </c>
      <c r="AG100" s="305"/>
      <c r="AH100" s="305">
        <f t="shared" si="8"/>
        <v>0.62270312610306056</v>
      </c>
      <c r="AI100" s="305">
        <f t="shared" si="9"/>
        <v>0.37729687389693956</v>
      </c>
    </row>
    <row r="101" spans="1:35" x14ac:dyDescent="0.25">
      <c r="A101" s="541">
        <f t="shared" si="10"/>
        <v>45658</v>
      </c>
      <c r="B101" s="631" t="s">
        <v>686</v>
      </c>
      <c r="C101" s="528">
        <v>31379273.818341501</v>
      </c>
      <c r="D101" s="528">
        <v>311438.55369326501</v>
      </c>
      <c r="E101" s="528">
        <v>604431.90569484001</v>
      </c>
      <c r="F101" s="528">
        <v>1120604.6958788331</v>
      </c>
      <c r="G101" s="528">
        <v>915870.45938810497</v>
      </c>
      <c r="H101" s="528">
        <v>204734.2364907281</v>
      </c>
      <c r="I101" s="528">
        <v>84758.164112325758</v>
      </c>
      <c r="J101" s="528"/>
      <c r="K101" s="528">
        <v>704609.92879345501</v>
      </c>
      <c r="L101" s="636">
        <v>2.1834925268709804</v>
      </c>
      <c r="M101" s="528"/>
      <c r="N101" s="528">
        <v>684268.47311992606</v>
      </c>
      <c r="O101" s="528">
        <v>506299.69308603101</v>
      </c>
      <c r="P101" s="528">
        <v>319854.03307902598</v>
      </c>
      <c r="Q101" s="528">
        <v>897053.20685653412</v>
      </c>
      <c r="R101" s="528">
        <v>826153.72616505693</v>
      </c>
      <c r="S101" s="528">
        <v>70899.480691477191</v>
      </c>
      <c r="T101" s="528">
        <v>57279.190649148775</v>
      </c>
      <c r="U101" s="528"/>
      <c r="V101" s="528">
        <v>7949752.3480948498</v>
      </c>
      <c r="W101" s="528">
        <v>614305.00279280206</v>
      </c>
      <c r="X101" s="528">
        <v>585614.65316326905</v>
      </c>
      <c r="Y101" s="528">
        <v>924285.93877386604</v>
      </c>
      <c r="Z101" s="528">
        <v>1199919.6559560711</v>
      </c>
      <c r="AA101" s="528">
        <v>-275633.71718220506</v>
      </c>
      <c r="AB101" s="528">
        <v>-53982.354761473835</v>
      </c>
      <c r="AC101" s="528"/>
      <c r="AE101" s="305">
        <f t="shared" si="6"/>
        <v>0.51195511278072747</v>
      </c>
      <c r="AF101" s="305">
        <f t="shared" si="7"/>
        <v>0.48804488721927253</v>
      </c>
      <c r="AG101" s="305"/>
      <c r="AH101" s="305">
        <f t="shared" si="8"/>
        <v>0.65282042211898195</v>
      </c>
      <c r="AI101" s="305">
        <f t="shared" si="9"/>
        <v>0.347179577881018</v>
      </c>
    </row>
    <row r="102" spans="1:35" x14ac:dyDescent="0.25">
      <c r="A102" s="541">
        <f t="shared" si="10"/>
        <v>45748</v>
      </c>
      <c r="B102" s="631" t="s">
        <v>689</v>
      </c>
      <c r="C102" s="528">
        <v>31489268.4529345</v>
      </c>
      <c r="D102" s="528">
        <v>306599.28227114101</v>
      </c>
      <c r="E102" s="528">
        <v>543412.20034656604</v>
      </c>
      <c r="F102" s="528">
        <v>1125007.177971717</v>
      </c>
      <c r="G102" s="528">
        <v>850011.48261770699</v>
      </c>
      <c r="H102" s="528">
        <v>274995.69535400998</v>
      </c>
      <c r="I102" s="528">
        <v>182582.05232344568</v>
      </c>
      <c r="J102" s="528"/>
      <c r="K102" s="528">
        <v>749666.43100148602</v>
      </c>
      <c r="L102" s="636">
        <v>2.3099611178614428</v>
      </c>
      <c r="M102" s="528"/>
      <c r="N102" s="528">
        <v>829884.32495640498</v>
      </c>
      <c r="O102" s="528">
        <v>466426.49571616598</v>
      </c>
      <c r="P102" s="528">
        <v>282622.73253600299</v>
      </c>
      <c r="Q102" s="528">
        <v>787585.64506265998</v>
      </c>
      <c r="R102" s="528">
        <v>749049.22825216898</v>
      </c>
      <c r="S102" s="528">
        <v>38536.416810491006</v>
      </c>
      <c r="T102" s="528">
        <v>61274.385558229638</v>
      </c>
      <c r="U102" s="528"/>
      <c r="V102" s="528">
        <v>7996635.5104515497</v>
      </c>
      <c r="W102" s="528">
        <v>658580.68225555099</v>
      </c>
      <c r="X102" s="528">
        <v>480986.36279151897</v>
      </c>
      <c r="Y102" s="528">
        <v>826034.93288256903</v>
      </c>
      <c r="Z102" s="528">
        <v>1139567.0450470699</v>
      </c>
      <c r="AA102" s="528">
        <v>-313532.11216450087</v>
      </c>
      <c r="AB102" s="528">
        <v>-155602.43788167648</v>
      </c>
      <c r="AC102" s="528"/>
      <c r="AE102" s="305">
        <f t="shared" si="6"/>
        <v>0.57792183892817672</v>
      </c>
      <c r="AF102" s="305">
        <f t="shared" si="7"/>
        <v>0.42207816107182339</v>
      </c>
      <c r="AG102" s="305"/>
      <c r="AH102" s="305">
        <f>X102/$Q102</f>
        <v>0.61070991555877319</v>
      </c>
      <c r="AI102" s="305">
        <f t="shared" si="9"/>
        <v>0.38929008444122681</v>
      </c>
    </row>
    <row r="103" spans="1:35" x14ac:dyDescent="0.25">
      <c r="A103" s="541">
        <f t="shared" si="10"/>
        <v>45839</v>
      </c>
      <c r="B103" s="20" t="s">
        <v>2033</v>
      </c>
      <c r="C103" s="528">
        <v>31589421.831523102</v>
      </c>
      <c r="D103" s="528">
        <v>367040.929103676</v>
      </c>
      <c r="E103" s="528">
        <v>571988.269981961</v>
      </c>
      <c r="F103" s="528">
        <v>1022842.187770034</v>
      </c>
      <c r="G103" s="528">
        <v>939029.199085637</v>
      </c>
      <c r="H103" s="528">
        <v>83812.988684396958</v>
      </c>
      <c r="I103" s="528">
        <v>-41466.413639314473</v>
      </c>
      <c r="J103" s="528"/>
      <c r="K103" s="528">
        <v>708308.17530799506</v>
      </c>
      <c r="L103" s="636">
        <v>2.178735513487402</v>
      </c>
      <c r="M103" s="528"/>
      <c r="N103" s="528">
        <v>877561.84277707897</v>
      </c>
      <c r="O103" s="528">
        <v>422027.89082980802</v>
      </c>
      <c r="P103" s="528">
        <v>337544.63221905299</v>
      </c>
      <c r="Q103" s="528">
        <v>838478.18939037295</v>
      </c>
      <c r="R103" s="528">
        <v>759572.52304886095</v>
      </c>
      <c r="S103" s="528">
        <v>78905.666341511998</v>
      </c>
      <c r="T103" s="528">
        <v>110202.00102469581</v>
      </c>
      <c r="U103" s="528"/>
      <c r="V103" s="528">
        <v>7889148.7774909502</v>
      </c>
      <c r="W103" s="528">
        <v>600814.29694022599</v>
      </c>
      <c r="X103" s="528">
        <v>471437.26028669701</v>
      </c>
      <c r="Y103" s="528">
        <v>909532.90220101399</v>
      </c>
      <c r="Z103" s="528">
        <v>1072251.5572269231</v>
      </c>
      <c r="AA103" s="528">
        <v>-162718.65502590907</v>
      </c>
      <c r="AB103" s="528">
        <v>6808.4126146174967</v>
      </c>
      <c r="AE103" s="305">
        <f t="shared" ref="AE103" si="11">W103/Z103</f>
        <v>0.56032961005350568</v>
      </c>
      <c r="AF103" s="305">
        <f t="shared" ref="AF103" si="12">X103/Z103</f>
        <v>0.43967038994649432</v>
      </c>
      <c r="AG103" s="305"/>
      <c r="AH103" s="305">
        <f>X103/$Q103</f>
        <v>0.56225345662176607</v>
      </c>
      <c r="AI103" s="305">
        <f t="shared" ref="AI103" si="13">D103/$Q103</f>
        <v>0.43774654337823399</v>
      </c>
    </row>
    <row r="104" spans="1:35" x14ac:dyDescent="0.25">
      <c r="B104" s="220" t="s">
        <v>2217</v>
      </c>
      <c r="AB104" s="527"/>
      <c r="AG104" s="643" t="s">
        <v>2242</v>
      </c>
      <c r="AH104" s="644">
        <f>AVERAGE(AH61:AH80)</f>
        <v>0.56953696776419682</v>
      </c>
      <c r="AI104" s="644">
        <f>AVERAGE(AI61:AI80)</f>
        <v>0.43046303223580323</v>
      </c>
    </row>
    <row r="105" spans="1:35" x14ac:dyDescent="0.25">
      <c r="B105" s="872" t="s">
        <v>2218</v>
      </c>
      <c r="C105" s="872"/>
      <c r="D105" s="872"/>
      <c r="E105" s="872"/>
      <c r="F105" s="872"/>
      <c r="G105" s="872"/>
      <c r="H105" s="872"/>
      <c r="I105" s="872"/>
      <c r="J105" s="872"/>
      <c r="K105" s="872"/>
      <c r="L105" s="872"/>
      <c r="Y105" s="539"/>
    </row>
    <row r="106" spans="1:35" ht="12.75" customHeight="1" x14ac:dyDescent="0.25">
      <c r="B106" s="220" t="s">
        <v>2219</v>
      </c>
      <c r="C106" s="220"/>
      <c r="D106" s="220"/>
      <c r="E106" s="220"/>
      <c r="F106" s="220"/>
      <c r="G106" s="220"/>
      <c r="H106" s="220"/>
      <c r="I106" s="220"/>
      <c r="J106" s="526"/>
      <c r="K106" s="526"/>
      <c r="L106" s="526"/>
    </row>
    <row r="107" spans="1:35" x14ac:dyDescent="0.25">
      <c r="B107" s="524"/>
      <c r="C107" s="524"/>
      <c r="D107" s="524"/>
      <c r="E107" s="524"/>
      <c r="F107" s="524"/>
      <c r="G107" s="524"/>
      <c r="H107" s="524"/>
      <c r="I107" s="524"/>
      <c r="J107" s="524"/>
      <c r="K107" s="524"/>
      <c r="L107" s="524"/>
      <c r="M107" s="524"/>
      <c r="N107" s="524"/>
      <c r="O107" s="524"/>
      <c r="AH107" s="206">
        <f>SUM(D101:D103)/(SUM($D$101:$D$103)+SUM($X$101:$X$103))</f>
        <v>0.39042135142363393</v>
      </c>
      <c r="AI107" s="206">
        <f>SUM(X101:X103)/(SUM($D$101:$D$103)+SUM($X$101:$X$103))</f>
        <v>0.60957864857636601</v>
      </c>
    </row>
    <row r="108" spans="1:35" ht="13" x14ac:dyDescent="0.25">
      <c r="B108" s="525" t="s">
        <v>692</v>
      </c>
      <c r="C108" s="524"/>
      <c r="D108" s="524"/>
      <c r="E108" s="524"/>
      <c r="F108" s="524"/>
      <c r="G108" s="524"/>
      <c r="H108" s="524"/>
      <c r="I108" s="524"/>
      <c r="J108" s="524"/>
      <c r="K108" s="524"/>
      <c r="L108" s="524"/>
      <c r="M108" s="524"/>
      <c r="N108" s="524"/>
      <c r="O108" s="524"/>
      <c r="AH108" s="305">
        <f>X103/SUM(X103,D103)</f>
        <v>0.56225345662176607</v>
      </c>
    </row>
    <row r="109" spans="1:35" x14ac:dyDescent="0.25">
      <c r="B109" s="523" t="s">
        <v>693</v>
      </c>
      <c r="C109" s="522"/>
      <c r="D109" s="522"/>
      <c r="E109" s="522"/>
      <c r="F109" s="522"/>
      <c r="G109" s="522"/>
      <c r="H109" s="522"/>
      <c r="I109" s="522"/>
    </row>
    <row r="110" spans="1:35" x14ac:dyDescent="0.25">
      <c r="B110" s="521" t="s">
        <v>694</v>
      </c>
    </row>
    <row r="111" spans="1:35" x14ac:dyDescent="0.25">
      <c r="B111" s="520" t="s">
        <v>2220</v>
      </c>
    </row>
  </sheetData>
  <mergeCells count="5">
    <mergeCell ref="B105:L105"/>
    <mergeCell ref="C5:I5"/>
    <mergeCell ref="K5:L5"/>
    <mergeCell ref="N5:T5"/>
    <mergeCell ref="V5:AB5"/>
  </mergeCells>
  <hyperlinks>
    <hyperlink ref="B105" r:id="rId1" display="Note: These series were revised from Apr-Jun 2012 to reflect changes to the weighting methodology, resulting in a discontinuity. Further information is available here: https://www.ons.gov.uk/employmentandlabourmarket/peopleinwork/employmentandemployeetypes/methodologies/improvementstotheweightingmethodologyusedinthelabourforcesurveylongitudinaldatasets" xr:uid="{ED09B052-F531-41EA-B335-2407C79EB6C5}"/>
  </hyperlinks>
  <pageMargins left="0.74803149606299213" right="0.74803149606299213" top="0.98425196850393704" bottom="0.98425196850393704" header="0.51181102362204722" footer="0.51181102362204722"/>
  <pageSetup paperSize="9" scale="99" orientation="landscape" r:id="rId2"/>
  <headerFooter alignWithMargins="0"/>
  <colBreaks count="2" manualBreakCount="2">
    <brk id="13" max="1048575" man="1"/>
    <brk id="21" max="96" man="1"/>
  </colBreaks>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B4F9F-C913-4990-8DC8-92D081422F07}">
  <sheetPr>
    <tabColor rgb="FF00B050"/>
  </sheetPr>
  <dimension ref="A1"/>
  <sheetViews>
    <sheetView workbookViewId="0"/>
  </sheetViews>
  <sheetFormatPr defaultRowHeight="14.5" x14ac:dyDescent="0.3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9049-7C66-402C-8D1F-60614C312E78}">
  <dimension ref="A1:F12"/>
  <sheetViews>
    <sheetView workbookViewId="0"/>
  </sheetViews>
  <sheetFormatPr defaultRowHeight="14.5" x14ac:dyDescent="0.35"/>
  <cols>
    <col min="2" max="2" width="14.08984375" customWidth="1"/>
    <col min="3" max="3" width="20.6328125" customWidth="1"/>
    <col min="4" max="4" width="31.90625" bestFit="1" customWidth="1"/>
    <col min="5" max="5" width="31.08984375" bestFit="1" customWidth="1"/>
    <col min="6" max="6" width="22.453125" customWidth="1"/>
  </cols>
  <sheetData>
    <row r="1" spans="1:6" x14ac:dyDescent="0.35">
      <c r="A1" s="328" t="s">
        <v>2254</v>
      </c>
    </row>
    <row r="2" spans="1:6" ht="15" thickBot="1" x14ac:dyDescent="0.4"/>
    <row r="3" spans="1:6" ht="33.5" thickBot="1" x14ac:dyDescent="0.4">
      <c r="B3" s="645"/>
      <c r="C3" s="646" t="s">
        <v>2243</v>
      </c>
      <c r="D3" s="646" t="s">
        <v>2244</v>
      </c>
      <c r="E3" s="646" t="s">
        <v>2245</v>
      </c>
      <c r="F3" s="646" t="s">
        <v>2278</v>
      </c>
    </row>
    <row r="4" spans="1:6" ht="37" customHeight="1" thickBot="1" x14ac:dyDescent="0.4">
      <c r="B4" s="647" t="s">
        <v>243</v>
      </c>
      <c r="C4" s="660" t="s">
        <v>2272</v>
      </c>
      <c r="D4" s="661">
        <v>0.05</v>
      </c>
      <c r="E4" s="661">
        <v>0.75</v>
      </c>
      <c r="F4" s="661">
        <v>0.21</v>
      </c>
    </row>
    <row r="5" spans="1:6" ht="37" customHeight="1" thickBot="1" x14ac:dyDescent="0.4">
      <c r="B5" s="647" t="s">
        <v>2246</v>
      </c>
      <c r="C5" s="660" t="s">
        <v>2272</v>
      </c>
      <c r="D5" s="661">
        <v>4.2999999999999997E-2</v>
      </c>
      <c r="E5" s="661">
        <v>0.71599999999999997</v>
      </c>
      <c r="F5" s="661">
        <v>0.251</v>
      </c>
    </row>
    <row r="6" spans="1:6" ht="37" customHeight="1" thickBot="1" x14ac:dyDescent="0.4">
      <c r="B6" s="647" t="s">
        <v>2247</v>
      </c>
      <c r="C6" s="660" t="s">
        <v>2274</v>
      </c>
      <c r="D6" s="661">
        <v>7.4999999999999997E-2</v>
      </c>
      <c r="E6" s="661">
        <v>0.69599999999999995</v>
      </c>
      <c r="F6" s="661">
        <v>0.247</v>
      </c>
    </row>
    <row r="7" spans="1:6" ht="37" customHeight="1" thickBot="1" x14ac:dyDescent="0.4">
      <c r="B7" s="647" t="s">
        <v>2248</v>
      </c>
      <c r="C7" s="660" t="s">
        <v>2274</v>
      </c>
      <c r="D7" s="661">
        <v>3.6999999999999998E-2</v>
      </c>
      <c r="E7" s="661">
        <v>0.77400000000000002</v>
      </c>
      <c r="F7" s="661">
        <v>0.19600000000000001</v>
      </c>
    </row>
    <row r="8" spans="1:6" ht="37" customHeight="1" thickBot="1" x14ac:dyDescent="0.4">
      <c r="B8" s="647" t="s">
        <v>2249</v>
      </c>
      <c r="C8" s="660" t="s">
        <v>2274</v>
      </c>
      <c r="D8" s="661">
        <v>6.6000000000000003E-2</v>
      </c>
      <c r="E8" s="661">
        <v>0.625</v>
      </c>
      <c r="F8" s="661">
        <v>0.32900000000000001</v>
      </c>
    </row>
    <row r="9" spans="1:6" ht="37" customHeight="1" thickBot="1" x14ac:dyDescent="0.4">
      <c r="B9" s="647" t="s">
        <v>2250</v>
      </c>
      <c r="C9" s="660" t="s">
        <v>2274</v>
      </c>
      <c r="D9" s="661">
        <v>0.105</v>
      </c>
      <c r="E9" s="661">
        <v>0.66900000000000004</v>
      </c>
      <c r="F9" s="661">
        <v>0.252</v>
      </c>
    </row>
    <row r="10" spans="1:6" ht="37" customHeight="1" thickBot="1" x14ac:dyDescent="0.4">
      <c r="B10" s="647" t="s">
        <v>2251</v>
      </c>
      <c r="C10" s="660" t="s">
        <v>2272</v>
      </c>
      <c r="D10" s="661">
        <v>7.0000000000000007E-2</v>
      </c>
      <c r="E10" s="661">
        <v>0.74</v>
      </c>
      <c r="F10" s="661">
        <v>0.20399999999999999</v>
      </c>
    </row>
    <row r="11" spans="1:6" ht="37" customHeight="1" thickBot="1" x14ac:dyDescent="0.4">
      <c r="B11" s="647" t="s">
        <v>2252</v>
      </c>
      <c r="C11" s="660" t="s">
        <v>2273</v>
      </c>
      <c r="D11" s="661">
        <v>2.5000000000000001E-2</v>
      </c>
      <c r="E11" s="661">
        <v>0.80100000000000005</v>
      </c>
      <c r="F11" s="661">
        <v>0.17799999999999999</v>
      </c>
    </row>
    <row r="12" spans="1:6" ht="37" customHeight="1" thickBot="1" x14ac:dyDescent="0.4">
      <c r="B12" s="647" t="s">
        <v>2253</v>
      </c>
      <c r="C12" s="660" t="s">
        <v>2274</v>
      </c>
      <c r="D12" s="661">
        <v>6.4000000000000001E-2</v>
      </c>
      <c r="E12" s="661">
        <v>0.70899999999999996</v>
      </c>
      <c r="F12" s="661">
        <v>0.24199999999999999</v>
      </c>
    </row>
  </sheetData>
  <phoneticPr fontId="21" type="noConversion"/>
  <hyperlinks>
    <hyperlink ref="A1" r:id="rId1" display="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OECD%2BUSA%2BGBR%2BTUR%2BCHE%2BSWE%2BESP%2BSVN%2BSVK%2BPRT%2BPOL%2BNOR%2BNZL%2BNLD%2BMEX%2BLUX%2BLTU%2BLVA%2BKOR%2BJPN%2BITA%2BISR%2BIRL%2BISL%2BHUN%2BGRC%2BDEU%2BFRA%2BFIN%2BDNK%2BEST%2BCZE%2BCRI%2BCOL%2BCAN%2BCHL%2BBEL%2BAUT%2BAUS.UNE_LF...Y.M%2BF%2B_T.Y15T64..Q&amp;pd=2024-Q2%2C&amp;to%5bTIME_PERIOD%5d=false" xr:uid="{45F2A3B8-A12D-4AB9-B588-6CC38293C9EA}"/>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C142-C127-48AC-A5F6-C78EF2E739C0}">
  <dimension ref="B1:K19"/>
  <sheetViews>
    <sheetView topLeftCell="A11" workbookViewId="0">
      <selection activeCell="K10" sqref="K10"/>
    </sheetView>
  </sheetViews>
  <sheetFormatPr defaultRowHeight="14.5" x14ac:dyDescent="0.35"/>
  <cols>
    <col min="2" max="2" width="20" customWidth="1"/>
    <col min="3" max="10" width="11" customWidth="1"/>
  </cols>
  <sheetData>
    <row r="1" spans="2:10" x14ac:dyDescent="0.35">
      <c r="B1" s="648" t="s">
        <v>2255</v>
      </c>
    </row>
    <row r="2" spans="2:10" x14ac:dyDescent="0.35">
      <c r="B2" s="649" t="s">
        <v>2256</v>
      </c>
    </row>
    <row r="3" spans="2:10" x14ac:dyDescent="0.35">
      <c r="B3" s="649" t="s">
        <v>2257</v>
      </c>
    </row>
    <row r="4" spans="2:10" x14ac:dyDescent="0.35">
      <c r="B4" s="649" t="s">
        <v>2258</v>
      </c>
    </row>
    <row r="5" spans="2:10" x14ac:dyDescent="0.35">
      <c r="B5" s="649" t="s">
        <v>2259</v>
      </c>
    </row>
    <row r="7" spans="2:10" ht="43.25" customHeight="1" x14ac:dyDescent="0.35">
      <c r="B7" s="874" t="s">
        <v>2243</v>
      </c>
      <c r="C7" s="874" t="s">
        <v>2243</v>
      </c>
      <c r="D7" s="650" t="s">
        <v>2260</v>
      </c>
      <c r="E7" s="650" t="s">
        <v>2261</v>
      </c>
      <c r="F7" s="650" t="s">
        <v>2262</v>
      </c>
      <c r="G7" s="650" t="s">
        <v>2263</v>
      </c>
      <c r="H7" s="650" t="s">
        <v>2264</v>
      </c>
      <c r="I7" s="650" t="s">
        <v>2265</v>
      </c>
      <c r="J7" s="650" t="s">
        <v>2266</v>
      </c>
    </row>
    <row r="8" spans="2:10" x14ac:dyDescent="0.35">
      <c r="B8" s="651" t="s">
        <v>2267</v>
      </c>
      <c r="C8" s="652" t="s">
        <v>2030</v>
      </c>
      <c r="D8" s="652" t="s">
        <v>2030</v>
      </c>
      <c r="E8" s="652" t="s">
        <v>2030</v>
      </c>
      <c r="F8" s="652" t="s">
        <v>2030</v>
      </c>
      <c r="G8" s="652" t="s">
        <v>2030</v>
      </c>
      <c r="H8" s="652" t="s">
        <v>2030</v>
      </c>
      <c r="I8" s="652" t="s">
        <v>2030</v>
      </c>
      <c r="J8" s="652" t="s">
        <v>2030</v>
      </c>
    </row>
    <row r="9" spans="2:10" ht="43.25" customHeight="1" x14ac:dyDescent="0.35">
      <c r="B9" s="653" t="s">
        <v>2251</v>
      </c>
      <c r="C9" s="654" t="s">
        <v>2030</v>
      </c>
      <c r="D9" s="655">
        <v>5.9</v>
      </c>
      <c r="E9" s="655">
        <v>6.3</v>
      </c>
      <c r="F9" s="655">
        <v>6.5666669999999998</v>
      </c>
      <c r="G9" s="655">
        <v>6.733333</v>
      </c>
      <c r="H9" s="655">
        <v>6.6333330000000004</v>
      </c>
      <c r="I9" s="655">
        <v>6.9333330000000002</v>
      </c>
      <c r="J9" s="655">
        <v>7.0333329999999998</v>
      </c>
    </row>
    <row r="10" spans="2:10" ht="43.25" customHeight="1" x14ac:dyDescent="0.35">
      <c r="B10" s="653" t="s">
        <v>2247</v>
      </c>
      <c r="C10" s="654" t="s">
        <v>2030</v>
      </c>
      <c r="D10" s="655">
        <v>7.4601170000000003</v>
      </c>
      <c r="E10" s="655">
        <v>7.3376010000000003</v>
      </c>
      <c r="F10" s="655">
        <v>7.4333289999999996</v>
      </c>
      <c r="G10" s="655">
        <v>7.319407</v>
      </c>
      <c r="H10" s="655">
        <v>7.4314229999999997</v>
      </c>
      <c r="I10" s="655">
        <v>7.5337589999999999</v>
      </c>
      <c r="J10" s="656" t="s">
        <v>2030</v>
      </c>
    </row>
    <row r="11" spans="2:10" ht="43.25" customHeight="1" x14ac:dyDescent="0.35">
      <c r="B11" s="653" t="s">
        <v>2248</v>
      </c>
      <c r="C11" s="654" t="s">
        <v>2030</v>
      </c>
      <c r="D11" s="657">
        <v>3.2626580000000001</v>
      </c>
      <c r="E11" s="657">
        <v>3.380795</v>
      </c>
      <c r="F11" s="657">
        <v>3.472289</v>
      </c>
      <c r="G11" s="657">
        <v>3.370946</v>
      </c>
      <c r="H11" s="657">
        <v>3.5708730000000002</v>
      </c>
      <c r="I11" s="657">
        <v>3.691198</v>
      </c>
      <c r="J11" s="656" t="s">
        <v>2030</v>
      </c>
    </row>
    <row r="12" spans="2:10" ht="43.25" customHeight="1" x14ac:dyDescent="0.35">
      <c r="B12" s="653" t="s">
        <v>2249</v>
      </c>
      <c r="C12" s="654" t="s">
        <v>2030</v>
      </c>
      <c r="D12" s="655">
        <v>7.2100850000000003</v>
      </c>
      <c r="E12" s="655">
        <v>6.7355229999999997</v>
      </c>
      <c r="F12" s="655">
        <v>6.0856539999999999</v>
      </c>
      <c r="G12" s="655">
        <v>5.9636329999999997</v>
      </c>
      <c r="H12" s="655">
        <v>6.3338580000000002</v>
      </c>
      <c r="I12" s="655">
        <v>6.6315869999999997</v>
      </c>
      <c r="J12" s="656" t="s">
        <v>2030</v>
      </c>
    </row>
    <row r="13" spans="2:10" ht="43.25" customHeight="1" x14ac:dyDescent="0.35">
      <c r="B13" s="653" t="s">
        <v>2252</v>
      </c>
      <c r="C13" s="654" t="s">
        <v>2030</v>
      </c>
      <c r="D13" s="655">
        <v>2.5666669999999998</v>
      </c>
      <c r="E13" s="655">
        <v>2.5666669999999998</v>
      </c>
      <c r="F13" s="655">
        <v>2.5</v>
      </c>
      <c r="G13" s="655">
        <v>2.5</v>
      </c>
      <c r="H13" s="655">
        <v>2.4666670000000002</v>
      </c>
      <c r="I13" s="655">
        <v>2.5</v>
      </c>
      <c r="J13" s="655">
        <v>2.5</v>
      </c>
    </row>
    <row r="14" spans="2:10" ht="43.25" customHeight="1" x14ac:dyDescent="0.35">
      <c r="B14" s="653" t="s">
        <v>2250</v>
      </c>
      <c r="C14" s="654" t="s">
        <v>2030</v>
      </c>
      <c r="D14" s="655">
        <v>11.68634</v>
      </c>
      <c r="E14" s="655">
        <v>11.500249999999999</v>
      </c>
      <c r="F14" s="655">
        <v>11.294589999999999</v>
      </c>
      <c r="G14" s="655">
        <v>10.897640000000001</v>
      </c>
      <c r="H14" s="655">
        <v>10.78951</v>
      </c>
      <c r="I14" s="655">
        <v>10.49921</v>
      </c>
      <c r="J14" s="656" t="s">
        <v>2030</v>
      </c>
    </row>
    <row r="15" spans="2:10" ht="43.25" customHeight="1" x14ac:dyDescent="0.35">
      <c r="B15" s="653" t="s">
        <v>2268</v>
      </c>
      <c r="C15" s="654" t="s">
        <v>2030</v>
      </c>
      <c r="D15" s="655">
        <v>4.3417120000000002</v>
      </c>
      <c r="E15" s="655">
        <v>4.1967040000000004</v>
      </c>
      <c r="F15" s="655">
        <v>4.2713000000000001</v>
      </c>
      <c r="G15" s="655">
        <v>4.3823239999999997</v>
      </c>
      <c r="H15" s="655">
        <v>4.5351090000000003</v>
      </c>
      <c r="I15" s="655">
        <v>4.6591990000000001</v>
      </c>
      <c r="J15" s="655">
        <v>4.9720690000000003</v>
      </c>
    </row>
    <row r="16" spans="2:10" ht="43.25" customHeight="1" x14ac:dyDescent="0.35">
      <c r="B16" s="653" t="s">
        <v>2269</v>
      </c>
      <c r="C16" s="654" t="s">
        <v>2030</v>
      </c>
      <c r="D16" s="655">
        <v>3.8333330000000001</v>
      </c>
      <c r="E16" s="655">
        <v>4</v>
      </c>
      <c r="F16" s="655">
        <v>4.1666670000000003</v>
      </c>
      <c r="G16" s="655">
        <v>4.1333330000000004</v>
      </c>
      <c r="H16" s="655">
        <v>4.0999999999999996</v>
      </c>
      <c r="I16" s="655">
        <v>4.1666670000000003</v>
      </c>
      <c r="J16" s="655">
        <v>4.3</v>
      </c>
    </row>
    <row r="17" spans="2:11" ht="43.25" customHeight="1" x14ac:dyDescent="0.35">
      <c r="B17" s="653" t="s">
        <v>2270</v>
      </c>
      <c r="C17" s="654" t="s">
        <v>2030</v>
      </c>
      <c r="D17" s="655">
        <v>6.531428</v>
      </c>
      <c r="E17" s="655">
        <v>6.3808069999999999</v>
      </c>
      <c r="F17" s="655">
        <v>6.3747119999999997</v>
      </c>
      <c r="G17" s="655">
        <v>6.1257210000000004</v>
      </c>
      <c r="H17" s="655">
        <v>6.3470129999999996</v>
      </c>
      <c r="I17" s="655">
        <v>6.369351</v>
      </c>
      <c r="J17" s="656" t="s">
        <v>2030</v>
      </c>
    </row>
    <row r="19" spans="2:11" x14ac:dyDescent="0.35">
      <c r="B19" s="658" t="s">
        <v>2271</v>
      </c>
      <c r="K19" s="659" t="s">
        <v>2255</v>
      </c>
    </row>
  </sheetData>
  <mergeCells count="1">
    <mergeCell ref="B7:C7"/>
  </mergeCells>
  <hyperlinks>
    <hyperlink ref="B19" r:id="rId1" xr:uid="{123EC247-2C4E-445C-8ABC-648624478705}"/>
    <hyperlink ref="K19" r:id="rId2" xr:uid="{E8557199-0B2E-4B06-B55B-4B609C17B7D7}"/>
  </hyperlinks>
  <pageMargins left="0.7" right="0.7" top="0.75" bottom="0.75" header="0.3" footer="0.3"/>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349E7-F53D-4E01-AB8E-DA2C1A0AA419}">
  <dimension ref="B1:K19"/>
  <sheetViews>
    <sheetView topLeftCell="A9" zoomScale="80" workbookViewId="0"/>
  </sheetViews>
  <sheetFormatPr defaultRowHeight="14.5" x14ac:dyDescent="0.35"/>
  <cols>
    <col min="2" max="2" width="20" customWidth="1"/>
    <col min="3" max="10" width="11" customWidth="1"/>
  </cols>
  <sheetData>
    <row r="1" spans="2:10" x14ac:dyDescent="0.35">
      <c r="B1" s="648" t="s">
        <v>2255</v>
      </c>
    </row>
    <row r="2" spans="2:10" x14ac:dyDescent="0.35">
      <c r="B2" s="649" t="s">
        <v>2275</v>
      </c>
    </row>
    <row r="3" spans="2:10" x14ac:dyDescent="0.35">
      <c r="B3" s="649" t="s">
        <v>2257</v>
      </c>
    </row>
    <row r="4" spans="2:10" x14ac:dyDescent="0.35">
      <c r="B4" s="649" t="s">
        <v>2276</v>
      </c>
    </row>
    <row r="5" spans="2:10" x14ac:dyDescent="0.35">
      <c r="B5" s="649" t="s">
        <v>2277</v>
      </c>
    </row>
    <row r="7" spans="2:10" ht="43.25" customHeight="1" x14ac:dyDescent="0.35">
      <c r="B7" s="874" t="s">
        <v>2243</v>
      </c>
      <c r="C7" s="874" t="s">
        <v>2243</v>
      </c>
      <c r="D7" s="650" t="s">
        <v>2260</v>
      </c>
      <c r="E7" s="650" t="s">
        <v>2261</v>
      </c>
      <c r="F7" s="650" t="s">
        <v>2262</v>
      </c>
      <c r="G7" s="650" t="s">
        <v>2263</v>
      </c>
      <c r="H7" s="650" t="s">
        <v>2264</v>
      </c>
      <c r="I7" s="650" t="s">
        <v>2265</v>
      </c>
      <c r="J7" s="650" t="s">
        <v>2266</v>
      </c>
    </row>
    <row r="8" spans="2:10" x14ac:dyDescent="0.35">
      <c r="B8" s="651" t="s">
        <v>2267</v>
      </c>
      <c r="C8" s="652" t="s">
        <v>2030</v>
      </c>
      <c r="D8" s="652" t="s">
        <v>2030</v>
      </c>
      <c r="E8" s="652" t="s">
        <v>2030</v>
      </c>
      <c r="F8" s="652" t="s">
        <v>2030</v>
      </c>
      <c r="G8" s="652" t="s">
        <v>2030</v>
      </c>
      <c r="H8" s="652" t="s">
        <v>2030</v>
      </c>
      <c r="I8" s="652" t="s">
        <v>2030</v>
      </c>
      <c r="J8" s="652" t="s">
        <v>2030</v>
      </c>
    </row>
    <row r="9" spans="2:10" ht="43.25" customHeight="1" x14ac:dyDescent="0.35">
      <c r="B9" s="653" t="s">
        <v>2251</v>
      </c>
      <c r="C9" s="654" t="s">
        <v>2030</v>
      </c>
      <c r="D9" s="655">
        <v>75.2</v>
      </c>
      <c r="E9" s="655">
        <v>74.866669999999999</v>
      </c>
      <c r="F9" s="655">
        <v>74.333340000000007</v>
      </c>
      <c r="G9" s="655">
        <v>74.2</v>
      </c>
      <c r="H9" s="655">
        <v>74.333340000000007</v>
      </c>
      <c r="I9" s="655">
        <v>74.133330000000001</v>
      </c>
      <c r="J9" s="655">
        <v>73.966669999999993</v>
      </c>
    </row>
    <row r="10" spans="2:10" ht="43.25" customHeight="1" x14ac:dyDescent="0.35">
      <c r="B10" s="653" t="s">
        <v>2247</v>
      </c>
      <c r="C10" s="654" t="s">
        <v>2030</v>
      </c>
      <c r="D10" s="655">
        <v>68.681089999999998</v>
      </c>
      <c r="E10" s="655">
        <v>68.95626</v>
      </c>
      <c r="F10" s="655">
        <v>69.260009999999994</v>
      </c>
      <c r="G10" s="655">
        <v>68.960909999999998</v>
      </c>
      <c r="H10" s="655">
        <v>69.344939999999994</v>
      </c>
      <c r="I10" s="655">
        <v>69.590419999999995</v>
      </c>
      <c r="J10" s="656" t="s">
        <v>2030</v>
      </c>
    </row>
    <row r="11" spans="2:10" ht="43.25" customHeight="1" x14ac:dyDescent="0.35">
      <c r="B11" s="653" t="s">
        <v>2248</v>
      </c>
      <c r="C11" s="654" t="s">
        <v>2030</v>
      </c>
      <c r="D11" s="657">
        <v>77.268199999999993</v>
      </c>
      <c r="E11" s="657">
        <v>77.480189999999993</v>
      </c>
      <c r="F11" s="657">
        <v>77.369380000000007</v>
      </c>
      <c r="G11" s="657">
        <v>77.697299999999998</v>
      </c>
      <c r="H11" s="657">
        <v>77.554130000000001</v>
      </c>
      <c r="I11" s="657">
        <v>77.374740000000003</v>
      </c>
      <c r="J11" s="656" t="s">
        <v>2030</v>
      </c>
    </row>
    <row r="12" spans="2:10" ht="43.25" customHeight="1" x14ac:dyDescent="0.35">
      <c r="B12" s="653" t="s">
        <v>2249</v>
      </c>
      <c r="C12" s="654" t="s">
        <v>2030</v>
      </c>
      <c r="D12" s="655">
        <v>61.990929999999999</v>
      </c>
      <c r="E12" s="655">
        <v>62.064929999999997</v>
      </c>
      <c r="F12" s="655">
        <v>62.488140000000001</v>
      </c>
      <c r="G12" s="655">
        <v>62.177190000000003</v>
      </c>
      <c r="H12" s="655">
        <v>62.85172</v>
      </c>
      <c r="I12" s="655">
        <v>62.5015</v>
      </c>
      <c r="J12" s="656" t="s">
        <v>2030</v>
      </c>
    </row>
    <row r="13" spans="2:10" ht="43.25" customHeight="1" x14ac:dyDescent="0.35">
      <c r="B13" s="653" t="s">
        <v>2252</v>
      </c>
      <c r="C13" s="654" t="s">
        <v>2030</v>
      </c>
      <c r="D13" s="655">
        <v>79.151169999999993</v>
      </c>
      <c r="E13" s="655">
        <v>79.277469999999994</v>
      </c>
      <c r="F13" s="655">
        <v>79.558130000000006</v>
      </c>
      <c r="G13" s="655">
        <v>79.760270000000006</v>
      </c>
      <c r="H13" s="655">
        <v>79.876800000000003</v>
      </c>
      <c r="I13" s="655">
        <v>80.093410000000006</v>
      </c>
      <c r="J13" s="655">
        <v>80.095089999999999</v>
      </c>
    </row>
    <row r="14" spans="2:10" ht="43.25" customHeight="1" x14ac:dyDescent="0.35">
      <c r="B14" s="653" t="s">
        <v>2250</v>
      </c>
      <c r="C14" s="654" t="s">
        <v>2030</v>
      </c>
      <c r="D14" s="655">
        <v>65.913870000000003</v>
      </c>
      <c r="E14" s="655">
        <v>65.967740000000006</v>
      </c>
      <c r="F14" s="655">
        <v>66.109189999999998</v>
      </c>
      <c r="G14" s="655">
        <v>66.398439999999994</v>
      </c>
      <c r="H14" s="655">
        <v>66.586079999999995</v>
      </c>
      <c r="I14" s="655">
        <v>66.911590000000004</v>
      </c>
      <c r="J14" s="656" t="s">
        <v>2030</v>
      </c>
    </row>
    <row r="15" spans="2:10" ht="43.25" customHeight="1" x14ac:dyDescent="0.35">
      <c r="B15" s="653" t="s">
        <v>2268</v>
      </c>
      <c r="C15" s="654" t="s">
        <v>2030</v>
      </c>
      <c r="D15" s="655">
        <v>74.5</v>
      </c>
      <c r="E15" s="655">
        <v>74.599999999999994</v>
      </c>
      <c r="F15" s="655">
        <v>74.900000000000006</v>
      </c>
      <c r="G15" s="655">
        <v>75</v>
      </c>
      <c r="H15" s="655">
        <v>75</v>
      </c>
      <c r="I15" s="655">
        <v>75.3</v>
      </c>
      <c r="J15" s="655">
        <v>75</v>
      </c>
    </row>
    <row r="16" spans="2:10" ht="43.25" customHeight="1" x14ac:dyDescent="0.35">
      <c r="B16" s="653" t="s">
        <v>2269</v>
      </c>
      <c r="C16" s="654" t="s">
        <v>2030</v>
      </c>
      <c r="D16" s="655">
        <v>71.940759999999997</v>
      </c>
      <c r="E16" s="655">
        <v>71.881290000000007</v>
      </c>
      <c r="F16" s="655">
        <v>71.839449999999999</v>
      </c>
      <c r="G16" s="655">
        <v>71.763499999999993</v>
      </c>
      <c r="H16" s="655">
        <v>71.864329999999995</v>
      </c>
      <c r="I16" s="655">
        <v>71.756110000000007</v>
      </c>
      <c r="J16" s="655">
        <v>71.620199999999997</v>
      </c>
    </row>
    <row r="17" spans="2:11" ht="43.25" customHeight="1" x14ac:dyDescent="0.35">
      <c r="B17" s="653" t="s">
        <v>2270</v>
      </c>
      <c r="C17" s="654" t="s">
        <v>2030</v>
      </c>
      <c r="D17" s="655">
        <v>70.270250000000004</v>
      </c>
      <c r="E17" s="655">
        <v>70.488849999999999</v>
      </c>
      <c r="F17" s="655">
        <v>70.479010000000002</v>
      </c>
      <c r="G17" s="655">
        <v>70.631839999999997</v>
      </c>
      <c r="H17" s="655">
        <v>70.789150000000006</v>
      </c>
      <c r="I17" s="655">
        <v>70.875699999999995</v>
      </c>
      <c r="J17" s="656" t="s">
        <v>2030</v>
      </c>
    </row>
    <row r="19" spans="2:11" x14ac:dyDescent="0.35">
      <c r="B19" s="658" t="s">
        <v>2271</v>
      </c>
      <c r="K19" s="659" t="s">
        <v>2255</v>
      </c>
    </row>
  </sheetData>
  <mergeCells count="1">
    <mergeCell ref="B7:C7"/>
  </mergeCells>
  <hyperlinks>
    <hyperlink ref="B19" r:id="rId1" xr:uid="{38A5FF5C-AABA-4BEE-BEF5-96E32FE9C253}"/>
    <hyperlink ref="K19" r:id="rId2" xr:uid="{648E7D45-1FD2-42FD-B093-081832606DE2}"/>
  </hyperlinks>
  <pageMargins left="0.7" right="0.7" top="0.75" bottom="0.75" header="0.3" footer="0.3"/>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787BA-D095-4B30-941F-BFFB09C1C3AD}">
  <dimension ref="B1:K19"/>
  <sheetViews>
    <sheetView topLeftCell="A11" workbookViewId="0">
      <selection activeCell="I17" sqref="I17"/>
    </sheetView>
  </sheetViews>
  <sheetFormatPr defaultRowHeight="14.5" x14ac:dyDescent="0.35"/>
  <cols>
    <col min="2" max="2" width="20" customWidth="1"/>
    <col min="3" max="10" width="11" customWidth="1"/>
  </cols>
  <sheetData>
    <row r="1" spans="2:10" x14ac:dyDescent="0.35">
      <c r="B1" s="648" t="s">
        <v>2255</v>
      </c>
    </row>
    <row r="2" spans="2:10" x14ac:dyDescent="0.35">
      <c r="B2" s="649" t="s">
        <v>2275</v>
      </c>
    </row>
    <row r="3" spans="2:10" x14ac:dyDescent="0.35">
      <c r="B3" s="649" t="s">
        <v>2257</v>
      </c>
    </row>
    <row r="4" spans="2:10" x14ac:dyDescent="0.35">
      <c r="B4" s="649" t="s">
        <v>2279</v>
      </c>
    </row>
    <row r="5" spans="2:10" x14ac:dyDescent="0.35">
      <c r="B5" s="649" t="s">
        <v>2277</v>
      </c>
    </row>
    <row r="7" spans="2:10" ht="43.25" customHeight="1" x14ac:dyDescent="0.35">
      <c r="B7" s="874" t="s">
        <v>2243</v>
      </c>
      <c r="C7" s="874" t="s">
        <v>2243</v>
      </c>
      <c r="D7" s="650" t="s">
        <v>2260</v>
      </c>
      <c r="E7" s="650" t="s">
        <v>2261</v>
      </c>
      <c r="F7" s="650" t="s">
        <v>2262</v>
      </c>
      <c r="G7" s="650" t="s">
        <v>2263</v>
      </c>
      <c r="H7" s="650" t="s">
        <v>2264</v>
      </c>
      <c r="I7" s="650" t="s">
        <v>2265</v>
      </c>
      <c r="J7" s="650" t="s">
        <v>2266</v>
      </c>
    </row>
    <row r="8" spans="2:10" x14ac:dyDescent="0.35">
      <c r="B8" s="651" t="s">
        <v>2267</v>
      </c>
      <c r="C8" s="652" t="s">
        <v>2030</v>
      </c>
      <c r="D8" s="652" t="s">
        <v>2030</v>
      </c>
      <c r="E8" s="652" t="s">
        <v>2030</v>
      </c>
      <c r="F8" s="652" t="s">
        <v>2030</v>
      </c>
      <c r="G8" s="652" t="s">
        <v>2030</v>
      </c>
      <c r="H8" s="652" t="s">
        <v>2030</v>
      </c>
      <c r="I8" s="652" t="s">
        <v>2030</v>
      </c>
      <c r="J8" s="652" t="s">
        <v>2030</v>
      </c>
    </row>
    <row r="9" spans="2:10" ht="43.25" customHeight="1" x14ac:dyDescent="0.35">
      <c r="B9" s="653" t="s">
        <v>2251</v>
      </c>
      <c r="C9" s="654" t="s">
        <v>2030</v>
      </c>
      <c r="D9" s="655">
        <v>19.99503</v>
      </c>
      <c r="E9" s="655">
        <v>20.055160000000001</v>
      </c>
      <c r="F9" s="655">
        <v>20.38306</v>
      </c>
      <c r="G9" s="655">
        <v>20.41497</v>
      </c>
      <c r="H9" s="655">
        <v>20.200759999999999</v>
      </c>
      <c r="I9" s="655">
        <v>20.287099999999999</v>
      </c>
      <c r="J9" s="655">
        <v>20.365480000000002</v>
      </c>
    </row>
    <row r="10" spans="2:10" ht="43.25" customHeight="1" x14ac:dyDescent="0.35">
      <c r="B10" s="653" t="s">
        <v>2247</v>
      </c>
      <c r="C10" s="654" t="s">
        <v>2030</v>
      </c>
      <c r="D10" s="655">
        <v>25.716290000000001</v>
      </c>
      <c r="E10" s="655">
        <v>25.514690000000002</v>
      </c>
      <c r="F10" s="655">
        <v>25.097000000000001</v>
      </c>
      <c r="G10" s="655">
        <v>25.542470000000002</v>
      </c>
      <c r="H10" s="655">
        <v>25.046109999999999</v>
      </c>
      <c r="I10" s="655">
        <v>24.67437</v>
      </c>
      <c r="J10" s="656" t="s">
        <v>2030</v>
      </c>
    </row>
    <row r="11" spans="2:10" ht="43.25" customHeight="1" x14ac:dyDescent="0.35">
      <c r="B11" s="653" t="s">
        <v>2248</v>
      </c>
      <c r="C11" s="654" t="s">
        <v>2030</v>
      </c>
      <c r="D11" s="657">
        <v>20.053470000000001</v>
      </c>
      <c r="E11" s="657">
        <v>19.73733</v>
      </c>
      <c r="F11" s="657">
        <v>19.77225</v>
      </c>
      <c r="G11" s="657">
        <v>19.506139999999998</v>
      </c>
      <c r="H11" s="657">
        <v>19.502089999999999</v>
      </c>
      <c r="I11" s="657">
        <v>19.572759999999999</v>
      </c>
      <c r="J11" s="656" t="s">
        <v>2030</v>
      </c>
    </row>
    <row r="12" spans="2:10" ht="43.25" customHeight="1" x14ac:dyDescent="0.35">
      <c r="B12" s="653" t="s">
        <v>2249</v>
      </c>
      <c r="C12" s="654" t="s">
        <v>2030</v>
      </c>
      <c r="D12" s="655">
        <v>33.080719999999999</v>
      </c>
      <c r="E12" s="655">
        <v>33.348999999999997</v>
      </c>
      <c r="F12" s="655">
        <v>33.367310000000003</v>
      </c>
      <c r="G12" s="655">
        <v>33.772730000000003</v>
      </c>
      <c r="H12" s="655">
        <v>32.802190000000003</v>
      </c>
      <c r="I12" s="655">
        <v>32.948979999999999</v>
      </c>
      <c r="J12" s="656" t="s">
        <v>2030</v>
      </c>
    </row>
    <row r="13" spans="2:10" ht="43.25" customHeight="1" x14ac:dyDescent="0.35">
      <c r="B13" s="653" t="s">
        <v>2252</v>
      </c>
      <c r="C13" s="654" t="s">
        <v>2030</v>
      </c>
      <c r="D13" s="655">
        <v>18.6463</v>
      </c>
      <c r="E13" s="655">
        <v>18.512709999999998</v>
      </c>
      <c r="F13" s="655">
        <v>18.27169</v>
      </c>
      <c r="G13" s="655">
        <v>18.11496</v>
      </c>
      <c r="H13" s="655">
        <v>17.983720000000002</v>
      </c>
      <c r="I13" s="655">
        <v>17.78764</v>
      </c>
      <c r="J13" s="655">
        <v>17.774429999999999</v>
      </c>
    </row>
    <row r="14" spans="2:10" ht="43.25" customHeight="1" x14ac:dyDescent="0.35">
      <c r="B14" s="653" t="s">
        <v>2250</v>
      </c>
      <c r="C14" s="654" t="s">
        <v>2030</v>
      </c>
      <c r="D14" s="655">
        <v>25.32893</v>
      </c>
      <c r="E14" s="655">
        <v>25.348099999999999</v>
      </c>
      <c r="F14" s="655">
        <v>25.391020000000001</v>
      </c>
      <c r="G14" s="655">
        <v>25.463799999999999</v>
      </c>
      <c r="H14" s="655">
        <v>25.300160000000002</v>
      </c>
      <c r="I14" s="655">
        <v>25.16554</v>
      </c>
      <c r="J14" s="656" t="s">
        <v>2030</v>
      </c>
    </row>
    <row r="15" spans="2:10" ht="43.25" customHeight="1" x14ac:dyDescent="0.35">
      <c r="B15" s="653" t="s">
        <v>2268</v>
      </c>
      <c r="C15" s="654" t="s">
        <v>2030</v>
      </c>
      <c r="D15" s="655">
        <v>22.067240000000002</v>
      </c>
      <c r="E15" s="655">
        <v>22.089120000000001</v>
      </c>
      <c r="F15" s="655">
        <v>21.64368</v>
      </c>
      <c r="G15" s="655">
        <v>21.543780000000002</v>
      </c>
      <c r="H15" s="655">
        <v>21.374310000000001</v>
      </c>
      <c r="I15" s="655">
        <v>20.970279999999999</v>
      </c>
      <c r="J15" s="655">
        <v>20.950140000000001</v>
      </c>
    </row>
    <row r="16" spans="2:10" ht="43.25" customHeight="1" x14ac:dyDescent="0.35">
      <c r="B16" s="653" t="s">
        <v>2269</v>
      </c>
      <c r="C16" s="654" t="s">
        <v>2030</v>
      </c>
      <c r="D16" s="655">
        <v>25.151810000000001</v>
      </c>
      <c r="E16" s="655">
        <v>25.09198</v>
      </c>
      <c r="F16" s="655">
        <v>25.007680000000001</v>
      </c>
      <c r="G16" s="655">
        <v>25.06466</v>
      </c>
      <c r="H16" s="655">
        <v>24.98564</v>
      </c>
      <c r="I16" s="655">
        <v>25.03471</v>
      </c>
      <c r="J16" s="655">
        <v>25.087219999999999</v>
      </c>
    </row>
    <row r="17" spans="2:11" ht="43.25" customHeight="1" x14ac:dyDescent="0.35">
      <c r="B17" s="653" t="s">
        <v>2270</v>
      </c>
      <c r="C17" s="654" t="s">
        <v>2030</v>
      </c>
      <c r="D17" s="655">
        <v>24.71453</v>
      </c>
      <c r="E17" s="655">
        <v>24.60444</v>
      </c>
      <c r="F17" s="655">
        <v>24.62069</v>
      </c>
      <c r="G17" s="655">
        <v>24.67089</v>
      </c>
      <c r="H17" s="655">
        <v>24.314330000000002</v>
      </c>
      <c r="I17" s="655">
        <v>24.19838</v>
      </c>
      <c r="J17" s="656" t="s">
        <v>2030</v>
      </c>
    </row>
    <row r="19" spans="2:11" x14ac:dyDescent="0.35">
      <c r="B19" s="658" t="s">
        <v>2271</v>
      </c>
      <c r="K19" s="659" t="s">
        <v>2255</v>
      </c>
    </row>
  </sheetData>
  <mergeCells count="1">
    <mergeCell ref="B7:C7"/>
  </mergeCells>
  <hyperlinks>
    <hyperlink ref="B19" r:id="rId1" xr:uid="{7053C2F2-3C12-404A-A87A-62E6B5AF6225}"/>
    <hyperlink ref="K19" r:id="rId2" xr:uid="{2F6AC2DE-DC54-42DF-B70D-31B752E37C64}"/>
  </hyperlinks>
  <pageMargins left="0.7" right="0.7" top="0.75" bottom="0.75" header="0.3" footer="0.3"/>
  <legacy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73FA9-C755-423A-8E46-A6D4D3B80764}">
  <sheetPr>
    <tabColor theme="1"/>
  </sheetPr>
  <dimension ref="A1"/>
  <sheetViews>
    <sheetView workbookViewId="0"/>
  </sheetViews>
  <sheetFormatPr defaultRowHeight="14.5" x14ac:dyDescent="0.3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92C3-626F-40BD-A33B-B0493BDF3A90}">
  <sheetPr>
    <tabColor rgb="FFFF0000"/>
  </sheetPr>
  <dimension ref="A1:D318"/>
  <sheetViews>
    <sheetView topLeftCell="A249" zoomScale="80" workbookViewId="0">
      <selection activeCell="J289" sqref="J289"/>
    </sheetView>
  </sheetViews>
  <sheetFormatPr defaultRowHeight="14.5" x14ac:dyDescent="0.35"/>
  <cols>
    <col min="1" max="1" width="14.81640625" style="195" bestFit="1" customWidth="1"/>
    <col min="4" max="4" width="11.1796875" bestFit="1" customWidth="1"/>
    <col min="5" max="5" width="15.453125" bestFit="1" customWidth="1"/>
    <col min="10" max="10" width="15.453125" bestFit="1" customWidth="1"/>
  </cols>
  <sheetData>
    <row r="1" spans="1:4" x14ac:dyDescent="0.35">
      <c r="A1" s="195" t="s">
        <v>85</v>
      </c>
      <c r="C1" t="s">
        <v>2221</v>
      </c>
      <c r="D1" t="s">
        <v>2222</v>
      </c>
    </row>
    <row r="2" spans="1:4" x14ac:dyDescent="0.35">
      <c r="A2" s="196">
        <v>36526</v>
      </c>
      <c r="C2" s="55">
        <f>'AWE Real_CPI'!B17</f>
        <v>423.9527356231867</v>
      </c>
      <c r="D2" s="55">
        <f>'AWE Real_CPI'!F17</f>
        <v>406.33163016521115</v>
      </c>
    </row>
    <row r="3" spans="1:4" x14ac:dyDescent="0.35">
      <c r="A3" s="196">
        <v>36557</v>
      </c>
      <c r="B3" s="189"/>
      <c r="C3" s="55">
        <f>'AWE Real_CPI'!B18</f>
        <v>414.27364810922069</v>
      </c>
      <c r="D3" s="55">
        <f>'AWE Real_CPI'!F18</f>
        <v>405.80864243827222</v>
      </c>
    </row>
    <row r="4" spans="1:4" x14ac:dyDescent="0.35">
      <c r="A4" s="196">
        <v>36586</v>
      </c>
      <c r="B4" s="189"/>
      <c r="C4" s="55">
        <f>'AWE Real_CPI'!B19</f>
        <v>429.21980024175593</v>
      </c>
      <c r="D4" s="55">
        <f>'AWE Real_CPI'!F19</f>
        <v>405.02115418844187</v>
      </c>
    </row>
    <row r="5" spans="1:4" x14ac:dyDescent="0.35">
      <c r="A5" s="196">
        <v>36617</v>
      </c>
      <c r="B5" s="189"/>
      <c r="C5" s="55">
        <f>'AWE Real_CPI'!B20</f>
        <v>426.46637607022819</v>
      </c>
      <c r="D5" s="55">
        <f>'AWE Real_CPI'!F20</f>
        <v>404.98347997666474</v>
      </c>
    </row>
    <row r="6" spans="1:4" x14ac:dyDescent="0.35">
      <c r="A6" s="196">
        <v>36647</v>
      </c>
      <c r="B6" s="189"/>
      <c r="C6" s="55">
        <f>'AWE Real_CPI'!B21</f>
        <v>430.20737923594504</v>
      </c>
      <c r="D6" s="55">
        <f>'AWE Real_CPI'!F21</f>
        <v>407.14370672508579</v>
      </c>
    </row>
    <row r="7" spans="1:4" x14ac:dyDescent="0.35">
      <c r="A7" s="196">
        <v>36678</v>
      </c>
      <c r="B7" s="189"/>
      <c r="C7" s="55">
        <f>'AWE Real_CPI'!B22</f>
        <v>428.76137295353482</v>
      </c>
      <c r="D7" s="55">
        <f>'AWE Real_CPI'!F22</f>
        <v>406.55267422607903</v>
      </c>
    </row>
    <row r="8" spans="1:4" x14ac:dyDescent="0.35">
      <c r="A8" s="196">
        <v>36708</v>
      </c>
      <c r="B8" s="189"/>
      <c r="C8" s="55">
        <f>'AWE Real_CPI'!B23</f>
        <v>431.73994403749725</v>
      </c>
      <c r="D8" s="55">
        <f>'AWE Real_CPI'!F23</f>
        <v>407.75068358644756</v>
      </c>
    </row>
    <row r="9" spans="1:4" x14ac:dyDescent="0.35">
      <c r="A9" s="196">
        <v>36739</v>
      </c>
      <c r="B9" s="189"/>
      <c r="C9" s="55">
        <f>'AWE Real_CPI'!B24</f>
        <v>434.52301046528885</v>
      </c>
      <c r="D9" s="55">
        <f>'AWE Real_CPI'!F24</f>
        <v>410.1005882980665</v>
      </c>
    </row>
    <row r="10" spans="1:4" x14ac:dyDescent="0.35">
      <c r="A10" s="196">
        <v>36770</v>
      </c>
      <c r="B10" s="189"/>
      <c r="C10" s="55">
        <f>'AWE Real_CPI'!B25</f>
        <v>435.58639655190456</v>
      </c>
      <c r="D10" s="55">
        <f>'AWE Real_CPI'!F25</f>
        <v>411.13102121147779</v>
      </c>
    </row>
    <row r="11" spans="1:4" x14ac:dyDescent="0.35">
      <c r="A11" s="196">
        <v>36800</v>
      </c>
      <c r="B11" s="189"/>
      <c r="C11" s="55">
        <f>'AWE Real_CPI'!B26</f>
        <v>435.95320124754306</v>
      </c>
      <c r="D11" s="55">
        <f>'AWE Real_CPI'!F26</f>
        <v>412.51458677011448</v>
      </c>
    </row>
    <row r="12" spans="1:4" x14ac:dyDescent="0.35">
      <c r="A12" s="196">
        <v>36831</v>
      </c>
      <c r="B12" s="189"/>
      <c r="C12" s="55">
        <f>'AWE Real_CPI'!B27</f>
        <v>437.1481355203839</v>
      </c>
      <c r="D12" s="55">
        <f>'AWE Real_CPI'!F27</f>
        <v>413.13672603809556</v>
      </c>
    </row>
    <row r="13" spans="1:4" x14ac:dyDescent="0.35">
      <c r="A13" s="196">
        <v>36861</v>
      </c>
      <c r="B13" s="189"/>
      <c r="C13" s="55">
        <f>'AWE Real_CPI'!B28</f>
        <v>443.05598919406941</v>
      </c>
      <c r="D13" s="55">
        <f>'AWE Real_CPI'!F28</f>
        <v>415.1589357638378</v>
      </c>
    </row>
    <row r="14" spans="1:4" x14ac:dyDescent="0.35">
      <c r="A14" s="196">
        <v>36892</v>
      </c>
      <c r="B14" s="189"/>
      <c r="C14" s="55">
        <f>'AWE Real_CPI'!B29</f>
        <v>442.96724390312278</v>
      </c>
      <c r="D14" s="55">
        <f>'AWE Real_CPI'!F29</f>
        <v>416.8295818060185</v>
      </c>
    </row>
    <row r="15" spans="1:4" x14ac:dyDescent="0.35">
      <c r="A15" s="196">
        <v>36923</v>
      </c>
      <c r="B15" s="189"/>
      <c r="C15" s="55">
        <f>'AWE Real_CPI'!B30</f>
        <v>446.10764985395298</v>
      </c>
      <c r="D15" s="55">
        <f>'AWE Real_CPI'!F30</f>
        <v>417.68341805385609</v>
      </c>
    </row>
    <row r="16" spans="1:4" x14ac:dyDescent="0.35">
      <c r="A16" s="196">
        <v>36951</v>
      </c>
      <c r="B16" s="189"/>
      <c r="C16" s="55">
        <f>'AWE Real_CPI'!B31</f>
        <v>444.8430282951424</v>
      </c>
      <c r="D16" s="55">
        <f>'AWE Real_CPI'!F31</f>
        <v>419.02187962568678</v>
      </c>
    </row>
    <row r="17" spans="1:4" x14ac:dyDescent="0.35">
      <c r="A17" s="196">
        <v>36982</v>
      </c>
      <c r="B17" s="189"/>
      <c r="C17" s="55">
        <f>'AWE Real_CPI'!B32</f>
        <v>446.02186794617455</v>
      </c>
      <c r="D17" s="55">
        <f>'AWE Real_CPI'!F32</f>
        <v>422.16822745396252</v>
      </c>
    </row>
    <row r="18" spans="1:4" x14ac:dyDescent="0.35">
      <c r="A18" s="196">
        <v>37012</v>
      </c>
      <c r="B18" s="189"/>
      <c r="C18" s="55">
        <f>'AWE Real_CPI'!B33</f>
        <v>444.23317417035258</v>
      </c>
      <c r="D18" s="55">
        <f>'AWE Real_CPI'!F33</f>
        <v>419.86247366123507</v>
      </c>
    </row>
    <row r="19" spans="1:4" x14ac:dyDescent="0.35">
      <c r="A19" s="196">
        <v>37043</v>
      </c>
      <c r="B19" s="189"/>
      <c r="C19" s="55">
        <f>'AWE Real_CPI'!B34</f>
        <v>445.75640120076218</v>
      </c>
      <c r="D19" s="55">
        <f>'AWE Real_CPI'!F34</f>
        <v>419.29149734928166</v>
      </c>
    </row>
    <row r="20" spans="1:4" x14ac:dyDescent="0.35">
      <c r="A20" s="196">
        <v>37073</v>
      </c>
      <c r="B20" s="189"/>
      <c r="C20" s="55">
        <f>'AWE Real_CPI'!B35</f>
        <v>446.1247091109193</v>
      </c>
      <c r="D20" s="55">
        <f>'AWE Real_CPI'!F35</f>
        <v>423.22031172305122</v>
      </c>
    </row>
    <row r="21" spans="1:4" x14ac:dyDescent="0.35">
      <c r="A21" s="196">
        <v>37104</v>
      </c>
      <c r="B21" s="189"/>
      <c r="C21" s="55">
        <f>'AWE Real_CPI'!B36</f>
        <v>448.3119244158936</v>
      </c>
      <c r="D21" s="55">
        <f>'AWE Real_CPI'!F36</f>
        <v>424.66446130060422</v>
      </c>
    </row>
    <row r="22" spans="1:4" x14ac:dyDescent="0.35">
      <c r="A22" s="196">
        <v>37135</v>
      </c>
      <c r="B22" s="189"/>
      <c r="C22" s="55">
        <f>'AWE Real_CPI'!B37</f>
        <v>448.97587564315819</v>
      </c>
      <c r="D22" s="55">
        <f>'AWE Real_CPI'!F37</f>
        <v>425.12795234337369</v>
      </c>
    </row>
    <row r="23" spans="1:4" x14ac:dyDescent="0.35">
      <c r="A23" s="196">
        <v>37165</v>
      </c>
      <c r="B23" s="189"/>
      <c r="C23" s="55">
        <f>'AWE Real_CPI'!B38</f>
        <v>451.53684361742887</v>
      </c>
      <c r="D23" s="55">
        <f>'AWE Real_CPI'!F38</f>
        <v>427.4700294111484</v>
      </c>
    </row>
    <row r="24" spans="1:4" x14ac:dyDescent="0.35">
      <c r="A24" s="196">
        <v>37196</v>
      </c>
      <c r="B24" s="189"/>
      <c r="C24" s="55">
        <f>'AWE Real_CPI'!B39</f>
        <v>452.83410262916112</v>
      </c>
      <c r="D24" s="55">
        <f>'AWE Real_CPI'!F39</f>
        <v>429.46853897537073</v>
      </c>
    </row>
    <row r="25" spans="1:4" x14ac:dyDescent="0.35">
      <c r="A25" s="196">
        <v>37226</v>
      </c>
      <c r="B25" s="189"/>
      <c r="C25" s="55">
        <f>'AWE Real_CPI'!B40</f>
        <v>453.25756836132263</v>
      </c>
      <c r="D25" s="55">
        <f>'AWE Real_CPI'!F40</f>
        <v>429.20341639343258</v>
      </c>
    </row>
    <row r="26" spans="1:4" x14ac:dyDescent="0.35">
      <c r="A26" s="196">
        <v>37257</v>
      </c>
      <c r="B26" s="189"/>
      <c r="C26" s="55">
        <f>'AWE Real_CPI'!B41</f>
        <v>451.45866442845255</v>
      </c>
      <c r="D26" s="55">
        <f>'AWE Real_CPI'!F41</f>
        <v>429.13110736984549</v>
      </c>
    </row>
    <row r="27" spans="1:4" x14ac:dyDescent="0.35">
      <c r="A27" s="196">
        <v>37288</v>
      </c>
      <c r="B27" s="189"/>
      <c r="C27" s="55">
        <f>'AWE Real_CPI'!B42</f>
        <v>452.46081702336335</v>
      </c>
      <c r="D27" s="55">
        <f>'AWE Real_CPI'!F42</f>
        <v>433.15274579133069</v>
      </c>
    </row>
    <row r="28" spans="1:4" x14ac:dyDescent="0.35">
      <c r="A28" s="196">
        <v>37316</v>
      </c>
      <c r="B28" s="189"/>
      <c r="C28" s="55">
        <f>'AWE Real_CPI'!B43</f>
        <v>449.29075180005105</v>
      </c>
      <c r="D28" s="55">
        <f>'AWE Real_CPI'!F43</f>
        <v>433.26361156816273</v>
      </c>
    </row>
    <row r="29" spans="1:4" x14ac:dyDescent="0.35">
      <c r="A29" s="196">
        <v>37347</v>
      </c>
      <c r="B29" s="189"/>
      <c r="C29" s="55">
        <f>'AWE Real_CPI'!B44</f>
        <v>456.14825055109463</v>
      </c>
      <c r="D29" s="55">
        <f>'AWE Real_CPI'!F44</f>
        <v>433.27382616273962</v>
      </c>
    </row>
    <row r="30" spans="1:4" x14ac:dyDescent="0.35">
      <c r="A30" s="196">
        <v>37377</v>
      </c>
      <c r="B30" s="189"/>
      <c r="C30" s="55">
        <f>'AWE Real_CPI'!B45</f>
        <v>456.47849633193198</v>
      </c>
      <c r="D30" s="55">
        <f>'AWE Real_CPI'!F45</f>
        <v>433.49804802971471</v>
      </c>
    </row>
    <row r="31" spans="1:4" x14ac:dyDescent="0.35">
      <c r="A31" s="196">
        <v>37408</v>
      </c>
      <c r="B31" s="189"/>
      <c r="C31" s="55">
        <f>'AWE Real_CPI'!B46</f>
        <v>458.65951048623799</v>
      </c>
      <c r="D31" s="55">
        <f>'AWE Real_CPI'!F46</f>
        <v>435.67151528164271</v>
      </c>
    </row>
    <row r="32" spans="1:4" x14ac:dyDescent="0.35">
      <c r="A32" s="196">
        <v>37438</v>
      </c>
      <c r="B32" s="189"/>
      <c r="C32" s="55">
        <f>'AWE Real_CPI'!B47</f>
        <v>459.13903237476313</v>
      </c>
      <c r="D32" s="55">
        <f>'AWE Real_CPI'!F47</f>
        <v>435.95561556328221</v>
      </c>
    </row>
    <row r="33" spans="1:4" x14ac:dyDescent="0.35">
      <c r="A33" s="196">
        <v>37469</v>
      </c>
      <c r="B33" s="189"/>
      <c r="C33" s="55">
        <f>'AWE Real_CPI'!B48</f>
        <v>457.89398215147082</v>
      </c>
      <c r="D33" s="55">
        <f>'AWE Real_CPI'!F48</f>
        <v>433.80487072498835</v>
      </c>
    </row>
    <row r="34" spans="1:4" x14ac:dyDescent="0.35">
      <c r="A34" s="196">
        <v>37500</v>
      </c>
      <c r="B34" s="189"/>
      <c r="C34" s="55">
        <f>'AWE Real_CPI'!B49</f>
        <v>458.88909131018949</v>
      </c>
      <c r="D34" s="55">
        <f>'AWE Real_CPI'!F49</f>
        <v>434.99314997522526</v>
      </c>
    </row>
    <row r="35" spans="1:4" x14ac:dyDescent="0.35">
      <c r="A35" s="196">
        <v>37530</v>
      </c>
      <c r="B35" s="189"/>
      <c r="C35" s="55">
        <f>'AWE Real_CPI'!B50</f>
        <v>458.19920612618904</v>
      </c>
      <c r="D35" s="55">
        <f>'AWE Real_CPI'!F50</f>
        <v>435.16550492059758</v>
      </c>
    </row>
    <row r="36" spans="1:4" x14ac:dyDescent="0.35">
      <c r="A36" s="196">
        <v>37561</v>
      </c>
      <c r="B36" s="189"/>
      <c r="C36" s="55">
        <f>'AWE Real_CPI'!B51</f>
        <v>459.05114483419101</v>
      </c>
      <c r="D36" s="55">
        <f>'AWE Real_CPI'!F51</f>
        <v>435.74682845139557</v>
      </c>
    </row>
    <row r="37" spans="1:4" x14ac:dyDescent="0.35">
      <c r="A37" s="197">
        <v>37591</v>
      </c>
      <c r="B37" s="189"/>
      <c r="C37" s="55">
        <f>'AWE Real_CPI'!B52</f>
        <v>457.8435585448687</v>
      </c>
      <c r="D37" s="55">
        <f>'AWE Real_CPI'!F52</f>
        <v>434.68323742534415</v>
      </c>
    </row>
    <row r="38" spans="1:4" x14ac:dyDescent="0.35">
      <c r="A38" s="197">
        <v>37622</v>
      </c>
      <c r="B38" s="190"/>
      <c r="C38" s="55">
        <f>'AWE Real_CPI'!B53</f>
        <v>454.65175304536888</v>
      </c>
      <c r="D38" s="55">
        <f>'AWE Real_CPI'!F53</f>
        <v>437.8083046637866</v>
      </c>
    </row>
    <row r="39" spans="1:4" x14ac:dyDescent="0.35">
      <c r="A39" s="197">
        <v>37653</v>
      </c>
      <c r="B39" s="190"/>
      <c r="C39" s="55">
        <f>'AWE Real_CPI'!B54</f>
        <v>455.05033630508348</v>
      </c>
      <c r="D39" s="55">
        <f>'AWE Real_CPI'!F54</f>
        <v>438.62321370197986</v>
      </c>
    </row>
    <row r="40" spans="1:4" x14ac:dyDescent="0.35">
      <c r="A40" s="197">
        <v>37681</v>
      </c>
      <c r="B40" s="190"/>
      <c r="C40" s="55">
        <f>'AWE Real_CPI'!B55</f>
        <v>461.78230305801628</v>
      </c>
      <c r="D40" s="55">
        <f>'AWE Real_CPI'!F55</f>
        <v>437.94984787420822</v>
      </c>
    </row>
    <row r="41" spans="1:4" x14ac:dyDescent="0.35">
      <c r="A41" s="197">
        <v>37712</v>
      </c>
      <c r="B41" s="190"/>
      <c r="C41" s="55">
        <f>'AWE Real_CPI'!B56</f>
        <v>461.61888158591711</v>
      </c>
      <c r="D41" s="55">
        <f>'AWE Real_CPI'!F56</f>
        <v>440.34870823482271</v>
      </c>
    </row>
    <row r="42" spans="1:4" x14ac:dyDescent="0.35">
      <c r="A42" s="197">
        <v>37742</v>
      </c>
      <c r="B42" s="190"/>
      <c r="C42" s="55">
        <f>'AWE Real_CPI'!B57</f>
        <v>463.59165655371544</v>
      </c>
      <c r="D42" s="55">
        <f>'AWE Real_CPI'!F57</f>
        <v>442.13657538729092</v>
      </c>
    </row>
    <row r="43" spans="1:4" x14ac:dyDescent="0.35">
      <c r="A43" s="197">
        <v>37773</v>
      </c>
      <c r="B43" s="190"/>
      <c r="C43" s="55">
        <f>'AWE Real_CPI'!B58</f>
        <v>465.08840971663057</v>
      </c>
      <c r="D43" s="55">
        <f>'AWE Real_CPI'!F58</f>
        <v>443.47453995596965</v>
      </c>
    </row>
    <row r="44" spans="1:4" x14ac:dyDescent="0.35">
      <c r="A44" s="197">
        <v>37803</v>
      </c>
      <c r="B44" s="190"/>
      <c r="C44" s="55">
        <f>'AWE Real_CPI'!B59</f>
        <v>466.80680214583504</v>
      </c>
      <c r="D44" s="55">
        <f>'AWE Real_CPI'!F59</f>
        <v>443.20548173874477</v>
      </c>
    </row>
    <row r="45" spans="1:4" x14ac:dyDescent="0.35">
      <c r="A45" s="197">
        <v>37834</v>
      </c>
      <c r="B45" s="190"/>
      <c r="C45" s="55">
        <f>'AWE Real_CPI'!B60</f>
        <v>466.81543291603134</v>
      </c>
      <c r="D45" s="55">
        <f>'AWE Real_CPI'!F60</f>
        <v>443.83465308675687</v>
      </c>
    </row>
    <row r="46" spans="1:4" x14ac:dyDescent="0.35">
      <c r="A46" s="197">
        <v>37865</v>
      </c>
      <c r="B46" s="190"/>
      <c r="C46" s="55">
        <f>'AWE Real_CPI'!B61</f>
        <v>468.58757118532753</v>
      </c>
      <c r="D46" s="55">
        <f>'AWE Real_CPI'!F61</f>
        <v>444.43722168265367</v>
      </c>
    </row>
    <row r="47" spans="1:4" x14ac:dyDescent="0.35">
      <c r="A47" s="197">
        <v>37895</v>
      </c>
      <c r="B47" s="190"/>
      <c r="C47" s="55">
        <f>'AWE Real_CPI'!B62</f>
        <v>470.22534464392311</v>
      </c>
      <c r="D47" s="55">
        <f>'AWE Real_CPI'!F62</f>
        <v>444.64410569054996</v>
      </c>
    </row>
    <row r="48" spans="1:4" x14ac:dyDescent="0.35">
      <c r="A48" s="197">
        <v>37926</v>
      </c>
      <c r="B48" s="190"/>
      <c r="C48" s="55">
        <f>'AWE Real_CPI'!B63</f>
        <v>470.71854517530994</v>
      </c>
      <c r="D48" s="55">
        <f>'AWE Real_CPI'!F63</f>
        <v>446.09848622292373</v>
      </c>
    </row>
    <row r="49" spans="1:4" x14ac:dyDescent="0.35">
      <c r="A49" s="197">
        <v>37956</v>
      </c>
      <c r="B49" s="190"/>
      <c r="C49" s="55">
        <f>'AWE Real_CPI'!B64</f>
        <v>470.66897569945968</v>
      </c>
      <c r="D49" s="55">
        <f>'AWE Real_CPI'!F64</f>
        <v>447.38174510859773</v>
      </c>
    </row>
    <row r="50" spans="1:4" x14ac:dyDescent="0.35">
      <c r="A50" s="197">
        <v>37987</v>
      </c>
      <c r="B50" s="190"/>
      <c r="C50" s="55">
        <f>'AWE Real_CPI'!B65</f>
        <v>480.72261104465792</v>
      </c>
      <c r="D50" s="55">
        <f>'AWE Real_CPI'!F65</f>
        <v>446.50958031567592</v>
      </c>
    </row>
    <row r="51" spans="1:4" x14ac:dyDescent="0.35">
      <c r="A51" s="197">
        <v>38018</v>
      </c>
      <c r="B51" s="190"/>
      <c r="C51" s="55">
        <f>'AWE Real_CPI'!B66</f>
        <v>464.53181145822833</v>
      </c>
      <c r="D51" s="55">
        <f>'AWE Real_CPI'!F66</f>
        <v>446.87052930618688</v>
      </c>
    </row>
    <row r="52" spans="1:4" x14ac:dyDescent="0.35">
      <c r="A52" s="197">
        <v>38047</v>
      </c>
      <c r="B52" s="190"/>
      <c r="C52" s="55">
        <f>'AWE Real_CPI'!B67</f>
        <v>473.7132286744594</v>
      </c>
      <c r="D52" s="55">
        <f>'AWE Real_CPI'!F67</f>
        <v>448.33896033579413</v>
      </c>
    </row>
    <row r="53" spans="1:4" x14ac:dyDescent="0.35">
      <c r="A53" s="197">
        <v>38078</v>
      </c>
      <c r="B53" s="190"/>
      <c r="C53" s="55">
        <f>'AWE Real_CPI'!B68</f>
        <v>475.19705201329566</v>
      </c>
      <c r="D53" s="55">
        <f>'AWE Real_CPI'!F68</f>
        <v>450.78817378351891</v>
      </c>
    </row>
    <row r="54" spans="1:4" x14ac:dyDescent="0.35">
      <c r="A54" s="197">
        <v>38108</v>
      </c>
      <c r="B54" s="190"/>
      <c r="C54" s="55">
        <f>'AWE Real_CPI'!B69</f>
        <v>476.50391196468917</v>
      </c>
      <c r="D54" s="55">
        <f>'AWE Real_CPI'!F69</f>
        <v>451.68473037648369</v>
      </c>
    </row>
    <row r="55" spans="1:4" x14ac:dyDescent="0.35">
      <c r="A55" s="197">
        <v>38139</v>
      </c>
      <c r="B55" s="190"/>
      <c r="C55" s="55">
        <f>'AWE Real_CPI'!B70</f>
        <v>476.65154664072935</v>
      </c>
      <c r="D55" s="55">
        <f>'AWE Real_CPI'!F70</f>
        <v>452.19522619633955</v>
      </c>
    </row>
    <row r="56" spans="1:4" x14ac:dyDescent="0.35">
      <c r="A56" s="197">
        <v>38169</v>
      </c>
      <c r="B56" s="190"/>
      <c r="C56" s="55">
        <f>'AWE Real_CPI'!B71</f>
        <v>477.83837480159417</v>
      </c>
      <c r="D56" s="55">
        <f>'AWE Real_CPI'!F71</f>
        <v>453.60650854192971</v>
      </c>
    </row>
    <row r="57" spans="1:4" x14ac:dyDescent="0.35">
      <c r="A57" s="197">
        <v>38200</v>
      </c>
      <c r="B57" s="190"/>
      <c r="C57" s="55">
        <f>'AWE Real_CPI'!B72</f>
        <v>480.74479671238521</v>
      </c>
      <c r="D57" s="55">
        <f>'AWE Real_CPI'!F72</f>
        <v>455.26125975280428</v>
      </c>
    </row>
    <row r="58" spans="1:4" x14ac:dyDescent="0.35">
      <c r="A58" s="197">
        <v>38231</v>
      </c>
      <c r="B58" s="190"/>
      <c r="C58" s="55">
        <f>'AWE Real_CPI'!B73</f>
        <v>482.74137531433985</v>
      </c>
      <c r="D58" s="55">
        <f>'AWE Real_CPI'!F73</f>
        <v>455.68430832659794</v>
      </c>
    </row>
    <row r="59" spans="1:4" x14ac:dyDescent="0.35">
      <c r="A59" s="197">
        <v>38261</v>
      </c>
      <c r="B59" s="190"/>
      <c r="C59" s="55">
        <f>'AWE Real_CPI'!B74</f>
        <v>484.61283636459899</v>
      </c>
      <c r="D59" s="55">
        <f>'AWE Real_CPI'!F74</f>
        <v>456.81006456677909</v>
      </c>
    </row>
    <row r="60" spans="1:4" x14ac:dyDescent="0.35">
      <c r="A60" s="197">
        <v>38292</v>
      </c>
      <c r="B60" s="190"/>
      <c r="C60" s="55">
        <f>'AWE Real_CPI'!B75</f>
        <v>483.65605487036612</v>
      </c>
      <c r="D60" s="55">
        <f>'AWE Real_CPI'!F75</f>
        <v>456.44874307304684</v>
      </c>
    </row>
    <row r="61" spans="1:4" x14ac:dyDescent="0.35">
      <c r="A61" s="197">
        <v>38322</v>
      </c>
      <c r="B61" s="190"/>
      <c r="C61" s="55">
        <f>'AWE Real_CPI'!B76</f>
        <v>484.07619281421182</v>
      </c>
      <c r="D61" s="55">
        <f>'AWE Real_CPI'!F76</f>
        <v>458.24099701363508</v>
      </c>
    </row>
    <row r="62" spans="1:4" x14ac:dyDescent="0.35">
      <c r="A62" s="197">
        <v>38353</v>
      </c>
      <c r="B62" s="190"/>
      <c r="C62" s="55">
        <f>'AWE Real_CPI'!B77</f>
        <v>491.49595144594525</v>
      </c>
      <c r="D62" s="55">
        <f>'AWE Real_CPI'!F77</f>
        <v>457.94907118978364</v>
      </c>
    </row>
    <row r="63" spans="1:4" x14ac:dyDescent="0.35">
      <c r="A63" s="197">
        <v>38384</v>
      </c>
      <c r="B63" s="190"/>
      <c r="C63" s="55">
        <f>'AWE Real_CPI'!B78</f>
        <v>482.28127451502957</v>
      </c>
      <c r="D63" s="55">
        <f>'AWE Real_CPI'!F78</f>
        <v>458.33250139191296</v>
      </c>
    </row>
    <row r="64" spans="1:4" x14ac:dyDescent="0.35">
      <c r="A64" s="197">
        <v>38412</v>
      </c>
      <c r="B64" s="190"/>
      <c r="C64" s="55">
        <f>'AWE Real_CPI'!B79</f>
        <v>484.1639415273246</v>
      </c>
      <c r="D64" s="55">
        <f>'AWE Real_CPI'!F79</f>
        <v>460.32327876535322</v>
      </c>
    </row>
    <row r="65" spans="1:4" x14ac:dyDescent="0.35">
      <c r="A65" s="197">
        <v>38443</v>
      </c>
      <c r="B65" s="190"/>
      <c r="C65" s="55">
        <f>'AWE Real_CPI'!B80</f>
        <v>487.63928131110123</v>
      </c>
      <c r="D65" s="55">
        <f>'AWE Real_CPI'!F80</f>
        <v>461.00296644462577</v>
      </c>
    </row>
    <row r="66" spans="1:4" x14ac:dyDescent="0.35">
      <c r="A66" s="197">
        <v>38473</v>
      </c>
      <c r="B66" s="190"/>
      <c r="C66" s="55">
        <f>'AWE Real_CPI'!B81</f>
        <v>488.17510667893117</v>
      </c>
      <c r="D66" s="55">
        <f>'AWE Real_CPI'!F81</f>
        <v>461.23316659254664</v>
      </c>
    </row>
    <row r="67" spans="1:4" x14ac:dyDescent="0.35">
      <c r="A67" s="197">
        <v>38504</v>
      </c>
      <c r="B67" s="190"/>
      <c r="C67" s="55">
        <f>'AWE Real_CPI'!B82</f>
        <v>488.08426409979307</v>
      </c>
      <c r="D67" s="55">
        <f>'AWE Real_CPI'!F82</f>
        <v>462.2557637521175</v>
      </c>
    </row>
    <row r="68" spans="1:4" x14ac:dyDescent="0.35">
      <c r="A68" s="197">
        <v>38534</v>
      </c>
      <c r="B68" s="190"/>
      <c r="C68" s="55">
        <f>'AWE Real_CPI'!B83</f>
        <v>489.9000507660985</v>
      </c>
      <c r="D68" s="55">
        <f>'AWE Real_CPI'!F83</f>
        <v>462.64956480083924</v>
      </c>
    </row>
    <row r="69" spans="1:4" x14ac:dyDescent="0.35">
      <c r="A69" s="197">
        <v>38565</v>
      </c>
      <c r="B69" s="190"/>
      <c r="C69" s="55">
        <f>'AWE Real_CPI'!B84</f>
        <v>493.75085666177472</v>
      </c>
      <c r="D69" s="55">
        <f>'AWE Real_CPI'!F84</f>
        <v>464.02904090523663</v>
      </c>
    </row>
    <row r="70" spans="1:4" x14ac:dyDescent="0.35">
      <c r="A70" s="197">
        <v>38596</v>
      </c>
      <c r="B70" s="190"/>
      <c r="C70" s="55">
        <f>'AWE Real_CPI'!B85</f>
        <v>493.97807568697664</v>
      </c>
      <c r="D70" s="55">
        <f>'AWE Real_CPI'!F85</f>
        <v>465.08686324039491</v>
      </c>
    </row>
    <row r="71" spans="1:4" x14ac:dyDescent="0.35">
      <c r="A71" s="198">
        <v>38626</v>
      </c>
      <c r="B71" s="191"/>
      <c r="C71" s="55">
        <f>'AWE Real_CPI'!B86</f>
        <v>494.38095675063147</v>
      </c>
      <c r="D71" s="55">
        <f>'AWE Real_CPI'!F86</f>
        <v>464.84422441123417</v>
      </c>
    </row>
    <row r="72" spans="1:4" x14ac:dyDescent="0.35">
      <c r="A72" s="198">
        <v>38657</v>
      </c>
      <c r="B72" s="191"/>
      <c r="C72" s="55">
        <f>'AWE Real_CPI'!B87</f>
        <v>496.56173274989095</v>
      </c>
      <c r="D72" s="55">
        <f>'AWE Real_CPI'!F87</f>
        <v>465.43894435295726</v>
      </c>
    </row>
    <row r="73" spans="1:4" x14ac:dyDescent="0.35">
      <c r="A73" s="198">
        <v>38687</v>
      </c>
      <c r="B73" s="191"/>
      <c r="C73" s="55">
        <f>'AWE Real_CPI'!B88</f>
        <v>496.25064355663176</v>
      </c>
      <c r="D73" s="55">
        <f>'AWE Real_CPI'!F88</f>
        <v>466.35258264248046</v>
      </c>
    </row>
    <row r="74" spans="1:4" x14ac:dyDescent="0.35">
      <c r="A74" s="198">
        <v>38718</v>
      </c>
      <c r="B74" s="191"/>
      <c r="C74" s="55">
        <f>'AWE Real_CPI'!B89</f>
        <v>497.1490373810102</v>
      </c>
      <c r="D74" s="55">
        <f>'AWE Real_CPI'!F89</f>
        <v>467.54750327601431</v>
      </c>
    </row>
    <row r="75" spans="1:4" x14ac:dyDescent="0.35">
      <c r="A75" s="198">
        <v>38749</v>
      </c>
      <c r="B75" s="191"/>
      <c r="C75" s="55">
        <f>'AWE Real_CPI'!B90</f>
        <v>498.70028216691367</v>
      </c>
      <c r="D75" s="55">
        <f>'AWE Real_CPI'!F90</f>
        <v>468.47843754188369</v>
      </c>
    </row>
    <row r="76" spans="1:4" x14ac:dyDescent="0.35">
      <c r="A76" s="198">
        <v>38777</v>
      </c>
      <c r="B76" s="191"/>
      <c r="C76" s="55">
        <f>'AWE Real_CPI'!B91</f>
        <v>503.206049929877</v>
      </c>
      <c r="D76" s="55">
        <f>'AWE Real_CPI'!F91</f>
        <v>469.10886485667038</v>
      </c>
    </row>
    <row r="77" spans="1:4" x14ac:dyDescent="0.35">
      <c r="A77" s="198">
        <v>38808</v>
      </c>
      <c r="B77" s="191"/>
      <c r="C77" s="55">
        <f>'AWE Real_CPI'!B92</f>
        <v>498.63145395657631</v>
      </c>
      <c r="D77" s="55">
        <f>'AWE Real_CPI'!F92</f>
        <v>469.03495051569473</v>
      </c>
    </row>
    <row r="78" spans="1:4" x14ac:dyDescent="0.35">
      <c r="A78" s="198">
        <v>38838</v>
      </c>
      <c r="B78" s="191"/>
      <c r="C78" s="55">
        <f>'AWE Real_CPI'!B93</f>
        <v>499.79023663266821</v>
      </c>
      <c r="D78" s="55">
        <f>'AWE Real_CPI'!F93</f>
        <v>468.91221119158951</v>
      </c>
    </row>
    <row r="79" spans="1:4" x14ac:dyDescent="0.35">
      <c r="A79" s="198">
        <v>38869</v>
      </c>
      <c r="B79" s="191"/>
      <c r="C79" s="55">
        <f>'AWE Real_CPI'!B94</f>
        <v>502.68467580650349</v>
      </c>
      <c r="D79" s="55">
        <f>'AWE Real_CPI'!F94</f>
        <v>469.57934476987401</v>
      </c>
    </row>
    <row r="80" spans="1:4" x14ac:dyDescent="0.35">
      <c r="A80" s="198">
        <v>38899</v>
      </c>
      <c r="B80" s="191"/>
      <c r="C80" s="55">
        <f>'AWE Real_CPI'!B95</f>
        <v>501.44167515712633</v>
      </c>
      <c r="D80" s="55">
        <f>'AWE Real_CPI'!F95</f>
        <v>468.55256423672739</v>
      </c>
    </row>
    <row r="81" spans="1:4" x14ac:dyDescent="0.35">
      <c r="A81" s="198">
        <v>38930</v>
      </c>
      <c r="B81" s="191"/>
      <c r="C81" s="55">
        <f>'AWE Real_CPI'!B96</f>
        <v>499.93577443021337</v>
      </c>
      <c r="D81" s="55">
        <f>'AWE Real_CPI'!F96</f>
        <v>468.24991195078297</v>
      </c>
    </row>
    <row r="82" spans="1:4" x14ac:dyDescent="0.35">
      <c r="A82" s="198">
        <v>38961</v>
      </c>
      <c r="B82" s="191"/>
      <c r="C82" s="55">
        <f>'AWE Real_CPI'!B97</f>
        <v>500.66180993793387</v>
      </c>
      <c r="D82" s="55">
        <f>'AWE Real_CPI'!F97</f>
        <v>469.94839924442954</v>
      </c>
    </row>
    <row r="83" spans="1:4" x14ac:dyDescent="0.35">
      <c r="A83" s="198">
        <v>38991</v>
      </c>
      <c r="B83" s="191"/>
      <c r="C83" s="55">
        <f>'AWE Real_CPI'!B98</f>
        <v>503.99185449296493</v>
      </c>
      <c r="D83" s="55">
        <f>'AWE Real_CPI'!F98</f>
        <v>472.4368954457683</v>
      </c>
    </row>
    <row r="84" spans="1:4" x14ac:dyDescent="0.35">
      <c r="A84" s="198">
        <v>39022</v>
      </c>
      <c r="B84" s="191"/>
      <c r="C84" s="55">
        <f>'AWE Real_CPI'!B99</f>
        <v>504.52046838572824</v>
      </c>
      <c r="D84" s="55">
        <f>'AWE Real_CPI'!F99</f>
        <v>471.20347041917267</v>
      </c>
    </row>
    <row r="85" spans="1:4" x14ac:dyDescent="0.35">
      <c r="A85" s="198">
        <v>39052</v>
      </c>
      <c r="B85" s="191"/>
      <c r="C85" s="55">
        <f>'AWE Real_CPI'!B100</f>
        <v>509.57803316125114</v>
      </c>
      <c r="D85" s="55">
        <f>'AWE Real_CPI'!F100</f>
        <v>470.84990264436669</v>
      </c>
    </row>
    <row r="86" spans="1:4" x14ac:dyDescent="0.35">
      <c r="A86" s="198">
        <v>39083</v>
      </c>
      <c r="B86" s="191"/>
      <c r="C86" s="55">
        <f>'AWE Real_CPI'!B101</f>
        <v>512.94668600935188</v>
      </c>
      <c r="D86" s="55">
        <f>'AWE Real_CPI'!F101</f>
        <v>472.17933727504749</v>
      </c>
    </row>
    <row r="87" spans="1:4" x14ac:dyDescent="0.35">
      <c r="A87" s="198">
        <v>39115</v>
      </c>
      <c r="B87" s="191"/>
      <c r="C87" s="55">
        <f>'AWE Real_CPI'!B102</f>
        <v>518.0320134669023</v>
      </c>
      <c r="D87" s="55">
        <f>'AWE Real_CPI'!F102</f>
        <v>473.60885722157275</v>
      </c>
    </row>
    <row r="88" spans="1:4" x14ac:dyDescent="0.35">
      <c r="A88" s="198">
        <v>39142</v>
      </c>
      <c r="B88" s="191"/>
      <c r="C88" s="55">
        <f>'AWE Real_CPI'!B103</f>
        <v>510.2718736727569</v>
      </c>
      <c r="D88" s="55">
        <f>'AWE Real_CPI'!F103</f>
        <v>473.58150493636998</v>
      </c>
    </row>
    <row r="89" spans="1:4" x14ac:dyDescent="0.35">
      <c r="A89" s="198">
        <v>39173</v>
      </c>
      <c r="B89" s="191"/>
      <c r="C89" s="55">
        <f>'AWE Real_CPI'!B104</f>
        <v>506.38306833810753</v>
      </c>
      <c r="D89" s="55">
        <f>'AWE Real_CPI'!F104</f>
        <v>474.581555880351</v>
      </c>
    </row>
    <row r="90" spans="1:4" x14ac:dyDescent="0.35">
      <c r="A90" s="198">
        <v>39203</v>
      </c>
      <c r="B90" s="191"/>
      <c r="C90" s="55">
        <f>'AWE Real_CPI'!B105</f>
        <v>510.67181110204024</v>
      </c>
      <c r="D90" s="55">
        <f>'AWE Real_CPI'!F105</f>
        <v>477.05725871394264</v>
      </c>
    </row>
    <row r="91" spans="1:4" x14ac:dyDescent="0.35">
      <c r="A91" s="198">
        <v>39234</v>
      </c>
      <c r="B91" s="191"/>
      <c r="C91" s="55">
        <f>'AWE Real_CPI'!B106</f>
        <v>512.92127960845903</v>
      </c>
      <c r="D91" s="55">
        <f>'AWE Real_CPI'!F106</f>
        <v>477.81498050812098</v>
      </c>
    </row>
    <row r="92" spans="1:4" x14ac:dyDescent="0.35">
      <c r="A92" s="198">
        <v>39264</v>
      </c>
      <c r="B92" s="191"/>
      <c r="C92" s="55">
        <f>'AWE Real_CPI'!B107</f>
        <v>515.78718567969963</v>
      </c>
      <c r="D92" s="55">
        <f>'AWE Real_CPI'!F107</f>
        <v>481.27981970469898</v>
      </c>
    </row>
    <row r="93" spans="1:4" x14ac:dyDescent="0.35">
      <c r="A93" s="198">
        <v>39295</v>
      </c>
      <c r="B93" s="191"/>
      <c r="C93" s="55">
        <f>'AWE Real_CPI'!B108</f>
        <v>517.19778915773031</v>
      </c>
      <c r="D93" s="55">
        <f>'AWE Real_CPI'!F108</f>
        <v>482.3710370464446</v>
      </c>
    </row>
    <row r="94" spans="1:4" x14ac:dyDescent="0.35">
      <c r="A94" s="198">
        <v>39326</v>
      </c>
      <c r="B94" s="191"/>
      <c r="C94" s="55">
        <f>'AWE Real_CPI'!B109</f>
        <v>519.26588629197283</v>
      </c>
      <c r="D94" s="55">
        <f>'AWE Real_CPI'!F109</f>
        <v>482.57627147210803</v>
      </c>
    </row>
    <row r="95" spans="1:4" x14ac:dyDescent="0.35">
      <c r="A95" s="198">
        <v>39356</v>
      </c>
      <c r="B95" s="191"/>
      <c r="C95" s="55">
        <f>'AWE Real_CPI'!B110</f>
        <v>514.71372142967459</v>
      </c>
      <c r="D95" s="55">
        <f>'AWE Real_CPI'!F110</f>
        <v>480.50395140972455</v>
      </c>
    </row>
    <row r="96" spans="1:4" x14ac:dyDescent="0.35">
      <c r="A96" s="198">
        <v>39388</v>
      </c>
      <c r="B96" s="191"/>
      <c r="C96" s="55">
        <f>'AWE Real_CPI'!B111</f>
        <v>517.42837754776713</v>
      </c>
      <c r="D96" s="55">
        <f>'AWE Real_CPI'!F111</f>
        <v>481.03484840979161</v>
      </c>
    </row>
    <row r="97" spans="1:4" x14ac:dyDescent="0.35">
      <c r="A97" s="198">
        <v>39417</v>
      </c>
      <c r="B97" s="191"/>
      <c r="C97" s="55">
        <f>'AWE Real_CPI'!B112</f>
        <v>514.90243192425919</v>
      </c>
      <c r="D97" s="55">
        <f>'AWE Real_CPI'!F112</f>
        <v>479.87093761992304</v>
      </c>
    </row>
    <row r="98" spans="1:4" x14ac:dyDescent="0.35">
      <c r="A98" s="198">
        <v>39448</v>
      </c>
      <c r="B98" s="191"/>
      <c r="C98" s="55">
        <f>'AWE Real_CPI'!B113</f>
        <v>520.36473528836609</v>
      </c>
      <c r="D98" s="55">
        <f>'AWE Real_CPI'!F113</f>
        <v>480.9013047133829</v>
      </c>
    </row>
    <row r="99" spans="1:4" x14ac:dyDescent="0.35">
      <c r="A99" s="198">
        <v>39479</v>
      </c>
      <c r="B99" s="191"/>
      <c r="C99" s="55">
        <f>'AWE Real_CPI'!B114</f>
        <v>525.38649771257394</v>
      </c>
      <c r="D99" s="55">
        <f>'AWE Real_CPI'!F114</f>
        <v>481.91398346373552</v>
      </c>
    </row>
    <row r="100" spans="1:4" x14ac:dyDescent="0.35">
      <c r="A100" s="198">
        <v>39508</v>
      </c>
      <c r="B100" s="191"/>
      <c r="C100" s="55">
        <f>'AWE Real_CPI'!B115</f>
        <v>522.63789412791402</v>
      </c>
      <c r="D100" s="55">
        <f>'AWE Real_CPI'!F115</f>
        <v>481.98316781768881</v>
      </c>
    </row>
    <row r="101" spans="1:4" x14ac:dyDescent="0.35">
      <c r="A101" s="198">
        <v>39539</v>
      </c>
      <c r="B101" s="191"/>
      <c r="C101" s="55">
        <f>'AWE Real_CPI'!B116</f>
        <v>515.27013843446798</v>
      </c>
      <c r="D101" s="55">
        <f>'AWE Real_CPI'!F116</f>
        <v>482.12437352203284</v>
      </c>
    </row>
    <row r="102" spans="1:4" x14ac:dyDescent="0.35">
      <c r="A102" s="197">
        <v>39569</v>
      </c>
      <c r="B102" s="190"/>
      <c r="C102" s="55">
        <f>'AWE Real_CPI'!B117</f>
        <v>514.87926629896299</v>
      </c>
      <c r="D102" s="55">
        <f>'AWE Real_CPI'!F117</f>
        <v>478.39795901415266</v>
      </c>
    </row>
    <row r="103" spans="1:4" x14ac:dyDescent="0.35">
      <c r="A103" s="197">
        <v>39602</v>
      </c>
      <c r="B103" s="190"/>
      <c r="C103" s="55">
        <f>'AWE Real_CPI'!B118</f>
        <v>510.57784093512311</v>
      </c>
      <c r="D103" s="55">
        <f>'AWE Real_CPI'!F118</f>
        <v>476.01843978447215</v>
      </c>
    </row>
    <row r="104" spans="1:4" x14ac:dyDescent="0.35">
      <c r="A104" s="197">
        <v>39630</v>
      </c>
      <c r="B104" s="190"/>
      <c r="C104" s="55">
        <f>'AWE Real_CPI'!B119</f>
        <v>510.67047175416155</v>
      </c>
      <c r="D104" s="55">
        <f>'AWE Real_CPI'!F119</f>
        <v>476.31029650566757</v>
      </c>
    </row>
    <row r="105" spans="1:4" x14ac:dyDescent="0.35">
      <c r="A105" s="197">
        <v>39661</v>
      </c>
      <c r="B105" s="190"/>
      <c r="C105" s="55">
        <f>'AWE Real_CPI'!B120</f>
        <v>508.82772739146708</v>
      </c>
      <c r="D105" s="55">
        <f>'AWE Real_CPI'!F120</f>
        <v>475.58764317009911</v>
      </c>
    </row>
    <row r="106" spans="1:4" x14ac:dyDescent="0.35">
      <c r="A106" s="197">
        <v>39692</v>
      </c>
      <c r="B106" s="190"/>
      <c r="C106" s="55">
        <f>'AWE Real_CPI'!B121</f>
        <v>506.78251058085567</v>
      </c>
      <c r="D106" s="55">
        <f>'AWE Real_CPI'!F121</f>
        <v>474.41141002005185</v>
      </c>
    </row>
    <row r="107" spans="1:4" x14ac:dyDescent="0.35">
      <c r="A107" s="197">
        <v>39722</v>
      </c>
      <c r="B107" s="190"/>
      <c r="C107" s="55">
        <f>'AWE Real_CPI'!B122</f>
        <v>509.83115215068239</v>
      </c>
      <c r="D107" s="55">
        <f>'AWE Real_CPI'!F122</f>
        <v>477.20429371197207</v>
      </c>
    </row>
    <row r="108" spans="1:4" x14ac:dyDescent="0.35">
      <c r="A108" s="197">
        <v>39753</v>
      </c>
      <c r="B108" s="190"/>
      <c r="C108" s="55">
        <f>'AWE Real_CPI'!B123</f>
        <v>508.53904073287174</v>
      </c>
      <c r="D108" s="55">
        <f>'AWE Real_CPI'!F123</f>
        <v>477.70904719554107</v>
      </c>
    </row>
    <row r="109" spans="1:4" x14ac:dyDescent="0.35">
      <c r="A109" s="197">
        <v>39783</v>
      </c>
      <c r="B109" s="190"/>
      <c r="C109" s="55">
        <f>'AWE Real_CPI'!B124</f>
        <v>512.58192457669156</v>
      </c>
      <c r="D109" s="55">
        <f>'AWE Real_CPI'!F124</f>
        <v>480.25113468453259</v>
      </c>
    </row>
    <row r="110" spans="1:4" x14ac:dyDescent="0.35">
      <c r="A110" s="198">
        <v>39814</v>
      </c>
      <c r="B110" s="191"/>
      <c r="C110" s="55">
        <f>'AWE Real_CPI'!B125</f>
        <v>497.44554132269803</v>
      </c>
      <c r="D110" s="55">
        <f>'AWE Real_CPI'!F125</f>
        <v>480.06991790765096</v>
      </c>
    </row>
    <row r="111" spans="1:4" x14ac:dyDescent="0.35">
      <c r="A111" s="198">
        <v>39845</v>
      </c>
      <c r="B111" s="191"/>
      <c r="C111" s="55">
        <f>'AWE Real_CPI'!B126</f>
        <v>479.26113708825358</v>
      </c>
      <c r="D111" s="55">
        <f>'AWE Real_CPI'!F126</f>
        <v>479.29464284819466</v>
      </c>
    </row>
    <row r="112" spans="1:4" x14ac:dyDescent="0.35">
      <c r="A112" s="198">
        <v>39873</v>
      </c>
      <c r="B112" s="191"/>
      <c r="C112" s="55">
        <f>'AWE Real_CPI'!B127</f>
        <v>504.42674180935091</v>
      </c>
      <c r="D112" s="55">
        <f>'AWE Real_CPI'!F127</f>
        <v>478.1814838099645</v>
      </c>
    </row>
    <row r="113" spans="1:4" x14ac:dyDescent="0.35">
      <c r="A113" s="198">
        <v>39904</v>
      </c>
      <c r="B113" s="191"/>
      <c r="C113" s="55">
        <f>'AWE Real_CPI'!B128</f>
        <v>510.32842762170475</v>
      </c>
      <c r="D113" s="55">
        <f>'AWE Real_CPI'!F128</f>
        <v>479.73787083341449</v>
      </c>
    </row>
    <row r="114" spans="1:4" x14ac:dyDescent="0.35">
      <c r="A114" s="199">
        <v>39934</v>
      </c>
      <c r="B114" s="192"/>
      <c r="C114" s="55">
        <f>'AWE Real_CPI'!B129</f>
        <v>508.09329571924701</v>
      </c>
      <c r="D114" s="55">
        <f>'AWE Real_CPI'!F129</f>
        <v>479.27833132503417</v>
      </c>
    </row>
    <row r="115" spans="1:4" x14ac:dyDescent="0.35">
      <c r="A115" s="199">
        <v>39965</v>
      </c>
      <c r="B115" s="192"/>
      <c r="C115" s="55">
        <f>'AWE Real_CPI'!B130</f>
        <v>506.76307679839789</v>
      </c>
      <c r="D115" s="55">
        <f>'AWE Real_CPI'!F130</f>
        <v>477.35960204759488</v>
      </c>
    </row>
    <row r="116" spans="1:4" x14ac:dyDescent="0.35">
      <c r="A116" s="199">
        <v>39995</v>
      </c>
      <c r="B116" s="192"/>
      <c r="C116" s="55">
        <f>'AWE Real_CPI'!B131</f>
        <v>503.77076132243349</v>
      </c>
      <c r="D116" s="55">
        <f>'AWE Real_CPI'!F131</f>
        <v>474.04220620746605</v>
      </c>
    </row>
    <row r="117" spans="1:4" x14ac:dyDescent="0.35">
      <c r="A117" s="199">
        <v>40026</v>
      </c>
      <c r="B117" s="192"/>
      <c r="C117" s="55">
        <f>'AWE Real_CPI'!B132</f>
        <v>504.04208041370339</v>
      </c>
      <c r="D117" s="55">
        <f>'AWE Real_CPI'!F132</f>
        <v>474.26150565753761</v>
      </c>
    </row>
    <row r="118" spans="1:4" x14ac:dyDescent="0.35">
      <c r="A118" s="199">
        <v>40057</v>
      </c>
      <c r="B118" s="192"/>
      <c r="C118" s="55">
        <f>'AWE Real_CPI'!B133</f>
        <v>504.95451087558632</v>
      </c>
      <c r="D118" s="55">
        <f>'AWE Real_CPI'!F133</f>
        <v>475.30244339822491</v>
      </c>
    </row>
    <row r="119" spans="1:4" x14ac:dyDescent="0.35">
      <c r="A119" s="200">
        <v>40087</v>
      </c>
      <c r="B119" s="191"/>
      <c r="C119" s="55">
        <f>'AWE Real_CPI'!B134</f>
        <v>503.93215977194473</v>
      </c>
      <c r="D119" s="55">
        <f>'AWE Real_CPI'!F134</f>
        <v>474.79088119434192</v>
      </c>
    </row>
    <row r="120" spans="1:4" x14ac:dyDescent="0.35">
      <c r="A120" s="201">
        <v>40118</v>
      </c>
      <c r="B120" s="193"/>
      <c r="C120" s="55">
        <f>'AWE Real_CPI'!B135</f>
        <v>502.62897235229616</v>
      </c>
      <c r="D120" s="55">
        <f>'AWE Real_CPI'!F135</f>
        <v>473.07378506296743</v>
      </c>
    </row>
    <row r="121" spans="1:4" x14ac:dyDescent="0.35">
      <c r="A121" s="201">
        <v>40148</v>
      </c>
      <c r="B121" s="193"/>
      <c r="C121" s="55">
        <f>'AWE Real_CPI'!B136</f>
        <v>502.83587385538721</v>
      </c>
      <c r="D121" s="55">
        <f>'AWE Real_CPI'!F136</f>
        <v>472.90863641596349</v>
      </c>
    </row>
    <row r="122" spans="1:4" x14ac:dyDescent="0.35">
      <c r="A122" s="201">
        <v>40179</v>
      </c>
      <c r="B122" s="193"/>
      <c r="C122" s="55">
        <f>'AWE Real_CPI'!B137</f>
        <v>494.25651596386518</v>
      </c>
      <c r="D122" s="55">
        <f>'AWE Real_CPI'!F137</f>
        <v>472.86762385592556</v>
      </c>
    </row>
    <row r="123" spans="1:4" x14ac:dyDescent="0.35">
      <c r="A123" s="201">
        <v>40210</v>
      </c>
      <c r="B123" s="193"/>
      <c r="C123" s="55">
        <f>'AWE Real_CPI'!B138</f>
        <v>505.89448449184994</v>
      </c>
      <c r="D123" s="55">
        <f>'AWE Real_CPI'!F138</f>
        <v>472.14014560944173</v>
      </c>
    </row>
    <row r="124" spans="1:4" x14ac:dyDescent="0.35">
      <c r="A124" s="201">
        <v>40238</v>
      </c>
      <c r="B124" s="193"/>
      <c r="C124" s="55">
        <f>'AWE Real_CPI'!B139</f>
        <v>499.28466671693275</v>
      </c>
      <c r="D124" s="55">
        <f>'AWE Real_CPI'!F139</f>
        <v>471.9864710434299</v>
      </c>
    </row>
    <row r="125" spans="1:4" x14ac:dyDescent="0.35">
      <c r="A125" s="201">
        <v>40269</v>
      </c>
      <c r="B125" s="193"/>
      <c r="C125" s="55">
        <f>'AWE Real_CPI'!B140</f>
        <v>497.88513591216577</v>
      </c>
      <c r="D125" s="55">
        <f>'AWE Real_CPI'!F140</f>
        <v>469.37308381987395</v>
      </c>
    </row>
    <row r="126" spans="1:4" x14ac:dyDescent="0.35">
      <c r="A126" s="201">
        <v>40299</v>
      </c>
      <c r="B126" s="193"/>
      <c r="C126" s="55">
        <f>'AWE Real_CPI'!B141</f>
        <v>498.54187578459937</v>
      </c>
      <c r="D126" s="55">
        <f>'AWE Real_CPI'!F141</f>
        <v>468.76676577373109</v>
      </c>
    </row>
    <row r="127" spans="1:4" x14ac:dyDescent="0.35">
      <c r="A127" s="201">
        <v>40330</v>
      </c>
      <c r="B127" s="193"/>
      <c r="C127" s="55">
        <f>'AWE Real_CPI'!B142</f>
        <v>496.27553239721419</v>
      </c>
      <c r="D127" s="55">
        <f>'AWE Real_CPI'!F142</f>
        <v>468.72326085685751</v>
      </c>
    </row>
    <row r="128" spans="1:4" x14ac:dyDescent="0.35">
      <c r="A128" s="201">
        <v>40360</v>
      </c>
      <c r="B128" s="193"/>
      <c r="C128" s="55">
        <f>'AWE Real_CPI'!B143</f>
        <v>496.55746868543787</v>
      </c>
      <c r="D128" s="55">
        <f>'AWE Real_CPI'!F143</f>
        <v>470.37444821911527</v>
      </c>
    </row>
    <row r="129" spans="1:4" x14ac:dyDescent="0.35">
      <c r="A129" s="201">
        <v>40391</v>
      </c>
      <c r="B129" s="193"/>
      <c r="C129" s="55">
        <f>'AWE Real_CPI'!B144</f>
        <v>497.15107029251226</v>
      </c>
      <c r="D129" s="55">
        <f>'AWE Real_CPI'!F144</f>
        <v>469.76343347979571</v>
      </c>
    </row>
    <row r="130" spans="1:4" x14ac:dyDescent="0.35">
      <c r="A130" s="201">
        <v>40422</v>
      </c>
      <c r="B130" s="193"/>
      <c r="C130" s="55">
        <f>'AWE Real_CPI'!B145</f>
        <v>498.08282548627193</v>
      </c>
      <c r="D130" s="55">
        <f>'AWE Real_CPI'!F145</f>
        <v>471.1845645309723</v>
      </c>
    </row>
    <row r="131" spans="1:4" x14ac:dyDescent="0.35">
      <c r="A131" s="201">
        <v>40452</v>
      </c>
      <c r="B131" s="193"/>
      <c r="C131" s="55">
        <f>'AWE Real_CPI'!B146</f>
        <v>496.73250158848981</v>
      </c>
      <c r="D131" s="55">
        <f>'AWE Real_CPI'!F146</f>
        <v>470.13127309007376</v>
      </c>
    </row>
    <row r="132" spans="1:4" x14ac:dyDescent="0.35">
      <c r="A132" s="201">
        <v>40483</v>
      </c>
      <c r="B132" s="193"/>
      <c r="C132" s="55">
        <f>'AWE Real_CPI'!B147</f>
        <v>496.04832095426332</v>
      </c>
      <c r="D132" s="55">
        <f>'AWE Real_CPI'!F147</f>
        <v>469.39829395740634</v>
      </c>
    </row>
    <row r="133" spans="1:4" x14ac:dyDescent="0.35">
      <c r="A133" s="201">
        <v>40513</v>
      </c>
      <c r="B133" s="193"/>
      <c r="C133" s="55">
        <f>'AWE Real_CPI'!B148</f>
        <v>493.91404212739485</v>
      </c>
      <c r="D133" s="55">
        <f>'AWE Real_CPI'!F148</f>
        <v>465.54581543357074</v>
      </c>
    </row>
    <row r="134" spans="1:4" x14ac:dyDescent="0.35">
      <c r="A134" s="201">
        <v>40544</v>
      </c>
      <c r="B134" s="193"/>
      <c r="C134" s="55">
        <f>'AWE Real_CPI'!B149</f>
        <v>497.15692130290284</v>
      </c>
      <c r="D134" s="55">
        <f>'AWE Real_CPI'!F149</f>
        <v>464.74094469808546</v>
      </c>
    </row>
    <row r="135" spans="1:4" x14ac:dyDescent="0.35">
      <c r="A135" s="201">
        <v>40575</v>
      </c>
      <c r="B135" s="193"/>
      <c r="C135" s="55">
        <f>'AWE Real_CPI'!B150</f>
        <v>493.05902401511537</v>
      </c>
      <c r="D135" s="55">
        <f>'AWE Real_CPI'!F150</f>
        <v>462.26859628489882</v>
      </c>
    </row>
    <row r="136" spans="1:4" x14ac:dyDescent="0.35">
      <c r="A136" s="201">
        <v>40603</v>
      </c>
      <c r="B136" s="193"/>
      <c r="C136" s="55">
        <f>'AWE Real_CPI'!B151</f>
        <v>493.25901208104864</v>
      </c>
      <c r="D136" s="55">
        <f>'AWE Real_CPI'!F151</f>
        <v>461.73687727678532</v>
      </c>
    </row>
    <row r="137" spans="1:4" x14ac:dyDescent="0.35">
      <c r="A137" s="201">
        <v>40634</v>
      </c>
      <c r="B137" s="193"/>
      <c r="C137" s="55">
        <f>'AWE Real_CPI'!B152</f>
        <v>486.84389245945107</v>
      </c>
      <c r="D137" s="55">
        <f>'AWE Real_CPI'!F152</f>
        <v>458.48906854324446</v>
      </c>
    </row>
    <row r="138" spans="1:4" x14ac:dyDescent="0.35">
      <c r="A138" s="201">
        <v>40664</v>
      </c>
      <c r="B138" s="193"/>
      <c r="C138" s="55">
        <f>'AWE Real_CPI'!B153</f>
        <v>487.8280989416632</v>
      </c>
      <c r="D138" s="55">
        <f>'AWE Real_CPI'!F153</f>
        <v>459.17205984523838</v>
      </c>
    </row>
    <row r="139" spans="1:4" x14ac:dyDescent="0.35">
      <c r="A139" s="201">
        <v>40695</v>
      </c>
      <c r="B139" s="193"/>
      <c r="C139" s="55">
        <f>'AWE Real_CPI'!B154</f>
        <v>490.00919651917314</v>
      </c>
      <c r="D139" s="55">
        <f>'AWE Real_CPI'!F154</f>
        <v>458.70746045991837</v>
      </c>
    </row>
    <row r="140" spans="1:4" x14ac:dyDescent="0.35">
      <c r="A140" s="201">
        <v>40725</v>
      </c>
      <c r="B140" s="193"/>
      <c r="C140" s="55">
        <f>'AWE Real_CPI'!B155</f>
        <v>488.20900865523333</v>
      </c>
      <c r="D140" s="55">
        <f>'AWE Real_CPI'!F155</f>
        <v>457.67313628570651</v>
      </c>
    </row>
    <row r="141" spans="1:4" x14ac:dyDescent="0.35">
      <c r="A141" s="201">
        <v>40756</v>
      </c>
      <c r="B141" s="193"/>
      <c r="C141" s="55">
        <f>'AWE Real_CPI'!B156</f>
        <v>484.56384840358618</v>
      </c>
      <c r="D141" s="55">
        <f>'AWE Real_CPI'!F156</f>
        <v>456.64505792058958</v>
      </c>
    </row>
    <row r="142" spans="1:4" x14ac:dyDescent="0.35">
      <c r="A142" s="201">
        <v>40787</v>
      </c>
      <c r="B142" s="193"/>
      <c r="C142" s="55">
        <f>'AWE Real_CPI'!B157</f>
        <v>482.60722527915982</v>
      </c>
      <c r="D142" s="55">
        <f>'AWE Real_CPI'!F157</f>
        <v>455.72858442731126</v>
      </c>
    </row>
    <row r="143" spans="1:4" x14ac:dyDescent="0.35">
      <c r="A143" s="201">
        <v>40817</v>
      </c>
      <c r="B143" s="193"/>
      <c r="C143" s="55">
        <f>'AWE Real_CPI'!B158</f>
        <v>483.12026487116009</v>
      </c>
      <c r="D143" s="55">
        <f>'AWE Real_CPI'!F158</f>
        <v>455.93661014948577</v>
      </c>
    </row>
    <row r="144" spans="1:4" x14ac:dyDescent="0.35">
      <c r="A144" s="201">
        <v>40848</v>
      </c>
      <c r="B144" s="193"/>
      <c r="C144" s="55">
        <f>'AWE Real_CPI'!B159</f>
        <v>483.0314228735279</v>
      </c>
      <c r="D144" s="55">
        <f>'AWE Real_CPI'!F159</f>
        <v>456.21160768818658</v>
      </c>
    </row>
    <row r="145" spans="1:4" x14ac:dyDescent="0.35">
      <c r="A145" s="201">
        <v>40878</v>
      </c>
      <c r="B145" s="193"/>
      <c r="C145" s="55">
        <f>'AWE Real_CPI'!B160</f>
        <v>482.17356443687208</v>
      </c>
      <c r="D145" s="55">
        <f>'AWE Real_CPI'!F160</f>
        <v>454.97380100255037</v>
      </c>
    </row>
    <row r="146" spans="1:4" x14ac:dyDescent="0.35">
      <c r="A146" s="201">
        <v>40909</v>
      </c>
      <c r="B146" s="193"/>
      <c r="C146" s="55">
        <f>'AWE Real_CPI'!B161</f>
        <v>480.87468633163354</v>
      </c>
      <c r="D146" s="55">
        <f>'AWE Real_CPI'!F161</f>
        <v>452.98654198818798</v>
      </c>
    </row>
    <row r="147" spans="1:4" x14ac:dyDescent="0.35">
      <c r="A147" s="201">
        <v>40940</v>
      </c>
      <c r="B147" s="193"/>
      <c r="C147" s="55">
        <f>'AWE Real_CPI'!B162</f>
        <v>481.64597023360898</v>
      </c>
      <c r="D147" s="55">
        <f>'AWE Real_CPI'!F162</f>
        <v>454.66216797633621</v>
      </c>
    </row>
    <row r="148" spans="1:4" x14ac:dyDescent="0.35">
      <c r="A148" s="201">
        <v>40969</v>
      </c>
      <c r="B148" s="193"/>
      <c r="C148" s="55">
        <f>'AWE Real_CPI'!B163</f>
        <v>480.62878919049001</v>
      </c>
      <c r="D148" s="55">
        <f>'AWE Real_CPI'!F163</f>
        <v>454.66292466977239</v>
      </c>
    </row>
    <row r="149" spans="1:4" x14ac:dyDescent="0.35">
      <c r="A149" s="201">
        <v>41000</v>
      </c>
      <c r="B149" s="193"/>
      <c r="C149" s="55">
        <f>'AWE Real_CPI'!B164</f>
        <v>482.20351385399101</v>
      </c>
      <c r="D149" s="55">
        <f>'AWE Real_CPI'!F164</f>
        <v>452.56773888235921</v>
      </c>
    </row>
    <row r="150" spans="1:4" x14ac:dyDescent="0.35">
      <c r="A150" s="201">
        <v>41030</v>
      </c>
      <c r="B150" s="193"/>
      <c r="C150" s="55">
        <f>'AWE Real_CPI'!B165</f>
        <v>482.65069385028715</v>
      </c>
      <c r="D150" s="55">
        <f>'AWE Real_CPI'!F165</f>
        <v>454.58644273353474</v>
      </c>
    </row>
    <row r="151" spans="1:4" x14ac:dyDescent="0.35">
      <c r="A151" s="201">
        <v>41061</v>
      </c>
      <c r="B151" s="193"/>
      <c r="C151" s="55">
        <f>'AWE Real_CPI'!B166</f>
        <v>483.69397154908546</v>
      </c>
      <c r="D151" s="55">
        <f>'AWE Real_CPI'!F166</f>
        <v>456.84068198888525</v>
      </c>
    </row>
    <row r="152" spans="1:4" x14ac:dyDescent="0.35">
      <c r="A152" s="201">
        <v>41091</v>
      </c>
      <c r="B152" s="193"/>
      <c r="C152" s="55">
        <f>'AWE Real_CPI'!B167</f>
        <v>483.03891665373447</v>
      </c>
      <c r="D152" s="55">
        <f>'AWE Real_CPI'!F167</f>
        <v>454.53738607420172</v>
      </c>
    </row>
    <row r="153" spans="1:4" x14ac:dyDescent="0.35">
      <c r="A153" s="201">
        <v>41122</v>
      </c>
      <c r="B153" s="193"/>
      <c r="C153" s="55">
        <f>'AWE Real_CPI'!B168</f>
        <v>483.26210105706946</v>
      </c>
      <c r="D153" s="55">
        <f>'AWE Real_CPI'!F168</f>
        <v>455.32609944822832</v>
      </c>
    </row>
    <row r="154" spans="1:4" x14ac:dyDescent="0.35">
      <c r="A154" s="201">
        <v>41153</v>
      </c>
      <c r="B154" s="193"/>
      <c r="C154" s="55">
        <f>'AWE Real_CPI'!B169</f>
        <v>480.1075160211866</v>
      </c>
      <c r="D154" s="55">
        <f>'AWE Real_CPI'!F169</f>
        <v>452.53395484729975</v>
      </c>
    </row>
    <row r="155" spans="1:4" x14ac:dyDescent="0.35">
      <c r="A155" s="201">
        <v>41183</v>
      </c>
      <c r="B155" s="193"/>
      <c r="C155" s="55">
        <f>'AWE Real_CPI'!B170</f>
        <v>477.44939311931097</v>
      </c>
      <c r="D155" s="55">
        <f>'AWE Real_CPI'!F170</f>
        <v>449.96099681293907</v>
      </c>
    </row>
    <row r="156" spans="1:4" x14ac:dyDescent="0.35">
      <c r="A156" s="201">
        <v>41214</v>
      </c>
      <c r="B156" s="193"/>
      <c r="C156" s="55">
        <f>'AWE Real_CPI'!B171</f>
        <v>477.51761257090106</v>
      </c>
      <c r="D156" s="55">
        <f>'AWE Real_CPI'!F171</f>
        <v>450.27175039235556</v>
      </c>
    </row>
    <row r="157" spans="1:4" x14ac:dyDescent="0.35">
      <c r="A157" s="201">
        <v>41244</v>
      </c>
      <c r="B157" s="193"/>
      <c r="C157" s="55">
        <f>'AWE Real_CPI'!B172</f>
        <v>474.9127265669494</v>
      </c>
      <c r="D157" s="55">
        <f>'AWE Real_CPI'!F172</f>
        <v>448.50539355139279</v>
      </c>
    </row>
    <row r="158" spans="1:4" x14ac:dyDescent="0.35">
      <c r="A158" s="201">
        <v>41275</v>
      </c>
      <c r="B158" s="193"/>
      <c r="C158" s="55">
        <f>'AWE Real_CPI'!B173</f>
        <v>473.83586356854653</v>
      </c>
      <c r="D158" s="55">
        <f>'AWE Real_CPI'!F173</f>
        <v>445.7390002136105</v>
      </c>
    </row>
    <row r="159" spans="1:4" x14ac:dyDescent="0.35">
      <c r="A159" s="201">
        <v>41306</v>
      </c>
      <c r="B159" s="193"/>
      <c r="C159" s="55">
        <f>'AWE Real_CPI'!B174</f>
        <v>473.27686683042538</v>
      </c>
      <c r="D159" s="55">
        <f>'AWE Real_CPI'!F174</f>
        <v>445.16656249756898</v>
      </c>
    </row>
    <row r="160" spans="1:4" x14ac:dyDescent="0.35">
      <c r="A160" s="201">
        <v>41334</v>
      </c>
      <c r="B160" s="193"/>
      <c r="C160" s="55">
        <f>'AWE Real_CPI'!B175</f>
        <v>464.20122677613671</v>
      </c>
      <c r="D160" s="55">
        <f>'AWE Real_CPI'!F175</f>
        <v>445.09687207376902</v>
      </c>
    </row>
    <row r="161" spans="1:4" x14ac:dyDescent="0.35">
      <c r="A161" s="201">
        <v>41365</v>
      </c>
      <c r="B161" s="193"/>
      <c r="C161" s="55">
        <f>'AWE Real_CPI'!B176</f>
        <v>488.16238368389867</v>
      </c>
      <c r="D161" s="55">
        <f>'AWE Real_CPI'!F176</f>
        <v>446.84771964350068</v>
      </c>
    </row>
    <row r="162" spans="1:4" x14ac:dyDescent="0.35">
      <c r="A162" s="201">
        <v>41395</v>
      </c>
      <c r="B162" s="193"/>
      <c r="C162" s="55">
        <f>'AWE Real_CPI'!B177</f>
        <v>477.20534414691662</v>
      </c>
      <c r="D162" s="55">
        <f>'AWE Real_CPI'!F177</f>
        <v>446.87030229957207</v>
      </c>
    </row>
    <row r="163" spans="1:4" x14ac:dyDescent="0.35">
      <c r="A163" s="201">
        <v>41426</v>
      </c>
      <c r="B163" s="193"/>
      <c r="C163" s="55">
        <f>'AWE Real_CPI'!B178</f>
        <v>474.97833594397707</v>
      </c>
      <c r="D163" s="55">
        <f>'AWE Real_CPI'!F178</f>
        <v>447.25132349224094</v>
      </c>
    </row>
    <row r="164" spans="1:4" x14ac:dyDescent="0.35">
      <c r="A164" s="201">
        <v>41456</v>
      </c>
      <c r="B164" s="193"/>
      <c r="C164" s="55">
        <f>'AWE Real_CPI'!B179</f>
        <v>473.59529196919607</v>
      </c>
      <c r="D164" s="55">
        <f>'AWE Real_CPI'!F179</f>
        <v>446.44930022951371</v>
      </c>
    </row>
    <row r="165" spans="1:4" x14ac:dyDescent="0.35">
      <c r="A165" s="201">
        <v>41487</v>
      </c>
      <c r="B165" s="193"/>
      <c r="C165" s="55">
        <f>'AWE Real_CPI'!B180</f>
        <v>472.89550299845439</v>
      </c>
      <c r="D165" s="55">
        <f>'AWE Real_CPI'!F180</f>
        <v>445.38089792690448</v>
      </c>
    </row>
    <row r="166" spans="1:4" x14ac:dyDescent="0.35">
      <c r="A166" s="201">
        <v>41518</v>
      </c>
      <c r="B166" s="193"/>
      <c r="C166" s="55">
        <f>'AWE Real_CPI'!B181</f>
        <v>472.21268075421756</v>
      </c>
      <c r="D166" s="55">
        <f>'AWE Real_CPI'!F181</f>
        <v>443.50032877192609</v>
      </c>
    </row>
    <row r="167" spans="1:4" x14ac:dyDescent="0.35">
      <c r="A167" s="201">
        <v>41548</v>
      </c>
      <c r="B167" s="193"/>
      <c r="C167" s="55">
        <f>'AWE Real_CPI'!B182</f>
        <v>471.88217569096605</v>
      </c>
      <c r="D167" s="55">
        <f>'AWE Real_CPI'!F182</f>
        <v>444.42680486394403</v>
      </c>
    </row>
    <row r="168" spans="1:4" x14ac:dyDescent="0.35">
      <c r="A168" s="201">
        <v>41579</v>
      </c>
      <c r="B168" s="193"/>
      <c r="C168" s="55">
        <f>'AWE Real_CPI'!B183</f>
        <v>471.23872077863007</v>
      </c>
      <c r="D168" s="55">
        <f>'AWE Real_CPI'!F183</f>
        <v>443.39787015241762</v>
      </c>
    </row>
    <row r="169" spans="1:4" x14ac:dyDescent="0.35">
      <c r="A169" s="201">
        <v>41609</v>
      </c>
      <c r="B169" s="193"/>
      <c r="C169" s="55">
        <f>'AWE Real_CPI'!B184</f>
        <v>471.55721712313266</v>
      </c>
      <c r="D169" s="55">
        <f>'AWE Real_CPI'!F184</f>
        <v>444.7467537270449</v>
      </c>
    </row>
    <row r="170" spans="1:4" x14ac:dyDescent="0.35">
      <c r="A170" s="201">
        <v>41640</v>
      </c>
      <c r="B170" s="193"/>
      <c r="C170" s="55">
        <f>'AWE Real_CPI'!B185</f>
        <v>471.9242705521234</v>
      </c>
      <c r="D170" s="55">
        <f>'AWE Real_CPI'!F185</f>
        <v>444.35835756707797</v>
      </c>
    </row>
    <row r="171" spans="1:4" x14ac:dyDescent="0.35">
      <c r="A171" s="201">
        <v>41671</v>
      </c>
      <c r="B171" s="193"/>
      <c r="C171" s="55">
        <f>'AWE Real_CPI'!B186</f>
        <v>474.80416908278784</v>
      </c>
      <c r="D171" s="55">
        <f>'AWE Real_CPI'!F186</f>
        <v>441.98778748214613</v>
      </c>
    </row>
    <row r="172" spans="1:4" x14ac:dyDescent="0.35">
      <c r="A172" s="201">
        <v>41699</v>
      </c>
      <c r="B172" s="193"/>
      <c r="C172" s="55">
        <f>'AWE Real_CPI'!B187</f>
        <v>463.8572793165464</v>
      </c>
      <c r="D172" s="55">
        <f>'AWE Real_CPI'!F187</f>
        <v>440.95793573276882</v>
      </c>
    </row>
    <row r="173" spans="1:4" x14ac:dyDescent="0.35">
      <c r="A173" s="201">
        <v>41730</v>
      </c>
      <c r="B173" s="193"/>
      <c r="C173" s="55">
        <f>'AWE Real_CPI'!B188</f>
        <v>470.82371346197442</v>
      </c>
      <c r="D173" s="55">
        <f>'AWE Real_CPI'!F188</f>
        <v>440.72065204527928</v>
      </c>
    </row>
    <row r="174" spans="1:4" x14ac:dyDescent="0.35">
      <c r="A174" s="201">
        <v>41760</v>
      </c>
      <c r="B174" s="193"/>
      <c r="C174" s="55">
        <f>'AWE Real_CPI'!B189</f>
        <v>470.72790749469772</v>
      </c>
      <c r="D174" s="55">
        <f>'AWE Real_CPI'!F189</f>
        <v>442.32545292345355</v>
      </c>
    </row>
    <row r="175" spans="1:4" x14ac:dyDescent="0.35">
      <c r="A175" s="201">
        <v>41791</v>
      </c>
      <c r="B175" s="193"/>
      <c r="C175" s="55">
        <f>'AWE Real_CPI'!B190</f>
        <v>469.65201658298747</v>
      </c>
      <c r="D175" s="55">
        <f>'AWE Real_CPI'!F190</f>
        <v>441.78329522565616</v>
      </c>
    </row>
    <row r="176" spans="1:4" x14ac:dyDescent="0.35">
      <c r="A176" s="201">
        <v>41821</v>
      </c>
      <c r="B176" s="193"/>
      <c r="C176" s="55">
        <f>'AWE Real_CPI'!B191</f>
        <v>468.33284016077164</v>
      </c>
      <c r="D176" s="55">
        <f>'AWE Real_CPI'!F191</f>
        <v>442.01215327690801</v>
      </c>
    </row>
    <row r="177" spans="1:4" x14ac:dyDescent="0.35">
      <c r="A177" s="201">
        <v>41852</v>
      </c>
      <c r="B177" s="193"/>
      <c r="C177" s="55">
        <f>'AWE Real_CPI'!B192</f>
        <v>469.8006598240982</v>
      </c>
      <c r="D177" s="55">
        <f>'AWE Real_CPI'!F192</f>
        <v>443.1162365773248</v>
      </c>
    </row>
    <row r="178" spans="1:4" x14ac:dyDescent="0.35">
      <c r="A178" s="201">
        <v>41883</v>
      </c>
      <c r="B178" s="193"/>
      <c r="C178" s="55">
        <f>'AWE Real_CPI'!B193</f>
        <v>473.05838444741812</v>
      </c>
      <c r="D178" s="55">
        <f>'AWE Real_CPI'!F193</f>
        <v>445.83058346423712</v>
      </c>
    </row>
    <row r="179" spans="1:4" x14ac:dyDescent="0.35">
      <c r="A179" s="201">
        <v>41913</v>
      </c>
      <c r="B179" s="193"/>
      <c r="C179" s="55">
        <f>'AWE Real_CPI'!B194</f>
        <v>474.71325624021802</v>
      </c>
      <c r="D179" s="55">
        <f>'AWE Real_CPI'!F194</f>
        <v>446.18195310118762</v>
      </c>
    </row>
    <row r="180" spans="1:4" x14ac:dyDescent="0.35">
      <c r="A180" s="201">
        <v>41944</v>
      </c>
      <c r="B180" s="193"/>
      <c r="C180" s="55">
        <f>'AWE Real_CPI'!B195</f>
        <v>475.62837012032173</v>
      </c>
      <c r="D180" s="55">
        <f>'AWE Real_CPI'!F195</f>
        <v>446.52363407702376</v>
      </c>
    </row>
    <row r="181" spans="1:4" x14ac:dyDescent="0.35">
      <c r="A181" s="201">
        <v>41974</v>
      </c>
      <c r="B181" s="193"/>
      <c r="C181" s="55">
        <f>'AWE Real_CPI'!B196</f>
        <v>479.76760869346623</v>
      </c>
      <c r="D181" s="55">
        <f>'AWE Real_CPI'!F196</f>
        <v>448.64767820928392</v>
      </c>
    </row>
    <row r="182" spans="1:4" x14ac:dyDescent="0.35">
      <c r="A182" s="201">
        <v>42005</v>
      </c>
      <c r="B182" s="193"/>
      <c r="C182" s="55">
        <f>'AWE Real_CPI'!B197</f>
        <v>477.07759373946908</v>
      </c>
      <c r="D182" s="55">
        <f>'AWE Real_CPI'!F197</f>
        <v>449.79891381183597</v>
      </c>
    </row>
    <row r="183" spans="1:4" x14ac:dyDescent="0.35">
      <c r="A183" s="201">
        <v>42036</v>
      </c>
      <c r="B183" s="193"/>
      <c r="C183" s="55">
        <f>'AWE Real_CPI'!B198</f>
        <v>481.38740958295426</v>
      </c>
      <c r="D183" s="55">
        <f>'AWE Real_CPI'!F198</f>
        <v>451.92823222901353</v>
      </c>
    </row>
    <row r="184" spans="1:4" x14ac:dyDescent="0.35">
      <c r="A184" s="201">
        <v>42064</v>
      </c>
      <c r="B184" s="193"/>
      <c r="C184" s="55">
        <f>'AWE Real_CPI'!B199</f>
        <v>482.23765766435497</v>
      </c>
      <c r="D184" s="55">
        <f>'AWE Real_CPI'!F199</f>
        <v>453.41190338209088</v>
      </c>
    </row>
    <row r="185" spans="1:4" x14ac:dyDescent="0.35">
      <c r="A185" s="201">
        <v>42095</v>
      </c>
      <c r="B185" s="193"/>
      <c r="C185" s="55">
        <f>'AWE Real_CPI'!B200</f>
        <v>483.39098949521474</v>
      </c>
      <c r="D185" s="55">
        <f>'AWE Real_CPI'!F200</f>
        <v>453.81044866598063</v>
      </c>
    </row>
    <row r="186" spans="1:4" x14ac:dyDescent="0.35">
      <c r="A186" s="201">
        <v>42125</v>
      </c>
      <c r="B186" s="193"/>
      <c r="C186" s="55">
        <f>'AWE Real_CPI'!B201</f>
        <v>482.77127150498256</v>
      </c>
      <c r="D186" s="55">
        <f>'AWE Real_CPI'!F201</f>
        <v>454.17664169000687</v>
      </c>
    </row>
    <row r="187" spans="1:4" x14ac:dyDescent="0.35">
      <c r="A187" s="201">
        <v>42156</v>
      </c>
      <c r="B187" s="193"/>
      <c r="C187" s="55">
        <f>'AWE Real_CPI'!B202</f>
        <v>480.74359254782865</v>
      </c>
      <c r="D187" s="55">
        <f>'AWE Real_CPI'!F202</f>
        <v>453.63634204295209</v>
      </c>
    </row>
    <row r="188" spans="1:4" x14ac:dyDescent="0.35">
      <c r="A188" s="201">
        <v>42186</v>
      </c>
      <c r="B188" s="193"/>
      <c r="C188" s="55">
        <f>'AWE Real_CPI'!B203</f>
        <v>484.13587477429274</v>
      </c>
      <c r="D188" s="55">
        <f>'AWE Real_CPI'!F203</f>
        <v>454.3423080062081</v>
      </c>
    </row>
    <row r="189" spans="1:4" x14ac:dyDescent="0.35">
      <c r="A189" s="201">
        <v>42217</v>
      </c>
      <c r="B189" s="193"/>
      <c r="C189" s="55">
        <f>'AWE Real_CPI'!B204</f>
        <v>484.45716329114094</v>
      </c>
      <c r="D189" s="55">
        <f>'AWE Real_CPI'!F204</f>
        <v>454.01570926993395</v>
      </c>
    </row>
    <row r="190" spans="1:4" x14ac:dyDescent="0.35">
      <c r="A190" s="201">
        <v>42248</v>
      </c>
      <c r="B190" s="193"/>
      <c r="C190" s="55">
        <f>'AWE Real_CPI'!B205</f>
        <v>483.28780922821875</v>
      </c>
      <c r="D190" s="55">
        <f>'AWE Real_CPI'!F205</f>
        <v>454.51421689606838</v>
      </c>
    </row>
    <row r="191" spans="1:4" x14ac:dyDescent="0.35">
      <c r="A191" s="201">
        <v>42278</v>
      </c>
      <c r="B191" s="193"/>
      <c r="C191" s="55">
        <f>'AWE Real_CPI'!B206</f>
        <v>483.70764897462249</v>
      </c>
      <c r="D191" s="55">
        <f>'AWE Real_CPI'!F206</f>
        <v>453.81581370782277</v>
      </c>
    </row>
    <row r="192" spans="1:4" x14ac:dyDescent="0.35">
      <c r="A192" s="201">
        <v>42309</v>
      </c>
      <c r="B192" s="193"/>
      <c r="C192" s="55">
        <f>'AWE Real_CPI'!B207</f>
        <v>484.29554205219733</v>
      </c>
      <c r="D192" s="55">
        <f>'AWE Real_CPI'!F207</f>
        <v>455.1226054639057</v>
      </c>
    </row>
    <row r="193" spans="1:4" x14ac:dyDescent="0.35">
      <c r="A193" s="201">
        <v>42339</v>
      </c>
      <c r="B193" s="193"/>
      <c r="C193" s="55">
        <f>'AWE Real_CPI'!B208</f>
        <v>487.12391097474136</v>
      </c>
      <c r="D193" s="55">
        <f>'AWE Real_CPI'!F208</f>
        <v>456.55779089490784</v>
      </c>
    </row>
    <row r="194" spans="1:4" x14ac:dyDescent="0.35">
      <c r="A194" s="201">
        <v>42370</v>
      </c>
      <c r="B194" s="193"/>
      <c r="C194" s="55">
        <f>'AWE Real_CPI'!B209</f>
        <v>488.95618738386713</v>
      </c>
      <c r="D194" s="55">
        <f>'AWE Real_CPI'!F209</f>
        <v>459.27789595788641</v>
      </c>
    </row>
    <row r="195" spans="1:4" x14ac:dyDescent="0.35">
      <c r="A195" s="201">
        <v>42401</v>
      </c>
      <c r="B195" s="193"/>
      <c r="C195" s="55">
        <f>'AWE Real_CPI'!B210</f>
        <v>487.58664917018984</v>
      </c>
      <c r="D195" s="55">
        <f>'AWE Real_CPI'!F210</f>
        <v>461.48331365416857</v>
      </c>
    </row>
    <row r="196" spans="1:4" x14ac:dyDescent="0.35">
      <c r="A196" s="201">
        <v>42430</v>
      </c>
      <c r="B196" s="193"/>
      <c r="C196" s="55">
        <f>'AWE Real_CPI'!B211</f>
        <v>489.45887366799491</v>
      </c>
      <c r="D196" s="55">
        <f>'AWE Real_CPI'!F211</f>
        <v>461.15365731224045</v>
      </c>
    </row>
    <row r="197" spans="1:4" x14ac:dyDescent="0.35">
      <c r="A197" s="201">
        <v>42461</v>
      </c>
      <c r="B197" s="193"/>
      <c r="C197" s="55">
        <f>'AWE Real_CPI'!B212</f>
        <v>495.86582934005622</v>
      </c>
      <c r="D197" s="55">
        <f>'AWE Real_CPI'!F212</f>
        <v>462.9838959483165</v>
      </c>
    </row>
    <row r="198" spans="1:4" x14ac:dyDescent="0.35">
      <c r="A198" s="201">
        <v>42491</v>
      </c>
      <c r="B198" s="193"/>
      <c r="C198" s="55">
        <f>'AWE Real_CPI'!B213</f>
        <v>492.9978125318022</v>
      </c>
      <c r="D198" s="55">
        <f>'AWE Real_CPI'!F213</f>
        <v>461.93607675274296</v>
      </c>
    </row>
    <row r="199" spans="1:4" x14ac:dyDescent="0.35">
      <c r="A199" s="201">
        <v>42522</v>
      </c>
      <c r="B199" s="193"/>
      <c r="C199" s="55">
        <f>'AWE Real_CPI'!B214</f>
        <v>491.68797136301379</v>
      </c>
      <c r="D199" s="55">
        <f>'AWE Real_CPI'!F214</f>
        <v>462.38517676481888</v>
      </c>
    </row>
    <row r="200" spans="1:4" x14ac:dyDescent="0.35">
      <c r="A200" s="201">
        <v>42552</v>
      </c>
      <c r="B200" s="193"/>
      <c r="C200" s="55">
        <f>'AWE Real_CPI'!B215</f>
        <v>493.69032092030318</v>
      </c>
      <c r="D200" s="55">
        <f>'AWE Real_CPI'!F215</f>
        <v>461.66767916317957</v>
      </c>
    </row>
    <row r="201" spans="1:4" x14ac:dyDescent="0.35">
      <c r="A201" s="201">
        <v>42583</v>
      </c>
      <c r="B201" s="193"/>
      <c r="C201" s="55">
        <f>'AWE Real_CPI'!B216</f>
        <v>492.12187441739462</v>
      </c>
      <c r="D201" s="55">
        <f>'AWE Real_CPI'!F216</f>
        <v>461.79513272900374</v>
      </c>
    </row>
    <row r="202" spans="1:4" x14ac:dyDescent="0.35">
      <c r="A202" s="201">
        <v>42614</v>
      </c>
      <c r="B202" s="193"/>
      <c r="C202" s="55">
        <f>'AWE Real_CPI'!B217</f>
        <v>491.21137407012611</v>
      </c>
      <c r="D202" s="55">
        <f>'AWE Real_CPI'!F217</f>
        <v>462.19744874955887</v>
      </c>
    </row>
    <row r="203" spans="1:4" x14ac:dyDescent="0.35">
      <c r="A203" s="201">
        <v>42644</v>
      </c>
      <c r="B203" s="193"/>
      <c r="C203" s="55">
        <f>'AWE Real_CPI'!B218</f>
        <v>492.31074236229574</v>
      </c>
      <c r="D203" s="55">
        <f>'AWE Real_CPI'!F218</f>
        <v>461.41847100538661</v>
      </c>
    </row>
    <row r="204" spans="1:4" x14ac:dyDescent="0.35">
      <c r="A204" s="201">
        <v>42675</v>
      </c>
      <c r="B204" s="193"/>
      <c r="C204" s="55">
        <f>'AWE Real_CPI'!B219</f>
        <v>492.749224655239</v>
      </c>
      <c r="D204" s="55">
        <f>'AWE Real_CPI'!F219</f>
        <v>462.41569350394036</v>
      </c>
    </row>
    <row r="205" spans="1:4" x14ac:dyDescent="0.35">
      <c r="A205" s="201">
        <v>42705</v>
      </c>
      <c r="B205" s="193"/>
      <c r="C205" s="55">
        <f>'AWE Real_CPI'!B220</f>
        <v>488.53593448060985</v>
      </c>
      <c r="D205" s="55">
        <f>'AWE Real_CPI'!F220</f>
        <v>459.49060469527393</v>
      </c>
    </row>
    <row r="206" spans="1:4" x14ac:dyDescent="0.35">
      <c r="A206" s="201">
        <v>42736</v>
      </c>
      <c r="B206" s="193"/>
      <c r="C206" s="55">
        <f>'AWE Real_CPI'!B221</f>
        <v>487.79681899314949</v>
      </c>
      <c r="D206" s="55">
        <f>'AWE Real_CPI'!F221</f>
        <v>459.61868760556303</v>
      </c>
    </row>
    <row r="207" spans="1:4" x14ac:dyDescent="0.35">
      <c r="A207" s="201">
        <v>42767</v>
      </c>
      <c r="B207" s="193"/>
      <c r="C207" s="55">
        <f>'AWE Real_CPI'!B222</f>
        <v>489.49384347188624</v>
      </c>
      <c r="D207" s="55">
        <f>'AWE Real_CPI'!F222</f>
        <v>458.75577268703097</v>
      </c>
    </row>
    <row r="208" spans="1:4" x14ac:dyDescent="0.35">
      <c r="A208" s="201">
        <v>42795</v>
      </c>
      <c r="B208" s="193"/>
      <c r="C208" s="55">
        <f>'AWE Real_CPI'!B223</f>
        <v>490.28789007508902</v>
      </c>
      <c r="D208" s="55">
        <f>'AWE Real_CPI'!F223</f>
        <v>458.81474567842122</v>
      </c>
    </row>
    <row r="209" spans="1:4" x14ac:dyDescent="0.35">
      <c r="A209" s="201">
        <v>42826</v>
      </c>
      <c r="B209" s="193"/>
      <c r="C209" s="55">
        <f>'AWE Real_CPI'!B224</f>
        <v>489.29113570511612</v>
      </c>
      <c r="D209" s="55">
        <f>'AWE Real_CPI'!F224</f>
        <v>459.10565118887803</v>
      </c>
    </row>
    <row r="210" spans="1:4" x14ac:dyDescent="0.35">
      <c r="A210" s="201">
        <v>42856</v>
      </c>
      <c r="B210" s="193"/>
      <c r="C210" s="55">
        <f>'AWE Real_CPI'!B225</f>
        <v>489.23878450391521</v>
      </c>
      <c r="D210" s="55">
        <f>'AWE Real_CPI'!F225</f>
        <v>459.73817610637502</v>
      </c>
    </row>
    <row r="211" spans="1:4" x14ac:dyDescent="0.35">
      <c r="A211" s="201">
        <v>42887</v>
      </c>
      <c r="B211" s="193"/>
      <c r="C211" s="55">
        <f>'AWE Real_CPI'!B226</f>
        <v>493.15353325009511</v>
      </c>
      <c r="D211" s="55">
        <f>'AWE Real_CPI'!F226</f>
        <v>459.8919770545906</v>
      </c>
    </row>
    <row r="212" spans="1:4" x14ac:dyDescent="0.35">
      <c r="A212" s="201">
        <v>42917</v>
      </c>
      <c r="B212" s="193"/>
      <c r="C212" s="55">
        <f>'AWE Real_CPI'!B227</f>
        <v>488.89623254008131</v>
      </c>
      <c r="D212" s="55">
        <f>'AWE Real_CPI'!F227</f>
        <v>459.4539994327157</v>
      </c>
    </row>
    <row r="213" spans="1:4" x14ac:dyDescent="0.35">
      <c r="A213" s="201">
        <v>42948</v>
      </c>
      <c r="B213" s="193"/>
      <c r="C213" s="55">
        <f>'AWE Real_CPI'!B228</f>
        <v>489.99258383767864</v>
      </c>
      <c r="D213" s="55">
        <f>'AWE Real_CPI'!F228</f>
        <v>459.59423358820675</v>
      </c>
    </row>
    <row r="214" spans="1:4" x14ac:dyDescent="0.35">
      <c r="A214" s="201">
        <v>42979</v>
      </c>
      <c r="B214" s="193"/>
      <c r="C214" s="55">
        <f>'AWE Real_CPI'!B229</f>
        <v>490.81830017456377</v>
      </c>
      <c r="D214" s="55">
        <f>'AWE Real_CPI'!F229</f>
        <v>458.87325940659002</v>
      </c>
    </row>
    <row r="215" spans="1:4" x14ac:dyDescent="0.35">
      <c r="A215" s="201">
        <v>43009</v>
      </c>
      <c r="B215" s="193"/>
      <c r="C215" s="55">
        <f>'AWE Real_CPI'!B230</f>
        <v>489.11603158806247</v>
      </c>
      <c r="D215" s="55">
        <f>'AWE Real_CPI'!F230</f>
        <v>459.06888982345367</v>
      </c>
    </row>
    <row r="216" spans="1:4" x14ac:dyDescent="0.35">
      <c r="A216" s="201">
        <v>43040</v>
      </c>
      <c r="B216" s="193"/>
      <c r="C216" s="55">
        <f>'AWE Real_CPI'!B231</f>
        <v>488.52000052863849</v>
      </c>
      <c r="D216" s="55">
        <f>'AWE Real_CPI'!F231</f>
        <v>458.75255679511656</v>
      </c>
    </row>
    <row r="217" spans="1:4" x14ac:dyDescent="0.35">
      <c r="A217" s="201">
        <v>43070</v>
      </c>
      <c r="B217" s="193"/>
      <c r="C217" s="55">
        <f>'AWE Real_CPI'!B232</f>
        <v>488.92795405942883</v>
      </c>
      <c r="D217" s="55">
        <f>'AWE Real_CPI'!F232</f>
        <v>458.43171823884319</v>
      </c>
    </row>
    <row r="218" spans="1:4" x14ac:dyDescent="0.35">
      <c r="A218" s="201">
        <v>43101</v>
      </c>
      <c r="B218" s="193"/>
      <c r="C218" s="55">
        <f>'AWE Real_CPI'!B233</f>
        <v>485.37603720756505</v>
      </c>
      <c r="D218" s="55">
        <f>'AWE Real_CPI'!F233</f>
        <v>458.1185809225733</v>
      </c>
    </row>
    <row r="219" spans="1:4" x14ac:dyDescent="0.35">
      <c r="A219" s="201">
        <v>43132</v>
      </c>
      <c r="B219" s="193"/>
      <c r="C219" s="55">
        <f>'AWE Real_CPI'!B234</f>
        <v>488.34675955646583</v>
      </c>
      <c r="D219" s="55">
        <f>'AWE Real_CPI'!F234</f>
        <v>459.17158533207908</v>
      </c>
    </row>
    <row r="220" spans="1:4" x14ac:dyDescent="0.35">
      <c r="A220" s="201">
        <v>43160</v>
      </c>
      <c r="B220" s="193"/>
      <c r="C220" s="55">
        <f>'AWE Real_CPI'!B235</f>
        <v>491.58847404551506</v>
      </c>
      <c r="D220" s="55">
        <f>'AWE Real_CPI'!F235</f>
        <v>461.45700728073365</v>
      </c>
    </row>
    <row r="221" spans="1:4" x14ac:dyDescent="0.35">
      <c r="A221" s="201">
        <v>43191</v>
      </c>
      <c r="B221" s="193"/>
      <c r="C221" s="55">
        <f>'AWE Real_CPI'!B236</f>
        <v>491.16132459674117</v>
      </c>
      <c r="D221" s="55">
        <f>'AWE Real_CPI'!F236</f>
        <v>459.76091570567752</v>
      </c>
    </row>
    <row r="222" spans="1:4" x14ac:dyDescent="0.35">
      <c r="A222" s="201">
        <v>43221</v>
      </c>
      <c r="B222" s="193"/>
      <c r="C222" s="55">
        <f>'AWE Real_CPI'!B237</f>
        <v>490.57549958820442</v>
      </c>
      <c r="D222" s="55">
        <f>'AWE Real_CPI'!F237</f>
        <v>460.75450570181636</v>
      </c>
    </row>
    <row r="223" spans="1:4" x14ac:dyDescent="0.35">
      <c r="A223" s="201">
        <v>43252</v>
      </c>
      <c r="B223" s="193"/>
      <c r="C223" s="55">
        <f>'AWE Real_CPI'!B238</f>
        <v>492.3899930731705</v>
      </c>
      <c r="D223" s="55">
        <f>'AWE Real_CPI'!F238</f>
        <v>461.52873809896033</v>
      </c>
    </row>
    <row r="224" spans="1:4" x14ac:dyDescent="0.35">
      <c r="A224" s="201">
        <v>43282</v>
      </c>
      <c r="B224" s="193"/>
      <c r="C224" s="55">
        <f>'AWE Real_CPI'!B239</f>
        <v>492.45333979541761</v>
      </c>
      <c r="D224" s="55">
        <f>'AWE Real_CPI'!F239</f>
        <v>462.21263205197909</v>
      </c>
    </row>
    <row r="225" spans="1:4" x14ac:dyDescent="0.35">
      <c r="A225" s="201">
        <v>43313</v>
      </c>
      <c r="B225" s="193"/>
      <c r="C225" s="55">
        <f>'AWE Real_CPI'!B240</f>
        <v>493.62395475366458</v>
      </c>
      <c r="D225" s="55">
        <f>'AWE Real_CPI'!F240</f>
        <v>462.81926750362845</v>
      </c>
    </row>
    <row r="226" spans="1:4" x14ac:dyDescent="0.35">
      <c r="A226" s="201">
        <v>43344</v>
      </c>
      <c r="B226" s="193"/>
      <c r="C226" s="55">
        <f>'AWE Real_CPI'!B241</f>
        <v>492.90503430542327</v>
      </c>
      <c r="D226" s="55">
        <f>'AWE Real_CPI'!F241</f>
        <v>462.38829398749294</v>
      </c>
    </row>
    <row r="227" spans="1:4" x14ac:dyDescent="0.35">
      <c r="A227" s="201">
        <v>43374</v>
      </c>
      <c r="B227" s="193"/>
      <c r="C227" s="55">
        <f>'AWE Real_CPI'!B242</f>
        <v>497.28158206445266</v>
      </c>
      <c r="D227" s="55">
        <f>'AWE Real_CPI'!F242</f>
        <v>464.00633994487708</v>
      </c>
    </row>
    <row r="228" spans="1:4" x14ac:dyDescent="0.35">
      <c r="A228" s="201">
        <v>43405</v>
      </c>
      <c r="B228" s="193"/>
      <c r="C228" s="55">
        <f>'AWE Real_CPI'!B243</f>
        <v>492.62990700718939</v>
      </c>
      <c r="D228" s="55">
        <f>'AWE Real_CPI'!F243</f>
        <v>463.65652785574355</v>
      </c>
    </row>
    <row r="229" spans="1:4" x14ac:dyDescent="0.35">
      <c r="A229" s="201">
        <v>43435</v>
      </c>
      <c r="B229" s="193"/>
      <c r="C229" s="55">
        <f>'AWE Real_CPI'!B244</f>
        <v>493.20134421615461</v>
      </c>
      <c r="D229" s="55">
        <f>'AWE Real_CPI'!F244</f>
        <v>463.73319100425891</v>
      </c>
    </row>
    <row r="230" spans="1:4" x14ac:dyDescent="0.35">
      <c r="A230" s="201">
        <v>43466</v>
      </c>
      <c r="B230" s="193"/>
      <c r="C230" s="55">
        <f>'AWE Real_CPI'!B245</f>
        <v>493.88848783580511</v>
      </c>
      <c r="D230" s="55">
        <f>'AWE Real_CPI'!F245</f>
        <v>466.61137801726966</v>
      </c>
    </row>
    <row r="231" spans="1:4" x14ac:dyDescent="0.35">
      <c r="A231" s="201">
        <v>43497</v>
      </c>
      <c r="B231" s="193"/>
      <c r="C231" s="55">
        <f>'AWE Real_CPI'!B246</f>
        <v>494.8459971021814</v>
      </c>
      <c r="D231" s="55">
        <f>'AWE Real_CPI'!F246</f>
        <v>465.42963329337204</v>
      </c>
    </row>
    <row r="232" spans="1:4" x14ac:dyDescent="0.35">
      <c r="A232" s="201">
        <v>43525</v>
      </c>
      <c r="B232" s="193"/>
      <c r="C232" s="55">
        <f>'AWE Real_CPI'!B247</f>
        <v>495.58470680111628</v>
      </c>
      <c r="D232" s="55">
        <f>'AWE Real_CPI'!F247</f>
        <v>466.75104644822852</v>
      </c>
    </row>
    <row r="233" spans="1:4" x14ac:dyDescent="0.35">
      <c r="A233" s="201">
        <v>43556</v>
      </c>
      <c r="B233" s="193"/>
      <c r="C233" s="55">
        <f>'AWE Real_CPI'!B248</f>
        <v>499.8902066582861</v>
      </c>
      <c r="D233" s="55">
        <f>'AWE Real_CPI'!F248</f>
        <v>468.22883467339904</v>
      </c>
    </row>
    <row r="234" spans="1:4" x14ac:dyDescent="0.35">
      <c r="A234" s="201">
        <v>43586</v>
      </c>
      <c r="B234" s="193"/>
      <c r="C234" s="55">
        <f>'AWE Real_CPI'!B249</f>
        <v>501.2132982972409</v>
      </c>
      <c r="D234" s="55">
        <f>'AWE Real_CPI'!F249</f>
        <v>469.05271314362261</v>
      </c>
    </row>
    <row r="235" spans="1:4" x14ac:dyDescent="0.35">
      <c r="A235" s="201">
        <v>43617</v>
      </c>
      <c r="B235" s="193"/>
      <c r="C235" s="55">
        <f>'AWE Real_CPI'!B250</f>
        <v>502.2056279047813</v>
      </c>
      <c r="D235" s="55">
        <f>'AWE Real_CPI'!F250</f>
        <v>470.85064379926519</v>
      </c>
    </row>
    <row r="236" spans="1:4" x14ac:dyDescent="0.35">
      <c r="A236" s="201">
        <v>43647</v>
      </c>
      <c r="B236" s="193"/>
      <c r="C236" s="55">
        <f>'AWE Real_CPI'!B251</f>
        <v>502.64721142971621</v>
      </c>
      <c r="D236" s="55">
        <f>'AWE Real_CPI'!F251</f>
        <v>470.46807846051632</v>
      </c>
    </row>
    <row r="237" spans="1:4" x14ac:dyDescent="0.35">
      <c r="A237" s="201">
        <v>43678</v>
      </c>
      <c r="B237" s="193"/>
      <c r="C237" s="55">
        <f>'AWE Real_CPI'!B252</f>
        <v>501.57451252682921</v>
      </c>
      <c r="D237" s="55">
        <f>'AWE Real_CPI'!F252</f>
        <v>470.56966856255798</v>
      </c>
    </row>
    <row r="238" spans="1:4" x14ac:dyDescent="0.35">
      <c r="A238" s="201">
        <v>43709</v>
      </c>
      <c r="B238" s="193"/>
      <c r="C238" s="55">
        <f>'AWE Real_CPI'!B253</f>
        <v>503.42842265875549</v>
      </c>
      <c r="D238" s="55">
        <f>'AWE Real_CPI'!F253</f>
        <v>470.4736564833882</v>
      </c>
    </row>
    <row r="239" spans="1:4" x14ac:dyDescent="0.35">
      <c r="A239" s="201">
        <v>43739</v>
      </c>
      <c r="B239" s="193"/>
      <c r="C239" s="55">
        <f>'AWE Real_CPI'!B254</f>
        <v>502.04367936803715</v>
      </c>
      <c r="D239" s="55">
        <f>'AWE Real_CPI'!F254</f>
        <v>471.68486622566945</v>
      </c>
    </row>
    <row r="240" spans="1:4" x14ac:dyDescent="0.35">
      <c r="A240" s="201">
        <v>43770</v>
      </c>
      <c r="B240" s="193"/>
      <c r="C240" s="55">
        <f>'AWE Real_CPI'!B255</f>
        <v>501.4574106562132</v>
      </c>
      <c r="D240" s="55">
        <f>'AWE Real_CPI'!F255</f>
        <v>472.12566142367353</v>
      </c>
    </row>
    <row r="241" spans="1:4" x14ac:dyDescent="0.35">
      <c r="A241" s="201">
        <v>43800</v>
      </c>
      <c r="B241" s="193"/>
      <c r="C241" s="55">
        <f>'AWE Real_CPI'!B256</f>
        <v>498.458132891785</v>
      </c>
      <c r="D241" s="55">
        <f>'AWE Real_CPI'!F256</f>
        <v>472.13466198489812</v>
      </c>
    </row>
    <row r="242" spans="1:4" x14ac:dyDescent="0.35">
      <c r="A242" s="201">
        <v>43831</v>
      </c>
      <c r="B242" s="193"/>
      <c r="C242" s="55">
        <f>'AWE Real_CPI'!B257</f>
        <v>499.32837922430508</v>
      </c>
      <c r="D242" s="55">
        <f>'AWE Real_CPI'!F257</f>
        <v>471.11127710275156</v>
      </c>
    </row>
    <row r="243" spans="1:4" x14ac:dyDescent="0.35">
      <c r="A243" s="201">
        <v>43862</v>
      </c>
      <c r="B243" s="193"/>
      <c r="C243" s="55">
        <f>'AWE Real_CPI'!B258</f>
        <v>498.03204582114552</v>
      </c>
      <c r="D243" s="55">
        <f>'AWE Real_CPI'!F258</f>
        <v>470.77953981315761</v>
      </c>
    </row>
    <row r="244" spans="1:4" x14ac:dyDescent="0.35">
      <c r="A244" s="201">
        <v>43891</v>
      </c>
      <c r="B244" s="193"/>
      <c r="C244" s="55">
        <f>'AWE Real_CPI'!B259</f>
        <v>493.56316121637275</v>
      </c>
      <c r="D244" s="55">
        <f>'AWE Real_CPI'!F259</f>
        <v>470.91308868124236</v>
      </c>
    </row>
    <row r="245" spans="1:4" x14ac:dyDescent="0.35">
      <c r="A245" s="201">
        <v>43922</v>
      </c>
      <c r="B245" s="193"/>
      <c r="C245" s="55">
        <f>'AWE Real_CPI'!B260</f>
        <v>492.76767551534846</v>
      </c>
      <c r="D245" s="55">
        <f>'AWE Real_CPI'!F260</f>
        <v>464.22233422660361</v>
      </c>
    </row>
    <row r="246" spans="1:4" x14ac:dyDescent="0.35">
      <c r="A246" s="201">
        <v>43952</v>
      </c>
      <c r="B246" s="193"/>
      <c r="C246" s="55">
        <f>'AWE Real_CPI'!B261</f>
        <v>493.60139776843579</v>
      </c>
      <c r="D246" s="55">
        <f>'AWE Real_CPI'!F261</f>
        <v>465.54895994570097</v>
      </c>
    </row>
    <row r="247" spans="1:4" x14ac:dyDescent="0.35">
      <c r="A247" s="201">
        <v>43983</v>
      </c>
      <c r="B247" s="193"/>
      <c r="C247" s="55">
        <f>'AWE Real_CPI'!B262</f>
        <v>492.21107913279343</v>
      </c>
      <c r="D247" s="55">
        <f>'AWE Real_CPI'!F262</f>
        <v>467.43986286604445</v>
      </c>
    </row>
    <row r="248" spans="1:4" x14ac:dyDescent="0.35">
      <c r="A248" s="201">
        <v>44013</v>
      </c>
      <c r="B248" s="193"/>
      <c r="C248" s="55">
        <f>'AWE Real_CPI'!B263</f>
        <v>496.41525534615607</v>
      </c>
      <c r="D248" s="55">
        <f>'AWE Real_CPI'!F263</f>
        <v>469.61947681167624</v>
      </c>
    </row>
    <row r="249" spans="1:4" x14ac:dyDescent="0.35">
      <c r="A249" s="201">
        <v>44044</v>
      </c>
      <c r="B249" s="193"/>
      <c r="C249" s="55">
        <f>'AWE Real_CPI'!B264</f>
        <v>510.17532380034294</v>
      </c>
      <c r="D249" s="55">
        <f>'AWE Real_CPI'!F264</f>
        <v>478.76758919519494</v>
      </c>
    </row>
    <row r="250" spans="1:4" x14ac:dyDescent="0.35">
      <c r="A250" s="201">
        <v>44075</v>
      </c>
      <c r="B250" s="193"/>
      <c r="C250" s="55">
        <f>'AWE Real_CPI'!B265</f>
        <v>513.10537672112673</v>
      </c>
      <c r="D250" s="55">
        <f>'AWE Real_CPI'!F265</f>
        <v>481.34615796559325</v>
      </c>
    </row>
    <row r="251" spans="1:4" x14ac:dyDescent="0.35">
      <c r="A251" s="201">
        <v>44105</v>
      </c>
      <c r="B251" s="193"/>
      <c r="C251" s="55">
        <f>'AWE Real_CPI'!B266</f>
        <v>517.22404641294804</v>
      </c>
      <c r="D251" s="55">
        <f>'AWE Real_CPI'!F266</f>
        <v>484.79267218814226</v>
      </c>
    </row>
    <row r="252" spans="1:4" x14ac:dyDescent="0.35">
      <c r="A252" s="201">
        <v>44136</v>
      </c>
      <c r="B252" s="193"/>
      <c r="C252" s="55">
        <f>'AWE Real_CPI'!B267</f>
        <v>523.73134535186239</v>
      </c>
      <c r="D252" s="55">
        <f>'AWE Real_CPI'!F267</f>
        <v>489.69472902635431</v>
      </c>
    </row>
    <row r="253" spans="1:4" x14ac:dyDescent="0.35">
      <c r="A253" s="201">
        <v>44166</v>
      </c>
      <c r="B253" s="193"/>
      <c r="C253" s="55">
        <f>'AWE Real_CPI'!B268</f>
        <v>520.74834111230632</v>
      </c>
      <c r="D253" s="55">
        <f>'AWE Real_CPI'!F268</f>
        <v>489.57593339756284</v>
      </c>
    </row>
    <row r="254" spans="1:4" x14ac:dyDescent="0.35">
      <c r="A254" s="201">
        <v>44197</v>
      </c>
      <c r="B254" s="193"/>
      <c r="C254" s="55">
        <f>'AWE Real_CPI'!B269</f>
        <v>517.09720948733502</v>
      </c>
      <c r="D254" s="55">
        <f>'AWE Real_CPI'!F269</f>
        <v>487.88260365569369</v>
      </c>
    </row>
    <row r="255" spans="1:4" x14ac:dyDescent="0.35">
      <c r="A255" s="201">
        <v>44228</v>
      </c>
      <c r="B255" s="193"/>
      <c r="C255" s="55">
        <f>'AWE Real_CPI'!B270</f>
        <v>514.37872085839058</v>
      </c>
      <c r="D255" s="55">
        <f>'AWE Real_CPI'!F270</f>
        <v>489.30796363395979</v>
      </c>
    </row>
    <row r="256" spans="1:4" x14ac:dyDescent="0.35">
      <c r="A256" s="201">
        <v>44256</v>
      </c>
      <c r="B256" s="193"/>
      <c r="C256" s="55">
        <f>'AWE Real_CPI'!B271</f>
        <v>510.36290564655133</v>
      </c>
      <c r="D256" s="55">
        <f>'AWE Real_CPI'!F271</f>
        <v>490.48116239476752</v>
      </c>
    </row>
    <row r="257" spans="1:4" x14ac:dyDescent="0.35">
      <c r="A257" s="201">
        <v>44287</v>
      </c>
      <c r="B257" s="193"/>
      <c r="C257" s="55">
        <f>'AWE Real_CPI'!B272</f>
        <v>529.02396937418644</v>
      </c>
      <c r="D257" s="55">
        <f>'AWE Real_CPI'!F272</f>
        <v>492.00799311246817</v>
      </c>
    </row>
    <row r="258" spans="1:4" x14ac:dyDescent="0.35">
      <c r="A258" s="201">
        <v>44317</v>
      </c>
      <c r="B258" s="193"/>
      <c r="C258" s="55">
        <f>'AWE Real_CPI'!B273</f>
        <v>528.94382928701918</v>
      </c>
      <c r="D258" s="55">
        <f>'AWE Real_CPI'!F273</f>
        <v>490.16108579560671</v>
      </c>
    </row>
    <row r="259" spans="1:4" x14ac:dyDescent="0.35">
      <c r="A259" s="201">
        <v>44348</v>
      </c>
      <c r="B259" s="193"/>
      <c r="C259" s="55">
        <f>'AWE Real_CPI'!B274</f>
        <v>522.59432407968825</v>
      </c>
      <c r="D259" s="55">
        <f>'AWE Real_CPI'!F274</f>
        <v>488.51520219023206</v>
      </c>
    </row>
    <row r="260" spans="1:4" x14ac:dyDescent="0.35">
      <c r="A260" s="201">
        <v>44378</v>
      </c>
      <c r="B260" s="193"/>
      <c r="C260" s="55">
        <f>'AWE Real_CPI'!B275</f>
        <v>522.21939809732783</v>
      </c>
      <c r="D260" s="55">
        <f>'AWE Real_CPI'!F275</f>
        <v>488.30626492041915</v>
      </c>
    </row>
    <row r="261" spans="1:4" x14ac:dyDescent="0.35">
      <c r="A261" s="201">
        <v>44409</v>
      </c>
      <c r="B261" s="193"/>
      <c r="C261" s="55">
        <f>'AWE Real_CPI'!B276</f>
        <v>522.24491231028378</v>
      </c>
      <c r="D261" s="55">
        <f>'AWE Real_CPI'!F276</f>
        <v>487.4284971410591</v>
      </c>
    </row>
    <row r="262" spans="1:4" x14ac:dyDescent="0.35">
      <c r="A262" s="201">
        <v>44440</v>
      </c>
      <c r="B262" s="193"/>
      <c r="C262" s="55">
        <f>'AWE Real_CPI'!B277</f>
        <v>521.19795093734524</v>
      </c>
      <c r="D262" s="55">
        <f>'AWE Real_CPI'!F277</f>
        <v>486.71425847613301</v>
      </c>
    </row>
    <row r="263" spans="1:4" x14ac:dyDescent="0.35">
      <c r="A263" s="201">
        <v>44470</v>
      </c>
      <c r="B263" s="193"/>
      <c r="C263" s="55">
        <f>'AWE Real_CPI'!B278</f>
        <v>520.37946813519625</v>
      </c>
      <c r="D263" s="55">
        <f>'AWE Real_CPI'!F278</f>
        <v>484.73818637061822</v>
      </c>
    </row>
    <row r="264" spans="1:4" x14ac:dyDescent="0.35">
      <c r="A264" s="201">
        <v>44501</v>
      </c>
      <c r="B264" s="193"/>
      <c r="C264" s="55">
        <f>'AWE Real_CPI'!B279</f>
        <v>516.74676338469146</v>
      </c>
      <c r="D264" s="55">
        <f>'AWE Real_CPI'!F279</f>
        <v>482.78597446113264</v>
      </c>
    </row>
    <row r="265" spans="1:4" x14ac:dyDescent="0.35">
      <c r="A265" s="201">
        <v>44531</v>
      </c>
      <c r="B265" s="193"/>
      <c r="C265" s="55">
        <f>'AWE Real_CPI'!B280</f>
        <v>525.19678733630849</v>
      </c>
      <c r="D265" s="55">
        <f>'AWE Real_CPI'!F280</f>
        <v>483.00041101199656</v>
      </c>
    </row>
    <row r="266" spans="1:4" x14ac:dyDescent="0.35">
      <c r="A266" s="201">
        <v>44562</v>
      </c>
      <c r="B266" s="193"/>
      <c r="C266" s="55">
        <f>'AWE Real_CPI'!B281</f>
        <v>517.68940212224175</v>
      </c>
      <c r="D266" s="55">
        <f>'AWE Real_CPI'!F281</f>
        <v>483.78843681287054</v>
      </c>
    </row>
    <row r="267" spans="1:4" x14ac:dyDescent="0.35">
      <c r="A267" s="201">
        <v>44593</v>
      </c>
      <c r="B267" s="193"/>
      <c r="C267" s="55">
        <f>'AWE Real_CPI'!B282</f>
        <v>515.12645906156888</v>
      </c>
      <c r="D267" s="55">
        <f>'AWE Real_CPI'!F282</f>
        <v>481.53302300569544</v>
      </c>
    </row>
    <row r="268" spans="1:4" x14ac:dyDescent="0.35">
      <c r="A268" s="201">
        <v>44621</v>
      </c>
      <c r="B268" s="193"/>
      <c r="C268" s="55">
        <f>'AWE Real_CPI'!B283</f>
        <v>524.19670980256433</v>
      </c>
      <c r="D268" s="55">
        <f>'AWE Real_CPI'!F283</f>
        <v>479.17780163931036</v>
      </c>
    </row>
    <row r="269" spans="1:4" x14ac:dyDescent="0.35">
      <c r="A269" s="201">
        <v>44652</v>
      </c>
      <c r="B269" s="193"/>
      <c r="C269" s="55">
        <f>'AWE Real_CPI'!B284</f>
        <v>509.66954850189575</v>
      </c>
      <c r="D269" s="55">
        <f>'AWE Real_CPI'!F284</f>
        <v>471.22872234487033</v>
      </c>
    </row>
    <row r="270" spans="1:4" x14ac:dyDescent="0.35">
      <c r="A270" s="201">
        <v>44682</v>
      </c>
      <c r="B270" s="193"/>
      <c r="C270" s="55">
        <f>'AWE Real_CPI'!B285</f>
        <v>506.31086984674351</v>
      </c>
      <c r="D270" s="55">
        <f>'AWE Real_CPI'!F285</f>
        <v>472.55747181559593</v>
      </c>
    </row>
    <row r="271" spans="1:4" x14ac:dyDescent="0.35">
      <c r="A271" s="201">
        <v>44713</v>
      </c>
      <c r="B271" s="193"/>
      <c r="C271" s="55">
        <f>'AWE Real_CPI'!B286</f>
        <v>507.64600741300711</v>
      </c>
      <c r="D271" s="55">
        <f>'AWE Real_CPI'!F286</f>
        <v>469.63239997265816</v>
      </c>
    </row>
    <row r="272" spans="1:4" x14ac:dyDescent="0.35">
      <c r="A272" s="201">
        <v>44743</v>
      </c>
      <c r="B272" s="193"/>
      <c r="C272" s="55">
        <f>'AWE Real_CPI'!B287</f>
        <v>502.52015338276846</v>
      </c>
      <c r="D272" s="55">
        <f>'AWE Real_CPI'!F287</f>
        <v>468.37768260827971</v>
      </c>
    </row>
    <row r="273" spans="1:4" x14ac:dyDescent="0.35">
      <c r="A273" s="201">
        <v>44774</v>
      </c>
      <c r="B273" s="193"/>
      <c r="C273" s="55">
        <f>'AWE Real_CPI'!B288</f>
        <v>504.20523076219479</v>
      </c>
      <c r="D273" s="55">
        <f>'AWE Real_CPI'!F288</f>
        <v>470.18585947252649</v>
      </c>
    </row>
    <row r="274" spans="1:4" x14ac:dyDescent="0.35">
      <c r="A274" s="201">
        <v>44805</v>
      </c>
      <c r="B274" s="193"/>
      <c r="C274" s="55">
        <f>'AWE Real_CPI'!B289</f>
        <v>500.75405660449678</v>
      </c>
      <c r="D274" s="55">
        <f>'AWE Real_CPI'!F289</f>
        <v>468.90988540314908</v>
      </c>
    </row>
    <row r="275" spans="1:4" x14ac:dyDescent="0.35">
      <c r="A275" s="201">
        <v>44835</v>
      </c>
      <c r="B275" s="193"/>
      <c r="C275" s="55">
        <f>'AWE Real_CPI'!B290</f>
        <v>499.80104170350319</v>
      </c>
      <c r="D275" s="55">
        <f>'AWE Real_CPI'!F290</f>
        <v>465.21605652972096</v>
      </c>
    </row>
    <row r="276" spans="1:4" x14ac:dyDescent="0.35">
      <c r="A276" s="201">
        <v>44866</v>
      </c>
      <c r="B276" s="193"/>
      <c r="C276" s="55">
        <f>'AWE Real_CPI'!B291</f>
        <v>500.70544697418865</v>
      </c>
      <c r="D276" s="55">
        <f>'AWE Real_CPI'!F291</f>
        <v>466.80969654491724</v>
      </c>
    </row>
    <row r="277" spans="1:4" x14ac:dyDescent="0.35">
      <c r="A277" s="201">
        <v>44896</v>
      </c>
      <c r="B277" s="193"/>
      <c r="C277" s="55">
        <f>'AWE Real_CPI'!B292</f>
        <v>499.35156908051829</v>
      </c>
      <c r="D277" s="55">
        <f>'AWE Real_CPI'!F292</f>
        <v>465.60595322730745</v>
      </c>
    </row>
    <row r="278" spans="1:4" x14ac:dyDescent="0.35">
      <c r="A278" s="201">
        <v>44927</v>
      </c>
      <c r="B278" s="193"/>
      <c r="C278" s="55">
        <f>'AWE Real_CPI'!B293</f>
        <v>500.29616515724177</v>
      </c>
      <c r="D278" s="55">
        <f>'AWE Real_CPI'!F293</f>
        <v>467.43234044037058</v>
      </c>
    </row>
    <row r="279" spans="1:4" x14ac:dyDescent="0.35">
      <c r="A279" s="201">
        <v>44958</v>
      </c>
      <c r="B279" s="193"/>
      <c r="C279" s="55">
        <f>'AWE Real_CPI'!B294</f>
        <v>500.14814616154331</v>
      </c>
      <c r="D279" s="55">
        <f>'AWE Real_CPI'!F294</f>
        <v>466.96994830767903</v>
      </c>
    </row>
    <row r="280" spans="1:4" x14ac:dyDescent="0.35">
      <c r="A280" s="201">
        <v>44986</v>
      </c>
      <c r="B280" s="193"/>
      <c r="C280" s="55">
        <f>'AWE Real_CPI'!B295</f>
        <v>502.27143568515316</v>
      </c>
      <c r="D280" s="55">
        <f>'AWE Real_CPI'!F295</f>
        <v>466.51562638864425</v>
      </c>
    </row>
    <row r="281" spans="1:4" x14ac:dyDescent="0.35">
      <c r="A281" s="201">
        <v>45017</v>
      </c>
      <c r="B281" s="193"/>
      <c r="C281" s="55">
        <f>'AWE Real_CPI'!B296</f>
        <v>504.13928213508001</v>
      </c>
      <c r="D281" s="55">
        <f>'AWE Real_CPI'!F296</f>
        <v>467.21573007862963</v>
      </c>
    </row>
    <row r="282" spans="1:4" x14ac:dyDescent="0.35">
      <c r="A282" s="201">
        <v>45047</v>
      </c>
      <c r="B282" s="193"/>
      <c r="C282" s="55">
        <f>'AWE Real_CPI'!B297</f>
        <v>503.17771509489501</v>
      </c>
      <c r="D282" s="55">
        <f>'AWE Real_CPI'!F297</f>
        <v>468.54549029483519</v>
      </c>
    </row>
    <row r="283" spans="1:4" x14ac:dyDescent="0.35">
      <c r="A283" s="201">
        <v>45078</v>
      </c>
      <c r="B283" s="193"/>
      <c r="C283" s="55">
        <f>'AWE Real_CPI'!B298</f>
        <v>513.29365736714715</v>
      </c>
      <c r="D283" s="55">
        <f>'AWE Real_CPI'!F298</f>
        <v>469.79635471313355</v>
      </c>
    </row>
    <row r="284" spans="1:4" x14ac:dyDescent="0.35">
      <c r="A284" s="201">
        <v>45108</v>
      </c>
      <c r="B284" s="193"/>
      <c r="C284" s="55">
        <f>'AWE Real_CPI'!B299</f>
        <v>508.72937967700057</v>
      </c>
      <c r="D284" s="55">
        <f>'AWE Real_CPI'!F299</f>
        <v>472.4856726943363</v>
      </c>
    </row>
    <row r="285" spans="1:4" x14ac:dyDescent="0.35">
      <c r="A285" s="201">
        <v>45139</v>
      </c>
      <c r="B285" s="193"/>
      <c r="C285" s="55">
        <f>'AWE Real_CPI'!B300</f>
        <v>506.93226607758174</v>
      </c>
      <c r="D285" s="55">
        <f>'AWE Real_CPI'!F300</f>
        <v>475.17599043339271</v>
      </c>
    </row>
    <row r="286" spans="1:4" x14ac:dyDescent="0.35">
      <c r="A286" s="201">
        <v>45170</v>
      </c>
      <c r="B286" s="193"/>
      <c r="C286" s="55">
        <f>'AWE Real_CPI'!B301</f>
        <v>507.78670584689621</v>
      </c>
      <c r="D286" s="55">
        <f>'AWE Real_CPI'!F301</f>
        <v>473.32090123443282</v>
      </c>
    </row>
    <row r="287" spans="1:4" x14ac:dyDescent="0.35">
      <c r="A287" s="201">
        <v>45200</v>
      </c>
      <c r="B287" s="193"/>
      <c r="C287" s="55">
        <f>'AWE Real_CPI'!B302</f>
        <v>506.80129623014619</v>
      </c>
      <c r="D287" s="55">
        <f>'AWE Real_CPI'!F302</f>
        <v>472.0361837152023</v>
      </c>
    </row>
    <row r="288" spans="1:4" x14ac:dyDescent="0.35">
      <c r="A288" s="201">
        <v>45231</v>
      </c>
      <c r="B288" s="193"/>
      <c r="C288" s="55">
        <f>'AWE Real_CPI'!B303</f>
        <v>509.17354118911754</v>
      </c>
      <c r="D288" s="55">
        <f>'AWE Real_CPI'!F303</f>
        <v>476.72751039792581</v>
      </c>
    </row>
    <row r="289" spans="1:4" x14ac:dyDescent="0.35">
      <c r="A289" s="201">
        <v>45261</v>
      </c>
      <c r="B289" s="194"/>
      <c r="C289" s="55">
        <f>'AWE Real_CPI'!B304</f>
        <v>508.68063654633994</v>
      </c>
      <c r="D289" s="55">
        <f>'AWE Real_CPI'!F304</f>
        <v>475.92852727242962</v>
      </c>
    </row>
    <row r="290" spans="1:4" x14ac:dyDescent="0.35">
      <c r="A290" s="201">
        <v>45292</v>
      </c>
      <c r="C290" s="55">
        <f>'AWE Real_CPI'!B305</f>
        <v>508.95923690803227</v>
      </c>
      <c r="D290" s="55">
        <f>'AWE Real_CPI'!F305</f>
        <v>476.04639142988475</v>
      </c>
    </row>
    <row r="291" spans="1:4" x14ac:dyDescent="0.35">
      <c r="A291" s="201">
        <v>45323</v>
      </c>
      <c r="C291" s="55">
        <f>'AWE Real_CPI'!B306</f>
        <v>511.88410070248165</v>
      </c>
      <c r="D291" s="55">
        <f>'AWE Real_CPI'!F306</f>
        <v>477.70814766005356</v>
      </c>
    </row>
    <row r="292" spans="1:4" x14ac:dyDescent="0.35">
      <c r="A292" s="201">
        <v>45352</v>
      </c>
      <c r="C292" s="55">
        <f>'AWE Real_CPI'!B307</f>
        <v>516.31926893161642</v>
      </c>
      <c r="D292" s="55">
        <f>'AWE Real_CPI'!F307</f>
        <v>480.15120669755748</v>
      </c>
    </row>
    <row r="293" spans="1:4" x14ac:dyDescent="0.35">
      <c r="A293" s="201">
        <v>45383</v>
      </c>
      <c r="C293" s="55">
        <f>'AWE Real_CPI'!B308</f>
        <v>519.72914197207069</v>
      </c>
      <c r="D293" s="55">
        <f>'AWE Real_CPI'!F308</f>
        <v>482.14438196621103</v>
      </c>
    </row>
    <row r="294" spans="1:4" x14ac:dyDescent="0.35">
      <c r="A294" s="201">
        <v>45413</v>
      </c>
      <c r="C294" s="55">
        <f>'AWE Real_CPI'!B309</f>
        <v>519.76315377194749</v>
      </c>
      <c r="D294" s="55">
        <f>'AWE Real_CPI'!F309</f>
        <v>484.15563162829312</v>
      </c>
    </row>
    <row r="295" spans="1:4" x14ac:dyDescent="0.35">
      <c r="A295" s="201">
        <v>45444</v>
      </c>
      <c r="C295" s="55">
        <f>'AWE Real_CPI'!B310</f>
        <v>519.24293419201888</v>
      </c>
      <c r="D295" s="55">
        <f>'AWE Real_CPI'!F310</f>
        <v>485.77780039093727</v>
      </c>
    </row>
    <row r="296" spans="1:4" x14ac:dyDescent="0.35">
      <c r="A296" s="201">
        <v>45474</v>
      </c>
      <c r="C296" s="55">
        <f>'AWE Real_CPI'!B311</f>
        <v>519.51825253330071</v>
      </c>
      <c r="D296" s="55">
        <f>'AWE Real_CPI'!F311</f>
        <v>486.85283245348751</v>
      </c>
    </row>
    <row r="297" spans="1:4" x14ac:dyDescent="0.35">
      <c r="A297" s="201">
        <v>45505</v>
      </c>
      <c r="C297" s="55">
        <f>'AWE Real_CPI'!B312</f>
        <v>519.8382426983419</v>
      </c>
      <c r="D297" s="55">
        <f>'AWE Real_CPI'!F312</f>
        <v>487.35007448110463</v>
      </c>
    </row>
    <row r="298" spans="1:4" x14ac:dyDescent="0.35">
      <c r="A298" s="201">
        <v>45536</v>
      </c>
      <c r="C298" s="55">
        <f>'AWE Real_CPI'!B313</f>
        <v>523.63190563184526</v>
      </c>
      <c r="D298" s="55">
        <f>'AWE Real_CPI'!F313</f>
        <v>488.99201540874162</v>
      </c>
    </row>
    <row r="299" spans="1:4" x14ac:dyDescent="0.35">
      <c r="A299" s="201">
        <v>45566</v>
      </c>
      <c r="C299" s="55">
        <f>'AWE Real_CPI'!B314</f>
        <v>525.42215937554886</v>
      </c>
      <c r="D299" s="55">
        <f>'AWE Real_CPI'!F314</f>
        <v>489.62067166853097</v>
      </c>
    </row>
    <row r="300" spans="1:4" x14ac:dyDescent="0.35">
      <c r="A300" s="201">
        <v>45597</v>
      </c>
      <c r="C300" s="55">
        <f>'AWE Real_CPI'!B315</f>
        <v>523.02554982502693</v>
      </c>
      <c r="D300" s="55">
        <f>'AWE Real_CPI'!F315</f>
        <v>490.29802418674524</v>
      </c>
    </row>
    <row r="301" spans="1:4" x14ac:dyDescent="0.35">
      <c r="A301" s="195">
        <v>45627</v>
      </c>
      <c r="C301" s="55">
        <f>'AWE Real_CPI'!B316</f>
        <v>526.65637013814023</v>
      </c>
      <c r="D301" s="55">
        <f>'AWE Real_CPI'!F316</f>
        <v>491.75685195419754</v>
      </c>
    </row>
    <row r="302" spans="1:4" x14ac:dyDescent="0.35">
      <c r="A302" s="195">
        <v>45658</v>
      </c>
      <c r="C302" s="55">
        <f>'AWE Real_CPI'!B317</f>
        <v>520.51897847111388</v>
      </c>
      <c r="D302" s="55">
        <f>'AWE Real_CPI'!F317</f>
        <v>489.66072540916139</v>
      </c>
    </row>
    <row r="303" spans="1:4" x14ac:dyDescent="0.35">
      <c r="A303" s="201">
        <v>45689</v>
      </c>
      <c r="C303" s="55">
        <f>'AWE Real_CPI'!B318</f>
        <v>526.63149540330278</v>
      </c>
      <c r="D303" s="55">
        <f>'AWE Real_CPI'!F318</f>
        <v>491.22833028696135</v>
      </c>
    </row>
    <row r="304" spans="1:4" x14ac:dyDescent="0.35">
      <c r="A304" s="195">
        <v>45717</v>
      </c>
      <c r="C304" s="55">
        <f>'AWE Real_CPI'!B319</f>
        <v>532.2937945432011</v>
      </c>
      <c r="D304" s="55">
        <f>'AWE Real_CPI'!F319</f>
        <v>490.37188603656693</v>
      </c>
    </row>
    <row r="305" spans="1:4" x14ac:dyDescent="0.35">
      <c r="A305" s="195">
        <v>45748</v>
      </c>
      <c r="C305" s="55">
        <f>'AWE Real_CPI'!B320</f>
        <v>524.81346359247152</v>
      </c>
      <c r="D305" s="55">
        <f>'AWE Real_CPI'!F320</f>
        <v>490.2269928374003</v>
      </c>
    </row>
    <row r="306" spans="1:4" x14ac:dyDescent="0.35">
      <c r="A306" s="201">
        <v>45778</v>
      </c>
      <c r="C306" s="55">
        <f>'AWE Real_CPI'!B321</f>
        <v>525.31361792145708</v>
      </c>
      <c r="D306" s="55">
        <f>'AWE Real_CPI'!F321</f>
        <v>491.84914211545708</v>
      </c>
    </row>
    <row r="307" spans="1:4" x14ac:dyDescent="0.35">
      <c r="A307" s="195">
        <v>45809</v>
      </c>
      <c r="C307" s="55">
        <f>'AWE Real_CPI'!B322</f>
        <v>525.45216532011511</v>
      </c>
      <c r="D307" s="55">
        <f>'AWE Real_CPI'!F322</f>
        <v>491.30329978907935</v>
      </c>
    </row>
    <row r="308" spans="1:4" x14ac:dyDescent="0.35">
      <c r="C308" s="55"/>
      <c r="D308" s="55"/>
    </row>
    <row r="309" spans="1:4" x14ac:dyDescent="0.35">
      <c r="A309" s="201"/>
      <c r="C309" s="55"/>
      <c r="D309" s="55"/>
    </row>
    <row r="310" spans="1:4" x14ac:dyDescent="0.35">
      <c r="C310" s="55"/>
    </row>
    <row r="311" spans="1:4" x14ac:dyDescent="0.35">
      <c r="C311" s="55"/>
    </row>
    <row r="312" spans="1:4" x14ac:dyDescent="0.35">
      <c r="C312" s="55"/>
    </row>
    <row r="313" spans="1:4" x14ac:dyDescent="0.35">
      <c r="C313" s="55"/>
    </row>
    <row r="314" spans="1:4" x14ac:dyDescent="0.35">
      <c r="C314" s="55"/>
    </row>
    <row r="315" spans="1:4" x14ac:dyDescent="0.35">
      <c r="C315" s="55"/>
    </row>
    <row r="316" spans="1:4" x14ac:dyDescent="0.35">
      <c r="C316" s="55"/>
    </row>
    <row r="317" spans="1:4" x14ac:dyDescent="0.35">
      <c r="C317" s="55"/>
    </row>
    <row r="318" spans="1:4" x14ac:dyDescent="0.35">
      <c r="C318" s="55"/>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2F69-D2CF-4A41-ACF3-B2F28F66B595}">
  <sheetPr>
    <tabColor rgb="FFFF0000"/>
  </sheetPr>
  <dimension ref="A1:O331"/>
  <sheetViews>
    <sheetView topLeftCell="A128" zoomScale="53" workbookViewId="0">
      <selection activeCell="I182" sqref="I182"/>
    </sheetView>
  </sheetViews>
  <sheetFormatPr defaultRowHeight="14.5" x14ac:dyDescent="0.35"/>
  <cols>
    <col min="1" max="1" width="13.81640625" bestFit="1" customWidth="1"/>
    <col min="2" max="2" width="13.81640625" customWidth="1"/>
    <col min="3" max="3" width="16.81640625" bestFit="1" customWidth="1"/>
    <col min="4" max="4" width="19.54296875" bestFit="1" customWidth="1"/>
    <col min="5" max="5" width="13.453125" bestFit="1" customWidth="1"/>
    <col min="6" max="6" width="19.54296875" customWidth="1"/>
    <col min="7" max="18" width="14.81640625" customWidth="1"/>
  </cols>
  <sheetData>
    <row r="1" spans="1:13" x14ac:dyDescent="0.35">
      <c r="A1" t="s">
        <v>2223</v>
      </c>
      <c r="B1" t="s">
        <v>35</v>
      </c>
      <c r="C1" t="s">
        <v>2224</v>
      </c>
      <c r="D1" t="s">
        <v>2225</v>
      </c>
      <c r="E1" t="s">
        <v>2226</v>
      </c>
      <c r="F1" t="s">
        <v>2227</v>
      </c>
      <c r="I1" t="s">
        <v>2228</v>
      </c>
      <c r="L1" t="s">
        <v>2229</v>
      </c>
    </row>
    <row r="2" spans="1:13" x14ac:dyDescent="0.35">
      <c r="A2" t="s">
        <v>506</v>
      </c>
      <c r="B2" t="str">
        <f t="shared" ref="B2:B18" si="0">RIGHT(A2, LEN(A2) - 8)</f>
        <v>2010</v>
      </c>
      <c r="C2">
        <f>'2'!K232</f>
        <v>70.195062335716159</v>
      </c>
      <c r="D2">
        <f>'2'!E232</f>
        <v>8.0095867290250169</v>
      </c>
      <c r="E2">
        <f>'2'!Q232</f>
        <v>23.587588559235471</v>
      </c>
      <c r="F2">
        <v>29012557.192340985</v>
      </c>
      <c r="G2">
        <f>F2/1000000</f>
        <v>29.012557192340985</v>
      </c>
      <c r="I2" s="22">
        <v>70.195062335716159</v>
      </c>
      <c r="J2" s="56">
        <f>I2-C2</f>
        <v>0</v>
      </c>
      <c r="L2" s="22">
        <v>8.0095867290250151</v>
      </c>
      <c r="M2" s="56">
        <f>L2-D2</f>
        <v>0</v>
      </c>
    </row>
    <row r="3" spans="1:13" x14ac:dyDescent="0.35">
      <c r="A3" t="s">
        <v>507</v>
      </c>
      <c r="B3" t="str">
        <f t="shared" si="0"/>
        <v>2010</v>
      </c>
      <c r="C3">
        <f>'2'!K233</f>
        <v>70.213583181654712</v>
      </c>
      <c r="D3">
        <f>'2'!E233</f>
        <v>7.9523754173582288</v>
      </c>
      <c r="E3">
        <f>'2'!Q233</f>
        <v>23.606420335255478</v>
      </c>
      <c r="F3">
        <v>29047598.052331671</v>
      </c>
      <c r="G3">
        <f t="shared" ref="G3:G66" si="1">F3/1000000</f>
        <v>29.047598052331672</v>
      </c>
      <c r="I3" s="22">
        <v>70.213583181654698</v>
      </c>
      <c r="J3" s="56">
        <f t="shared" ref="J3:J66" si="2">I3-C3</f>
        <v>0</v>
      </c>
      <c r="L3" s="22">
        <v>7.9523754173582288</v>
      </c>
      <c r="M3" s="56">
        <f t="shared" ref="M3:M66" si="3">L3-D3</f>
        <v>0</v>
      </c>
    </row>
    <row r="4" spans="1:13" x14ac:dyDescent="0.35">
      <c r="A4" t="s">
        <v>508</v>
      </c>
      <c r="B4" t="str">
        <f t="shared" si="0"/>
        <v>2010</v>
      </c>
      <c r="C4">
        <f>'2'!K234</f>
        <v>70.397615885141093</v>
      </c>
      <c r="D4">
        <f>'2'!E234</f>
        <v>7.9228870150340622</v>
      </c>
      <c r="E4">
        <f>'2'!Q234</f>
        <v>23.42858565598975</v>
      </c>
      <c r="F4">
        <v>29143686.597791031</v>
      </c>
      <c r="G4">
        <f t="shared" si="1"/>
        <v>29.143686597791032</v>
      </c>
      <c r="I4" s="22">
        <v>70.397615885141093</v>
      </c>
      <c r="J4" s="56">
        <f t="shared" si="2"/>
        <v>0</v>
      </c>
      <c r="L4" s="22">
        <v>7.9228870150340622</v>
      </c>
      <c r="M4" s="56">
        <f t="shared" si="3"/>
        <v>0</v>
      </c>
    </row>
    <row r="5" spans="1:13" x14ac:dyDescent="0.35">
      <c r="A5" t="s">
        <v>509</v>
      </c>
      <c r="B5" t="str">
        <f t="shared" si="0"/>
        <v>2010</v>
      </c>
      <c r="C5">
        <f>'2'!K235</f>
        <v>70.422667390858052</v>
      </c>
      <c r="D5">
        <f>'2'!E235</f>
        <v>7.852351583284964</v>
      </c>
      <c r="E5">
        <f>'2'!Q235</f>
        <v>23.450598404003841</v>
      </c>
      <c r="F5">
        <v>29191922.665253408</v>
      </c>
      <c r="G5">
        <f t="shared" si="1"/>
        <v>29.191922665253408</v>
      </c>
      <c r="I5" s="22">
        <v>70.422667390858052</v>
      </c>
      <c r="J5" s="56">
        <f t="shared" si="2"/>
        <v>0</v>
      </c>
      <c r="L5" s="22">
        <v>7.852351583284964</v>
      </c>
      <c r="M5" s="56">
        <f t="shared" si="3"/>
        <v>0</v>
      </c>
    </row>
    <row r="6" spans="1:13" x14ac:dyDescent="0.35">
      <c r="A6" t="s">
        <v>510</v>
      </c>
      <c r="B6" t="str">
        <f t="shared" si="0"/>
        <v>2010</v>
      </c>
      <c r="C6">
        <f>'2'!K236</f>
        <v>70.621486151623984</v>
      </c>
      <c r="D6">
        <f>'2'!E236</f>
        <v>7.8203223928155863</v>
      </c>
      <c r="E6">
        <f>'2'!Q236</f>
        <v>23.252262180270961</v>
      </c>
      <c r="F6">
        <v>29325225.930224456</v>
      </c>
      <c r="G6">
        <f t="shared" si="1"/>
        <v>29.325225930224455</v>
      </c>
      <c r="I6" s="22">
        <v>70.621486151623998</v>
      </c>
      <c r="J6" s="56">
        <f t="shared" si="2"/>
        <v>0</v>
      </c>
      <c r="L6" s="22">
        <v>7.8203223928155863</v>
      </c>
      <c r="M6" s="56">
        <f t="shared" si="3"/>
        <v>0</v>
      </c>
    </row>
    <row r="7" spans="1:13" x14ac:dyDescent="0.35">
      <c r="A7" t="s">
        <v>511</v>
      </c>
      <c r="B7" t="str">
        <f t="shared" si="0"/>
        <v>2010</v>
      </c>
      <c r="C7">
        <f>'2'!K237</f>
        <v>70.638593680386805</v>
      </c>
      <c r="D7">
        <f>'2'!E237</f>
        <v>7.78201843831829</v>
      </c>
      <c r="E7">
        <f>'2'!Q237</f>
        <v>23.270080435909577</v>
      </c>
      <c r="F7">
        <v>29339442.913697824</v>
      </c>
      <c r="G7">
        <f t="shared" si="1"/>
        <v>29.339442913697823</v>
      </c>
      <c r="I7" s="22">
        <v>70.638593680386805</v>
      </c>
      <c r="J7" s="56">
        <f t="shared" si="2"/>
        <v>0</v>
      </c>
      <c r="L7" s="22">
        <v>7.78201843831829</v>
      </c>
      <c r="M7" s="56">
        <f t="shared" si="3"/>
        <v>0</v>
      </c>
    </row>
    <row r="8" spans="1:13" x14ac:dyDescent="0.35">
      <c r="A8" t="s">
        <v>512</v>
      </c>
      <c r="B8" t="str">
        <f t="shared" si="0"/>
        <v>2010</v>
      </c>
      <c r="C8">
        <f>'2'!K238</f>
        <v>70.705399556203304</v>
      </c>
      <c r="D8">
        <f>'2'!E238</f>
        <v>7.7546458334707387</v>
      </c>
      <c r="E8">
        <f>'2'!Q238</f>
        <v>23.21916064913809</v>
      </c>
      <c r="F8">
        <v>29385322.428071626</v>
      </c>
      <c r="G8">
        <f t="shared" si="1"/>
        <v>29.385322428071625</v>
      </c>
      <c r="I8" s="22">
        <v>70.705399556203304</v>
      </c>
      <c r="J8" s="56">
        <f t="shared" si="2"/>
        <v>0</v>
      </c>
      <c r="L8" s="22">
        <v>7.7546458334707395</v>
      </c>
      <c r="M8" s="56">
        <f t="shared" si="3"/>
        <v>0</v>
      </c>
    </row>
    <row r="9" spans="1:13" x14ac:dyDescent="0.35">
      <c r="A9" t="s">
        <v>513</v>
      </c>
      <c r="B9" t="str">
        <f t="shared" si="0"/>
        <v>2010</v>
      </c>
      <c r="C9">
        <f>'2'!K239</f>
        <v>70.49040918716814</v>
      </c>
      <c r="D9">
        <f>'2'!E239</f>
        <v>7.8971509122355101</v>
      </c>
      <c r="E9">
        <f>'2'!Q239</f>
        <v>23.32901278174262</v>
      </c>
      <c r="F9">
        <v>29307905.834878422</v>
      </c>
      <c r="G9">
        <f t="shared" si="1"/>
        <v>29.307905834878422</v>
      </c>
      <c r="I9" s="22">
        <v>70.49040918716814</v>
      </c>
      <c r="J9" s="56">
        <f t="shared" si="2"/>
        <v>0</v>
      </c>
      <c r="L9" s="22">
        <v>7.8971509122355092</v>
      </c>
      <c r="M9" s="56">
        <f t="shared" si="3"/>
        <v>0</v>
      </c>
    </row>
    <row r="10" spans="1:13" x14ac:dyDescent="0.35">
      <c r="A10" t="s">
        <v>514</v>
      </c>
      <c r="B10" t="str">
        <f t="shared" si="0"/>
        <v>2010</v>
      </c>
      <c r="C10">
        <f>'2'!K240</f>
        <v>70.338702077892592</v>
      </c>
      <c r="D10">
        <f>'2'!E240</f>
        <v>7.8710966614429081</v>
      </c>
      <c r="E10">
        <f>'2'!Q240</f>
        <v>23.51792398062706</v>
      </c>
      <c r="F10">
        <v>29283658.217925094</v>
      </c>
      <c r="G10">
        <f t="shared" si="1"/>
        <v>29.283658217925094</v>
      </c>
      <c r="I10" s="22">
        <v>70.338702077892592</v>
      </c>
      <c r="J10" s="56">
        <f t="shared" si="2"/>
        <v>0</v>
      </c>
      <c r="L10" s="22">
        <v>7.8710966614429081</v>
      </c>
      <c r="M10" s="56">
        <f t="shared" si="3"/>
        <v>0</v>
      </c>
    </row>
    <row r="11" spans="1:13" x14ac:dyDescent="0.35">
      <c r="A11" t="s">
        <v>515</v>
      </c>
      <c r="B11" t="str">
        <f t="shared" si="0"/>
        <v>2010</v>
      </c>
      <c r="C11">
        <f>'2'!K241</f>
        <v>70.38984940855012</v>
      </c>
      <c r="D11">
        <f>'2'!E241</f>
        <v>7.8632686303383874</v>
      </c>
      <c r="E11">
        <f>'2'!Q241</f>
        <v>23.468301721749896</v>
      </c>
      <c r="F11">
        <v>29324410.555294417</v>
      </c>
      <c r="G11">
        <f t="shared" si="1"/>
        <v>29.324410555294417</v>
      </c>
      <c r="I11" s="22">
        <v>70.38984940855012</v>
      </c>
      <c r="J11" s="56">
        <f t="shared" si="2"/>
        <v>0</v>
      </c>
      <c r="L11" s="22">
        <v>7.8632686303383883</v>
      </c>
      <c r="M11" s="56">
        <f t="shared" si="3"/>
        <v>0</v>
      </c>
    </row>
    <row r="12" spans="1:13" x14ac:dyDescent="0.35">
      <c r="A12" t="s">
        <v>516</v>
      </c>
      <c r="B12" t="str">
        <f t="shared" si="0"/>
        <v>2011</v>
      </c>
      <c r="C12">
        <f>'2'!K242</f>
        <v>70.468865143978917</v>
      </c>
      <c r="D12">
        <f>'2'!E242</f>
        <v>7.9086112278527256</v>
      </c>
      <c r="E12">
        <f>'2'!Q242</f>
        <v>23.339540318979289</v>
      </c>
      <c r="F12">
        <v>29391159.378537785</v>
      </c>
      <c r="G12">
        <f t="shared" si="1"/>
        <v>29.391159378537786</v>
      </c>
      <c r="I12" s="22">
        <v>70.468865143978903</v>
      </c>
      <c r="J12" s="56">
        <f t="shared" si="2"/>
        <v>0</v>
      </c>
      <c r="L12" s="22">
        <v>7.9086112278527274</v>
      </c>
      <c r="M12" s="56">
        <f t="shared" si="3"/>
        <v>0</v>
      </c>
    </row>
    <row r="13" spans="1:13" x14ac:dyDescent="0.35">
      <c r="A13" t="s">
        <v>517</v>
      </c>
      <c r="B13" t="str">
        <f t="shared" si="0"/>
        <v>2011</v>
      </c>
      <c r="C13">
        <f>'2'!K243</f>
        <v>70.586396738483302</v>
      </c>
      <c r="D13">
        <f>'2'!E243</f>
        <v>7.8026593433002533</v>
      </c>
      <c r="E13">
        <f>'2'!Q243</f>
        <v>23.297379465891453</v>
      </c>
      <c r="F13">
        <v>29441982.322347827</v>
      </c>
      <c r="G13">
        <f t="shared" si="1"/>
        <v>29.441982322347826</v>
      </c>
      <c r="I13" s="22">
        <v>70.586396738483302</v>
      </c>
      <c r="J13" s="56">
        <f t="shared" si="2"/>
        <v>0</v>
      </c>
      <c r="L13" s="22">
        <v>7.8026593433002542</v>
      </c>
      <c r="M13" s="56">
        <f t="shared" si="3"/>
        <v>0</v>
      </c>
    </row>
    <row r="14" spans="1:13" x14ac:dyDescent="0.35">
      <c r="A14" t="s">
        <v>518</v>
      </c>
      <c r="B14" t="str">
        <f t="shared" si="0"/>
        <v>2011</v>
      </c>
      <c r="C14">
        <f>'2'!K244</f>
        <v>70.546146885197274</v>
      </c>
      <c r="D14">
        <f>'2'!E244</f>
        <v>7.7784667069550864</v>
      </c>
      <c r="E14">
        <f>'2'!Q244</f>
        <v>23.360334163733725</v>
      </c>
      <c r="F14">
        <v>29441076.06741219</v>
      </c>
      <c r="G14">
        <f t="shared" si="1"/>
        <v>29.44107606741219</v>
      </c>
      <c r="I14" s="22">
        <v>70.546146885197274</v>
      </c>
      <c r="J14" s="56">
        <f t="shared" si="2"/>
        <v>0</v>
      </c>
      <c r="L14" s="22">
        <v>7.7784667069550881</v>
      </c>
      <c r="M14" s="56">
        <f t="shared" si="3"/>
        <v>0</v>
      </c>
    </row>
    <row r="15" spans="1:13" x14ac:dyDescent="0.35">
      <c r="A15" t="s">
        <v>519</v>
      </c>
      <c r="B15" t="str">
        <f t="shared" si="0"/>
        <v>2011</v>
      </c>
      <c r="C15">
        <f>'2'!K245</f>
        <v>70.481744775577454</v>
      </c>
      <c r="D15">
        <f>'2'!E245</f>
        <v>7.7169843274925114</v>
      </c>
      <c r="E15">
        <f>'2'!Q245</f>
        <v>23.483474377929113</v>
      </c>
      <c r="F15">
        <v>29435768.165369391</v>
      </c>
      <c r="G15">
        <f t="shared" si="1"/>
        <v>29.435768165369392</v>
      </c>
      <c r="I15" s="22">
        <v>70.481744775577454</v>
      </c>
      <c r="J15" s="56">
        <f t="shared" si="2"/>
        <v>0</v>
      </c>
      <c r="L15" s="22">
        <v>7.7169843274925123</v>
      </c>
      <c r="M15" s="56">
        <f t="shared" si="3"/>
        <v>0</v>
      </c>
    </row>
    <row r="16" spans="1:13" x14ac:dyDescent="0.35">
      <c r="A16" t="s">
        <v>520</v>
      </c>
      <c r="B16" t="str">
        <f t="shared" si="0"/>
        <v>2011</v>
      </c>
      <c r="C16">
        <f>'2'!K246</f>
        <v>70.512158476249269</v>
      </c>
      <c r="D16">
        <f>'2'!E246</f>
        <v>7.8219590836207713</v>
      </c>
      <c r="E16">
        <f>'2'!Q246</f>
        <v>23.362191586979307</v>
      </c>
      <c r="F16">
        <v>29466488.694564559</v>
      </c>
      <c r="G16">
        <f t="shared" si="1"/>
        <v>29.466488694564557</v>
      </c>
      <c r="I16" s="22">
        <v>70.512158476249269</v>
      </c>
      <c r="J16" s="56">
        <f t="shared" si="2"/>
        <v>0</v>
      </c>
      <c r="L16" s="22">
        <v>7.8219590836207704</v>
      </c>
      <c r="M16" s="56">
        <f t="shared" si="3"/>
        <v>0</v>
      </c>
    </row>
    <row r="17" spans="1:13" x14ac:dyDescent="0.35">
      <c r="A17" t="s">
        <v>521</v>
      </c>
      <c r="B17" t="str">
        <f t="shared" si="0"/>
        <v>2011</v>
      </c>
      <c r="C17">
        <f>'2'!K247</f>
        <v>70.450461862802683</v>
      </c>
      <c r="D17">
        <f>'2'!E247</f>
        <v>7.9400334263169077</v>
      </c>
      <c r="E17">
        <f>'2'!Q247</f>
        <v>23.328608656915549</v>
      </c>
      <c r="F17">
        <v>29446562.507603999</v>
      </c>
      <c r="G17">
        <f t="shared" si="1"/>
        <v>29.446562507604</v>
      </c>
      <c r="I17" s="22">
        <v>70.450461862802683</v>
      </c>
      <c r="J17" s="56">
        <f t="shared" si="2"/>
        <v>0</v>
      </c>
      <c r="L17" s="22">
        <v>7.9400334263169086</v>
      </c>
      <c r="M17" s="56">
        <f t="shared" si="3"/>
        <v>0</v>
      </c>
    </row>
    <row r="18" spans="1:13" x14ac:dyDescent="0.35">
      <c r="A18" t="s">
        <v>522</v>
      </c>
      <c r="B18" t="str">
        <f t="shared" si="0"/>
        <v>2011</v>
      </c>
      <c r="C18">
        <f>'2'!K248</f>
        <v>70.219556850312301</v>
      </c>
      <c r="D18">
        <f>'2'!E248</f>
        <v>8.0128753660777239</v>
      </c>
      <c r="E18">
        <f>'2'!Q248</f>
        <v>23.531321773832119</v>
      </c>
      <c r="F18">
        <v>29345106.206350274</v>
      </c>
      <c r="G18">
        <f t="shared" si="1"/>
        <v>29.345106206350273</v>
      </c>
      <c r="I18" s="204">
        <v>70.219556850312301</v>
      </c>
      <c r="J18" s="56">
        <f t="shared" si="2"/>
        <v>0</v>
      </c>
      <c r="L18" s="204">
        <v>8.0128753660777221</v>
      </c>
      <c r="M18" s="56">
        <f t="shared" si="3"/>
        <v>0</v>
      </c>
    </row>
    <row r="19" spans="1:13" x14ac:dyDescent="0.35">
      <c r="A19" t="s">
        <v>830</v>
      </c>
      <c r="B19" t="str">
        <f>RIGHT(A19, LEN(A19) - 8)</f>
        <v>2011</v>
      </c>
      <c r="C19">
        <f>'2'!K249</f>
        <v>70.196525401601832</v>
      </c>
      <c r="D19">
        <f>'2'!E249</f>
        <v>8.1801279033474277</v>
      </c>
      <c r="E19">
        <f>'2'!Q249</f>
        <v>23.422823439783883</v>
      </c>
      <c r="F19">
        <v>29299995.256737869</v>
      </c>
      <c r="G19">
        <f t="shared" si="1"/>
        <v>29.299995256737869</v>
      </c>
      <c r="I19" s="22">
        <v>70.193490305775029</v>
      </c>
      <c r="J19" s="56">
        <f t="shared" si="2"/>
        <v>-3.0350958268030581E-3</v>
      </c>
      <c r="L19" s="22">
        <v>8.1817998687695148</v>
      </c>
      <c r="M19" s="56">
        <f t="shared" si="3"/>
        <v>1.6719654220871405E-3</v>
      </c>
    </row>
    <row r="20" spans="1:13" x14ac:dyDescent="0.35">
      <c r="A20" t="s">
        <v>524</v>
      </c>
      <c r="B20" t="str">
        <f t="shared" ref="B20:B83" si="4">RIGHT(A20, LEN(A20) - 8)</f>
        <v>2011</v>
      </c>
      <c r="C20">
        <f>'2'!K250</f>
        <v>70.107073622921405</v>
      </c>
      <c r="D20">
        <f>'2'!E250</f>
        <v>8.3307127378076338</v>
      </c>
      <c r="E20">
        <f>'2'!Q250</f>
        <v>23.39757855545912</v>
      </c>
      <c r="F20">
        <v>29283237.263230577</v>
      </c>
      <c r="G20">
        <f t="shared" si="1"/>
        <v>29.283237263230578</v>
      </c>
      <c r="I20" s="22">
        <v>70.101729677779844</v>
      </c>
      <c r="J20" s="56">
        <f t="shared" si="2"/>
        <v>-5.3439451415613348E-3</v>
      </c>
      <c r="L20" s="22">
        <v>8.3336061726297945</v>
      </c>
      <c r="M20" s="56">
        <f t="shared" si="3"/>
        <v>2.8934348221607564E-3</v>
      </c>
    </row>
    <row r="21" spans="1:13" x14ac:dyDescent="0.35">
      <c r="A21" t="s">
        <v>525</v>
      </c>
      <c r="B21" t="str">
        <f t="shared" si="4"/>
        <v>2011</v>
      </c>
      <c r="C21">
        <f>'2'!K251</f>
        <v>70.146236836211258</v>
      </c>
      <c r="D21">
        <f>'2'!E251</f>
        <v>8.3686401604244924</v>
      </c>
      <c r="E21">
        <f>'2'!Q251</f>
        <v>23.331177297537593</v>
      </c>
      <c r="F21">
        <v>29304325.299033895</v>
      </c>
      <c r="G21">
        <f t="shared" si="1"/>
        <v>29.304325299033895</v>
      </c>
      <c r="I21" s="22">
        <v>70.138636490615283</v>
      </c>
      <c r="J21" s="56">
        <f t="shared" si="2"/>
        <v>-7.6003455959749999E-3</v>
      </c>
      <c r="L21" s="22">
        <v>8.372738295029615</v>
      </c>
      <c r="M21" s="56">
        <f t="shared" si="3"/>
        <v>4.0981346051225387E-3</v>
      </c>
    </row>
    <row r="22" spans="1:13" x14ac:dyDescent="0.35">
      <c r="A22" t="s">
        <v>526</v>
      </c>
      <c r="B22" t="str">
        <f t="shared" si="4"/>
        <v>2011</v>
      </c>
      <c r="C22">
        <f>'2'!K252</f>
        <v>70.147571774895738</v>
      </c>
      <c r="D22">
        <f>'2'!E252</f>
        <v>8.4634699577074333</v>
      </c>
      <c r="E22">
        <f>'2'!Q252</f>
        <v>23.236486379118773</v>
      </c>
      <c r="F22">
        <v>29330541.730017904</v>
      </c>
      <c r="G22">
        <f t="shared" si="1"/>
        <v>29.330541730017906</v>
      </c>
      <c r="I22" s="22">
        <v>70.137562065759923</v>
      </c>
      <c r="J22" s="56">
        <f t="shared" si="2"/>
        <v>-1.0009709135815115E-2</v>
      </c>
      <c r="L22" s="22">
        <v>8.4687591556037756</v>
      </c>
      <c r="M22" s="56">
        <f t="shared" si="3"/>
        <v>5.2891978963423014E-3</v>
      </c>
    </row>
    <row r="23" spans="1:13" x14ac:dyDescent="0.35">
      <c r="A23" t="s">
        <v>527</v>
      </c>
      <c r="B23" t="str">
        <f t="shared" si="4"/>
        <v>2011</v>
      </c>
      <c r="C23">
        <f>'2'!K253</f>
        <v>70.221357223978373</v>
      </c>
      <c r="D23">
        <f>'2'!E253</f>
        <v>8.3893599735317466</v>
      </c>
      <c r="E23">
        <f>'2'!Q253</f>
        <v>23.216164583653949</v>
      </c>
      <c r="F23">
        <v>29348519.159851015</v>
      </c>
      <c r="G23">
        <f t="shared" si="1"/>
        <v>29.348519159851016</v>
      </c>
      <c r="I23" s="22">
        <v>70.209211971483242</v>
      </c>
      <c r="J23" s="56">
        <f t="shared" si="2"/>
        <v>-1.2145252495130876E-2</v>
      </c>
      <c r="L23" s="22">
        <v>8.3957813863269024</v>
      </c>
      <c r="M23" s="56">
        <f t="shared" si="3"/>
        <v>6.4214127951558453E-3</v>
      </c>
    </row>
    <row r="24" spans="1:13" x14ac:dyDescent="0.35">
      <c r="A24" t="s">
        <v>528</v>
      </c>
      <c r="B24" t="str">
        <f t="shared" si="4"/>
        <v>2012</v>
      </c>
      <c r="C24">
        <f>'2'!K254</f>
        <v>70.243626362562495</v>
      </c>
      <c r="D24">
        <f>'2'!E254</f>
        <v>8.3466726081469993</v>
      </c>
      <c r="E24">
        <f>'2'!Q254</f>
        <v>23.221083226579495</v>
      </c>
      <c r="F24">
        <v>29354111.05812268</v>
      </c>
      <c r="G24">
        <f t="shared" si="1"/>
        <v>29.35411105812268</v>
      </c>
      <c r="I24" s="22">
        <v>70.22908015090843</v>
      </c>
      <c r="J24" s="56">
        <f t="shared" si="2"/>
        <v>-1.4546211654064223E-2</v>
      </c>
      <c r="L24" s="22">
        <v>8.354295774670927</v>
      </c>
      <c r="M24" s="56">
        <f t="shared" si="3"/>
        <v>7.6231665239276936E-3</v>
      </c>
    </row>
    <row r="25" spans="1:13" x14ac:dyDescent="0.35">
      <c r="A25" t="s">
        <v>529</v>
      </c>
      <c r="B25" t="str">
        <f t="shared" si="4"/>
        <v>2012</v>
      </c>
      <c r="C25">
        <f>'2'!K255</f>
        <v>70.316704165483628</v>
      </c>
      <c r="D25">
        <f>'2'!E255</f>
        <v>8.2823017318226579</v>
      </c>
      <c r="E25">
        <f>'2'!Q255</f>
        <v>23.19591756449708</v>
      </c>
      <c r="F25">
        <v>29389930.350297101</v>
      </c>
      <c r="G25">
        <f t="shared" si="1"/>
        <v>29.389930350297099</v>
      </c>
      <c r="I25" s="22">
        <v>70.300041359133402</v>
      </c>
      <c r="J25" s="56">
        <f t="shared" si="2"/>
        <v>-1.6662806350225878E-2</v>
      </c>
      <c r="L25" s="22">
        <v>8.2910306841859978</v>
      </c>
      <c r="M25" s="56">
        <f t="shared" si="3"/>
        <v>8.7289523633398147E-3</v>
      </c>
    </row>
    <row r="26" spans="1:13" x14ac:dyDescent="0.35">
      <c r="A26" t="s">
        <v>530</v>
      </c>
      <c r="B26" t="str">
        <f t="shared" si="4"/>
        <v>2012</v>
      </c>
      <c r="C26">
        <f>'2'!K256</f>
        <v>70.471220816728803</v>
      </c>
      <c r="D26">
        <f>'2'!E256</f>
        <v>8.2032648119373288</v>
      </c>
      <c r="E26">
        <f>'2'!Q256</f>
        <v>23.10415116099837</v>
      </c>
      <c r="F26">
        <v>29464048.589332663</v>
      </c>
      <c r="G26">
        <f t="shared" si="1"/>
        <v>29.464048589332663</v>
      </c>
      <c r="I26" s="22">
        <v>70.452201672224717</v>
      </c>
      <c r="J26" s="56">
        <f t="shared" si="2"/>
        <v>-1.9019144504085261E-2</v>
      </c>
      <c r="L26" s="22">
        <v>8.2131605269627883</v>
      </c>
      <c r="M26" s="56">
        <f t="shared" si="3"/>
        <v>9.895715025459495E-3</v>
      </c>
    </row>
    <row r="27" spans="1:13" x14ac:dyDescent="0.35">
      <c r="A27" t="s">
        <v>531</v>
      </c>
      <c r="B27" t="str">
        <f t="shared" si="4"/>
        <v>2012</v>
      </c>
      <c r="C27">
        <f>'2'!K257</f>
        <v>70.532643359737918</v>
      </c>
      <c r="D27">
        <f>'2'!E257</f>
        <v>8.16584885237374</v>
      </c>
      <c r="E27">
        <f>'2'!Q257</f>
        <v>23.060943700833036</v>
      </c>
      <c r="F27">
        <v>29503473.391948998</v>
      </c>
      <c r="G27">
        <f t="shared" si="1"/>
        <v>29.503473391948997</v>
      </c>
      <c r="I27" s="22">
        <v>70.511443672637995</v>
      </c>
      <c r="J27" s="56">
        <f t="shared" si="2"/>
        <v>-2.1199687099922926E-2</v>
      </c>
      <c r="L27" s="22">
        <v>8.1768284035741132</v>
      </c>
      <c r="M27" s="56">
        <f t="shared" si="3"/>
        <v>1.0979551200373194E-2</v>
      </c>
    </row>
    <row r="28" spans="1:13" x14ac:dyDescent="0.35">
      <c r="A28" t="s">
        <v>532</v>
      </c>
      <c r="B28" t="str">
        <f t="shared" si="4"/>
        <v>2012</v>
      </c>
      <c r="C28">
        <f>'2'!K258</f>
        <v>70.665562799369866</v>
      </c>
      <c r="D28">
        <f>'2'!E258</f>
        <v>8.0716050484641571</v>
      </c>
      <c r="E28">
        <f>'2'!Q258</f>
        <v>22.982437634205525</v>
      </c>
      <c r="F28">
        <v>29577401.393320955</v>
      </c>
      <c r="G28">
        <f t="shared" si="1"/>
        <v>29.577401393320955</v>
      </c>
      <c r="I28" s="22">
        <v>70.641945584629084</v>
      </c>
      <c r="J28" s="56">
        <f t="shared" si="2"/>
        <v>-2.3617214740781378E-2</v>
      </c>
      <c r="L28" s="22">
        <v>8.0838634996972534</v>
      </c>
      <c r="M28" s="56">
        <f t="shared" si="3"/>
        <v>1.2258451233096324E-2</v>
      </c>
    </row>
    <row r="29" spans="1:13" x14ac:dyDescent="0.35">
      <c r="A29" t="s">
        <v>533</v>
      </c>
      <c r="B29" t="str">
        <f t="shared" si="4"/>
        <v>2012</v>
      </c>
      <c r="C29">
        <f>'2'!K259</f>
        <v>70.912690189188382</v>
      </c>
      <c r="D29">
        <f>'2'!E259</f>
        <v>7.9823090210007877</v>
      </c>
      <c r="E29">
        <f>'2'!Q259</f>
        <v>22.780779767549959</v>
      </c>
      <c r="F29">
        <v>29681224.749316484</v>
      </c>
      <c r="G29">
        <f t="shared" si="1"/>
        <v>29.681224749316485</v>
      </c>
      <c r="I29" s="22">
        <v>70.887122662646917</v>
      </c>
      <c r="J29" s="56">
        <f t="shared" si="2"/>
        <v>-2.5567526541465213E-2</v>
      </c>
      <c r="L29" s="22">
        <v>7.995588577053649</v>
      </c>
      <c r="M29" s="56">
        <f t="shared" si="3"/>
        <v>1.3279556052861352E-2</v>
      </c>
    </row>
    <row r="30" spans="1:13" x14ac:dyDescent="0.35">
      <c r="A30" t="s">
        <v>534</v>
      </c>
      <c r="B30" t="str">
        <f t="shared" si="4"/>
        <v>2012</v>
      </c>
      <c r="C30">
        <f>'2'!K260</f>
        <v>71.068921010496695</v>
      </c>
      <c r="D30">
        <f>'2'!E260</f>
        <v>8.0282220522633754</v>
      </c>
      <c r="E30">
        <f>'2'!Q260</f>
        <v>22.574886386792542</v>
      </c>
      <c r="F30">
        <v>29759638.435155664</v>
      </c>
      <c r="G30">
        <f t="shared" si="1"/>
        <v>29.759638435155665</v>
      </c>
      <c r="I30" s="22">
        <v>71.041044980810511</v>
      </c>
      <c r="J30" s="56">
        <f t="shared" si="2"/>
        <v>-2.7876029686183301E-2</v>
      </c>
      <c r="L30" s="22">
        <v>8.042683015980872</v>
      </c>
      <c r="M30" s="56">
        <f t="shared" si="3"/>
        <v>1.4460963717496611E-2</v>
      </c>
    </row>
    <row r="31" spans="1:13" x14ac:dyDescent="0.35">
      <c r="A31" t="s">
        <v>535</v>
      </c>
      <c r="B31" t="str">
        <f t="shared" si="4"/>
        <v>2012</v>
      </c>
      <c r="C31">
        <f>'2'!K261</f>
        <v>71.168042256635403</v>
      </c>
      <c r="D31">
        <f>'2'!E261</f>
        <v>7.8795123615537408</v>
      </c>
      <c r="E31">
        <f>'2'!Q261</f>
        <v>22.593225261788831</v>
      </c>
      <c r="F31">
        <v>29796179.590825737</v>
      </c>
      <c r="G31">
        <f t="shared" si="1"/>
        <v>29.796179590825737</v>
      </c>
      <c r="I31" s="22">
        <v>71.137696071248868</v>
      </c>
      <c r="J31" s="56">
        <f t="shared" si="2"/>
        <v>-3.034618538653433E-2</v>
      </c>
      <c r="L31" s="22">
        <v>7.8949847631452936</v>
      </c>
      <c r="M31" s="56">
        <f t="shared" si="3"/>
        <v>1.5472401591552831E-2</v>
      </c>
    </row>
    <row r="32" spans="1:13" x14ac:dyDescent="0.35">
      <c r="A32" t="s">
        <v>536</v>
      </c>
      <c r="B32" t="str">
        <f t="shared" si="4"/>
        <v>2012</v>
      </c>
      <c r="C32">
        <f>'2'!K262</f>
        <v>71.133962631343024</v>
      </c>
      <c r="D32">
        <f>'2'!E262</f>
        <v>7.8497129996822554</v>
      </c>
      <c r="E32">
        <f>'2'!Q262</f>
        <v>22.656134892761088</v>
      </c>
      <c r="F32">
        <v>29777814.13395777</v>
      </c>
      <c r="G32">
        <f t="shared" si="1"/>
        <v>29.777814133957769</v>
      </c>
      <c r="I32" s="22">
        <v>71.101634962159025</v>
      </c>
      <c r="J32" s="56">
        <f t="shared" si="2"/>
        <v>-3.2327669183999319E-2</v>
      </c>
      <c r="L32" s="22">
        <v>7.8662934972323395</v>
      </c>
      <c r="M32" s="56">
        <f t="shared" si="3"/>
        <v>1.6580497550084061E-2</v>
      </c>
    </row>
    <row r="33" spans="1:13" x14ac:dyDescent="0.35">
      <c r="A33" t="s">
        <v>537</v>
      </c>
      <c r="B33" t="str">
        <f t="shared" si="4"/>
        <v>2012</v>
      </c>
      <c r="C33">
        <f>'2'!K263</f>
        <v>71.0745423121583</v>
      </c>
      <c r="D33">
        <f>'2'!E263</f>
        <v>7.8414557894840726</v>
      </c>
      <c r="E33">
        <f>'2'!Q263</f>
        <v>22.729736533177132</v>
      </c>
      <c r="F33">
        <v>29765330.996884961</v>
      </c>
      <c r="G33">
        <f t="shared" si="1"/>
        <v>29.765330996884959</v>
      </c>
      <c r="I33" s="22">
        <v>71.040046304732613</v>
      </c>
      <c r="J33" s="56">
        <f t="shared" si="2"/>
        <v>-3.449600742568748E-2</v>
      </c>
      <c r="L33" s="22">
        <v>7.8591205994657338</v>
      </c>
      <c r="M33" s="56">
        <f t="shared" si="3"/>
        <v>1.76648099816612E-2</v>
      </c>
    </row>
    <row r="34" spans="1:13" x14ac:dyDescent="0.35">
      <c r="A34" t="s">
        <v>538</v>
      </c>
      <c r="B34" t="str">
        <f t="shared" si="4"/>
        <v>2012</v>
      </c>
      <c r="C34">
        <f>'2'!K264</f>
        <v>71.29134205301078</v>
      </c>
      <c r="D34">
        <f>'2'!E264</f>
        <v>7.8093428008569221</v>
      </c>
      <c r="E34">
        <f>'2'!Q264</f>
        <v>22.527240970003078</v>
      </c>
      <c r="F34">
        <v>29871682.999750741</v>
      </c>
      <c r="G34">
        <f t="shared" si="1"/>
        <v>29.871682999750742</v>
      </c>
      <c r="I34" s="22">
        <v>71.254529932384543</v>
      </c>
      <c r="J34" s="56">
        <f t="shared" si="2"/>
        <v>-3.6812120626237288E-2</v>
      </c>
      <c r="L34" s="22">
        <v>7.8281561282515941</v>
      </c>
      <c r="M34" s="56">
        <f t="shared" si="3"/>
        <v>1.8813327394672008E-2</v>
      </c>
    </row>
    <row r="35" spans="1:13" x14ac:dyDescent="0.35">
      <c r="A35" t="s">
        <v>539</v>
      </c>
      <c r="B35" t="str">
        <f t="shared" si="4"/>
        <v>2012</v>
      </c>
      <c r="C35">
        <f>'2'!K265</f>
        <v>71.404676549747975</v>
      </c>
      <c r="D35">
        <f>'2'!E265</f>
        <v>7.8030375544778066</v>
      </c>
      <c r="E35">
        <f>'2'!Q265</f>
        <v>22.403062875502798</v>
      </c>
      <c r="F35">
        <v>29932320.588261038</v>
      </c>
      <c r="G35">
        <f t="shared" si="1"/>
        <v>29.932320588261039</v>
      </c>
      <c r="I35" s="22">
        <v>71.365457532474394</v>
      </c>
      <c r="J35" s="56">
        <f t="shared" si="2"/>
        <v>-3.9219017273580903E-2</v>
      </c>
      <c r="L35" s="22">
        <v>7.8230129985508432</v>
      </c>
      <c r="M35" s="56">
        <f t="shared" si="3"/>
        <v>1.9975444073036641E-2</v>
      </c>
    </row>
    <row r="36" spans="1:13" x14ac:dyDescent="0.35">
      <c r="A36" t="s">
        <v>540</v>
      </c>
      <c r="B36" t="str">
        <f t="shared" si="4"/>
        <v>2013</v>
      </c>
      <c r="C36">
        <f>'2'!K266</f>
        <v>71.356223639788553</v>
      </c>
      <c r="D36">
        <f>'2'!E266</f>
        <v>7.8114802686945906</v>
      </c>
      <c r="E36">
        <f>'2'!Q266</f>
        <v>22.435448794664367</v>
      </c>
      <c r="F36">
        <v>29917211.019903518</v>
      </c>
      <c r="G36">
        <f t="shared" si="1"/>
        <v>29.917211019903519</v>
      </c>
      <c r="I36" s="22">
        <v>71.314901854206013</v>
      </c>
      <c r="J36" s="56">
        <f t="shared" si="2"/>
        <v>-4.1321785582539405E-2</v>
      </c>
      <c r="L36" s="22">
        <v>7.8326538314978293</v>
      </c>
      <c r="M36" s="56">
        <f t="shared" si="3"/>
        <v>2.1173562803238788E-2</v>
      </c>
    </row>
    <row r="37" spans="1:13" x14ac:dyDescent="0.35">
      <c r="A37" t="s">
        <v>541</v>
      </c>
      <c r="B37" t="str">
        <f t="shared" si="4"/>
        <v>2013</v>
      </c>
      <c r="C37">
        <f>'2'!K267</f>
        <v>71.161906843076366</v>
      </c>
      <c r="D37">
        <f>'2'!E267</f>
        <v>7.9648110603322753</v>
      </c>
      <c r="E37">
        <f>'2'!Q267</f>
        <v>22.510350830440785</v>
      </c>
      <c r="F37">
        <v>29843242.687101118</v>
      </c>
      <c r="G37">
        <f t="shared" si="1"/>
        <v>29.843242687101117</v>
      </c>
      <c r="I37" s="22">
        <v>71.118364827882189</v>
      </c>
      <c r="J37" s="56">
        <f t="shared" si="2"/>
        <v>-4.3542015194176997E-2</v>
      </c>
      <c r="L37" s="22">
        <v>7.9870964084761162</v>
      </c>
      <c r="M37" s="56">
        <f t="shared" si="3"/>
        <v>2.2285348143840977E-2</v>
      </c>
    </row>
    <row r="38" spans="1:13" x14ac:dyDescent="0.35">
      <c r="A38" t="s">
        <v>542</v>
      </c>
      <c r="B38" t="str">
        <f t="shared" si="4"/>
        <v>2013</v>
      </c>
      <c r="C38">
        <f>'2'!K268</f>
        <v>71.178218789923918</v>
      </c>
      <c r="D38">
        <f>'2'!E268</f>
        <v>7.8338129868913722</v>
      </c>
      <c r="E38">
        <f>'2'!Q268</f>
        <v>22.607809778115708</v>
      </c>
      <c r="F38">
        <v>29869132.293425202</v>
      </c>
      <c r="G38">
        <f t="shared" si="1"/>
        <v>29.869132293425203</v>
      </c>
      <c r="I38" s="22">
        <v>71.132358373769705</v>
      </c>
      <c r="J38" s="56">
        <f t="shared" si="2"/>
        <v>-4.5860416154212658E-2</v>
      </c>
      <c r="L38" s="22">
        <v>7.85715814310573</v>
      </c>
      <c r="M38" s="56">
        <f t="shared" si="3"/>
        <v>2.3345156214357843E-2</v>
      </c>
    </row>
    <row r="39" spans="1:13" x14ac:dyDescent="0.35">
      <c r="A39" t="s">
        <v>543</v>
      </c>
      <c r="B39" t="str">
        <f t="shared" si="4"/>
        <v>2013</v>
      </c>
      <c r="C39">
        <f>'2'!K269</f>
        <v>71.236576737507576</v>
      </c>
      <c r="D39">
        <f>'2'!E269</f>
        <v>7.7812082920660659</v>
      </c>
      <c r="E39">
        <f>'2'!Q269</f>
        <v>22.59429807506892</v>
      </c>
      <c r="F39">
        <v>29915534.002331406</v>
      </c>
      <c r="G39">
        <f t="shared" si="1"/>
        <v>29.915534002331405</v>
      </c>
      <c r="I39" s="22">
        <v>71.188761393331191</v>
      </c>
      <c r="J39" s="56">
        <f t="shared" si="2"/>
        <v>-4.7815344176385111E-2</v>
      </c>
      <c r="L39" s="22">
        <v>7.8055474607754176</v>
      </c>
      <c r="M39" s="56">
        <f t="shared" si="3"/>
        <v>2.4339168709351711E-2</v>
      </c>
    </row>
    <row r="40" spans="1:13" x14ac:dyDescent="0.35">
      <c r="A40" t="s">
        <v>544</v>
      </c>
      <c r="B40" t="str">
        <f t="shared" si="4"/>
        <v>2013</v>
      </c>
      <c r="C40">
        <f>'2'!K270</f>
        <v>71.201588417087152</v>
      </c>
      <c r="D40">
        <f>'2'!E270</f>
        <v>7.7470228551947606</v>
      </c>
      <c r="E40">
        <f>'2'!Q270</f>
        <v>22.66382977934181</v>
      </c>
      <c r="F40">
        <v>29894032.497745328</v>
      </c>
      <c r="G40">
        <f t="shared" si="1"/>
        <v>29.894032497745329</v>
      </c>
      <c r="I40" s="22">
        <v>71.151267597650886</v>
      </c>
      <c r="J40" s="56">
        <f t="shared" si="2"/>
        <v>-5.0320819436265651E-2</v>
      </c>
      <c r="L40" s="22">
        <v>7.7726414213210084</v>
      </c>
      <c r="M40" s="56">
        <f t="shared" si="3"/>
        <v>2.5618566126247799E-2</v>
      </c>
    </row>
    <row r="41" spans="1:13" x14ac:dyDescent="0.35">
      <c r="A41" t="s">
        <v>545</v>
      </c>
      <c r="B41" t="str">
        <f t="shared" si="4"/>
        <v>2013</v>
      </c>
      <c r="C41">
        <f>'2'!K271</f>
        <v>71.327646584957122</v>
      </c>
      <c r="D41">
        <f>'2'!E271</f>
        <v>7.7370306979520898</v>
      </c>
      <c r="E41">
        <f>'2'!Q271</f>
        <v>22.541540130390686</v>
      </c>
      <c r="F41">
        <v>29973576.578968205</v>
      </c>
      <c r="G41">
        <f t="shared" si="1"/>
        <v>29.973576578968206</v>
      </c>
      <c r="I41" s="22">
        <v>71.274963398719038</v>
      </c>
      <c r="J41" s="56">
        <f t="shared" si="2"/>
        <v>-5.2683186238084545E-2</v>
      </c>
      <c r="L41" s="22">
        <v>7.7638158537719759</v>
      </c>
      <c r="M41" s="56">
        <f t="shared" si="3"/>
        <v>2.6785155819886164E-2</v>
      </c>
    </row>
    <row r="42" spans="1:13" x14ac:dyDescent="0.35">
      <c r="A42" t="s">
        <v>546</v>
      </c>
      <c r="B42" t="str">
        <f t="shared" si="4"/>
        <v>2013</v>
      </c>
      <c r="C42">
        <f>'2'!K272</f>
        <v>71.479119392934436</v>
      </c>
      <c r="D42">
        <f>'2'!E272</f>
        <v>7.6598766499496378</v>
      </c>
      <c r="E42">
        <f>'2'!Q272</f>
        <v>22.442625152977584</v>
      </c>
      <c r="F42">
        <v>30031488.226169754</v>
      </c>
      <c r="G42">
        <f t="shared" si="1"/>
        <v>30.031488226169753</v>
      </c>
      <c r="I42" s="22">
        <v>71.424128594535091</v>
      </c>
      <c r="J42" s="56">
        <f t="shared" si="2"/>
        <v>-5.4990798399344953E-2</v>
      </c>
      <c r="L42" s="22">
        <v>7.6877986419852009</v>
      </c>
      <c r="M42" s="56">
        <f t="shared" si="3"/>
        <v>2.7921992035563115E-2</v>
      </c>
    </row>
    <row r="43" spans="1:13" x14ac:dyDescent="0.35">
      <c r="A43" t="s">
        <v>547</v>
      </c>
      <c r="B43" t="str">
        <f t="shared" si="4"/>
        <v>2013</v>
      </c>
      <c r="C43">
        <f>'2'!K273</f>
        <v>71.503300098896929</v>
      </c>
      <c r="D43">
        <f>'2'!E273</f>
        <v>7.6858773151816004</v>
      </c>
      <c r="E43">
        <f>'2'!Q273</f>
        <v>22.394974861608432</v>
      </c>
      <c r="F43">
        <v>30061818.334561523</v>
      </c>
      <c r="G43">
        <f t="shared" si="1"/>
        <v>30.061818334561522</v>
      </c>
      <c r="I43" s="22">
        <v>71.446098872681219</v>
      </c>
      <c r="J43" s="56">
        <f t="shared" si="2"/>
        <v>-5.7201226215710221E-2</v>
      </c>
      <c r="L43" s="22">
        <v>7.7148920939875891</v>
      </c>
      <c r="M43" s="56">
        <f t="shared" si="3"/>
        <v>2.9014778805988684E-2</v>
      </c>
    </row>
    <row r="44" spans="1:13" x14ac:dyDescent="0.35">
      <c r="A44" t="s">
        <v>548</v>
      </c>
      <c r="B44" t="str">
        <f t="shared" si="4"/>
        <v>2013</v>
      </c>
      <c r="C44">
        <f>'2'!K274</f>
        <v>71.647801313284404</v>
      </c>
      <c r="D44">
        <f>'2'!E274</f>
        <v>7.6062477544599618</v>
      </c>
      <c r="E44">
        <f>'2'!Q274</f>
        <v>22.29455436543482</v>
      </c>
      <c r="F44">
        <v>30144422.458279371</v>
      </c>
      <c r="G44">
        <f t="shared" si="1"/>
        <v>30.144422458279372</v>
      </c>
      <c r="I44" s="22">
        <v>71.588711186046922</v>
      </c>
      <c r="J44" s="56">
        <f t="shared" si="2"/>
        <v>-5.9090127237482193E-2</v>
      </c>
      <c r="L44" s="22">
        <v>7.6362664758119649</v>
      </c>
      <c r="M44" s="56">
        <f t="shared" si="3"/>
        <v>3.0018721352003119E-2</v>
      </c>
    </row>
    <row r="45" spans="1:13" x14ac:dyDescent="0.35">
      <c r="A45" t="s">
        <v>549</v>
      </c>
      <c r="B45" t="str">
        <f t="shared" si="4"/>
        <v>2013</v>
      </c>
      <c r="C45">
        <f>'2'!K275</f>
        <v>71.868294494125578</v>
      </c>
      <c r="D45">
        <f>'2'!E275</f>
        <v>7.3571121270276381</v>
      </c>
      <c r="E45">
        <f>'2'!Q275</f>
        <v>22.277914968663126</v>
      </c>
      <c r="F45">
        <v>30261437.578796949</v>
      </c>
      <c r="G45">
        <f t="shared" si="1"/>
        <v>30.261437578796951</v>
      </c>
      <c r="I45" s="22">
        <v>71.807083744667295</v>
      </c>
      <c r="J45" s="56">
        <f t="shared" si="2"/>
        <v>-6.1210749458282976E-2</v>
      </c>
      <c r="L45" s="22">
        <v>7.3879154017637658</v>
      </c>
      <c r="M45" s="56">
        <f t="shared" si="3"/>
        <v>3.0803274736127761E-2</v>
      </c>
    </row>
    <row r="46" spans="1:13" x14ac:dyDescent="0.35">
      <c r="A46" t="s">
        <v>550</v>
      </c>
      <c r="B46" t="str">
        <f t="shared" si="4"/>
        <v>2013</v>
      </c>
      <c r="C46">
        <f>'2'!K276</f>
        <v>72.026336223410979</v>
      </c>
      <c r="D46">
        <f>'2'!E276</f>
        <v>7.1579028371902069</v>
      </c>
      <c r="E46">
        <f>'2'!Q276</f>
        <v>22.276685660357003</v>
      </c>
      <c r="F46">
        <v>30340591.613144297</v>
      </c>
      <c r="G46">
        <f t="shared" si="1"/>
        <v>30.340591613144298</v>
      </c>
      <c r="I46" s="22">
        <v>71.963041879276645</v>
      </c>
      <c r="J46" s="56">
        <f t="shared" si="2"/>
        <v>-6.3294344134334324E-2</v>
      </c>
      <c r="L46" s="22">
        <v>7.1896859183117865</v>
      </c>
      <c r="M46" s="56">
        <f t="shared" si="3"/>
        <v>3.1783081121579571E-2</v>
      </c>
    </row>
    <row r="47" spans="1:13" x14ac:dyDescent="0.35">
      <c r="A47" t="s">
        <v>551</v>
      </c>
      <c r="B47" t="str">
        <f t="shared" si="4"/>
        <v>2013</v>
      </c>
      <c r="C47">
        <f>'2'!K277</f>
        <v>71.987289039381025</v>
      </c>
      <c r="D47">
        <f>'2'!E277</f>
        <v>7.20847652911353</v>
      </c>
      <c r="E47">
        <f>'2'!Q277</f>
        <v>22.291880174678298</v>
      </c>
      <c r="F47">
        <v>30329886.247244962</v>
      </c>
      <c r="G47">
        <f t="shared" si="1"/>
        <v>30.329886247244961</v>
      </c>
      <c r="I47" s="22">
        <v>71.92185025892735</v>
      </c>
      <c r="J47" s="56">
        <f t="shared" si="2"/>
        <v>-6.5438780453675349E-2</v>
      </c>
      <c r="L47" s="22">
        <v>7.2412800005478966</v>
      </c>
      <c r="M47" s="56">
        <f t="shared" si="3"/>
        <v>3.2803471434366571E-2</v>
      </c>
    </row>
    <row r="48" spans="1:13" x14ac:dyDescent="0.35">
      <c r="A48" t="s">
        <v>552</v>
      </c>
      <c r="B48" t="str">
        <f t="shared" si="4"/>
        <v>2014</v>
      </c>
      <c r="C48">
        <f>'2'!K278</f>
        <v>72.096325701774575</v>
      </c>
      <c r="D48">
        <f>'2'!E278</f>
        <v>7.1494655735342381</v>
      </c>
      <c r="E48">
        <f>'2'!Q278</f>
        <v>22.227408216428998</v>
      </c>
      <c r="F48">
        <v>30368794.723341845</v>
      </c>
      <c r="G48">
        <f t="shared" si="1"/>
        <v>30.368794723341846</v>
      </c>
      <c r="I48" s="22">
        <v>72.02860916101497</v>
      </c>
      <c r="J48" s="56">
        <f t="shared" si="2"/>
        <v>-6.7716540759604982E-2</v>
      </c>
      <c r="L48" s="22">
        <v>7.1832170935354229</v>
      </c>
      <c r="M48" s="56">
        <f t="shared" si="3"/>
        <v>3.3751520001184865E-2</v>
      </c>
    </row>
    <row r="49" spans="1:13" x14ac:dyDescent="0.35">
      <c r="A49" t="s">
        <v>553</v>
      </c>
      <c r="B49" t="str">
        <f t="shared" si="4"/>
        <v>2014</v>
      </c>
      <c r="C49">
        <f>'2'!K279</f>
        <v>72.365171627820928</v>
      </c>
      <c r="D49">
        <f>'2'!E279</f>
        <v>6.8775242396329341</v>
      </c>
      <c r="E49">
        <f>'2'!Q279</f>
        <v>22.16758291837462</v>
      </c>
      <c r="F49">
        <v>30532850.151279096</v>
      </c>
      <c r="G49">
        <f t="shared" si="1"/>
        <v>30.532850151279096</v>
      </c>
      <c r="I49" s="22">
        <v>72.295465904970527</v>
      </c>
      <c r="J49" s="56">
        <f t="shared" si="2"/>
        <v>-6.9705722850400775E-2</v>
      </c>
      <c r="L49" s="22">
        <v>6.9119774527874558</v>
      </c>
      <c r="M49" s="56">
        <f t="shared" si="3"/>
        <v>3.4453213154521656E-2</v>
      </c>
    </row>
    <row r="50" spans="1:13" x14ac:dyDescent="0.35">
      <c r="A50" t="s">
        <v>554</v>
      </c>
      <c r="B50" t="str">
        <f t="shared" si="4"/>
        <v>2014</v>
      </c>
      <c r="C50">
        <f>'2'!K280</f>
        <v>72.451961443091591</v>
      </c>
      <c r="D50">
        <f>'2'!E280</f>
        <v>6.7425944202177268</v>
      </c>
      <c r="E50">
        <f>'2'!Q280</f>
        <v>22.180146905748273</v>
      </c>
      <c r="F50">
        <v>30572831.670847565</v>
      </c>
      <c r="G50">
        <f t="shared" si="1"/>
        <v>30.572831670847567</v>
      </c>
      <c r="I50" s="22">
        <v>72.380182655146925</v>
      </c>
      <c r="J50" s="56">
        <f t="shared" si="2"/>
        <v>-7.1778787944666078E-2</v>
      </c>
      <c r="L50" s="22">
        <v>6.7779442994679542</v>
      </c>
      <c r="M50" s="56">
        <f t="shared" si="3"/>
        <v>3.5349879250227367E-2</v>
      </c>
    </row>
    <row r="51" spans="1:13" x14ac:dyDescent="0.35">
      <c r="A51" t="s">
        <v>555</v>
      </c>
      <c r="B51" t="str">
        <f t="shared" si="4"/>
        <v>2014</v>
      </c>
      <c r="C51">
        <f>'2'!K281</f>
        <v>72.680892825773583</v>
      </c>
      <c r="D51">
        <f>'2'!E281</f>
        <v>6.5762472391132638</v>
      </c>
      <c r="E51">
        <f>'2'!Q281</f>
        <v>22.082856935473558</v>
      </c>
      <c r="F51">
        <v>30681645.605941374</v>
      </c>
      <c r="G51">
        <f t="shared" si="1"/>
        <v>30.681645605941373</v>
      </c>
      <c r="I51" s="22">
        <v>72.607140655835494</v>
      </c>
      <c r="J51" s="56">
        <f t="shared" si="2"/>
        <v>-7.3752169938089196E-2</v>
      </c>
      <c r="L51" s="22">
        <v>6.6123821552889206</v>
      </c>
      <c r="M51" s="56">
        <f t="shared" si="3"/>
        <v>3.6134916175656784E-2</v>
      </c>
    </row>
    <row r="52" spans="1:13" x14ac:dyDescent="0.35">
      <c r="A52" t="s">
        <v>556</v>
      </c>
      <c r="B52" t="str">
        <f t="shared" si="4"/>
        <v>2014</v>
      </c>
      <c r="C52">
        <f>'2'!K282</f>
        <v>72.89321057258411</v>
      </c>
      <c r="D52">
        <f>'2'!E282</f>
        <v>6.4168061066226691</v>
      </c>
      <c r="E52">
        <f>'2'!Q282</f>
        <v>21.990583942704504</v>
      </c>
      <c r="F52">
        <v>30784394.922095049</v>
      </c>
      <c r="G52">
        <f t="shared" si="1"/>
        <v>30.78439492209505</v>
      </c>
      <c r="I52" s="22">
        <v>72.817320606538473</v>
      </c>
      <c r="J52" s="56">
        <f t="shared" si="2"/>
        <v>-7.588996604563647E-2</v>
      </c>
      <c r="L52" s="22">
        <v>6.4535547225182333</v>
      </c>
      <c r="M52" s="56">
        <f t="shared" si="3"/>
        <v>3.6748615895564107E-2</v>
      </c>
    </row>
    <row r="53" spans="1:13" x14ac:dyDescent="0.35">
      <c r="A53" t="s">
        <v>557</v>
      </c>
      <c r="B53" t="str">
        <f t="shared" si="4"/>
        <v>2014</v>
      </c>
      <c r="C53">
        <f>'2'!K283</f>
        <v>72.81970445205404</v>
      </c>
      <c r="D53">
        <f>'2'!E283</f>
        <v>6.2779527033407394</v>
      </c>
      <c r="E53">
        <f>'2'!Q283</f>
        <v>22.184045525472612</v>
      </c>
      <c r="F53">
        <v>30746985.131091978</v>
      </c>
      <c r="G53">
        <f t="shared" si="1"/>
        <v>30.746985131091979</v>
      </c>
      <c r="I53" s="22">
        <v>72.741738538014246</v>
      </c>
      <c r="J53" s="56">
        <f t="shared" si="2"/>
        <v>-7.7965914039793915E-2</v>
      </c>
      <c r="L53" s="22">
        <v>6.3155167736456255</v>
      </c>
      <c r="M53" s="56">
        <f t="shared" si="3"/>
        <v>3.7564070304886066E-2</v>
      </c>
    </row>
    <row r="54" spans="1:13" x14ac:dyDescent="0.35">
      <c r="A54" t="s">
        <v>558</v>
      </c>
      <c r="B54" t="str">
        <f t="shared" si="4"/>
        <v>2014</v>
      </c>
      <c r="C54">
        <f>'2'!K284</f>
        <v>72.77474493288787</v>
      </c>
      <c r="D54">
        <f>'2'!E284</f>
        <v>6.1318132866222932</v>
      </c>
      <c r="E54">
        <f>'2'!Q284</f>
        <v>22.34221405705263</v>
      </c>
      <c r="F54">
        <v>30745229.758213483</v>
      </c>
      <c r="G54">
        <f t="shared" si="1"/>
        <v>30.745229758213483</v>
      </c>
      <c r="I54" s="22">
        <v>72.694456120650159</v>
      </c>
      <c r="J54" s="56">
        <f t="shared" si="2"/>
        <v>-8.0288812237711227E-2</v>
      </c>
      <c r="L54" s="22">
        <v>6.1703901643850747</v>
      </c>
      <c r="M54" s="56">
        <f t="shared" si="3"/>
        <v>3.8576877762781514E-2</v>
      </c>
    </row>
    <row r="55" spans="1:13" x14ac:dyDescent="0.35">
      <c r="A55" t="s">
        <v>559</v>
      </c>
      <c r="B55" t="str">
        <f t="shared" si="4"/>
        <v>2014</v>
      </c>
      <c r="C55">
        <f>'2'!K285</f>
        <v>72.962625630667688</v>
      </c>
      <c r="D55">
        <f>'2'!E285</f>
        <v>6.0077008580585929</v>
      </c>
      <c r="E55">
        <f>'2'!Q285</f>
        <v>22.247141663530002</v>
      </c>
      <c r="F55">
        <v>30827781.273035336</v>
      </c>
      <c r="G55">
        <f t="shared" si="1"/>
        <v>30.827781273035335</v>
      </c>
      <c r="I55" s="22">
        <v>72.88072790765132</v>
      </c>
      <c r="J55" s="56">
        <f t="shared" si="2"/>
        <v>-8.1897723016368218E-2</v>
      </c>
      <c r="L55" s="22">
        <v>6.0470071086893151</v>
      </c>
      <c r="M55" s="56">
        <f t="shared" si="3"/>
        <v>3.9306250630722239E-2</v>
      </c>
    </row>
    <row r="56" spans="1:13" x14ac:dyDescent="0.35">
      <c r="A56" t="s">
        <v>560</v>
      </c>
      <c r="B56" t="str">
        <f t="shared" si="4"/>
        <v>2014</v>
      </c>
      <c r="C56">
        <f>'2'!K286</f>
        <v>73.030284715646275</v>
      </c>
      <c r="D56">
        <f>'2'!E286</f>
        <v>5.9694533824779308</v>
      </c>
      <c r="E56">
        <f>'2'!Q286</f>
        <v>22.212439209361875</v>
      </c>
      <c r="F56">
        <v>30873444.262100611</v>
      </c>
      <c r="G56">
        <f t="shared" si="1"/>
        <v>30.873444262100612</v>
      </c>
      <c r="I56" s="22">
        <v>72.94646393533651</v>
      </c>
      <c r="J56" s="56">
        <f t="shared" si="2"/>
        <v>-8.3820780309764586E-2</v>
      </c>
      <c r="L56" s="22">
        <v>6.0097460873100799</v>
      </c>
      <c r="M56" s="56">
        <f t="shared" si="3"/>
        <v>4.0292704832149084E-2</v>
      </c>
    </row>
    <row r="57" spans="1:13" x14ac:dyDescent="0.35">
      <c r="A57" t="s">
        <v>561</v>
      </c>
      <c r="B57" t="str">
        <f t="shared" si="4"/>
        <v>2014</v>
      </c>
      <c r="C57">
        <f>'2'!K287</f>
        <v>72.993684241061786</v>
      </c>
      <c r="D57">
        <f>'2'!E287</f>
        <v>5.9440063034134916</v>
      </c>
      <c r="E57">
        <f>'2'!Q287</f>
        <v>22.267436424838863</v>
      </c>
      <c r="F57">
        <v>30887408.819959998</v>
      </c>
      <c r="G57">
        <f t="shared" si="1"/>
        <v>30.887408819959997</v>
      </c>
      <c r="I57" s="22">
        <v>72.908040933155135</v>
      </c>
      <c r="J57" s="56">
        <f t="shared" si="2"/>
        <v>-8.5643307906650534E-2</v>
      </c>
      <c r="L57" s="22">
        <v>5.9852695442312935</v>
      </c>
      <c r="M57" s="56">
        <f t="shared" si="3"/>
        <v>4.1263240817801972E-2</v>
      </c>
    </row>
    <row r="58" spans="1:13" x14ac:dyDescent="0.35">
      <c r="A58" t="s">
        <v>562</v>
      </c>
      <c r="B58" t="str">
        <f t="shared" si="4"/>
        <v>2014</v>
      </c>
      <c r="C58">
        <f>'2'!K288</f>
        <v>72.978186635600451</v>
      </c>
      <c r="D58">
        <f>'2'!E288</f>
        <v>5.8596583830101521</v>
      </c>
      <c r="E58">
        <f>'2'!Q288</f>
        <v>22.356965921390952</v>
      </c>
      <c r="F58">
        <v>30888059.880725477</v>
      </c>
      <c r="G58">
        <f t="shared" si="1"/>
        <v>30.888059880725478</v>
      </c>
      <c r="I58" s="22">
        <v>72.890509981000406</v>
      </c>
      <c r="J58" s="56">
        <f t="shared" si="2"/>
        <v>-8.7676654600045367E-2</v>
      </c>
      <c r="L58" s="22">
        <v>5.9019940740966881</v>
      </c>
      <c r="M58" s="56">
        <f t="shared" si="3"/>
        <v>4.2335691086536009E-2</v>
      </c>
    </row>
    <row r="59" spans="1:13" x14ac:dyDescent="0.35">
      <c r="A59" t="s">
        <v>563</v>
      </c>
      <c r="B59" t="str">
        <f t="shared" si="4"/>
        <v>2014</v>
      </c>
      <c r="C59">
        <f>'2'!K289</f>
        <v>73.187051722302471</v>
      </c>
      <c r="D59">
        <f>'2'!E289</f>
        <v>5.6878340938063063</v>
      </c>
      <c r="E59">
        <f>'2'!Q289</f>
        <v>22.279496959566046</v>
      </c>
      <c r="F59">
        <v>30980543.173605423</v>
      </c>
      <c r="G59">
        <f t="shared" si="1"/>
        <v>30.980543173605422</v>
      </c>
      <c r="I59" s="22">
        <v>73.097742754789238</v>
      </c>
      <c r="J59" s="56">
        <f t="shared" si="2"/>
        <v>-8.9308967513233029E-2</v>
      </c>
      <c r="L59" s="22">
        <v>5.730868436168306</v>
      </c>
      <c r="M59" s="56">
        <f t="shared" si="3"/>
        <v>4.3034342361999656E-2</v>
      </c>
    </row>
    <row r="60" spans="1:13" x14ac:dyDescent="0.35">
      <c r="A60" t="s">
        <v>564</v>
      </c>
      <c r="B60" t="str">
        <f t="shared" si="4"/>
        <v>2015</v>
      </c>
      <c r="C60">
        <f>'2'!K290</f>
        <v>73.280445520678938</v>
      </c>
      <c r="D60">
        <f>'2'!E290</f>
        <v>5.6438171146341753</v>
      </c>
      <c r="E60">
        <f>'2'!Q290</f>
        <v>22.222456625832592</v>
      </c>
      <c r="F60">
        <v>31038753.409067404</v>
      </c>
      <c r="G60">
        <f t="shared" si="1"/>
        <v>31.038753409067404</v>
      </c>
      <c r="I60" s="22">
        <v>73.189327986433568</v>
      </c>
      <c r="J60" s="56">
        <f t="shared" si="2"/>
        <v>-9.111753424537028E-2</v>
      </c>
      <c r="L60" s="22">
        <v>5.6877139509074501</v>
      </c>
      <c r="M60" s="56">
        <f t="shared" si="3"/>
        <v>4.3896836273274786E-2</v>
      </c>
    </row>
    <row r="61" spans="1:13" x14ac:dyDescent="0.35">
      <c r="A61" t="s">
        <v>565</v>
      </c>
      <c r="B61" t="str">
        <f t="shared" si="4"/>
        <v>2015</v>
      </c>
      <c r="C61">
        <f>'2'!K291</f>
        <v>73.414199644066244</v>
      </c>
      <c r="D61">
        <f>'2'!E291</f>
        <v>5.5719769807455553</v>
      </c>
      <c r="E61">
        <f>'2'!Q291</f>
        <v>22.132552482159326</v>
      </c>
      <c r="F61">
        <v>31156369.374850161</v>
      </c>
      <c r="G61">
        <f t="shared" si="1"/>
        <v>31.156369374850161</v>
      </c>
      <c r="I61" s="22">
        <v>73.321334510530306</v>
      </c>
      <c r="J61" s="56">
        <f t="shared" si="2"/>
        <v>-9.2865133535937616E-2</v>
      </c>
      <c r="L61" s="22">
        <v>5.616599093896899</v>
      </c>
      <c r="M61" s="56">
        <f t="shared" si="3"/>
        <v>4.462211315134379E-2</v>
      </c>
    </row>
    <row r="62" spans="1:13" x14ac:dyDescent="0.35">
      <c r="A62" t="s">
        <v>566</v>
      </c>
      <c r="B62" t="str">
        <f t="shared" si="4"/>
        <v>2015</v>
      </c>
      <c r="C62">
        <f>'2'!K292</f>
        <v>73.416902401416522</v>
      </c>
      <c r="D62">
        <f>'2'!E292</f>
        <v>5.5255424699386779</v>
      </c>
      <c r="E62">
        <f>'2'!Q292</f>
        <v>22.17340361484419</v>
      </c>
      <c r="F62">
        <v>31188435.874157187</v>
      </c>
      <c r="G62">
        <f t="shared" si="1"/>
        <v>31.188435874157186</v>
      </c>
      <c r="I62" s="22">
        <v>73.322275395192875</v>
      </c>
      <c r="J62" s="56">
        <f t="shared" si="2"/>
        <v>-9.4627006223646504E-2</v>
      </c>
      <c r="L62" s="22">
        <v>5.5709992718317753</v>
      </c>
      <c r="M62" s="56">
        <f t="shared" si="3"/>
        <v>4.545680189309742E-2</v>
      </c>
    </row>
    <row r="63" spans="1:13" x14ac:dyDescent="0.35">
      <c r="A63" t="s">
        <v>567</v>
      </c>
      <c r="B63" t="str">
        <f t="shared" si="4"/>
        <v>2015</v>
      </c>
      <c r="C63">
        <f>'2'!K293</f>
        <v>73.413032729151055</v>
      </c>
      <c r="D63">
        <f>'2'!E293</f>
        <v>5.4929816105578446</v>
      </c>
      <c r="E63">
        <f>'2'!Q293</f>
        <v>22.203962651384984</v>
      </c>
      <c r="F63">
        <v>31160374.012938961</v>
      </c>
      <c r="G63">
        <f t="shared" si="1"/>
        <v>31.160374012938963</v>
      </c>
      <c r="I63" s="22">
        <v>73.316528185089297</v>
      </c>
      <c r="J63" s="56">
        <f t="shared" si="2"/>
        <v>-9.6504544061758679E-2</v>
      </c>
      <c r="L63" s="22">
        <v>5.539525074464712</v>
      </c>
      <c r="M63" s="56">
        <f t="shared" si="3"/>
        <v>4.6543463906867366E-2</v>
      </c>
    </row>
    <row r="64" spans="1:13" x14ac:dyDescent="0.35">
      <c r="A64" t="s">
        <v>568</v>
      </c>
      <c r="B64" t="str">
        <f t="shared" si="4"/>
        <v>2015</v>
      </c>
      <c r="C64">
        <f>'2'!K294</f>
        <v>73.28680444812818</v>
      </c>
      <c r="D64">
        <f>'2'!E294</f>
        <v>5.606200991583524</v>
      </c>
      <c r="E64">
        <f>'2'!Q294</f>
        <v>22.242140140499885</v>
      </c>
      <c r="F64">
        <v>31087563.697951972</v>
      </c>
      <c r="G64">
        <f t="shared" si="1"/>
        <v>31.087563697951971</v>
      </c>
      <c r="I64" s="22">
        <v>73.188428308637157</v>
      </c>
      <c r="J64" s="56">
        <f t="shared" si="2"/>
        <v>-9.8376139491023196E-2</v>
      </c>
      <c r="L64" s="22">
        <v>5.653770471918846</v>
      </c>
      <c r="M64" s="56">
        <f t="shared" si="3"/>
        <v>4.7569480335321934E-2</v>
      </c>
    </row>
    <row r="65" spans="1:13" x14ac:dyDescent="0.35">
      <c r="A65" t="s">
        <v>569</v>
      </c>
      <c r="B65" t="str">
        <f t="shared" si="4"/>
        <v>2015</v>
      </c>
      <c r="C65">
        <f>'2'!K295</f>
        <v>73.359661540267069</v>
      </c>
      <c r="D65">
        <f>'2'!E295</f>
        <v>5.5974062566526976</v>
      </c>
      <c r="E65">
        <f>'2'!Q295</f>
        <v>22.180662340578152</v>
      </c>
      <c r="F65">
        <v>31139500.397381108</v>
      </c>
      <c r="G65">
        <f t="shared" si="1"/>
        <v>31.139500397381109</v>
      </c>
      <c r="I65" s="22">
        <v>73.259527218865486</v>
      </c>
      <c r="J65" s="56">
        <f t="shared" si="2"/>
        <v>-0.10013432140158329</v>
      </c>
      <c r="L65" s="22">
        <v>5.6458712495311394</v>
      </c>
      <c r="M65" s="56">
        <f t="shared" si="3"/>
        <v>4.8464992878441748E-2</v>
      </c>
    </row>
    <row r="66" spans="1:13" x14ac:dyDescent="0.35">
      <c r="A66" t="s">
        <v>570</v>
      </c>
      <c r="B66" t="str">
        <f t="shared" si="4"/>
        <v>2015</v>
      </c>
      <c r="C66">
        <f>'2'!K296</f>
        <v>73.456454387769298</v>
      </c>
      <c r="D66">
        <f>'2'!E296</f>
        <v>5.5076425064847117</v>
      </c>
      <c r="E66">
        <f>'2'!Q296</f>
        <v>22.152926265966641</v>
      </c>
      <c r="F66">
        <v>31215872.007344019</v>
      </c>
      <c r="G66">
        <f t="shared" si="1"/>
        <v>31.215872007344018</v>
      </c>
      <c r="I66" s="22">
        <v>73.354680953412753</v>
      </c>
      <c r="J66" s="56">
        <f t="shared" si="2"/>
        <v>-0.10177343435654507</v>
      </c>
      <c r="L66" s="22">
        <v>5.5568052278315134</v>
      </c>
      <c r="M66" s="56">
        <f t="shared" si="3"/>
        <v>4.9162721346801774E-2</v>
      </c>
    </row>
    <row r="67" spans="1:13" x14ac:dyDescent="0.35">
      <c r="A67" t="s">
        <v>571</v>
      </c>
      <c r="B67" t="str">
        <f t="shared" si="4"/>
        <v>2015</v>
      </c>
      <c r="C67">
        <f>'2'!K297</f>
        <v>73.531106682048161</v>
      </c>
      <c r="D67">
        <f>'2'!E297</f>
        <v>5.3817285787226634</v>
      </c>
      <c r="E67">
        <f>'2'!Q297</f>
        <v>22.186379953382513</v>
      </c>
      <c r="F67">
        <v>31248408.608724758</v>
      </c>
      <c r="G67">
        <f t="shared" ref="G67:G130" si="5">F67/1000000</f>
        <v>31.248408608724759</v>
      </c>
      <c r="I67" s="22">
        <v>73.428254507243835</v>
      </c>
      <c r="J67" s="56">
        <f t="shared" ref="J67:J130" si="6">I67-C67</f>
        <v>-0.10285217480432607</v>
      </c>
      <c r="L67" s="22">
        <v>5.4314470344131944</v>
      </c>
      <c r="M67" s="56">
        <f t="shared" ref="M67:M130" si="7">L67-D67</f>
        <v>4.9718455690531016E-2</v>
      </c>
    </row>
    <row r="68" spans="1:13" x14ac:dyDescent="0.35">
      <c r="A68" t="s">
        <v>572</v>
      </c>
      <c r="B68" t="str">
        <f t="shared" si="4"/>
        <v>2015</v>
      </c>
      <c r="C68">
        <f>'2'!K298</f>
        <v>73.745283162697874</v>
      </c>
      <c r="D68">
        <f>'2'!E298</f>
        <v>5.3096624695783374</v>
      </c>
      <c r="E68">
        <f>'2'!Q298</f>
        <v>22.011483445314298</v>
      </c>
      <c r="F68">
        <v>31361344.328525338</v>
      </c>
      <c r="G68">
        <f t="shared" si="5"/>
        <v>31.361344328525337</v>
      </c>
      <c r="I68" s="22">
        <v>73.641080919447731</v>
      </c>
      <c r="J68" s="56">
        <f t="shared" si="6"/>
        <v>-0.1042022432501426</v>
      </c>
      <c r="L68" s="22">
        <v>5.3597873080356333</v>
      </c>
      <c r="M68" s="56">
        <f t="shared" si="7"/>
        <v>5.0124838457295873E-2</v>
      </c>
    </row>
    <row r="69" spans="1:13" x14ac:dyDescent="0.35">
      <c r="A69" t="s">
        <v>573</v>
      </c>
      <c r="B69" t="str">
        <f t="shared" si="4"/>
        <v>2015</v>
      </c>
      <c r="C69">
        <f>'2'!K299</f>
        <v>73.946637731395242</v>
      </c>
      <c r="D69">
        <f>'2'!E299</f>
        <v>5.1653724790444437</v>
      </c>
      <c r="E69">
        <f>'2'!Q299</f>
        <v>21.920757155968204</v>
      </c>
      <c r="F69">
        <v>31465040.897721693</v>
      </c>
      <c r="G69">
        <f t="shared" si="5"/>
        <v>31.465040897721693</v>
      </c>
      <c r="I69" s="22">
        <v>73.841127416368423</v>
      </c>
      <c r="J69" s="56">
        <f t="shared" si="6"/>
        <v>-0.10551031502681951</v>
      </c>
      <c r="L69" s="22">
        <v>5.2160130441909942</v>
      </c>
      <c r="M69" s="56">
        <f t="shared" si="7"/>
        <v>5.0640565146550465E-2</v>
      </c>
    </row>
    <row r="70" spans="1:13" x14ac:dyDescent="0.35">
      <c r="A70" t="s">
        <v>574</v>
      </c>
      <c r="B70" t="str">
        <f t="shared" si="4"/>
        <v>2015</v>
      </c>
      <c r="C70">
        <f>'2'!K300</f>
        <v>74.013075666251211</v>
      </c>
      <c r="D70">
        <f>'2'!E300</f>
        <v>5.072832725766097</v>
      </c>
      <c r="E70">
        <f>'2'!Q300</f>
        <v>21.921629785743406</v>
      </c>
      <c r="F70">
        <v>31542201.103196301</v>
      </c>
      <c r="G70">
        <f t="shared" si="5"/>
        <v>31.542201103196302</v>
      </c>
      <c r="I70" s="22">
        <v>73.905839876644194</v>
      </c>
      <c r="J70" s="56">
        <f t="shared" si="6"/>
        <v>-0.1072357896070173</v>
      </c>
      <c r="L70" s="22">
        <v>5.1243542949853405</v>
      </c>
      <c r="M70" s="56">
        <f t="shared" si="7"/>
        <v>5.1521569219243446E-2</v>
      </c>
    </row>
    <row r="71" spans="1:13" x14ac:dyDescent="0.35">
      <c r="A71" t="s">
        <v>575</v>
      </c>
      <c r="B71" t="str">
        <f t="shared" si="4"/>
        <v>2015</v>
      </c>
      <c r="C71">
        <f>'2'!K301</f>
        <v>74.074323054433052</v>
      </c>
      <c r="D71">
        <f>'2'!E301</f>
        <v>5.0706378574414943</v>
      </c>
      <c r="E71">
        <f>'2'!Q301</f>
        <v>21.860278672063032</v>
      </c>
      <c r="F71">
        <v>31569273.074664321</v>
      </c>
      <c r="G71">
        <f t="shared" si="5"/>
        <v>31.56927307466432</v>
      </c>
      <c r="I71" s="22">
        <v>73.965809118169489</v>
      </c>
      <c r="J71" s="56">
        <f t="shared" si="6"/>
        <v>-0.10851393626356298</v>
      </c>
      <c r="L71" s="22">
        <v>5.1229194355731211</v>
      </c>
      <c r="M71" s="56">
        <f t="shared" si="7"/>
        <v>5.2281578131626816E-2</v>
      </c>
    </row>
    <row r="72" spans="1:13" x14ac:dyDescent="0.35">
      <c r="A72" t="s">
        <v>576</v>
      </c>
      <c r="B72" t="str">
        <f t="shared" si="4"/>
        <v>2016</v>
      </c>
      <c r="C72">
        <f>'2'!K302</f>
        <v>74.04894354288308</v>
      </c>
      <c r="D72">
        <f>'2'!E302</f>
        <v>5.0613092755060274</v>
      </c>
      <c r="E72">
        <f>'2'!Q302</f>
        <v>21.895534444519782</v>
      </c>
      <c r="F72">
        <v>31570846.184694938</v>
      </c>
      <c r="G72">
        <f t="shared" si="5"/>
        <v>31.57084618469494</v>
      </c>
      <c r="I72" s="22">
        <v>73.938979629645047</v>
      </c>
      <c r="J72" s="56">
        <f t="shared" si="6"/>
        <v>-0.10996391323803323</v>
      </c>
      <c r="L72" s="22">
        <v>5.1144737160972129</v>
      </c>
      <c r="M72" s="56">
        <f t="shared" si="7"/>
        <v>5.3164440591185524E-2</v>
      </c>
    </row>
    <row r="73" spans="1:13" x14ac:dyDescent="0.35">
      <c r="A73" t="s">
        <v>577</v>
      </c>
      <c r="B73" t="str">
        <f t="shared" si="4"/>
        <v>2016</v>
      </c>
      <c r="C73">
        <f>'2'!K303</f>
        <v>74.097656289130612</v>
      </c>
      <c r="D73">
        <f>'2'!E303</f>
        <v>5.1056049651929065</v>
      </c>
      <c r="E73">
        <f>'2'!Q303</f>
        <v>21.814445739592131</v>
      </c>
      <c r="F73">
        <v>31585281.615808502</v>
      </c>
      <c r="G73">
        <f t="shared" si="5"/>
        <v>31.585281615808501</v>
      </c>
      <c r="I73" s="22">
        <v>73.986211069725414</v>
      </c>
      <c r="J73" s="56">
        <f t="shared" si="6"/>
        <v>-0.1114452194051978</v>
      </c>
      <c r="L73" s="22">
        <v>5.1594710342352794</v>
      </c>
      <c r="M73" s="56">
        <f t="shared" si="7"/>
        <v>5.3866069042372899E-2</v>
      </c>
    </row>
    <row r="74" spans="1:13" x14ac:dyDescent="0.35">
      <c r="A74" t="s">
        <v>578</v>
      </c>
      <c r="B74" t="str">
        <f t="shared" si="4"/>
        <v>2016</v>
      </c>
      <c r="C74">
        <f>'2'!K304</f>
        <v>74.089907358778959</v>
      </c>
      <c r="D74">
        <f>'2'!E304</f>
        <v>5.0640055460106952</v>
      </c>
      <c r="E74">
        <f>'2'!Q304</f>
        <v>21.85762778200538</v>
      </c>
      <c r="F74">
        <v>31602983.431382243</v>
      </c>
      <c r="G74">
        <f t="shared" si="5"/>
        <v>31.602983431382242</v>
      </c>
      <c r="I74" s="22">
        <v>73.977046204738699</v>
      </c>
      <c r="J74" s="56">
        <f t="shared" si="6"/>
        <v>-0.1128611540402602</v>
      </c>
      <c r="L74" s="22">
        <v>5.1185345758573408</v>
      </c>
      <c r="M74" s="56">
        <f t="shared" si="7"/>
        <v>5.4529029846645649E-2</v>
      </c>
    </row>
    <row r="75" spans="1:13" x14ac:dyDescent="0.35">
      <c r="A75" t="s">
        <v>579</v>
      </c>
      <c r="B75" t="str">
        <f t="shared" si="4"/>
        <v>2016</v>
      </c>
      <c r="C75">
        <f>'2'!K305</f>
        <v>74.144341386003916</v>
      </c>
      <c r="D75">
        <f>'2'!E305</f>
        <v>5.000593637847687</v>
      </c>
      <c r="E75">
        <f>'2'!Q305</f>
        <v>21.858073561789283</v>
      </c>
      <c r="F75">
        <v>31634544.68053418</v>
      </c>
      <c r="G75">
        <f t="shared" si="5"/>
        <v>31.63454468053418</v>
      </c>
      <c r="I75" s="22">
        <v>74.029962340256219</v>
      </c>
      <c r="J75" s="56">
        <f t="shared" si="6"/>
        <v>-0.11437904574769675</v>
      </c>
      <c r="L75" s="22">
        <v>5.0557797909230002</v>
      </c>
      <c r="M75" s="56">
        <f t="shared" si="7"/>
        <v>5.5186153075313271E-2</v>
      </c>
    </row>
    <row r="76" spans="1:13" x14ac:dyDescent="0.35">
      <c r="A76" t="s">
        <v>580</v>
      </c>
      <c r="B76" t="str">
        <f t="shared" si="4"/>
        <v>2016</v>
      </c>
      <c r="C76">
        <f>'2'!K306</f>
        <v>74.307146322983968</v>
      </c>
      <c r="D76">
        <f>'2'!E306</f>
        <v>4.9329403662493938</v>
      </c>
      <c r="E76">
        <f>'2'!Q306</f>
        <v>21.739010001344639</v>
      </c>
      <c r="F76">
        <v>31743396.918599449</v>
      </c>
      <c r="G76">
        <f t="shared" si="5"/>
        <v>31.743396918599448</v>
      </c>
      <c r="I76" s="22">
        <v>74.191163999810897</v>
      </c>
      <c r="J76" s="56">
        <f t="shared" si="6"/>
        <v>-0.11598232317307122</v>
      </c>
      <c r="L76" s="22">
        <v>4.9888167301973754</v>
      </c>
      <c r="M76" s="56">
        <f t="shared" si="7"/>
        <v>5.5876363947981567E-2</v>
      </c>
    </row>
    <row r="77" spans="1:13" x14ac:dyDescent="0.35">
      <c r="A77" t="s">
        <v>581</v>
      </c>
      <c r="B77" t="str">
        <f t="shared" si="4"/>
        <v>2016</v>
      </c>
      <c r="C77">
        <f>'2'!K307</f>
        <v>74.365198974974561</v>
      </c>
      <c r="D77">
        <f>'2'!E307</f>
        <v>4.9156124195284452</v>
      </c>
      <c r="E77">
        <f>'2'!Q307</f>
        <v>21.684099211959776</v>
      </c>
      <c r="F77">
        <v>31778491.907723986</v>
      </c>
      <c r="G77">
        <f t="shared" si="5"/>
        <v>31.778491907723986</v>
      </c>
      <c r="I77" s="22">
        <v>74.247784056863679</v>
      </c>
      <c r="J77" s="56">
        <f t="shared" si="6"/>
        <v>-0.11741491811088167</v>
      </c>
      <c r="L77" s="22">
        <v>4.9723440557266123</v>
      </c>
      <c r="M77" s="56">
        <f t="shared" si="7"/>
        <v>5.6731636198167124E-2</v>
      </c>
    </row>
    <row r="78" spans="1:13" x14ac:dyDescent="0.35">
      <c r="A78" t="s">
        <v>582</v>
      </c>
      <c r="B78" t="str">
        <f t="shared" si="4"/>
        <v>2016</v>
      </c>
      <c r="C78">
        <f>'2'!K308</f>
        <v>74.450163648698833</v>
      </c>
      <c r="D78">
        <f>'2'!E308</f>
        <v>4.8882301971094932</v>
      </c>
      <c r="E78">
        <f>'2'!Q308</f>
        <v>21.618648326759555</v>
      </c>
      <c r="F78">
        <v>31811025.731241342</v>
      </c>
      <c r="G78">
        <f t="shared" si="5"/>
        <v>31.81102573124134</v>
      </c>
      <c r="I78" s="22">
        <v>74.330967199170345</v>
      </c>
      <c r="J78" s="56">
        <f t="shared" si="6"/>
        <v>-0.11919644952848785</v>
      </c>
      <c r="L78" s="22">
        <v>4.9458166033602291</v>
      </c>
      <c r="M78" s="56">
        <f t="shared" si="7"/>
        <v>5.7586406250735855E-2</v>
      </c>
    </row>
    <row r="79" spans="1:13" x14ac:dyDescent="0.35">
      <c r="A79" t="s">
        <v>583</v>
      </c>
      <c r="B79" t="str">
        <f t="shared" si="4"/>
        <v>2016</v>
      </c>
      <c r="C79">
        <f>'2'!K309</f>
        <v>74.429913780294825</v>
      </c>
      <c r="D79">
        <f>'2'!E309</f>
        <v>4.9776794291068915</v>
      </c>
      <c r="E79">
        <f>'2'!Q309</f>
        <v>21.553829236306257</v>
      </c>
      <c r="F79">
        <v>31842911.687301785</v>
      </c>
      <c r="G79">
        <f t="shared" si="5"/>
        <v>31.842911687301786</v>
      </c>
      <c r="I79" s="22">
        <v>74.30927851055354</v>
      </c>
      <c r="J79" s="56">
        <f t="shared" si="6"/>
        <v>-0.12063526974128536</v>
      </c>
      <c r="L79" s="22">
        <v>5.0361387232315913</v>
      </c>
      <c r="M79" s="56">
        <f t="shared" si="7"/>
        <v>5.8459294124699746E-2</v>
      </c>
    </row>
    <row r="80" spans="1:13" x14ac:dyDescent="0.35">
      <c r="A80" t="s">
        <v>584</v>
      </c>
      <c r="B80" t="str">
        <f t="shared" si="4"/>
        <v>2016</v>
      </c>
      <c r="C80">
        <f>'2'!K310</f>
        <v>74.389813535938913</v>
      </c>
      <c r="D80">
        <f>'2'!E310</f>
        <v>4.8340296816716037</v>
      </c>
      <c r="E80">
        <f>'2'!Q310</f>
        <v>21.721436718801058</v>
      </c>
      <c r="F80">
        <v>31842561.367568262</v>
      </c>
      <c r="G80">
        <f t="shared" si="5"/>
        <v>31.842561367568262</v>
      </c>
      <c r="I80" s="22">
        <v>74.267555457649209</v>
      </c>
      <c r="J80" s="56">
        <f t="shared" si="6"/>
        <v>-0.12225807828970403</v>
      </c>
      <c r="L80" s="22">
        <v>4.8932499228322799</v>
      </c>
      <c r="M80" s="56">
        <f t="shared" si="7"/>
        <v>5.9220241160676146E-2</v>
      </c>
    </row>
    <row r="81" spans="1:13" x14ac:dyDescent="0.35">
      <c r="A81" t="s">
        <v>585</v>
      </c>
      <c r="B81" t="str">
        <f t="shared" si="4"/>
        <v>2016</v>
      </c>
      <c r="C81">
        <f>'2'!K311</f>
        <v>74.374880668256438</v>
      </c>
      <c r="D81">
        <f>'2'!E311</f>
        <v>4.8245156826634652</v>
      </c>
      <c r="E81">
        <f>'2'!Q311</f>
        <v>21.747599414334417</v>
      </c>
      <c r="F81">
        <v>31826229.687477134</v>
      </c>
      <c r="G81">
        <f t="shared" si="5"/>
        <v>31.826229687477134</v>
      </c>
      <c r="I81" s="22">
        <v>74.251228430706647</v>
      </c>
      <c r="J81" s="56">
        <f t="shared" si="6"/>
        <v>-0.12365223754979127</v>
      </c>
      <c r="L81" s="22">
        <v>4.8844881622745717</v>
      </c>
      <c r="M81" s="56">
        <f t="shared" si="7"/>
        <v>5.9972479611106522E-2</v>
      </c>
    </row>
    <row r="82" spans="1:13" x14ac:dyDescent="0.35">
      <c r="A82" t="s">
        <v>586</v>
      </c>
      <c r="B82" t="str">
        <f t="shared" si="4"/>
        <v>2016</v>
      </c>
      <c r="C82">
        <f>'2'!K312</f>
        <v>74.387710269042771</v>
      </c>
      <c r="D82">
        <f>'2'!E312</f>
        <v>4.7899620589803558</v>
      </c>
      <c r="E82">
        <f>'2'!Q312</f>
        <v>21.763693655277038</v>
      </c>
      <c r="F82">
        <v>31839799.91428851</v>
      </c>
      <c r="G82">
        <f t="shared" si="5"/>
        <v>31.839799914288509</v>
      </c>
      <c r="I82" s="22">
        <v>74.26272577409145</v>
      </c>
      <c r="J82" s="56">
        <f t="shared" si="6"/>
        <v>-0.12498449495132036</v>
      </c>
      <c r="L82" s="22">
        <v>4.850756001417146</v>
      </c>
      <c r="M82" s="56">
        <f t="shared" si="7"/>
        <v>6.079394243679026E-2</v>
      </c>
    </row>
    <row r="83" spans="1:13" x14ac:dyDescent="0.35">
      <c r="A83" t="s">
        <v>587</v>
      </c>
      <c r="B83" t="str">
        <f t="shared" si="4"/>
        <v>2016</v>
      </c>
      <c r="C83">
        <f>'2'!K313</f>
        <v>74.504793567301448</v>
      </c>
      <c r="D83">
        <f>'2'!E313</f>
        <v>4.7383292688437564</v>
      </c>
      <c r="E83">
        <f>'2'!Q313</f>
        <v>21.688129006663047</v>
      </c>
      <c r="F83">
        <v>31877339.96429272</v>
      </c>
      <c r="G83">
        <f t="shared" si="5"/>
        <v>31.87733996429272</v>
      </c>
      <c r="I83" s="22">
        <v>74.378152775749911</v>
      </c>
      <c r="J83" s="56">
        <f t="shared" si="6"/>
        <v>-0.12664079155153729</v>
      </c>
      <c r="L83" s="22">
        <v>4.799874354618443</v>
      </c>
      <c r="M83" s="56">
        <f t="shared" si="7"/>
        <v>6.1545085774686648E-2</v>
      </c>
    </row>
    <row r="84" spans="1:13" x14ac:dyDescent="0.35">
      <c r="A84" t="s">
        <v>588</v>
      </c>
      <c r="B84" t="str">
        <f t="shared" ref="B84:B147" si="8">RIGHT(A84, LEN(A84) - 8)</f>
        <v>2017</v>
      </c>
      <c r="C84">
        <f>'2'!K314</f>
        <v>74.47386708448667</v>
      </c>
      <c r="D84">
        <f>'2'!E314</f>
        <v>4.7035113927316186</v>
      </c>
      <c r="E84">
        <f>'2'!Q314</f>
        <v>21.745538536950079</v>
      </c>
      <c r="F84">
        <v>31879644.140438613</v>
      </c>
      <c r="G84">
        <f t="shared" si="5"/>
        <v>31.879644140438611</v>
      </c>
      <c r="I84" s="22">
        <v>74.345729130681633</v>
      </c>
      <c r="J84" s="56">
        <f t="shared" si="6"/>
        <v>-0.12813795380503734</v>
      </c>
      <c r="L84" s="22">
        <v>4.766043728109933</v>
      </c>
      <c r="M84" s="56">
        <f t="shared" si="7"/>
        <v>6.2532335378314485E-2</v>
      </c>
    </row>
    <row r="85" spans="1:13" x14ac:dyDescent="0.35">
      <c r="A85" t="s">
        <v>589</v>
      </c>
      <c r="B85" t="str">
        <f t="shared" si="8"/>
        <v>2017</v>
      </c>
      <c r="C85">
        <f>'2'!K315</f>
        <v>74.559559633452892</v>
      </c>
      <c r="D85">
        <f>'2'!E315</f>
        <v>4.6375067669631331</v>
      </c>
      <c r="E85">
        <f>'2'!Q315</f>
        <v>21.71002663305164</v>
      </c>
      <c r="F85">
        <v>31892231.878486522</v>
      </c>
      <c r="G85">
        <f t="shared" si="5"/>
        <v>31.892231878486523</v>
      </c>
      <c r="I85" s="22">
        <v>74.429956854063931</v>
      </c>
      <c r="J85" s="56">
        <f t="shared" si="6"/>
        <v>-0.1296027793889607</v>
      </c>
      <c r="L85" s="22">
        <v>4.7006251910007046</v>
      </c>
      <c r="M85" s="56">
        <f t="shared" si="7"/>
        <v>6.3118424037571508E-2</v>
      </c>
    </row>
    <row r="86" spans="1:13" x14ac:dyDescent="0.35">
      <c r="A86" t="s">
        <v>590</v>
      </c>
      <c r="B86" t="str">
        <f t="shared" si="8"/>
        <v>2017</v>
      </c>
      <c r="C86">
        <f>'2'!K316</f>
        <v>74.702375175215977</v>
      </c>
      <c r="D86">
        <f>'2'!E316</f>
        <v>4.5607956281539135</v>
      </c>
      <c r="E86">
        <f>'2'!Q316</f>
        <v>21.623182089359688</v>
      </c>
      <c r="F86">
        <v>31978289.34260153</v>
      </c>
      <c r="G86">
        <f t="shared" si="5"/>
        <v>31.978289342601531</v>
      </c>
      <c r="I86" s="22">
        <v>74.571405052822456</v>
      </c>
      <c r="J86" s="56">
        <f t="shared" si="6"/>
        <v>-0.13097012239352068</v>
      </c>
      <c r="L86" s="22">
        <v>4.6245369063608743</v>
      </c>
      <c r="M86" s="56">
        <f t="shared" si="7"/>
        <v>6.374127820696085E-2</v>
      </c>
    </row>
    <row r="87" spans="1:13" x14ac:dyDescent="0.35">
      <c r="A87" t="s">
        <v>591</v>
      </c>
      <c r="B87" t="str">
        <f t="shared" si="8"/>
        <v>2017</v>
      </c>
      <c r="C87">
        <f>'2'!K317</f>
        <v>74.698896436993891</v>
      </c>
      <c r="D87">
        <f>'2'!E317</f>
        <v>4.538350698114292</v>
      </c>
      <c r="E87">
        <f>'2'!Q317</f>
        <v>21.643035183949678</v>
      </c>
      <c r="F87">
        <v>31987951.449232247</v>
      </c>
      <c r="G87">
        <f t="shared" si="5"/>
        <v>31.987951449232245</v>
      </c>
      <c r="I87" s="22">
        <v>74.566674357314383</v>
      </c>
      <c r="J87" s="56">
        <f t="shared" si="6"/>
        <v>-0.13222207967950794</v>
      </c>
      <c r="L87" s="22">
        <v>4.6026435463044333</v>
      </c>
      <c r="M87" s="56">
        <f t="shared" si="7"/>
        <v>6.429284819014125E-2</v>
      </c>
    </row>
    <row r="88" spans="1:13" x14ac:dyDescent="0.35">
      <c r="A88" t="s">
        <v>592</v>
      </c>
      <c r="B88" t="str">
        <f t="shared" si="8"/>
        <v>2017</v>
      </c>
      <c r="C88">
        <f>'2'!K318</f>
        <v>74.83906059523143</v>
      </c>
      <c r="D88">
        <f>'2'!E318</f>
        <v>4.4438861829589031</v>
      </c>
      <c r="E88">
        <f>'2'!Q318</f>
        <v>21.580417211129458</v>
      </c>
      <c r="F88">
        <v>32042738.77573473</v>
      </c>
      <c r="G88">
        <f t="shared" si="5"/>
        <v>32.042738775734733</v>
      </c>
      <c r="I88" s="22">
        <v>74.7054713857313</v>
      </c>
      <c r="J88" s="56">
        <f t="shared" si="6"/>
        <v>-0.13358920950012987</v>
      </c>
      <c r="L88" s="22">
        <v>4.5089264372356972</v>
      </c>
      <c r="M88" s="56">
        <f t="shared" si="7"/>
        <v>6.5040254276794052E-2</v>
      </c>
    </row>
    <row r="89" spans="1:13" x14ac:dyDescent="0.35">
      <c r="A89" t="s">
        <v>593</v>
      </c>
      <c r="B89" t="str">
        <f t="shared" si="8"/>
        <v>2017</v>
      </c>
      <c r="C89">
        <f>'2'!K319</f>
        <v>75.03206757979919</v>
      </c>
      <c r="D89">
        <f>'2'!E319</f>
        <v>4.4243442579474497</v>
      </c>
      <c r="E89">
        <f>'2'!Q319</f>
        <v>21.411344042641062</v>
      </c>
      <c r="F89">
        <v>32097543.306446392</v>
      </c>
      <c r="G89">
        <f t="shared" si="5"/>
        <v>32.09754330644639</v>
      </c>
      <c r="I89" s="22">
        <v>74.897217261856014</v>
      </c>
      <c r="J89" s="56">
        <f t="shared" si="6"/>
        <v>-0.13485031794317592</v>
      </c>
      <c r="L89" s="22">
        <v>4.4899784600104509</v>
      </c>
      <c r="M89" s="56">
        <f t="shared" si="7"/>
        <v>6.563420206300119E-2</v>
      </c>
    </row>
    <row r="90" spans="1:13" x14ac:dyDescent="0.35">
      <c r="A90" t="s">
        <v>594</v>
      </c>
      <c r="B90" t="str">
        <f t="shared" si="8"/>
        <v>2017</v>
      </c>
      <c r="C90">
        <f>'2'!K320</f>
        <v>75.18941158552613</v>
      </c>
      <c r="D90">
        <f>'2'!E320</f>
        <v>4.3374983301895531</v>
      </c>
      <c r="E90">
        <f>'2'!Q320</f>
        <v>21.336545459517112</v>
      </c>
      <c r="F90">
        <v>32165505.018672612</v>
      </c>
      <c r="G90">
        <f t="shared" si="5"/>
        <v>32.165505018672611</v>
      </c>
      <c r="I90" s="22">
        <v>75.053467023218673</v>
      </c>
      <c r="J90" s="56">
        <f t="shared" si="6"/>
        <v>-0.13594456230745777</v>
      </c>
      <c r="L90" s="22">
        <v>4.4034250071803012</v>
      </c>
      <c r="M90" s="56">
        <f t="shared" si="7"/>
        <v>6.5926676990748057E-2</v>
      </c>
    </row>
    <row r="91" spans="1:13" x14ac:dyDescent="0.35">
      <c r="A91" t="s">
        <v>595</v>
      </c>
      <c r="B91" t="str">
        <f t="shared" si="8"/>
        <v>2017</v>
      </c>
      <c r="C91">
        <f>'2'!K321</f>
        <v>75.060047722419725</v>
      </c>
      <c r="D91">
        <f>'2'!E321</f>
        <v>4.3280991823881072</v>
      </c>
      <c r="E91">
        <f>'2'!Q321</f>
        <v>21.476048461317106</v>
      </c>
      <c r="F91">
        <v>32134880.553271957</v>
      </c>
      <c r="G91">
        <f t="shared" si="5"/>
        <v>32.134880553271955</v>
      </c>
      <c r="I91" s="22">
        <v>74.92214315691082</v>
      </c>
      <c r="J91" s="56">
        <f t="shared" si="6"/>
        <v>-0.1379045655089044</v>
      </c>
      <c r="L91" s="22">
        <v>4.3951701935624481</v>
      </c>
      <c r="M91" s="56">
        <f t="shared" si="7"/>
        <v>6.7071011174340889E-2</v>
      </c>
    </row>
    <row r="92" spans="1:13" x14ac:dyDescent="0.35">
      <c r="A92" t="s">
        <v>596</v>
      </c>
      <c r="B92" t="str">
        <f t="shared" si="8"/>
        <v>2017</v>
      </c>
      <c r="C92">
        <f>'2'!K322</f>
        <v>74.925200866042658</v>
      </c>
      <c r="D92">
        <f>'2'!E322</f>
        <v>4.2674753271333454</v>
      </c>
      <c r="E92">
        <f>'2'!Q322</f>
        <v>21.661950294169259</v>
      </c>
      <c r="F92">
        <v>32092694.004826196</v>
      </c>
      <c r="G92">
        <f t="shared" si="5"/>
        <v>32.092694004826193</v>
      </c>
      <c r="I92" s="22">
        <v>74.785529913228842</v>
      </c>
      <c r="J92" s="56">
        <f t="shared" si="6"/>
        <v>-0.13967095281381603</v>
      </c>
      <c r="L92" s="22">
        <v>4.3354924162996866</v>
      </c>
      <c r="M92" s="56">
        <f t="shared" si="7"/>
        <v>6.8017089166341194E-2</v>
      </c>
    </row>
    <row r="93" spans="1:13" x14ac:dyDescent="0.35">
      <c r="A93" t="s">
        <v>597</v>
      </c>
      <c r="B93" t="str">
        <f t="shared" si="8"/>
        <v>2017</v>
      </c>
      <c r="C93">
        <f>'2'!K323</f>
        <v>74.990045291172791</v>
      </c>
      <c r="D93">
        <f>'2'!E323</f>
        <v>4.2444647099264481</v>
      </c>
      <c r="E93">
        <f>'2'!Q323</f>
        <v>21.615555625556837</v>
      </c>
      <c r="F93">
        <v>32122507.179767009</v>
      </c>
      <c r="G93">
        <f t="shared" si="5"/>
        <v>32.122507179767005</v>
      </c>
      <c r="I93" s="22">
        <v>74.848418577120341</v>
      </c>
      <c r="J93" s="56">
        <f t="shared" si="6"/>
        <v>-0.14162671405244964</v>
      </c>
      <c r="L93" s="22">
        <v>4.3133198000750967</v>
      </c>
      <c r="M93" s="56">
        <f t="shared" si="7"/>
        <v>6.8855090148648657E-2</v>
      </c>
    </row>
    <row r="94" spans="1:13" x14ac:dyDescent="0.35">
      <c r="A94" t="s">
        <v>598</v>
      </c>
      <c r="B94" t="str">
        <f t="shared" si="8"/>
        <v>2017</v>
      </c>
      <c r="C94">
        <f>'2'!K324</f>
        <v>75.246698491496659</v>
      </c>
      <c r="D94">
        <f>'2'!E324</f>
        <v>4.2736047468873259</v>
      </c>
      <c r="E94">
        <f>'2'!Q324</f>
        <v>21.321902933018521</v>
      </c>
      <c r="F94">
        <v>32239584.176229857</v>
      </c>
      <c r="G94">
        <f t="shared" si="5"/>
        <v>32.239584176229855</v>
      </c>
      <c r="I94" s="22">
        <v>75.103791737704967</v>
      </c>
      <c r="J94" s="56">
        <f t="shared" si="6"/>
        <v>-0.14290675379169215</v>
      </c>
      <c r="L94" s="22">
        <v>4.3428270379127687</v>
      </c>
      <c r="M94" s="56">
        <f t="shared" si="7"/>
        <v>6.922229102544275E-2</v>
      </c>
    </row>
    <row r="95" spans="1:13" x14ac:dyDescent="0.35">
      <c r="A95" t="s">
        <v>599</v>
      </c>
      <c r="B95" t="str">
        <f t="shared" si="8"/>
        <v>2017</v>
      </c>
      <c r="C95">
        <f>'2'!K325</f>
        <v>75.079912599792266</v>
      </c>
      <c r="D95">
        <f>'2'!E325</f>
        <v>4.354315189462894</v>
      </c>
      <c r="E95">
        <f>'2'!Q325</f>
        <v>21.424556388348577</v>
      </c>
      <c r="F95">
        <v>32178986.195945743</v>
      </c>
      <c r="G95">
        <f t="shared" si="5"/>
        <v>32.178986195945747</v>
      </c>
      <c r="I95" s="22">
        <v>74.935489470324057</v>
      </c>
      <c r="J95" s="56">
        <f t="shared" si="6"/>
        <v>-0.14442312946820834</v>
      </c>
      <c r="L95" s="22">
        <v>4.4244477334568222</v>
      </c>
      <c r="M95" s="56">
        <f t="shared" si="7"/>
        <v>7.0132543993928209E-2</v>
      </c>
    </row>
    <row r="96" spans="1:13" x14ac:dyDescent="0.35">
      <c r="A96" t="s">
        <v>600</v>
      </c>
      <c r="B96" t="str">
        <f t="shared" si="8"/>
        <v>2018</v>
      </c>
      <c r="C96">
        <f>'2'!K326</f>
        <v>75.202629224127904</v>
      </c>
      <c r="D96">
        <f>'2'!E326</f>
        <v>4.3089610713391435</v>
      </c>
      <c r="E96">
        <f>'2'!Q326</f>
        <v>21.321587621062505</v>
      </c>
      <c r="F96">
        <v>32265071.968648098</v>
      </c>
      <c r="G96">
        <f t="shared" si="5"/>
        <v>32.265071968648101</v>
      </c>
      <c r="I96" s="22">
        <v>75.056710172354229</v>
      </c>
      <c r="J96" s="56">
        <f t="shared" si="6"/>
        <v>-0.14591905177367437</v>
      </c>
      <c r="L96" s="22">
        <v>4.3795008867783141</v>
      </c>
      <c r="M96" s="56">
        <f t="shared" si="7"/>
        <v>7.0539815439170539E-2</v>
      </c>
    </row>
    <row r="97" spans="1:13" x14ac:dyDescent="0.35">
      <c r="A97" t="s">
        <v>601</v>
      </c>
      <c r="B97" t="str">
        <f t="shared" si="8"/>
        <v>2018</v>
      </c>
      <c r="C97">
        <f>'2'!K327</f>
        <v>75.270344353864715</v>
      </c>
      <c r="D97">
        <f>'2'!E327</f>
        <v>4.2166051833765668</v>
      </c>
      <c r="E97">
        <f>'2'!Q327</f>
        <v>21.337768784079316</v>
      </c>
      <c r="F97">
        <v>32286231.541627884</v>
      </c>
      <c r="G97">
        <f t="shared" si="5"/>
        <v>32.286231541627885</v>
      </c>
      <c r="I97" s="22">
        <v>75.122662431234133</v>
      </c>
      <c r="J97" s="56">
        <f t="shared" si="6"/>
        <v>-0.14768192263058211</v>
      </c>
      <c r="L97" s="22">
        <v>4.2880188248254596</v>
      </c>
      <c r="M97" s="56">
        <f t="shared" si="7"/>
        <v>7.1413641448892839E-2</v>
      </c>
    </row>
    <row r="98" spans="1:13" x14ac:dyDescent="0.35">
      <c r="A98" t="s">
        <v>602</v>
      </c>
      <c r="B98" t="str">
        <f t="shared" si="8"/>
        <v>2018</v>
      </c>
      <c r="C98">
        <f>'2'!K328</f>
        <v>75.450975054308188</v>
      </c>
      <c r="D98">
        <f>'2'!E328</f>
        <v>4.202200396588367</v>
      </c>
      <c r="E98">
        <f>'2'!Q328</f>
        <v>21.168082167542423</v>
      </c>
      <c r="F98">
        <v>32364259.000041544</v>
      </c>
      <c r="G98">
        <f t="shared" si="5"/>
        <v>32.364259000041542</v>
      </c>
      <c r="I98" s="22">
        <v>75.301659008278506</v>
      </c>
      <c r="J98" s="56">
        <f t="shared" si="6"/>
        <v>-0.14931604602968207</v>
      </c>
      <c r="L98" s="22">
        <v>4.274112946376647</v>
      </c>
      <c r="M98" s="56">
        <f t="shared" si="7"/>
        <v>7.1912549788279989E-2</v>
      </c>
    </row>
    <row r="99" spans="1:13" x14ac:dyDescent="0.35">
      <c r="A99" t="s">
        <v>603</v>
      </c>
      <c r="B99" t="str">
        <f t="shared" si="8"/>
        <v>2018</v>
      </c>
      <c r="C99">
        <f>'2'!K329</f>
        <v>75.47903385519183</v>
      </c>
      <c r="D99">
        <f>'2'!E329</f>
        <v>4.1933860148888522</v>
      </c>
      <c r="E99">
        <f>'2'!Q329</f>
        <v>21.141700846514993</v>
      </c>
      <c r="F99">
        <v>32408829.128860582</v>
      </c>
      <c r="G99">
        <f t="shared" si="5"/>
        <v>32.408829128860582</v>
      </c>
      <c r="I99" s="22">
        <v>75.328043921598905</v>
      </c>
      <c r="J99" s="56">
        <f t="shared" si="6"/>
        <v>-0.15098993359292479</v>
      </c>
      <c r="L99" s="22">
        <v>4.2662377975254442</v>
      </c>
      <c r="M99" s="56">
        <f t="shared" si="7"/>
        <v>7.2851782636591977E-2</v>
      </c>
    </row>
    <row r="100" spans="1:13" x14ac:dyDescent="0.35">
      <c r="A100" t="s">
        <v>604</v>
      </c>
      <c r="B100" t="str">
        <f t="shared" si="8"/>
        <v>2018</v>
      </c>
      <c r="C100">
        <f>'2'!K330</f>
        <v>75.512979847256076</v>
      </c>
      <c r="D100">
        <f>'2'!E330</f>
        <v>4.1702589256730125</v>
      </c>
      <c r="E100">
        <f>'2'!Q330</f>
        <v>21.12845253390924</v>
      </c>
      <c r="F100">
        <v>32413229.385216579</v>
      </c>
      <c r="G100">
        <f t="shared" si="5"/>
        <v>32.413229385216582</v>
      </c>
      <c r="I100" s="22">
        <v>75.360391978441882</v>
      </c>
      <c r="J100" s="56">
        <f t="shared" si="6"/>
        <v>-0.15258786881419439</v>
      </c>
      <c r="L100" s="22">
        <v>4.2439954223670373</v>
      </c>
      <c r="M100" s="56">
        <f t="shared" si="7"/>
        <v>7.3736496694024822E-2</v>
      </c>
    </row>
    <row r="101" spans="1:13" x14ac:dyDescent="0.35">
      <c r="A101" t="s">
        <v>605</v>
      </c>
      <c r="B101" t="str">
        <f t="shared" si="8"/>
        <v>2018</v>
      </c>
      <c r="C101">
        <f>'2'!K331</f>
        <v>75.425873025732528</v>
      </c>
      <c r="D101">
        <f>'2'!E331</f>
        <v>4.0420492389406304</v>
      </c>
      <c r="E101">
        <f>'2'!Q331</f>
        <v>21.313645363034098</v>
      </c>
      <c r="F101">
        <v>32403445.611182101</v>
      </c>
      <c r="G101">
        <f t="shared" si="5"/>
        <v>32.4034456111821</v>
      </c>
      <c r="I101" s="22">
        <v>75.271689155578287</v>
      </c>
      <c r="J101" s="56">
        <f t="shared" si="6"/>
        <v>-0.15418387015424173</v>
      </c>
      <c r="L101" s="22">
        <v>4.1167855718264219</v>
      </c>
      <c r="M101" s="56">
        <f t="shared" si="7"/>
        <v>7.4736332885791512E-2</v>
      </c>
    </row>
    <row r="102" spans="1:13" x14ac:dyDescent="0.35">
      <c r="A102" t="s">
        <v>606</v>
      </c>
      <c r="B102" t="str">
        <f t="shared" si="8"/>
        <v>2018</v>
      </c>
      <c r="C102">
        <f>'2'!K332</f>
        <v>75.391671878018528</v>
      </c>
      <c r="D102">
        <f>'2'!E332</f>
        <v>4.0271923743650273</v>
      </c>
      <c r="E102">
        <f>'2'!Q332</f>
        <v>21.35874085728608</v>
      </c>
      <c r="F102">
        <v>32423238.899848133</v>
      </c>
      <c r="G102">
        <f t="shared" si="5"/>
        <v>32.42323889984813</v>
      </c>
      <c r="I102" s="22">
        <v>75.235827964833277</v>
      </c>
      <c r="J102" s="56">
        <f t="shared" si="6"/>
        <v>-0.15584391318525093</v>
      </c>
      <c r="L102" s="22">
        <v>4.1027206224827424</v>
      </c>
      <c r="M102" s="56">
        <f t="shared" si="7"/>
        <v>7.552824811771508E-2</v>
      </c>
    </row>
    <row r="103" spans="1:13" x14ac:dyDescent="0.35">
      <c r="A103" t="s">
        <v>607</v>
      </c>
      <c r="B103" t="str">
        <f t="shared" si="8"/>
        <v>2018</v>
      </c>
      <c r="C103">
        <f>'2'!K333</f>
        <v>75.426166134364706</v>
      </c>
      <c r="D103">
        <f>'2'!E333</f>
        <v>4.0411905884859189</v>
      </c>
      <c r="E103">
        <f>'2'!Q333</f>
        <v>21.315483369082671</v>
      </c>
      <c r="F103">
        <v>32427119.853311062</v>
      </c>
      <c r="G103">
        <f t="shared" si="5"/>
        <v>32.427119853311062</v>
      </c>
      <c r="I103" s="22">
        <v>75.268678910802024</v>
      </c>
      <c r="J103" s="56">
        <f t="shared" si="6"/>
        <v>-0.15748722356268274</v>
      </c>
      <c r="L103" s="22">
        <v>4.1173915087104724</v>
      </c>
      <c r="M103" s="56">
        <f t="shared" si="7"/>
        <v>7.6200920224553492E-2</v>
      </c>
    </row>
    <row r="104" spans="1:13" x14ac:dyDescent="0.35">
      <c r="A104" t="s">
        <v>608</v>
      </c>
      <c r="B104" t="str">
        <f t="shared" si="8"/>
        <v>2018</v>
      </c>
      <c r="C104">
        <f>'2'!K334</f>
        <v>75.417909341627677</v>
      </c>
      <c r="D104">
        <f>'2'!E334</f>
        <v>4.0802006695805542</v>
      </c>
      <c r="E104">
        <f>'2'!Q334</f>
        <v>21.283483896277815</v>
      </c>
      <c r="F104">
        <v>32448405.812577598</v>
      </c>
      <c r="G104">
        <f t="shared" si="5"/>
        <v>32.448405812577597</v>
      </c>
      <c r="I104" s="22">
        <v>75.25915878717548</v>
      </c>
      <c r="J104" s="56">
        <f t="shared" si="6"/>
        <v>-0.15875055445219743</v>
      </c>
      <c r="L104" s="22">
        <v>4.1571836392831241</v>
      </c>
      <c r="M104" s="56">
        <f t="shared" si="7"/>
        <v>7.6982969702569903E-2</v>
      </c>
    </row>
    <row r="105" spans="1:13" x14ac:dyDescent="0.35">
      <c r="A105" t="s">
        <v>609</v>
      </c>
      <c r="B105" t="str">
        <f t="shared" si="8"/>
        <v>2018</v>
      </c>
      <c r="C105">
        <f>'2'!K335</f>
        <v>75.57208095497343</v>
      </c>
      <c r="D105">
        <f>'2'!E335</f>
        <v>4.0625833370688369</v>
      </c>
      <c r="E105">
        <f>'2'!Q335</f>
        <v>21.138361164465607</v>
      </c>
      <c r="F105">
        <v>32510956.405211654</v>
      </c>
      <c r="G105">
        <f t="shared" si="5"/>
        <v>32.510956405211651</v>
      </c>
      <c r="I105" s="22">
        <v>75.412284018962993</v>
      </c>
      <c r="J105" s="56">
        <f t="shared" si="6"/>
        <v>-0.15979693601043721</v>
      </c>
      <c r="L105" s="22">
        <v>4.1402464212405548</v>
      </c>
      <c r="M105" s="56">
        <f t="shared" si="7"/>
        <v>7.7663084171717855E-2</v>
      </c>
    </row>
    <row r="106" spans="1:13" x14ac:dyDescent="0.35">
      <c r="A106" t="s">
        <v>610</v>
      </c>
      <c r="B106" t="str">
        <f t="shared" si="8"/>
        <v>2018</v>
      </c>
      <c r="C106">
        <f>'2'!K336</f>
        <v>75.616957871487529</v>
      </c>
      <c r="D106">
        <f>'2'!E336</f>
        <v>4.0469848725974362</v>
      </c>
      <c r="E106">
        <f>'2'!Q336</f>
        <v>21.101510651319472</v>
      </c>
      <c r="F106">
        <v>32562339.272496566</v>
      </c>
      <c r="G106">
        <f t="shared" si="5"/>
        <v>32.562339272496565</v>
      </c>
      <c r="I106" s="22">
        <v>75.455718611920972</v>
      </c>
      <c r="J106" s="56">
        <f t="shared" si="6"/>
        <v>-0.16123925956655683</v>
      </c>
      <c r="L106" s="22">
        <v>4.1251512650438187</v>
      </c>
      <c r="M106" s="56">
        <f t="shared" si="7"/>
        <v>7.816639244638246E-2</v>
      </c>
    </row>
    <row r="107" spans="1:13" x14ac:dyDescent="0.35">
      <c r="A107" t="s">
        <v>611</v>
      </c>
      <c r="B107" t="str">
        <f t="shared" si="8"/>
        <v>2018</v>
      </c>
      <c r="C107">
        <f>'2'!K337</f>
        <v>75.684935450946185</v>
      </c>
      <c r="D107">
        <f>'2'!E337</f>
        <v>4.0218132170533094</v>
      </c>
      <c r="E107">
        <f>'2'!Q337</f>
        <v>21.05870130407061</v>
      </c>
      <c r="F107">
        <v>32618379.374894254</v>
      </c>
      <c r="G107">
        <f t="shared" si="5"/>
        <v>32.618379374894253</v>
      </c>
      <c r="I107" s="22">
        <v>75.522342771015559</v>
      </c>
      <c r="J107" s="56">
        <f t="shared" si="6"/>
        <v>-0.16259267993062565</v>
      </c>
      <c r="L107" s="22">
        <v>4.1007504335879696</v>
      </c>
      <c r="M107" s="56">
        <f t="shared" si="7"/>
        <v>7.8937216534660237E-2</v>
      </c>
    </row>
    <row r="108" spans="1:13" x14ac:dyDescent="0.35">
      <c r="A108" t="s">
        <v>612</v>
      </c>
      <c r="B108" t="str">
        <f t="shared" si="8"/>
        <v>2019</v>
      </c>
      <c r="C108">
        <f>'2'!K338</f>
        <v>75.952764090465436</v>
      </c>
      <c r="D108">
        <f>'2'!E338</f>
        <v>3.9395767730086866</v>
      </c>
      <c r="E108">
        <f>'2'!Q338</f>
        <v>20.857263307346329</v>
      </c>
      <c r="F108">
        <v>32735930.414915513</v>
      </c>
      <c r="G108">
        <f t="shared" si="5"/>
        <v>32.735930414915515</v>
      </c>
      <c r="I108" s="22">
        <v>75.788590374710225</v>
      </c>
      <c r="J108" s="56">
        <f t="shared" si="6"/>
        <v>-0.16417371575521145</v>
      </c>
      <c r="L108" s="22">
        <v>4.0188923959034968</v>
      </c>
      <c r="M108" s="56">
        <f t="shared" si="7"/>
        <v>7.93156228948102E-2</v>
      </c>
    </row>
    <row r="109" spans="1:13" x14ac:dyDescent="0.35">
      <c r="A109" t="s">
        <v>613</v>
      </c>
      <c r="B109" t="str">
        <f t="shared" si="8"/>
        <v>2019</v>
      </c>
      <c r="C109">
        <f>'2'!K339</f>
        <v>75.970441265998801</v>
      </c>
      <c r="D109">
        <f>'2'!E339</f>
        <v>3.9507557148809465</v>
      </c>
      <c r="E109">
        <f>'2'!Q339</f>
        <v>20.827470147513452</v>
      </c>
      <c r="F109">
        <v>32744128.442298282</v>
      </c>
      <c r="G109">
        <f t="shared" si="5"/>
        <v>32.744128442298283</v>
      </c>
      <c r="I109" s="22">
        <v>75.804542414377224</v>
      </c>
      <c r="J109" s="56">
        <f t="shared" si="6"/>
        <v>-0.16589885162157714</v>
      </c>
      <c r="L109" s="22">
        <v>4.0310422840945836</v>
      </c>
      <c r="M109" s="56">
        <f t="shared" si="7"/>
        <v>8.0286569213637193E-2</v>
      </c>
    </row>
    <row r="110" spans="1:13" x14ac:dyDescent="0.35">
      <c r="A110" t="s">
        <v>614</v>
      </c>
      <c r="B110" t="str">
        <f t="shared" si="8"/>
        <v>2019</v>
      </c>
      <c r="C110">
        <f>'2'!K340</f>
        <v>75.902745264837549</v>
      </c>
      <c r="D110">
        <f>'2'!E340</f>
        <v>3.8268889294931756</v>
      </c>
      <c r="E110">
        <f>'2'!Q340</f>
        <v>20.997645282384852</v>
      </c>
      <c r="F110">
        <v>32721046.980082858</v>
      </c>
      <c r="G110">
        <f t="shared" si="5"/>
        <v>32.721046980082861</v>
      </c>
      <c r="I110" s="22">
        <v>75.729159743254371</v>
      </c>
      <c r="J110" s="56">
        <f t="shared" si="6"/>
        <v>-0.17358552158317764</v>
      </c>
      <c r="L110" s="22">
        <v>3.9089322797454127</v>
      </c>
      <c r="M110" s="56">
        <f t="shared" si="7"/>
        <v>8.2043350252237079E-2</v>
      </c>
    </row>
    <row r="111" spans="1:13" x14ac:dyDescent="0.35">
      <c r="A111" t="s">
        <v>615</v>
      </c>
      <c r="B111" t="str">
        <f t="shared" si="8"/>
        <v>2019</v>
      </c>
      <c r="C111">
        <f>'2'!K341</f>
        <v>76.00805927935248</v>
      </c>
      <c r="D111">
        <f>'2'!E341</f>
        <v>3.8418482361548341</v>
      </c>
      <c r="E111">
        <f>'2'!Q341</f>
        <v>20.875508261104756</v>
      </c>
      <c r="F111">
        <v>32771570.354701638</v>
      </c>
      <c r="G111">
        <f t="shared" si="5"/>
        <v>32.771570354701637</v>
      </c>
      <c r="I111" s="22">
        <v>75.779875107634751</v>
      </c>
      <c r="J111" s="56">
        <f t="shared" si="6"/>
        <v>-0.22818417171772865</v>
      </c>
      <c r="L111" s="22">
        <v>3.9224684919943908</v>
      </c>
      <c r="M111" s="56">
        <f t="shared" si="7"/>
        <v>8.0620255839556787E-2</v>
      </c>
    </row>
    <row r="112" spans="1:13" x14ac:dyDescent="0.35">
      <c r="A112" t="s">
        <v>616</v>
      </c>
      <c r="B112" t="str">
        <f t="shared" si="8"/>
        <v>2019</v>
      </c>
      <c r="C112">
        <f>'2'!K342</f>
        <v>75.999809844361977</v>
      </c>
      <c r="D112">
        <f>'2'!E342</f>
        <v>3.8034932996297131</v>
      </c>
      <c r="E112">
        <f>'2'!Q342</f>
        <v>20.912769190415247</v>
      </c>
      <c r="F112">
        <v>32775474.269628525</v>
      </c>
      <c r="G112">
        <f t="shared" si="5"/>
        <v>32.775474269628525</v>
      </c>
      <c r="I112" s="22">
        <v>75.711127688138077</v>
      </c>
      <c r="J112" s="56">
        <f t="shared" si="6"/>
        <v>-0.28868215622389926</v>
      </c>
      <c r="L112" s="22">
        <v>3.8891254199918102</v>
      </c>
      <c r="M112" s="56">
        <f t="shared" si="7"/>
        <v>8.5632120362097108E-2</v>
      </c>
    </row>
    <row r="113" spans="1:13" x14ac:dyDescent="0.35">
      <c r="A113" t="s">
        <v>617</v>
      </c>
      <c r="B113" t="str">
        <f t="shared" si="8"/>
        <v>2019</v>
      </c>
      <c r="C113">
        <f>'2'!K343</f>
        <v>76.087779457665548</v>
      </c>
      <c r="D113">
        <f>'2'!E343</f>
        <v>3.8829636956427325</v>
      </c>
      <c r="E113">
        <f>'2'!Q343</f>
        <v>20.748567198538282</v>
      </c>
      <c r="F113">
        <v>32838889.10009433</v>
      </c>
      <c r="G113">
        <f t="shared" si="5"/>
        <v>32.838889100094327</v>
      </c>
      <c r="I113" s="22">
        <v>75.758488094913261</v>
      </c>
      <c r="J113" s="56">
        <f t="shared" si="6"/>
        <v>-0.32929136275228643</v>
      </c>
      <c r="L113" s="22">
        <v>3.9871349837011545</v>
      </c>
      <c r="M113" s="56">
        <f t="shared" si="7"/>
        <v>0.10417128805842202</v>
      </c>
    </row>
    <row r="114" spans="1:13" x14ac:dyDescent="0.35">
      <c r="A114" t="s">
        <v>618</v>
      </c>
      <c r="B114" t="str">
        <f t="shared" si="8"/>
        <v>2019</v>
      </c>
      <c r="C114">
        <f>'2'!K344</f>
        <v>76.03963300798307</v>
      </c>
      <c r="D114">
        <f>'2'!E344</f>
        <v>3.8583338507451672</v>
      </c>
      <c r="E114">
        <f>'2'!Q344</f>
        <v>20.819773241139373</v>
      </c>
      <c r="F114">
        <v>32805829.137577116</v>
      </c>
      <c r="G114">
        <f t="shared" si="5"/>
        <v>32.805829137577113</v>
      </c>
      <c r="I114" s="22">
        <v>75.77715905656774</v>
      </c>
      <c r="J114" s="56">
        <f t="shared" si="6"/>
        <v>-0.26247395141533048</v>
      </c>
      <c r="L114" s="22">
        <v>3.8929458876393817</v>
      </c>
      <c r="M114" s="56">
        <f t="shared" si="7"/>
        <v>3.4612036894214437E-2</v>
      </c>
    </row>
    <row r="115" spans="1:13" x14ac:dyDescent="0.35">
      <c r="A115" t="s">
        <v>619</v>
      </c>
      <c r="B115" t="str">
        <f t="shared" si="8"/>
        <v>2019</v>
      </c>
      <c r="C115">
        <f>'2'!K345</f>
        <v>75.92364283869189</v>
      </c>
      <c r="D115">
        <f>'2'!E345</f>
        <v>3.8835193974875732</v>
      </c>
      <c r="E115">
        <f>'2'!Q345</f>
        <v>20.922124510933514</v>
      </c>
      <c r="F115">
        <v>32719866.665046345</v>
      </c>
      <c r="G115">
        <f t="shared" si="5"/>
        <v>32.719866665046347</v>
      </c>
      <c r="I115" s="22">
        <v>75.522873508106201</v>
      </c>
      <c r="J115" s="56">
        <f t="shared" si="6"/>
        <v>-0.40076933058568898</v>
      </c>
      <c r="L115" s="22">
        <v>3.9594890392180906</v>
      </c>
      <c r="M115" s="56">
        <f t="shared" si="7"/>
        <v>7.5969641730517345E-2</v>
      </c>
    </row>
    <row r="116" spans="1:13" x14ac:dyDescent="0.35">
      <c r="A116" t="s">
        <v>620</v>
      </c>
      <c r="B116" t="str">
        <f t="shared" si="8"/>
        <v>2019</v>
      </c>
      <c r="C116">
        <f>'2'!K346</f>
        <v>76.00730194543705</v>
      </c>
      <c r="D116">
        <f>'2'!E346</f>
        <v>3.8715189689738567</v>
      </c>
      <c r="E116">
        <f>'2'!Q346</f>
        <v>20.845507013270364</v>
      </c>
      <c r="F116">
        <v>32778692.080618687</v>
      </c>
      <c r="G116">
        <f t="shared" si="5"/>
        <v>32.77869208061869</v>
      </c>
      <c r="I116" s="22">
        <v>75.690532613083363</v>
      </c>
      <c r="J116" s="56">
        <f t="shared" si="6"/>
        <v>-0.31676933235368665</v>
      </c>
      <c r="L116" s="22">
        <v>3.9306425657461315</v>
      </c>
      <c r="M116" s="56">
        <f t="shared" si="7"/>
        <v>5.9123596772274745E-2</v>
      </c>
    </row>
    <row r="117" spans="1:13" x14ac:dyDescent="0.35">
      <c r="A117" t="s">
        <v>621</v>
      </c>
      <c r="B117" t="str">
        <f t="shared" si="8"/>
        <v>2019</v>
      </c>
      <c r="C117">
        <f>'2'!K347</f>
        <v>76.038640543712816</v>
      </c>
      <c r="D117">
        <f>'2'!E347</f>
        <v>3.8001340385717515</v>
      </c>
      <c r="E117">
        <f>'2'!Q347</f>
        <v>20.888043804824193</v>
      </c>
      <c r="F117">
        <v>32825161.590042867</v>
      </c>
      <c r="G117">
        <f t="shared" si="5"/>
        <v>32.825161590042867</v>
      </c>
      <c r="I117" s="22">
        <v>75.79264145852494</v>
      </c>
      <c r="J117" s="56">
        <f t="shared" si="6"/>
        <v>-0.24599908518787572</v>
      </c>
      <c r="L117" s="22">
        <v>3.8554363866787114</v>
      </c>
      <c r="M117" s="56">
        <f t="shared" si="7"/>
        <v>5.5302348106959887E-2</v>
      </c>
    </row>
    <row r="118" spans="1:13" x14ac:dyDescent="0.35">
      <c r="A118" t="s">
        <v>622</v>
      </c>
      <c r="B118" t="str">
        <f t="shared" si="8"/>
        <v>2019</v>
      </c>
      <c r="C118">
        <f>'2'!K348</f>
        <v>76.218734498876088</v>
      </c>
      <c r="D118">
        <f>'2'!E348</f>
        <v>3.8262800272978792</v>
      </c>
      <c r="E118">
        <f>'2'!Q348</f>
        <v>20.682896844795934</v>
      </c>
      <c r="F118">
        <v>32923054.718077075</v>
      </c>
      <c r="G118">
        <f t="shared" si="5"/>
        <v>32.923054718077076</v>
      </c>
      <c r="I118" s="22">
        <v>75.97723870589202</v>
      </c>
      <c r="J118" s="56">
        <f t="shared" si="6"/>
        <v>-0.2414957929840682</v>
      </c>
      <c r="L118" s="22">
        <v>3.9171865643833401</v>
      </c>
      <c r="M118" s="56">
        <f t="shared" si="7"/>
        <v>9.0906537085460926E-2</v>
      </c>
    </row>
    <row r="119" spans="1:13" x14ac:dyDescent="0.35">
      <c r="A119" t="s">
        <v>623</v>
      </c>
      <c r="B119" t="str">
        <f t="shared" si="8"/>
        <v>2019</v>
      </c>
      <c r="C119">
        <f>'2'!K349</f>
        <v>76.378310518244149</v>
      </c>
      <c r="D119">
        <f>'2'!E349</f>
        <v>3.7374516297235849</v>
      </c>
      <c r="E119">
        <f>'2'!Q349</f>
        <v>20.613858710323839</v>
      </c>
      <c r="F119">
        <v>32954046.06377982</v>
      </c>
      <c r="G119">
        <f t="shared" si="5"/>
        <v>32.95404606377982</v>
      </c>
      <c r="I119" s="22">
        <v>76.101559735730788</v>
      </c>
      <c r="J119" s="56">
        <f t="shared" si="6"/>
        <v>-0.2767507825133606</v>
      </c>
      <c r="L119" s="22">
        <v>3.8679595092723367</v>
      </c>
      <c r="M119" s="56">
        <f t="shared" si="7"/>
        <v>0.13050787954875176</v>
      </c>
    </row>
    <row r="120" spans="1:13" x14ac:dyDescent="0.35">
      <c r="A120" t="s">
        <v>624</v>
      </c>
      <c r="B120" t="str">
        <f t="shared" si="8"/>
        <v>2020</v>
      </c>
      <c r="C120">
        <f>'2'!K350</f>
        <v>76.378729942608558</v>
      </c>
      <c r="D120">
        <f>'2'!E350</f>
        <v>3.8938001596290603</v>
      </c>
      <c r="E120">
        <f>'2'!Q350</f>
        <v>20.472985153118188</v>
      </c>
      <c r="F120">
        <v>33003797.836426921</v>
      </c>
      <c r="G120">
        <f t="shared" si="5"/>
        <v>33.003797836426919</v>
      </c>
      <c r="I120" s="22">
        <v>76.08338146378712</v>
      </c>
      <c r="J120" s="56">
        <f t="shared" si="6"/>
        <v>-0.29534847882143822</v>
      </c>
      <c r="L120" s="22">
        <v>4.0125425717360583</v>
      </c>
      <c r="M120" s="56">
        <f t="shared" si="7"/>
        <v>0.11874241210699799</v>
      </c>
    </row>
    <row r="121" spans="1:13" x14ac:dyDescent="0.35">
      <c r="A121" t="s">
        <v>625</v>
      </c>
      <c r="B121" t="str">
        <f t="shared" si="8"/>
        <v>2020</v>
      </c>
      <c r="C121">
        <f>'2'!K351</f>
        <v>76.490866736886744</v>
      </c>
      <c r="D121">
        <f>'2'!E351</f>
        <v>3.9476646616136231</v>
      </c>
      <c r="E121">
        <f>'2'!Q351</f>
        <v>20.306266476041358</v>
      </c>
      <c r="F121">
        <v>33090173.430666279</v>
      </c>
      <c r="G121">
        <f t="shared" si="5"/>
        <v>33.090173430666276</v>
      </c>
      <c r="I121" s="22">
        <v>76.184107397078137</v>
      </c>
      <c r="J121" s="56">
        <f t="shared" si="6"/>
        <v>-0.30675933980860748</v>
      </c>
      <c r="L121" s="22">
        <v>4.0613023537873616</v>
      </c>
      <c r="M121" s="56">
        <f t="shared" si="7"/>
        <v>0.11363769217373854</v>
      </c>
    </row>
    <row r="122" spans="1:13" x14ac:dyDescent="0.35">
      <c r="A122" t="s">
        <v>626</v>
      </c>
      <c r="B122" t="str">
        <f t="shared" si="8"/>
        <v>2020</v>
      </c>
      <c r="C122">
        <f>'2'!K352</f>
        <v>75.928121847399723</v>
      </c>
      <c r="D122">
        <f>'2'!E352</f>
        <v>4.1026955283414734</v>
      </c>
      <c r="E122">
        <f>'2'!Q352</f>
        <v>20.746833751666713</v>
      </c>
      <c r="F122">
        <v>32999837.726564106</v>
      </c>
      <c r="G122">
        <f t="shared" si="5"/>
        <v>32.999837726564103</v>
      </c>
      <c r="I122" s="22">
        <v>75.945869254465876</v>
      </c>
      <c r="J122" s="56">
        <f t="shared" si="6"/>
        <v>1.7747407066153187E-2</v>
      </c>
      <c r="L122" s="22">
        <v>4.1044152397387137</v>
      </c>
      <c r="M122" s="56">
        <f t="shared" si="7"/>
        <v>1.7197113972402533E-3</v>
      </c>
    </row>
    <row r="123" spans="1:13" x14ac:dyDescent="0.35">
      <c r="A123" t="s">
        <v>627</v>
      </c>
      <c r="B123" t="str">
        <f t="shared" si="8"/>
        <v>2020</v>
      </c>
      <c r="C123">
        <f>'2'!K353</f>
        <v>75.660802765847521</v>
      </c>
      <c r="D123">
        <f>'2'!E353</f>
        <v>4.0926081296407881</v>
      </c>
      <c r="E123">
        <f>'2'!Q353</f>
        <v>21.024466780436626</v>
      </c>
      <c r="F123">
        <v>32793096.818656716</v>
      </c>
      <c r="G123">
        <f t="shared" si="5"/>
        <v>32.793096818656714</v>
      </c>
      <c r="I123" s="22">
        <v>75.603907535520094</v>
      </c>
      <c r="J123" s="56">
        <f t="shared" si="6"/>
        <v>-5.6895230327427271E-2</v>
      </c>
      <c r="L123" s="22">
        <v>4.1541733249648072</v>
      </c>
      <c r="M123" s="56">
        <f t="shared" si="7"/>
        <v>6.1565195324019051E-2</v>
      </c>
    </row>
    <row r="124" spans="1:13" x14ac:dyDescent="0.35">
      <c r="A124" t="s">
        <v>628</v>
      </c>
      <c r="B124" t="str">
        <f t="shared" si="8"/>
        <v>2020</v>
      </c>
      <c r="C124">
        <f>'2'!K354</f>
        <v>75.503952620635161</v>
      </c>
      <c r="D124">
        <f>'2'!E354</f>
        <v>4.1279446726760147</v>
      </c>
      <c r="E124">
        <f>'2'!Q354</f>
        <v>21.173006686536141</v>
      </c>
      <c r="F124">
        <v>32690661.675259575</v>
      </c>
      <c r="G124">
        <f t="shared" si="5"/>
        <v>32.690661675259577</v>
      </c>
      <c r="I124" s="22">
        <v>75.48671815552936</v>
      </c>
      <c r="J124" s="56">
        <f t="shared" si="6"/>
        <v>-1.7234465105801178E-2</v>
      </c>
      <c r="L124" s="22">
        <v>4.2209771339853353</v>
      </c>
      <c r="M124" s="56">
        <f t="shared" si="7"/>
        <v>9.3032461309320524E-2</v>
      </c>
    </row>
    <row r="125" spans="1:13" x14ac:dyDescent="0.35">
      <c r="A125" t="s">
        <v>629</v>
      </c>
      <c r="B125" t="str">
        <f t="shared" si="8"/>
        <v>2020</v>
      </c>
      <c r="C125">
        <f>'2'!K355</f>
        <v>75.420195354028678</v>
      </c>
      <c r="D125">
        <f>'2'!E355</f>
        <v>4.0847424386270115</v>
      </c>
      <c r="E125">
        <f>'2'!Q355</f>
        <v>21.288619844923147</v>
      </c>
      <c r="F125">
        <v>32570744.582722265</v>
      </c>
      <c r="G125">
        <f t="shared" si="5"/>
        <v>32.570744582722263</v>
      </c>
      <c r="I125" s="22">
        <v>75.322459895089082</v>
      </c>
      <c r="J125" s="56">
        <f t="shared" si="6"/>
        <v>-9.7735458939595787E-2</v>
      </c>
      <c r="L125" s="22">
        <v>4.2191017401238833</v>
      </c>
      <c r="M125" s="56">
        <f t="shared" si="7"/>
        <v>0.13435930149687181</v>
      </c>
    </row>
    <row r="126" spans="1:13" x14ac:dyDescent="0.35">
      <c r="A126" t="s">
        <v>630</v>
      </c>
      <c r="B126" t="str">
        <f t="shared" si="8"/>
        <v>2020</v>
      </c>
      <c r="C126">
        <f>'2'!K356</f>
        <v>75.25116829575515</v>
      </c>
      <c r="D126">
        <f>'2'!E356</f>
        <v>4.3683436198528902</v>
      </c>
      <c r="E126">
        <f>'2'!Q356</f>
        <v>21.233282739758948</v>
      </c>
      <c r="F126">
        <v>32557447.585428182</v>
      </c>
      <c r="G126">
        <f t="shared" si="5"/>
        <v>32.557447585428179</v>
      </c>
      <c r="I126" s="22">
        <v>75.183674962013114</v>
      </c>
      <c r="J126" s="56">
        <f t="shared" si="6"/>
        <v>-6.7493333742035588E-2</v>
      </c>
      <c r="L126" s="22">
        <v>4.443064440937718</v>
      </c>
      <c r="M126" s="56">
        <f t="shared" si="7"/>
        <v>7.4720821084827804E-2</v>
      </c>
    </row>
    <row r="127" spans="1:13" x14ac:dyDescent="0.35">
      <c r="A127" t="s">
        <v>631</v>
      </c>
      <c r="B127" t="str">
        <f t="shared" si="8"/>
        <v>2020</v>
      </c>
      <c r="C127">
        <f>'2'!K357</f>
        <v>74.987927797240943</v>
      </c>
      <c r="D127">
        <f>'2'!E357</f>
        <v>4.634425526194625</v>
      </c>
      <c r="E127">
        <f>'2'!Q357</f>
        <v>21.278844511990968</v>
      </c>
      <c r="F127">
        <v>32475671.190835118</v>
      </c>
      <c r="G127">
        <f t="shared" si="5"/>
        <v>32.475671190835115</v>
      </c>
      <c r="I127" s="22">
        <v>74.905974682839954</v>
      </c>
      <c r="J127" s="56">
        <f t="shared" si="6"/>
        <v>-8.1953114400988625E-2</v>
      </c>
      <c r="L127" s="22">
        <v>4.6604332753369784</v>
      </c>
      <c r="M127" s="56">
        <f t="shared" si="7"/>
        <v>2.6007749142353376E-2</v>
      </c>
    </row>
    <row r="128" spans="1:13" x14ac:dyDescent="0.35">
      <c r="A128" t="s">
        <v>632</v>
      </c>
      <c r="B128" t="str">
        <f t="shared" si="8"/>
        <v>2020</v>
      </c>
      <c r="C128">
        <f>'2'!K358</f>
        <v>74.600905322323044</v>
      </c>
      <c r="D128">
        <f>'2'!E358</f>
        <v>4.9594934208546739</v>
      </c>
      <c r="E128">
        <f>'2'!Q358</f>
        <v>21.416680620305812</v>
      </c>
      <c r="F128">
        <v>32353993.76094998</v>
      </c>
      <c r="G128">
        <f t="shared" si="5"/>
        <v>32.353993760949983</v>
      </c>
      <c r="I128" s="22">
        <v>74.529709495462882</v>
      </c>
      <c r="J128" s="56">
        <f t="shared" si="6"/>
        <v>-7.1195826860162015E-2</v>
      </c>
      <c r="L128" s="22">
        <v>4.9864893417114136</v>
      </c>
      <c r="M128" s="56">
        <f t="shared" si="7"/>
        <v>2.699592085673963E-2</v>
      </c>
    </row>
    <row r="129" spans="1:15" x14ac:dyDescent="0.35">
      <c r="A129" t="s">
        <v>633</v>
      </c>
      <c r="B129" t="str">
        <f t="shared" si="8"/>
        <v>2020</v>
      </c>
      <c r="C129">
        <f>'2'!K359</f>
        <v>74.457238986191271</v>
      </c>
      <c r="D129">
        <f>'2'!E359</f>
        <v>5.1579549153736428</v>
      </c>
      <c r="E129">
        <f>'2'!Q359</f>
        <v>21.39232031460935</v>
      </c>
      <c r="F129">
        <v>32335266.891900677</v>
      </c>
      <c r="G129">
        <f t="shared" si="5"/>
        <v>32.33526689190068</v>
      </c>
      <c r="I129" s="22">
        <v>74.446638352324044</v>
      </c>
      <c r="J129" s="56">
        <f t="shared" si="6"/>
        <v>-1.0600633867227316E-2</v>
      </c>
      <c r="L129" s="22">
        <v>5.165749260611233</v>
      </c>
      <c r="M129" s="56">
        <f t="shared" si="7"/>
        <v>7.7943452375901501E-3</v>
      </c>
      <c r="O129" t="s">
        <v>2241</v>
      </c>
    </row>
    <row r="130" spans="1:15" x14ac:dyDescent="0.35">
      <c r="A130" t="s">
        <v>634</v>
      </c>
      <c r="B130" t="str">
        <f t="shared" si="8"/>
        <v>2020</v>
      </c>
      <c r="C130">
        <f>'2'!K360</f>
        <v>74.515761482935233</v>
      </c>
      <c r="D130">
        <f>'2'!E360</f>
        <v>5.2185427926350414</v>
      </c>
      <c r="E130">
        <f>'2'!Q360</f>
        <v>21.296871508023287</v>
      </c>
      <c r="F130">
        <v>32338613.491386343</v>
      </c>
      <c r="G130">
        <f t="shared" si="5"/>
        <v>32.33861349138634</v>
      </c>
      <c r="I130" s="22">
        <v>74.460381911419077</v>
      </c>
      <c r="J130" s="56">
        <f t="shared" si="6"/>
        <v>-5.5379571516155579E-2</v>
      </c>
      <c r="L130" s="22">
        <v>5.2380391201937497</v>
      </c>
      <c r="M130" s="56">
        <f t="shared" si="7"/>
        <v>1.9496327558708337E-2</v>
      </c>
    </row>
    <row r="131" spans="1:15" x14ac:dyDescent="0.35">
      <c r="A131" t="s">
        <v>635</v>
      </c>
      <c r="B131" t="str">
        <f t="shared" si="8"/>
        <v>2020</v>
      </c>
      <c r="C131">
        <f>'2'!K361</f>
        <v>74.319784751389449</v>
      </c>
      <c r="D131">
        <f>'2'!E361</f>
        <v>5.2592199118012202</v>
      </c>
      <c r="E131">
        <f>'2'!Q361</f>
        <v>21.459112838152066</v>
      </c>
      <c r="F131">
        <v>32197965.732435003</v>
      </c>
      <c r="G131">
        <f t="shared" ref="G131:G168" si="9">F131/1000000</f>
        <v>32.197965732435001</v>
      </c>
      <c r="I131" s="22">
        <v>74.171572669653827</v>
      </c>
      <c r="J131" s="56">
        <f t="shared" ref="J131:J169" si="10">I131-C131</f>
        <v>-0.14821208173562184</v>
      </c>
      <c r="L131" s="22">
        <v>5.3356019356950908</v>
      </c>
      <c r="M131" s="56">
        <f t="shared" ref="M131:M169" si="11">L131-D131</f>
        <v>7.638202389387061E-2</v>
      </c>
    </row>
    <row r="132" spans="1:15" x14ac:dyDescent="0.35">
      <c r="A132" t="s">
        <v>636</v>
      </c>
      <c r="B132" t="str">
        <f t="shared" si="8"/>
        <v>2021</v>
      </c>
      <c r="C132">
        <f>'2'!K362</f>
        <v>74.323280083871026</v>
      </c>
      <c r="D132">
        <f>'2'!E362</f>
        <v>5.1751975705243165</v>
      </c>
      <c r="E132">
        <f>'2'!Q362</f>
        <v>21.531029107061116</v>
      </c>
      <c r="F132">
        <v>32170466.215324402</v>
      </c>
      <c r="G132">
        <f t="shared" si="9"/>
        <v>32.170466215324403</v>
      </c>
      <c r="I132" s="22">
        <v>74.149655075509628</v>
      </c>
      <c r="J132" s="56">
        <f t="shared" si="10"/>
        <v>-0.17362500836139816</v>
      </c>
      <c r="L132" s="22">
        <v>5.2560059256593652</v>
      </c>
      <c r="M132" s="56">
        <f t="shared" si="11"/>
        <v>8.0808355135048693E-2</v>
      </c>
    </row>
    <row r="133" spans="1:15" x14ac:dyDescent="0.35">
      <c r="A133" t="s">
        <v>637</v>
      </c>
      <c r="B133" t="str">
        <f t="shared" si="8"/>
        <v>2021</v>
      </c>
      <c r="C133">
        <f>'2'!K363</f>
        <v>74.500333436925231</v>
      </c>
      <c r="D133">
        <f>'2'!E363</f>
        <v>5.0440505857579572</v>
      </c>
      <c r="E133">
        <f>'2'!Q363</f>
        <v>21.459723408515714</v>
      </c>
      <c r="F133">
        <v>32218137.311327443</v>
      </c>
      <c r="G133">
        <f t="shared" si="9"/>
        <v>32.218137311327446</v>
      </c>
      <c r="I133" s="22">
        <v>74.27553613496643</v>
      </c>
      <c r="J133" s="56">
        <f t="shared" si="10"/>
        <v>-0.22479730195880165</v>
      </c>
      <c r="L133" s="22">
        <v>5.176620114156723</v>
      </c>
      <c r="M133" s="56">
        <f t="shared" si="11"/>
        <v>0.13256952839876579</v>
      </c>
    </row>
    <row r="134" spans="1:15" x14ac:dyDescent="0.35">
      <c r="A134" t="s">
        <v>638</v>
      </c>
      <c r="B134" t="str">
        <f t="shared" si="8"/>
        <v>2021</v>
      </c>
      <c r="C134">
        <f>'2'!K364</f>
        <v>74.419269291119079</v>
      </c>
      <c r="D134">
        <f>'2'!E364</f>
        <v>4.9069488659072125</v>
      </c>
      <c r="E134">
        <f>'2'!Q364</f>
        <v>21.659282818157862</v>
      </c>
      <c r="F134">
        <v>32220976.956143875</v>
      </c>
      <c r="G134">
        <f t="shared" si="9"/>
        <v>32.220976956143872</v>
      </c>
      <c r="I134" s="22">
        <v>74.248377152612477</v>
      </c>
      <c r="J134" s="56">
        <f t="shared" si="10"/>
        <v>-0.17089213850660201</v>
      </c>
      <c r="L134" s="22">
        <v>5.0611393984675717</v>
      </c>
      <c r="M134" s="56">
        <f t="shared" si="11"/>
        <v>0.15419053256035919</v>
      </c>
    </row>
    <row r="135" spans="1:15" x14ac:dyDescent="0.35">
      <c r="A135" t="s">
        <v>639</v>
      </c>
      <c r="B135" t="str">
        <f t="shared" si="8"/>
        <v>2021</v>
      </c>
      <c r="C135">
        <f>'2'!K365</f>
        <v>74.426016580932242</v>
      </c>
      <c r="D135">
        <f>'2'!E365</f>
        <v>4.8309996970655895</v>
      </c>
      <c r="E135">
        <f>'2'!Q365</f>
        <v>21.723183335157842</v>
      </c>
      <c r="F135">
        <v>32236308.346037962</v>
      </c>
      <c r="G135">
        <f t="shared" si="9"/>
        <v>32.236308346037958</v>
      </c>
      <c r="I135" s="22">
        <v>74.268200714916873</v>
      </c>
      <c r="J135" s="56">
        <f t="shared" si="10"/>
        <v>-0.15781586601536901</v>
      </c>
      <c r="L135" s="22">
        <v>5.0108705411333503</v>
      </c>
      <c r="M135" s="56">
        <f t="shared" si="11"/>
        <v>0.17987084406776077</v>
      </c>
    </row>
    <row r="136" spans="1:15" x14ac:dyDescent="0.35">
      <c r="A136" t="s">
        <v>640</v>
      </c>
      <c r="B136" t="str">
        <f t="shared" si="8"/>
        <v>2021</v>
      </c>
      <c r="C136">
        <f>'2'!K366</f>
        <v>74.470474315994608</v>
      </c>
      <c r="D136">
        <f>'2'!E366</f>
        <v>4.7951178818133906</v>
      </c>
      <c r="E136">
        <f>'2'!Q366</f>
        <v>21.716590842332465</v>
      </c>
      <c r="F136">
        <v>32259596.508449972</v>
      </c>
      <c r="G136">
        <f t="shared" si="9"/>
        <v>32.259596508449974</v>
      </c>
      <c r="I136" s="22">
        <v>74.322069041306221</v>
      </c>
      <c r="J136" s="56">
        <f t="shared" si="10"/>
        <v>-0.14840527468838616</v>
      </c>
      <c r="L136" s="22">
        <v>4.9811900840464185</v>
      </c>
      <c r="M136" s="56">
        <f t="shared" si="11"/>
        <v>0.18607220223302789</v>
      </c>
    </row>
    <row r="137" spans="1:15" x14ac:dyDescent="0.35">
      <c r="A137" t="s">
        <v>641</v>
      </c>
      <c r="B137" t="str">
        <f t="shared" si="8"/>
        <v>2021</v>
      </c>
      <c r="C137">
        <f>'2'!K367</f>
        <v>74.727432239670151</v>
      </c>
      <c r="D137">
        <f>'2'!E367</f>
        <v>4.6692031402780634</v>
      </c>
      <c r="E137">
        <f>'2'!Q367</f>
        <v>21.550997567605222</v>
      </c>
      <c r="F137">
        <v>32376948.518541768</v>
      </c>
      <c r="G137">
        <f t="shared" si="9"/>
        <v>32.376948518541766</v>
      </c>
      <c r="I137" s="22">
        <v>74.584293487973568</v>
      </c>
      <c r="J137" s="56">
        <f t="shared" si="10"/>
        <v>-0.14313875169658274</v>
      </c>
      <c r="L137" s="22">
        <v>4.8395852525967396</v>
      </c>
      <c r="M137" s="56">
        <f t="shared" si="11"/>
        <v>0.17038211231867617</v>
      </c>
    </row>
    <row r="138" spans="1:15" x14ac:dyDescent="0.35">
      <c r="A138" t="s">
        <v>642</v>
      </c>
      <c r="B138" t="str">
        <f t="shared" si="8"/>
        <v>2021</v>
      </c>
      <c r="C138">
        <f>'2'!K368</f>
        <v>74.824026864860869</v>
      </c>
      <c r="D138">
        <f>'2'!E368</f>
        <v>4.5893640465654517</v>
      </c>
      <c r="E138">
        <f>'2'!Q368</f>
        <v>21.510007378062738</v>
      </c>
      <c r="F138">
        <v>32489468.413986504</v>
      </c>
      <c r="G138">
        <f t="shared" si="9"/>
        <v>32.489468413986501</v>
      </c>
      <c r="I138" s="22">
        <v>74.701663226800818</v>
      </c>
      <c r="J138" s="56">
        <f t="shared" si="10"/>
        <v>-0.12236363806005102</v>
      </c>
      <c r="L138" s="22">
        <v>4.7044344906006899</v>
      </c>
      <c r="M138" s="56">
        <f t="shared" si="11"/>
        <v>0.11507044403523814</v>
      </c>
    </row>
    <row r="139" spans="1:15" x14ac:dyDescent="0.35">
      <c r="A139" t="s">
        <v>643</v>
      </c>
      <c r="B139" t="str">
        <f t="shared" si="8"/>
        <v>2021</v>
      </c>
      <c r="C139">
        <f>'2'!K369</f>
        <v>74.935241841336349</v>
      </c>
      <c r="D139">
        <f>'2'!E369</f>
        <v>4.5237123433443083</v>
      </c>
      <c r="E139">
        <f>'2'!Q369</f>
        <v>21.446527762574803</v>
      </c>
      <c r="F139">
        <v>32577076.1821041</v>
      </c>
      <c r="G139">
        <f t="shared" si="9"/>
        <v>32.577076182104101</v>
      </c>
      <c r="I139" s="22">
        <v>74.795855683503802</v>
      </c>
      <c r="J139" s="56">
        <f t="shared" si="10"/>
        <v>-0.13938615783254704</v>
      </c>
      <c r="L139" s="22">
        <v>4.5680070616558526</v>
      </c>
      <c r="M139" s="56">
        <f t="shared" si="11"/>
        <v>4.4294718311544301E-2</v>
      </c>
    </row>
    <row r="140" spans="1:15" x14ac:dyDescent="0.35">
      <c r="A140" t="s">
        <v>644</v>
      </c>
      <c r="B140" t="str">
        <f t="shared" si="8"/>
        <v>2021</v>
      </c>
      <c r="C140">
        <f>'2'!K370</f>
        <v>75.046031217079573</v>
      </c>
      <c r="D140">
        <f>'2'!E370</f>
        <v>4.3738526055924076</v>
      </c>
      <c r="E140">
        <f>'2'!Q370</f>
        <v>21.448880702077872</v>
      </c>
      <c r="F140">
        <v>32687486.092751186</v>
      </c>
      <c r="G140">
        <f t="shared" si="9"/>
        <v>32.687486092751186</v>
      </c>
      <c r="I140" s="22">
        <v>74.884967893588311</v>
      </c>
      <c r="J140" s="56">
        <f t="shared" si="10"/>
        <v>-0.16106332349126262</v>
      </c>
      <c r="L140" s="22">
        <v>4.3900589010258875</v>
      </c>
      <c r="M140" s="56">
        <f t="shared" si="11"/>
        <v>1.6206295433479845E-2</v>
      </c>
    </row>
    <row r="141" spans="1:15" x14ac:dyDescent="0.35">
      <c r="A141" t="s">
        <v>645</v>
      </c>
      <c r="B141" t="str">
        <f t="shared" si="8"/>
        <v>2021</v>
      </c>
      <c r="C141">
        <f>'2'!K371</f>
        <v>74.986594009437624</v>
      </c>
      <c r="D141">
        <f>'2'!E371</f>
        <v>4.3103493979130834</v>
      </c>
      <c r="E141">
        <f>'2'!Q371</f>
        <v>21.571988946185101</v>
      </c>
      <c r="F141">
        <v>32686196.661170371</v>
      </c>
      <c r="G141">
        <f t="shared" si="9"/>
        <v>32.686196661170371</v>
      </c>
      <c r="I141" s="22">
        <v>74.928227219076462</v>
      </c>
      <c r="J141" s="56">
        <f t="shared" si="10"/>
        <v>-5.8366790361162657E-2</v>
      </c>
      <c r="L141" s="22">
        <v>4.3133334682024067</v>
      </c>
      <c r="M141" s="56">
        <f t="shared" si="11"/>
        <v>2.9840702893233484E-3</v>
      </c>
    </row>
    <row r="142" spans="1:15" x14ac:dyDescent="0.35">
      <c r="A142" t="s">
        <v>646</v>
      </c>
      <c r="B142" t="str">
        <f t="shared" si="8"/>
        <v>2021</v>
      </c>
      <c r="C142">
        <f>'2'!K372</f>
        <v>74.991310881628735</v>
      </c>
      <c r="D142">
        <f>'2'!E372</f>
        <v>4.2049765448762564</v>
      </c>
      <c r="E142">
        <f>'2'!Q372</f>
        <v>21.651725671375885</v>
      </c>
      <c r="F142">
        <v>32672655.105072513</v>
      </c>
      <c r="G142">
        <f t="shared" si="9"/>
        <v>32.672655105072515</v>
      </c>
      <c r="I142" s="22">
        <v>74.955228813943592</v>
      </c>
      <c r="J142" s="56">
        <f t="shared" si="10"/>
        <v>-3.6082067685143215E-2</v>
      </c>
      <c r="L142" s="22">
        <v>4.2028358643128323</v>
      </c>
      <c r="M142" s="56">
        <f t="shared" si="11"/>
        <v>-2.1406805634240911E-3</v>
      </c>
    </row>
    <row r="143" spans="1:15" x14ac:dyDescent="0.35">
      <c r="A143" t="s">
        <v>647</v>
      </c>
      <c r="B143" t="str">
        <f t="shared" si="8"/>
        <v>2021</v>
      </c>
      <c r="C143">
        <f>'2'!K373</f>
        <v>75.057858345960994</v>
      </c>
      <c r="D143">
        <f>'2'!E373</f>
        <v>4.1734239495796492</v>
      </c>
      <c r="E143">
        <f>'2'!Q373</f>
        <v>21.611053934009206</v>
      </c>
      <c r="F143">
        <v>32686457.874989584</v>
      </c>
      <c r="G143">
        <f t="shared" si="9"/>
        <v>32.686457874989586</v>
      </c>
      <c r="I143" s="22">
        <v>75.001618419318177</v>
      </c>
      <c r="J143" s="56">
        <f t="shared" si="10"/>
        <v>-5.6239926642817295E-2</v>
      </c>
      <c r="L143" s="22">
        <v>4.1760976570385653</v>
      </c>
      <c r="M143" s="56">
        <f t="shared" si="11"/>
        <v>2.6737074589160414E-3</v>
      </c>
    </row>
    <row r="144" spans="1:15" x14ac:dyDescent="0.35">
      <c r="A144" t="s">
        <v>648</v>
      </c>
      <c r="B144" t="str">
        <f t="shared" si="8"/>
        <v>2022</v>
      </c>
      <c r="C144">
        <f>'2'!K374</f>
        <v>75.038850146241586</v>
      </c>
      <c r="D144">
        <f>'2'!E374</f>
        <v>4.107599244731837</v>
      </c>
      <c r="E144">
        <f>'2'!Q374</f>
        <v>21.686008927694388</v>
      </c>
      <c r="F144">
        <v>32656934.368439727</v>
      </c>
      <c r="G144">
        <f t="shared" si="9"/>
        <v>32.656934368439728</v>
      </c>
      <c r="I144" s="22">
        <v>74.959602435623964</v>
      </c>
      <c r="J144" s="56">
        <f t="shared" si="10"/>
        <v>-7.9247710617622147E-2</v>
      </c>
      <c r="L144" s="22">
        <v>4.108312348453282</v>
      </c>
      <c r="M144" s="56">
        <f t="shared" si="11"/>
        <v>7.1310372144495204E-4</v>
      </c>
    </row>
    <row r="145" spans="1:15" x14ac:dyDescent="0.35">
      <c r="A145" t="s">
        <v>649</v>
      </c>
      <c r="B145" t="str">
        <f t="shared" si="8"/>
        <v>2022</v>
      </c>
      <c r="C145">
        <f>'2'!K375</f>
        <v>75.037549106051515</v>
      </c>
      <c r="D145">
        <f>'2'!E375</f>
        <v>3.9140654887611936</v>
      </c>
      <c r="E145">
        <f>'2'!Q375</f>
        <v>21.842944942002475</v>
      </c>
      <c r="F145">
        <v>32701192.840239991</v>
      </c>
      <c r="G145">
        <f t="shared" si="9"/>
        <v>32.70119284023999</v>
      </c>
      <c r="I145" s="22">
        <v>74.98780337256899</v>
      </c>
      <c r="J145" s="56">
        <f t="shared" si="10"/>
        <v>-4.9745733482524201E-2</v>
      </c>
      <c r="L145" s="22">
        <v>3.9682272672751968</v>
      </c>
      <c r="M145" s="56">
        <f t="shared" si="11"/>
        <v>5.4161778514003167E-2</v>
      </c>
    </row>
    <row r="146" spans="1:15" x14ac:dyDescent="0.35">
      <c r="A146" t="s">
        <v>650</v>
      </c>
      <c r="B146" t="str">
        <f t="shared" si="8"/>
        <v>2022</v>
      </c>
      <c r="C146">
        <f>'2'!K376</f>
        <v>75.109352399520077</v>
      </c>
      <c r="D146">
        <f>'2'!E376</f>
        <v>3.7902493158819497</v>
      </c>
      <c r="E146">
        <f>'2'!Q376</f>
        <v>21.872136572036439</v>
      </c>
      <c r="F146">
        <v>32774623.682307199</v>
      </c>
      <c r="G146">
        <f t="shared" si="9"/>
        <v>32.774623682307201</v>
      </c>
      <c r="I146" s="22">
        <v>75.142647232268743</v>
      </c>
      <c r="J146" s="56">
        <f>I146-C146</f>
        <v>3.3294832748666181E-2</v>
      </c>
      <c r="L146" s="22">
        <v>3.8522226766717904</v>
      </c>
      <c r="M146" s="56">
        <f t="shared" si="11"/>
        <v>6.1973360789840726E-2</v>
      </c>
    </row>
    <row r="147" spans="1:15" x14ac:dyDescent="0.35">
      <c r="A147" t="s">
        <v>651</v>
      </c>
      <c r="B147" t="str">
        <f t="shared" si="8"/>
        <v>2022</v>
      </c>
      <c r="C147">
        <f>'2'!K377</f>
        <v>75.156947819909789</v>
      </c>
      <c r="D147">
        <f>'2'!E377</f>
        <v>3.8231944969775746</v>
      </c>
      <c r="E147">
        <f>'2'!Q377</f>
        <v>21.787102589817209</v>
      </c>
      <c r="F147">
        <v>32857183.785200432</v>
      </c>
      <c r="G147">
        <f t="shared" si="9"/>
        <v>32.857183785200434</v>
      </c>
      <c r="I147" s="22">
        <v>75.159880357312574</v>
      </c>
      <c r="J147" s="56">
        <f t="shared" si="10"/>
        <v>2.9325374027848738E-3</v>
      </c>
      <c r="L147" s="22">
        <v>3.9602974535382001</v>
      </c>
      <c r="M147" s="56">
        <f t="shared" si="11"/>
        <v>0.13710295656062543</v>
      </c>
    </row>
    <row r="148" spans="1:15" x14ac:dyDescent="0.35">
      <c r="A148" t="s">
        <v>652</v>
      </c>
      <c r="B148" t="str">
        <f t="shared" ref="B148:B169" si="12">RIGHT(A148, LEN(A148) - 8)</f>
        <v>2022</v>
      </c>
      <c r="C148">
        <f>'2'!K378</f>
        <v>75.398738568094416</v>
      </c>
      <c r="D148">
        <f>'2'!E378</f>
        <v>3.7313502788233954</v>
      </c>
      <c r="E148">
        <f>'2'!Q378</f>
        <v>21.617624894468449</v>
      </c>
      <c r="F148">
        <v>33020760.136879906</v>
      </c>
      <c r="G148">
        <f t="shared" si="9"/>
        <v>33.020760136879908</v>
      </c>
      <c r="I148" s="22">
        <v>75.370049931214623</v>
      </c>
      <c r="J148" s="56">
        <f t="shared" si="10"/>
        <v>-2.8688636879792284E-2</v>
      </c>
      <c r="L148" s="22">
        <v>3.9040561119136377</v>
      </c>
      <c r="M148" s="56">
        <f t="shared" si="11"/>
        <v>0.17270583309024223</v>
      </c>
    </row>
    <row r="149" spans="1:15" x14ac:dyDescent="0.35">
      <c r="A149" t="s">
        <v>653</v>
      </c>
      <c r="B149" t="str">
        <f t="shared" si="12"/>
        <v>2022</v>
      </c>
      <c r="C149">
        <f>'2'!K379</f>
        <v>75.066732683469581</v>
      </c>
      <c r="D149">
        <f>'2'!E379</f>
        <v>3.7837387703404461</v>
      </c>
      <c r="E149">
        <f>'2'!Q379</f>
        <v>21.921018776868635</v>
      </c>
      <c r="F149">
        <v>32957882.609964505</v>
      </c>
      <c r="G149">
        <f t="shared" si="9"/>
        <v>32.957882609964507</v>
      </c>
      <c r="I149" s="22">
        <v>75.021312548471343</v>
      </c>
      <c r="J149" s="56">
        <f t="shared" si="10"/>
        <v>-4.5420134998238382E-2</v>
      </c>
      <c r="L149" s="22">
        <v>3.9368428094980188</v>
      </c>
      <c r="M149" s="56">
        <f t="shared" si="11"/>
        <v>0.15310403915757265</v>
      </c>
    </row>
    <row r="150" spans="1:15" x14ac:dyDescent="0.35">
      <c r="A150" t="s">
        <v>654</v>
      </c>
      <c r="B150" t="str">
        <f t="shared" si="12"/>
        <v>2022</v>
      </c>
      <c r="C150">
        <f>'2'!K380</f>
        <v>74.950820544823742</v>
      </c>
      <c r="D150">
        <f>'2'!E380</f>
        <v>3.6362339163246871</v>
      </c>
      <c r="E150">
        <f>'2'!Q380</f>
        <v>22.167021428231706</v>
      </c>
      <c r="F150">
        <v>32920197.864500284</v>
      </c>
      <c r="G150">
        <f t="shared" si="9"/>
        <v>32.920197864500281</v>
      </c>
      <c r="I150" s="22">
        <v>74.924307419854415</v>
      </c>
      <c r="J150" s="56">
        <f t="shared" si="10"/>
        <v>-2.6513124969326896E-2</v>
      </c>
      <c r="L150" s="22">
        <v>3.747758062152815</v>
      </c>
      <c r="M150" s="56">
        <f t="shared" si="11"/>
        <v>0.11152414582812797</v>
      </c>
    </row>
    <row r="151" spans="1:15" x14ac:dyDescent="0.35">
      <c r="A151" t="s">
        <v>655</v>
      </c>
      <c r="B151" t="str">
        <f t="shared" si="12"/>
        <v>2022</v>
      </c>
      <c r="C151">
        <f>'2'!K381</f>
        <v>75.041202135253641</v>
      </c>
      <c r="D151">
        <f>'2'!E381</f>
        <v>3.6029984304859846</v>
      </c>
      <c r="E151">
        <f>'2'!Q381</f>
        <v>22.094505025566036</v>
      </c>
      <c r="F151">
        <v>32929161.680980314</v>
      </c>
      <c r="G151">
        <f t="shared" si="9"/>
        <v>32.929161680980314</v>
      </c>
      <c r="I151" s="22">
        <v>75.041479314939281</v>
      </c>
      <c r="J151" s="56">
        <f t="shared" si="10"/>
        <v>2.7717968563933937E-4</v>
      </c>
      <c r="L151" s="22">
        <v>3.6467168387156348</v>
      </c>
      <c r="M151" s="56">
        <f t="shared" si="11"/>
        <v>4.371840822965023E-2</v>
      </c>
    </row>
    <row r="152" spans="1:15" x14ac:dyDescent="0.35">
      <c r="A152" t="s">
        <v>656</v>
      </c>
      <c r="B152" t="str">
        <f t="shared" si="12"/>
        <v>2022</v>
      </c>
      <c r="C152">
        <f>'2'!K382</f>
        <v>74.956682829119671</v>
      </c>
      <c r="D152">
        <f>'2'!E382</f>
        <v>3.7286752215901879</v>
      </c>
      <c r="E152">
        <f>'2'!Q382</f>
        <v>22.073439932226634</v>
      </c>
      <c r="F152">
        <v>32915867.68014048</v>
      </c>
      <c r="G152">
        <f t="shared" si="9"/>
        <v>32.915867680140479</v>
      </c>
      <c r="I152" s="22">
        <v>74.969450969989609</v>
      </c>
      <c r="J152" s="56">
        <f t="shared" si="10"/>
        <v>1.2768140869937383E-2</v>
      </c>
      <c r="L152" s="22">
        <v>3.7521614029149157</v>
      </c>
      <c r="M152" s="56">
        <f t="shared" si="11"/>
        <v>2.3486181324727795E-2</v>
      </c>
    </row>
    <row r="153" spans="1:15" x14ac:dyDescent="0.35">
      <c r="A153" t="s">
        <v>657</v>
      </c>
      <c r="B153" t="str">
        <f t="shared" si="12"/>
        <v>2022</v>
      </c>
      <c r="C153">
        <f>'2'!K383</f>
        <v>75.02175481523166</v>
      </c>
      <c r="D153">
        <f>'2'!E383</f>
        <v>3.8386141259022071</v>
      </c>
      <c r="E153">
        <f>'2'!Q383</f>
        <v>21.927818033266803</v>
      </c>
      <c r="F153">
        <v>32951175.218337636</v>
      </c>
      <c r="G153">
        <f t="shared" si="9"/>
        <v>32.951175218337639</v>
      </c>
      <c r="I153" s="22">
        <v>75.043155320391421</v>
      </c>
      <c r="J153" s="56">
        <f t="shared" si="10"/>
        <v>2.1400505159760996E-2</v>
      </c>
      <c r="L153" s="22">
        <v>3.8567966242491853</v>
      </c>
      <c r="M153" s="56">
        <f t="shared" si="11"/>
        <v>1.8182498346978271E-2</v>
      </c>
      <c r="O153" t="s">
        <v>2239</v>
      </c>
    </row>
    <row r="154" spans="1:15" x14ac:dyDescent="0.35">
      <c r="A154" t="s">
        <v>658</v>
      </c>
      <c r="B154" t="str">
        <f t="shared" si="12"/>
        <v>2022</v>
      </c>
      <c r="C154">
        <f>'2'!K384</f>
        <v>75.010315927034185</v>
      </c>
      <c r="D154">
        <f>'2'!E384</f>
        <v>3.8707407804233855</v>
      </c>
      <c r="E154">
        <f>'2'!Q384</f>
        <v>21.916019541451803</v>
      </c>
      <c r="F154">
        <v>33076041.793732978</v>
      </c>
      <c r="G154">
        <f t="shared" si="9"/>
        <v>33.076041793732976</v>
      </c>
      <c r="I154" s="22">
        <v>75.236534403541725</v>
      </c>
      <c r="J154" s="56">
        <f t="shared" si="10"/>
        <v>0.22621847650754034</v>
      </c>
      <c r="L154" s="22">
        <v>3.8031557381406573</v>
      </c>
      <c r="M154" s="56">
        <f t="shared" si="11"/>
        <v>-6.7585042282728214E-2</v>
      </c>
    </row>
    <row r="155" spans="1:15" x14ac:dyDescent="0.35">
      <c r="A155" t="s">
        <v>659</v>
      </c>
      <c r="B155" t="str">
        <f t="shared" si="12"/>
        <v>2022</v>
      </c>
      <c r="C155">
        <f>'2'!K385</f>
        <v>75.136188250553531</v>
      </c>
      <c r="D155">
        <f>'2'!E385</f>
        <v>3.9158907679146466</v>
      </c>
      <c r="E155">
        <f>'2'!Q385</f>
        <v>21.736455779405887</v>
      </c>
      <c r="F155">
        <v>33066998.467332862</v>
      </c>
      <c r="G155">
        <f t="shared" si="9"/>
        <v>33.066998467332866</v>
      </c>
      <c r="I155" s="22">
        <v>75.186090118403058</v>
      </c>
      <c r="J155" s="56">
        <f t="shared" si="10"/>
        <v>4.9901867849527548E-2</v>
      </c>
      <c r="L155" s="22">
        <v>3.8738682444316539</v>
      </c>
      <c r="M155" s="56">
        <f t="shared" si="11"/>
        <v>-4.2022523482992735E-2</v>
      </c>
    </row>
    <row r="156" spans="1:15" x14ac:dyDescent="0.35">
      <c r="A156" t="s">
        <v>660</v>
      </c>
      <c r="B156" t="str">
        <f t="shared" si="12"/>
        <v>2023</v>
      </c>
      <c r="C156">
        <f>'2'!K386</f>
        <v>75.16007543739542</v>
      </c>
      <c r="D156">
        <f>'2'!E386</f>
        <v>3.8707204592436288</v>
      </c>
      <c r="E156">
        <f>'2'!Q386</f>
        <v>21.742738838782842</v>
      </c>
      <c r="F156">
        <v>33099434.59521031</v>
      </c>
      <c r="G156">
        <f t="shared" si="9"/>
        <v>33.099434595210312</v>
      </c>
      <c r="I156" s="22">
        <v>75.243637062923654</v>
      </c>
      <c r="J156" s="56">
        <f t="shared" si="10"/>
        <v>8.3561625528233208E-2</v>
      </c>
      <c r="L156" s="22">
        <v>3.8196509811528716</v>
      </c>
      <c r="M156" s="56">
        <f t="shared" si="11"/>
        <v>-5.1069478090757237E-2</v>
      </c>
    </row>
    <row r="157" spans="1:15" x14ac:dyDescent="0.35">
      <c r="A157" t="s">
        <v>661</v>
      </c>
      <c r="B157" t="str">
        <f t="shared" si="12"/>
        <v>2023</v>
      </c>
      <c r="C157">
        <f>'2'!K387</f>
        <v>75.15151207009346</v>
      </c>
      <c r="D157">
        <f>'2'!E387</f>
        <v>3.9741234620042052</v>
      </c>
      <c r="E157">
        <f>'2'!Q387</f>
        <v>21.664413834587592</v>
      </c>
      <c r="F157">
        <v>33175551.150607992</v>
      </c>
      <c r="G157">
        <f t="shared" si="9"/>
        <v>33.175551150607994</v>
      </c>
      <c r="I157" s="22">
        <v>75.238481346871339</v>
      </c>
      <c r="J157" s="56">
        <f t="shared" si="10"/>
        <v>8.696927677787869E-2</v>
      </c>
      <c r="L157" s="22">
        <v>3.8995530292897382</v>
      </c>
      <c r="M157" s="56">
        <f t="shared" si="11"/>
        <v>-7.457043271446695E-2</v>
      </c>
    </row>
    <row r="158" spans="1:15" x14ac:dyDescent="0.35">
      <c r="A158" t="s">
        <v>662</v>
      </c>
      <c r="B158" t="str">
        <f t="shared" si="12"/>
        <v>2023</v>
      </c>
      <c r="C158">
        <f>'2'!K388</f>
        <v>75.28328338883118</v>
      </c>
      <c r="D158">
        <f>'2'!E388</f>
        <v>3.9999897078455948</v>
      </c>
      <c r="E158">
        <f>'2'!Q388</f>
        <v>21.509877675894103</v>
      </c>
      <c r="F158">
        <v>33200617.484037101</v>
      </c>
      <c r="G158">
        <f t="shared" si="9"/>
        <v>33.200617484037103</v>
      </c>
      <c r="I158" s="22">
        <v>75.278703155886859</v>
      </c>
      <c r="J158" s="56">
        <f t="shared" si="10"/>
        <v>-4.5802329443205281E-3</v>
      </c>
      <c r="L158" s="22">
        <v>3.9991661583418958</v>
      </c>
      <c r="M158" s="56">
        <f t="shared" si="11"/>
        <v>-8.2354950369900592E-4</v>
      </c>
    </row>
    <row r="159" spans="1:15" x14ac:dyDescent="0.35">
      <c r="A159" t="s">
        <v>663</v>
      </c>
      <c r="B159" t="str">
        <f t="shared" si="12"/>
        <v>2023</v>
      </c>
      <c r="C159">
        <f>'2'!K389</f>
        <v>75.475189034810768</v>
      </c>
      <c r="D159">
        <f>'2'!E389</f>
        <v>3.8772438010860837</v>
      </c>
      <c r="E159">
        <f>'2'!Q389</f>
        <v>21.403473902163228</v>
      </c>
      <c r="F159">
        <v>33325667.59716491</v>
      </c>
      <c r="G159">
        <f t="shared" si="9"/>
        <v>33.325667597164909</v>
      </c>
      <c r="I159" s="22">
        <v>75.430690127966372</v>
      </c>
      <c r="J159" s="56">
        <f t="shared" si="10"/>
        <v>-4.4498906844395947E-2</v>
      </c>
      <c r="L159" s="22">
        <v>3.9016813870957088</v>
      </c>
      <c r="M159" s="56">
        <f t="shared" si="11"/>
        <v>2.443758600962509E-2</v>
      </c>
    </row>
    <row r="160" spans="1:15" x14ac:dyDescent="0.35">
      <c r="A160" t="s">
        <v>664</v>
      </c>
      <c r="B160" t="str">
        <f t="shared" si="12"/>
        <v>2023</v>
      </c>
      <c r="C160">
        <f>'2'!K390</f>
        <v>75.444497185838358</v>
      </c>
      <c r="D160">
        <f>'2'!E390</f>
        <v>4.0045653181305454</v>
      </c>
      <c r="E160">
        <f>'2'!Q390</f>
        <v>21.324424495423244</v>
      </c>
      <c r="F160">
        <v>33310556.782075748</v>
      </c>
      <c r="G160">
        <f t="shared" si="9"/>
        <v>33.31055678207575</v>
      </c>
      <c r="I160" s="22">
        <v>75.460292846986491</v>
      </c>
      <c r="J160" s="56">
        <f t="shared" si="10"/>
        <v>1.5795661148132467E-2</v>
      </c>
      <c r="L160" s="22">
        <v>4.01972314419322</v>
      </c>
      <c r="M160" s="56">
        <f t="shared" si="11"/>
        <v>1.5157826062674573E-2</v>
      </c>
    </row>
    <row r="161" spans="1:15" x14ac:dyDescent="0.35">
      <c r="A161" t="s">
        <v>665</v>
      </c>
      <c r="B161" t="str">
        <f t="shared" si="12"/>
        <v>2023</v>
      </c>
      <c r="C161">
        <f>'2'!K391</f>
        <v>75.198419885391672</v>
      </c>
      <c r="D161">
        <f>'2'!E391</f>
        <v>4.2259392957509672</v>
      </c>
      <c r="E161">
        <f>'2'!Q391</f>
        <v>21.406415234325266</v>
      </c>
      <c r="F161">
        <v>33162821.434882224</v>
      </c>
      <c r="G161">
        <f t="shared" si="9"/>
        <v>33.162821434882225</v>
      </c>
      <c r="I161" s="22">
        <v>75.169187769647309</v>
      </c>
      <c r="J161" s="56">
        <f t="shared" si="10"/>
        <v>-2.9232115744363796E-2</v>
      </c>
      <c r="L161" s="22">
        <v>4.2180538042103279</v>
      </c>
      <c r="M161" s="56">
        <f t="shared" si="11"/>
        <v>-7.8854915406392223E-3</v>
      </c>
    </row>
    <row r="162" spans="1:15" x14ac:dyDescent="0.35">
      <c r="A162" t="s">
        <v>666</v>
      </c>
      <c r="B162" t="str">
        <f t="shared" si="12"/>
        <v>2023</v>
      </c>
      <c r="C162">
        <f>'2'!K392</f>
        <v>74.910496321384699</v>
      </c>
      <c r="D162">
        <f>'2'!E392</f>
        <v>4.3433358783621268</v>
      </c>
      <c r="E162">
        <f>'2'!Q392</f>
        <v>21.614254328520786</v>
      </c>
      <c r="F162">
        <v>33082006.654214859</v>
      </c>
      <c r="G162">
        <f t="shared" si="9"/>
        <v>33.082006654214858</v>
      </c>
      <c r="I162" s="22">
        <v>74.911923036272327</v>
      </c>
      <c r="J162" s="56">
        <f t="shared" si="10"/>
        <v>1.4267148876285773E-3</v>
      </c>
      <c r="L162" s="22">
        <v>4.3275575199322773</v>
      </c>
      <c r="M162" s="56">
        <f t="shared" si="11"/>
        <v>-1.5778358429849426E-2</v>
      </c>
    </row>
    <row r="163" spans="1:15" x14ac:dyDescent="0.35">
      <c r="A163" t="s">
        <v>667</v>
      </c>
      <c r="B163" t="str">
        <f t="shared" si="12"/>
        <v>2023</v>
      </c>
      <c r="C163">
        <f>'2'!K393</f>
        <v>74.688656682486794</v>
      </c>
      <c r="D163">
        <f>'2'!E393</f>
        <v>4.2873394544993966</v>
      </c>
      <c r="E163">
        <f>'2'!Q393</f>
        <v>21.878642187447738</v>
      </c>
      <c r="F163">
        <v>33027892.868683748</v>
      </c>
      <c r="G163">
        <f t="shared" si="9"/>
        <v>33.02789286868375</v>
      </c>
      <c r="I163" s="22">
        <v>74.744984698606416</v>
      </c>
      <c r="J163" s="56">
        <f t="shared" si="10"/>
        <v>5.6328016119621793E-2</v>
      </c>
      <c r="L163" s="22">
        <v>4.2120859995807702</v>
      </c>
      <c r="M163" s="56">
        <f t="shared" si="11"/>
        <v>-7.5253454918626339E-2</v>
      </c>
    </row>
    <row r="164" spans="1:15" x14ac:dyDescent="0.35">
      <c r="A164" t="s">
        <v>668</v>
      </c>
      <c r="B164" t="str">
        <f t="shared" si="12"/>
        <v>2023</v>
      </c>
      <c r="C164">
        <f>'2'!K394</f>
        <v>74.887733375994429</v>
      </c>
      <c r="D164">
        <f>'2'!E394</f>
        <v>4.1046919085926143</v>
      </c>
      <c r="E164">
        <f>'2'!Q394</f>
        <v>21.809706836461658</v>
      </c>
      <c r="F164">
        <v>33102185.803718034</v>
      </c>
      <c r="G164">
        <f t="shared" si="9"/>
        <v>33.102185803718037</v>
      </c>
      <c r="I164" s="22">
        <v>74.84646884495379</v>
      </c>
      <c r="J164" s="56">
        <f t="shared" si="10"/>
        <v>-4.1264531040638985E-2</v>
      </c>
      <c r="L164" s="22">
        <v>4.0762415382543065</v>
      </c>
      <c r="M164" s="56">
        <f t="shared" si="11"/>
        <v>-2.8450370338307884E-2</v>
      </c>
    </row>
    <row r="165" spans="1:15" x14ac:dyDescent="0.35">
      <c r="A165" t="s">
        <v>669</v>
      </c>
      <c r="B165" t="str">
        <f t="shared" si="12"/>
        <v>2023</v>
      </c>
      <c r="C165">
        <f>'2'!K395</f>
        <v>74.883157063576903</v>
      </c>
      <c r="D165">
        <f>'2'!E395</f>
        <v>4.019000372770134</v>
      </c>
      <c r="E165">
        <f>'2'!Q395</f>
        <v>21.885793760801931</v>
      </c>
      <c r="F165">
        <v>33195699.011369571</v>
      </c>
      <c r="G165">
        <f t="shared" si="9"/>
        <v>33.19569901136957</v>
      </c>
      <c r="I165" s="22">
        <v>75.062676757990417</v>
      </c>
      <c r="J165" s="56">
        <f t="shared" si="10"/>
        <v>0.17951969441351423</v>
      </c>
      <c r="L165" s="22">
        <v>3.9545749337805907</v>
      </c>
      <c r="M165" s="56">
        <f t="shared" si="11"/>
        <v>-6.4425438989543338E-2</v>
      </c>
    </row>
    <row r="166" spans="1:15" x14ac:dyDescent="0.35">
      <c r="A166" t="s">
        <v>670</v>
      </c>
      <c r="B166" t="str">
        <f t="shared" si="12"/>
        <v>2023</v>
      </c>
      <c r="C166">
        <f>'2'!K396</f>
        <v>74.859895030498535</v>
      </c>
      <c r="D166">
        <f>'2'!E396</f>
        <v>3.9543341789130984</v>
      </c>
      <c r="E166">
        <f>'2'!Q396</f>
        <v>21.974291741470168</v>
      </c>
      <c r="F166">
        <v>33136212.169415653</v>
      </c>
      <c r="G166">
        <f t="shared" si="9"/>
        <v>33.13621216941565</v>
      </c>
      <c r="I166" s="22">
        <v>74.987486198358013</v>
      </c>
      <c r="J166" s="56">
        <f t="shared" si="10"/>
        <v>0.12759116785947811</v>
      </c>
      <c r="L166" s="22">
        <v>3.9291770747650485</v>
      </c>
      <c r="M166" s="56">
        <f t="shared" si="11"/>
        <v>-2.5157104148049836E-2</v>
      </c>
    </row>
    <row r="167" spans="1:15" x14ac:dyDescent="0.35">
      <c r="A167" t="s">
        <v>671</v>
      </c>
      <c r="B167" t="str">
        <f t="shared" si="12"/>
        <v>2023</v>
      </c>
      <c r="C167">
        <f>'2'!K397</f>
        <v>74.852974396274064</v>
      </c>
      <c r="D167">
        <f>'2'!E397</f>
        <v>3.8563577286524824</v>
      </c>
      <c r="E167">
        <f>'2'!Q397</f>
        <v>22.053870367379105</v>
      </c>
      <c r="F167">
        <v>33174381.338151298</v>
      </c>
      <c r="G167">
        <f t="shared" si="9"/>
        <v>33.174381338151299</v>
      </c>
      <c r="I167" s="22">
        <v>75.008565237431483</v>
      </c>
      <c r="J167" s="56">
        <f t="shared" si="10"/>
        <v>0.15559084115741939</v>
      </c>
      <c r="L167" s="22">
        <v>3.8266183265595859</v>
      </c>
      <c r="M167" s="56">
        <f t="shared" si="11"/>
        <v>-2.9739402092896494E-2</v>
      </c>
    </row>
    <row r="168" spans="1:15" x14ac:dyDescent="0.35">
      <c r="A168" t="s">
        <v>672</v>
      </c>
      <c r="B168" t="str">
        <f t="shared" si="12"/>
        <v>2024</v>
      </c>
      <c r="C168">
        <f>'2'!K398</f>
        <v>74.659177279638797</v>
      </c>
      <c r="D168">
        <f>'2'!E398</f>
        <v>4.0710403182779462</v>
      </c>
      <c r="E168">
        <f>'2'!Q398</f>
        <v>22.084487600104922</v>
      </c>
      <c r="F168">
        <v>33174976.0243221</v>
      </c>
      <c r="G168">
        <f t="shared" si="9"/>
        <v>33.174976024322099</v>
      </c>
      <c r="I168" s="22">
        <v>74.845424346932461</v>
      </c>
      <c r="J168" s="56">
        <f t="shared" si="10"/>
        <v>0.1862470672936638</v>
      </c>
      <c r="L168" s="22">
        <v>3.9813393091892415</v>
      </c>
      <c r="M168" s="56">
        <f t="shared" si="11"/>
        <v>-8.9701009088704708E-2</v>
      </c>
    </row>
    <row r="169" spans="1:15" x14ac:dyDescent="0.35">
      <c r="A169" t="s">
        <v>673</v>
      </c>
      <c r="B169" t="str">
        <f t="shared" si="12"/>
        <v>2024</v>
      </c>
      <c r="C169">
        <f>'2'!K399</f>
        <v>74.55901190200197</v>
      </c>
      <c r="D169">
        <f>'2'!E399</f>
        <v>4.1998246391203935</v>
      </c>
      <c r="E169">
        <f>'2'!Q399</f>
        <v>22.108135018080603</v>
      </c>
      <c r="I169" s="204">
        <v>74.48788745193859</v>
      </c>
      <c r="J169" s="56">
        <f t="shared" si="10"/>
        <v>-7.1124450063379641E-2</v>
      </c>
      <c r="L169" s="204">
        <v>4.1839208793008158</v>
      </c>
      <c r="M169" s="56">
        <f t="shared" si="11"/>
        <v>-1.5903759819577701E-2</v>
      </c>
    </row>
    <row r="170" spans="1:15" x14ac:dyDescent="0.35">
      <c r="A170" t="s">
        <v>674</v>
      </c>
      <c r="B170" t="str">
        <f t="shared" ref="B170:B172" si="13">RIGHT(A170, LEN(A170) - 8)</f>
        <v>2024</v>
      </c>
      <c r="C170">
        <f>'2'!K400</f>
        <v>74.495675414989066</v>
      </c>
      <c r="D170">
        <f>'2'!E400</f>
        <v>4.3428724324470567</v>
      </c>
      <c r="E170">
        <f>'2'!Q400</f>
        <v>22.066313584513011</v>
      </c>
      <c r="J170" s="56"/>
    </row>
    <row r="171" spans="1:15" x14ac:dyDescent="0.35">
      <c r="A171" t="s">
        <v>675</v>
      </c>
      <c r="B171" t="str">
        <f t="shared" si="13"/>
        <v>2024</v>
      </c>
      <c r="C171">
        <f>'2'!K401</f>
        <v>74.39620853370684</v>
      </c>
      <c r="D171">
        <f>'2'!E401</f>
        <v>4.371996513796061</v>
      </c>
      <c r="E171">
        <f>'2'!Q401</f>
        <v>22.154739394071697</v>
      </c>
      <c r="J171" s="56"/>
    </row>
    <row r="172" spans="1:15" x14ac:dyDescent="0.35">
      <c r="A172" t="s">
        <v>676</v>
      </c>
      <c r="B172" t="str">
        <f t="shared" si="13"/>
        <v>2024</v>
      </c>
      <c r="C172">
        <f>'2'!K402</f>
        <v>74.407764323915472</v>
      </c>
      <c r="D172">
        <f>'2'!E402</f>
        <v>4.4357695721693098</v>
      </c>
      <c r="E172">
        <f>'2'!Q402</f>
        <v>22.067642269011685</v>
      </c>
      <c r="J172" s="56"/>
    </row>
    <row r="173" spans="1:15" x14ac:dyDescent="0.35">
      <c r="A173" t="s">
        <v>677</v>
      </c>
      <c r="B173" t="str">
        <f t="shared" ref="B173" si="14">RIGHT(A173, LEN(A173) - 8)</f>
        <v>2024</v>
      </c>
      <c r="C173">
        <f>'2'!K403</f>
        <v>74.574397057150151</v>
      </c>
      <c r="D173">
        <f>'2'!E403</f>
        <v>4.1961856860566868</v>
      </c>
      <c r="E173">
        <f>'2'!Q403</f>
        <v>22.088142941066081</v>
      </c>
      <c r="J173" s="56"/>
    </row>
    <row r="174" spans="1:15" x14ac:dyDescent="0.35">
      <c r="A174" t="s">
        <v>678</v>
      </c>
      <c r="B174" t="str">
        <f t="shared" ref="B174:B188" si="15">RIGHT(A174, LEN(A174) - 8)</f>
        <v>2024</v>
      </c>
      <c r="C174">
        <f>'2'!K404</f>
        <v>74.722902674145033</v>
      </c>
      <c r="D174">
        <f>'2'!E404</f>
        <v>4.2211368625185646</v>
      </c>
      <c r="E174">
        <f>'2'!Q404</f>
        <v>21.915620218059715</v>
      </c>
      <c r="J174" s="56"/>
      <c r="O174" t="s">
        <v>2240</v>
      </c>
    </row>
    <row r="175" spans="1:15" x14ac:dyDescent="0.35">
      <c r="A175" t="s">
        <v>679</v>
      </c>
      <c r="B175" t="str">
        <f t="shared" si="15"/>
        <v>2024</v>
      </c>
      <c r="C175">
        <f>'2'!K405</f>
        <v>74.985703831661851</v>
      </c>
      <c r="D175">
        <f>'2'!E405</f>
        <v>4.0914589466666396</v>
      </c>
      <c r="E175">
        <f>'2'!Q405</f>
        <v>21.763945932019524</v>
      </c>
      <c r="J175" s="56"/>
    </row>
    <row r="176" spans="1:15" x14ac:dyDescent="0.35">
      <c r="A176" t="s">
        <v>680</v>
      </c>
      <c r="B176" t="str">
        <f t="shared" si="15"/>
        <v>2024</v>
      </c>
      <c r="C176">
        <f>'2'!K406</f>
        <v>74.937975580477485</v>
      </c>
      <c r="D176">
        <f>'2'!E406</f>
        <v>4.270492491739037</v>
      </c>
      <c r="E176">
        <f>'2'!Q406</f>
        <v>21.642621345989326</v>
      </c>
      <c r="J176" s="56"/>
    </row>
    <row r="177" spans="1:10" x14ac:dyDescent="0.35">
      <c r="A177" t="s">
        <v>681</v>
      </c>
      <c r="B177" t="str">
        <f t="shared" si="15"/>
        <v>2024</v>
      </c>
      <c r="C177">
        <f>'2'!K407</f>
        <v>74.902472586787169</v>
      </c>
      <c r="D177">
        <f>'2'!E407</f>
        <v>4.2655424886210422</v>
      </c>
      <c r="E177">
        <f>'2'!Q407</f>
        <v>21.689282622728598</v>
      </c>
      <c r="J177" s="56"/>
    </row>
    <row r="178" spans="1:10" x14ac:dyDescent="0.35">
      <c r="A178" t="s">
        <v>682</v>
      </c>
      <c r="B178" t="str">
        <f t="shared" si="15"/>
        <v>2024</v>
      </c>
      <c r="C178">
        <f>'2'!K408</f>
        <v>74.850934796288655</v>
      </c>
      <c r="D178">
        <f>'2'!E408</f>
        <v>4.4133023671125002</v>
      </c>
      <c r="E178">
        <f>'2'!Q408</f>
        <v>21.613081857342593</v>
      </c>
      <c r="J178" s="56"/>
    </row>
    <row r="179" spans="1:10" x14ac:dyDescent="0.35">
      <c r="A179" s="18" t="s">
        <v>683</v>
      </c>
      <c r="B179" t="str">
        <f t="shared" si="15"/>
        <v>2024</v>
      </c>
      <c r="C179">
        <f>'2'!K409</f>
        <v>74.956007115185059</v>
      </c>
      <c r="D179">
        <f>'2'!E409</f>
        <v>4.3820529120988123</v>
      </c>
      <c r="E179">
        <f>'2'!Q409</f>
        <v>21.543388840888298</v>
      </c>
      <c r="J179" s="56"/>
    </row>
    <row r="180" spans="1:10" x14ac:dyDescent="0.35">
      <c r="A180" t="s">
        <v>684</v>
      </c>
      <c r="B180" t="str">
        <f t="shared" si="15"/>
        <v>2025</v>
      </c>
      <c r="C180">
        <f>'2'!K410</f>
        <v>75.006017765513903</v>
      </c>
      <c r="D180">
        <f>'2'!E410</f>
        <v>4.3574884666508638</v>
      </c>
      <c r="E180">
        <f>'2'!Q410</f>
        <v>21.492901732578289</v>
      </c>
      <c r="J180" s="56"/>
    </row>
    <row r="181" spans="1:10" x14ac:dyDescent="0.35">
      <c r="A181" t="s">
        <v>685</v>
      </c>
      <c r="B181" t="str">
        <f t="shared" si="15"/>
        <v>2025</v>
      </c>
      <c r="C181">
        <f>'2'!K411</f>
        <v>75.066049868007099</v>
      </c>
      <c r="D181">
        <f>'2'!E411</f>
        <v>4.4262053663608789</v>
      </c>
      <c r="E181">
        <f>'2'!Q411</f>
        <v>21.378209969725233</v>
      </c>
      <c r="J181" s="56"/>
    </row>
    <row r="182" spans="1:10" x14ac:dyDescent="0.35">
      <c r="A182" s="18" t="s">
        <v>686</v>
      </c>
      <c r="B182" t="str">
        <f t="shared" si="15"/>
        <v>2025</v>
      </c>
      <c r="C182">
        <f>'2'!K412</f>
        <v>74.999445427577271</v>
      </c>
      <c r="D182">
        <f>'2'!E412</f>
        <v>4.5345146408207828</v>
      </c>
      <c r="E182">
        <f>'2'!Q412</f>
        <v>21.374430250889944</v>
      </c>
      <c r="J182" s="56"/>
    </row>
    <row r="183" spans="1:10" x14ac:dyDescent="0.35">
      <c r="A183" s="18" t="s">
        <v>687</v>
      </c>
      <c r="B183" t="str">
        <f t="shared" si="15"/>
        <v>2025</v>
      </c>
      <c r="C183">
        <f>'2'!K413</f>
        <v>75.057705153172918</v>
      </c>
      <c r="D183">
        <f>'2'!E413</f>
        <v>4.5998840190847341</v>
      </c>
      <c r="E183">
        <f>'2'!Q413</f>
        <v>21.263099734881834</v>
      </c>
      <c r="J183" s="56"/>
    </row>
    <row r="184" spans="1:10" x14ac:dyDescent="0.35">
      <c r="A184" s="18" t="s">
        <v>688</v>
      </c>
      <c r="B184" t="str">
        <f t="shared" si="15"/>
        <v>2025</v>
      </c>
      <c r="C184">
        <f>'2'!K414</f>
        <v>75.241221231307421</v>
      </c>
      <c r="D184">
        <f>'2'!E414</f>
        <v>4.6724225923296565</v>
      </c>
      <c r="E184">
        <f>'2'!Q414</f>
        <v>21.013517584276784</v>
      </c>
      <c r="J184" s="56"/>
    </row>
    <row r="185" spans="1:10" x14ac:dyDescent="0.35">
      <c r="A185" s="18" t="s">
        <v>689</v>
      </c>
      <c r="B185" t="str">
        <f t="shared" si="15"/>
        <v>2025</v>
      </c>
      <c r="C185">
        <f>'2'!K415</f>
        <v>75.268460915089989</v>
      </c>
      <c r="D185">
        <f>'2'!E415</f>
        <v>4.660112016859193</v>
      </c>
      <c r="E185">
        <f>'2'!Q415</f>
        <v>20.971188615531673</v>
      </c>
      <c r="J185" s="56"/>
    </row>
    <row r="186" spans="1:10" x14ac:dyDescent="0.35">
      <c r="A186" s="18" t="s">
        <v>690</v>
      </c>
      <c r="B186" t="str">
        <f t="shared" si="15"/>
        <v>2025</v>
      </c>
      <c r="C186">
        <f>'2'!K416</f>
        <v>75.174093498404631</v>
      </c>
      <c r="D186">
        <f>'2'!E416</f>
        <v>4.6608545890702011</v>
      </c>
      <c r="E186">
        <f>'2'!Q416</f>
        <v>21.074503797441849</v>
      </c>
      <c r="J186" s="56"/>
    </row>
    <row r="187" spans="1:10" x14ac:dyDescent="0.35">
      <c r="A187" s="18" t="s">
        <v>691</v>
      </c>
      <c r="B187" t="str">
        <f t="shared" si="15"/>
        <v>2025</v>
      </c>
      <c r="C187">
        <f>'2'!K417</f>
        <v>75.063593417860744</v>
      </c>
      <c r="D187">
        <f>'2'!E417</f>
        <v>4.829894786150752</v>
      </c>
      <c r="E187">
        <f>'2'!Q417</f>
        <v>21.0413716236488</v>
      </c>
      <c r="J187" s="56"/>
    </row>
    <row r="188" spans="1:10" x14ac:dyDescent="0.35">
      <c r="A188" s="722" t="s">
        <v>2033</v>
      </c>
      <c r="B188" t="str">
        <f t="shared" si="15"/>
        <v>2025</v>
      </c>
      <c r="C188">
        <f>'2'!K418</f>
        <v>75.041594544953</v>
      </c>
      <c r="D188">
        <f>'2'!E418</f>
        <v>4.9722755847891094</v>
      </c>
      <c r="E188">
        <f>'2'!Q418</f>
        <v>20.950344693733228</v>
      </c>
      <c r="J188" s="56"/>
    </row>
    <row r="189" spans="1:10" x14ac:dyDescent="0.35">
      <c r="A189" s="714" t="s">
        <v>2230</v>
      </c>
      <c r="B189" t="str">
        <f>RIGHT(A189, LEN(A189) - 8)</f>
        <v>2025</v>
      </c>
      <c r="C189">
        <f>'2'!K419</f>
        <v>74.915830656196405</v>
      </c>
      <c r="D189">
        <f>'2'!E419</f>
        <v>5.080366129287464</v>
      </c>
      <c r="E189">
        <f>'2'!Q419</f>
        <v>20.981875984123093</v>
      </c>
      <c r="J189" s="56"/>
    </row>
    <row r="190" spans="1:10" x14ac:dyDescent="0.35">
      <c r="J190" s="56"/>
    </row>
    <row r="191" spans="1:10" x14ac:dyDescent="0.35">
      <c r="J191" s="56"/>
    </row>
    <row r="192" spans="1:10" x14ac:dyDescent="0.35">
      <c r="J192" s="56"/>
    </row>
    <row r="193" spans="10:10" x14ac:dyDescent="0.35">
      <c r="J193" s="56"/>
    </row>
    <row r="194" spans="10:10" x14ac:dyDescent="0.35">
      <c r="J194" s="56"/>
    </row>
    <row r="195" spans="10:10" x14ac:dyDescent="0.35">
      <c r="J195" s="56"/>
    </row>
    <row r="196" spans="10:10" x14ac:dyDescent="0.35">
      <c r="J196" s="56"/>
    </row>
    <row r="197" spans="10:10" x14ac:dyDescent="0.35">
      <c r="J197" s="56"/>
    </row>
    <row r="198" spans="10:10" x14ac:dyDescent="0.35">
      <c r="J198" s="56"/>
    </row>
    <row r="199" spans="10:10" x14ac:dyDescent="0.35">
      <c r="J199" s="56"/>
    </row>
    <row r="200" spans="10:10" x14ac:dyDescent="0.35">
      <c r="J200" s="56"/>
    </row>
    <row r="201" spans="10:10" x14ac:dyDescent="0.35">
      <c r="J201" s="56"/>
    </row>
    <row r="202" spans="10:10" x14ac:dyDescent="0.35">
      <c r="J202" s="56"/>
    </row>
    <row r="203" spans="10:10" x14ac:dyDescent="0.35">
      <c r="J203" s="56"/>
    </row>
    <row r="204" spans="10:10" x14ac:dyDescent="0.35">
      <c r="J204" s="56"/>
    </row>
    <row r="205" spans="10:10" x14ac:dyDescent="0.35">
      <c r="J205" s="56"/>
    </row>
    <row r="206" spans="10:10" x14ac:dyDescent="0.35">
      <c r="J206" s="56"/>
    </row>
    <row r="207" spans="10:10" x14ac:dyDescent="0.35">
      <c r="J207" s="56"/>
    </row>
    <row r="208" spans="10:10" x14ac:dyDescent="0.35">
      <c r="J208" s="56"/>
    </row>
    <row r="209" spans="10:10" x14ac:dyDescent="0.35">
      <c r="J209" s="56"/>
    </row>
    <row r="210" spans="10:10" x14ac:dyDescent="0.35">
      <c r="J210" s="56"/>
    </row>
    <row r="211" spans="10:10" x14ac:dyDescent="0.35">
      <c r="J211" s="56"/>
    </row>
    <row r="212" spans="10:10" x14ac:dyDescent="0.35">
      <c r="J212" s="56"/>
    </row>
    <row r="213" spans="10:10" x14ac:dyDescent="0.35">
      <c r="J213" s="56"/>
    </row>
    <row r="214" spans="10:10" x14ac:dyDescent="0.35">
      <c r="J214" s="56"/>
    </row>
    <row r="215" spans="10:10" x14ac:dyDescent="0.35">
      <c r="J215" s="56"/>
    </row>
    <row r="216" spans="10:10" x14ac:dyDescent="0.35">
      <c r="J216" s="56"/>
    </row>
    <row r="217" spans="10:10" x14ac:dyDescent="0.35">
      <c r="J217" s="56"/>
    </row>
    <row r="218" spans="10:10" x14ac:dyDescent="0.35">
      <c r="J218" s="56"/>
    </row>
    <row r="219" spans="10:10" x14ac:dyDescent="0.35">
      <c r="J219" s="56"/>
    </row>
    <row r="220" spans="10:10" x14ac:dyDescent="0.35">
      <c r="J220" s="56"/>
    </row>
    <row r="221" spans="10:10" x14ac:dyDescent="0.35">
      <c r="J221" s="56"/>
    </row>
    <row r="222" spans="10:10" x14ac:dyDescent="0.35">
      <c r="J222" s="56"/>
    </row>
    <row r="223" spans="10:10" x14ac:dyDescent="0.35">
      <c r="J223" s="56"/>
    </row>
    <row r="224" spans="10:10" x14ac:dyDescent="0.35">
      <c r="J224" s="56"/>
    </row>
    <row r="225" spans="10:10" x14ac:dyDescent="0.35">
      <c r="J225" s="56"/>
    </row>
    <row r="226" spans="10:10" x14ac:dyDescent="0.35">
      <c r="J226" s="56"/>
    </row>
    <row r="227" spans="10:10" x14ac:dyDescent="0.35">
      <c r="J227" s="56"/>
    </row>
    <row r="228" spans="10:10" x14ac:dyDescent="0.35">
      <c r="J228" s="56"/>
    </row>
    <row r="229" spans="10:10" x14ac:dyDescent="0.35">
      <c r="J229" s="56"/>
    </row>
    <row r="230" spans="10:10" x14ac:dyDescent="0.35">
      <c r="J230" s="56"/>
    </row>
    <row r="231" spans="10:10" x14ac:dyDescent="0.35">
      <c r="J231" s="56"/>
    </row>
    <row r="232" spans="10:10" x14ac:dyDescent="0.35">
      <c r="J232" s="56"/>
    </row>
    <row r="233" spans="10:10" x14ac:dyDescent="0.35">
      <c r="J233" s="56"/>
    </row>
    <row r="234" spans="10:10" x14ac:dyDescent="0.35">
      <c r="J234" s="56"/>
    </row>
    <row r="235" spans="10:10" x14ac:dyDescent="0.35">
      <c r="J235" s="56"/>
    </row>
    <row r="236" spans="10:10" x14ac:dyDescent="0.35">
      <c r="J236" s="56"/>
    </row>
    <row r="237" spans="10:10" x14ac:dyDescent="0.35">
      <c r="J237" s="56"/>
    </row>
    <row r="238" spans="10:10" x14ac:dyDescent="0.35">
      <c r="J238" s="56"/>
    </row>
    <row r="239" spans="10:10" x14ac:dyDescent="0.35">
      <c r="J239" s="56"/>
    </row>
    <row r="240" spans="10:10" x14ac:dyDescent="0.35">
      <c r="J240" s="56"/>
    </row>
    <row r="241" spans="10:10" x14ac:dyDescent="0.35">
      <c r="J241" s="56"/>
    </row>
    <row r="242" spans="10:10" x14ac:dyDescent="0.35">
      <c r="J242" s="56"/>
    </row>
    <row r="243" spans="10:10" x14ac:dyDescent="0.35">
      <c r="J243" s="56"/>
    </row>
    <row r="244" spans="10:10" x14ac:dyDescent="0.35">
      <c r="J244" s="56"/>
    </row>
    <row r="245" spans="10:10" x14ac:dyDescent="0.35">
      <c r="J245" s="56"/>
    </row>
    <row r="246" spans="10:10" x14ac:dyDescent="0.35">
      <c r="J246" s="56"/>
    </row>
    <row r="247" spans="10:10" x14ac:dyDescent="0.35">
      <c r="J247" s="56"/>
    </row>
    <row r="248" spans="10:10" x14ac:dyDescent="0.35">
      <c r="J248" s="56"/>
    </row>
    <row r="249" spans="10:10" x14ac:dyDescent="0.35">
      <c r="J249" s="56"/>
    </row>
    <row r="250" spans="10:10" x14ac:dyDescent="0.35">
      <c r="J250" s="56"/>
    </row>
    <row r="251" spans="10:10" x14ac:dyDescent="0.35">
      <c r="J251" s="56"/>
    </row>
    <row r="252" spans="10:10" x14ac:dyDescent="0.35">
      <c r="J252" s="56"/>
    </row>
    <row r="253" spans="10:10" x14ac:dyDescent="0.35">
      <c r="J253" s="56"/>
    </row>
    <row r="254" spans="10:10" x14ac:dyDescent="0.35">
      <c r="J254" s="56"/>
    </row>
    <row r="255" spans="10:10" x14ac:dyDescent="0.35">
      <c r="J255" s="56"/>
    </row>
    <row r="256" spans="10:10" x14ac:dyDescent="0.35">
      <c r="J256" s="56"/>
    </row>
    <row r="257" spans="10:10" x14ac:dyDescent="0.35">
      <c r="J257" s="56"/>
    </row>
    <row r="258" spans="10:10" x14ac:dyDescent="0.35">
      <c r="J258" s="56"/>
    </row>
    <row r="259" spans="10:10" x14ac:dyDescent="0.35">
      <c r="J259" s="56"/>
    </row>
    <row r="260" spans="10:10" x14ac:dyDescent="0.35">
      <c r="J260" s="56"/>
    </row>
    <row r="261" spans="10:10" x14ac:dyDescent="0.35">
      <c r="J261" s="56"/>
    </row>
    <row r="262" spans="10:10" x14ac:dyDescent="0.35">
      <c r="J262" s="56"/>
    </row>
    <row r="263" spans="10:10" x14ac:dyDescent="0.35">
      <c r="J263" s="56"/>
    </row>
    <row r="264" spans="10:10" x14ac:dyDescent="0.35">
      <c r="J264" s="56"/>
    </row>
    <row r="265" spans="10:10" x14ac:dyDescent="0.35">
      <c r="J265" s="56"/>
    </row>
    <row r="266" spans="10:10" x14ac:dyDescent="0.35">
      <c r="J266" s="56"/>
    </row>
    <row r="267" spans="10:10" x14ac:dyDescent="0.35">
      <c r="J267" s="56"/>
    </row>
    <row r="268" spans="10:10" x14ac:dyDescent="0.35">
      <c r="J268" s="56"/>
    </row>
    <row r="269" spans="10:10" x14ac:dyDescent="0.35">
      <c r="J269" s="56"/>
    </row>
    <row r="270" spans="10:10" x14ac:dyDescent="0.35">
      <c r="J270" s="56"/>
    </row>
    <row r="271" spans="10:10" x14ac:dyDescent="0.35">
      <c r="J271" s="56"/>
    </row>
    <row r="272" spans="10:10" x14ac:dyDescent="0.35">
      <c r="J272" s="56"/>
    </row>
    <row r="273" spans="10:10" x14ac:dyDescent="0.35">
      <c r="J273" s="56"/>
    </row>
    <row r="274" spans="10:10" x14ac:dyDescent="0.35">
      <c r="J274" s="56"/>
    </row>
    <row r="275" spans="10:10" x14ac:dyDescent="0.35">
      <c r="J275" s="56"/>
    </row>
    <row r="276" spans="10:10" x14ac:dyDescent="0.35">
      <c r="J276" s="56"/>
    </row>
    <row r="277" spans="10:10" x14ac:dyDescent="0.35">
      <c r="J277" s="56"/>
    </row>
    <row r="278" spans="10:10" x14ac:dyDescent="0.35">
      <c r="J278" s="56"/>
    </row>
    <row r="279" spans="10:10" x14ac:dyDescent="0.35">
      <c r="J279" s="56"/>
    </row>
    <row r="280" spans="10:10" x14ac:dyDescent="0.35">
      <c r="J280" s="56"/>
    </row>
    <row r="281" spans="10:10" x14ac:dyDescent="0.35">
      <c r="J281" s="56"/>
    </row>
    <row r="282" spans="10:10" x14ac:dyDescent="0.35">
      <c r="J282" s="56"/>
    </row>
    <row r="283" spans="10:10" x14ac:dyDescent="0.35">
      <c r="J283" s="56"/>
    </row>
    <row r="284" spans="10:10" x14ac:dyDescent="0.35">
      <c r="J284" s="56"/>
    </row>
    <row r="285" spans="10:10" x14ac:dyDescent="0.35">
      <c r="J285" s="56"/>
    </row>
    <row r="286" spans="10:10" x14ac:dyDescent="0.35">
      <c r="J286" s="56"/>
    </row>
    <row r="287" spans="10:10" x14ac:dyDescent="0.35">
      <c r="J287" s="56"/>
    </row>
    <row r="288" spans="10:10" x14ac:dyDescent="0.35">
      <c r="J288" s="56"/>
    </row>
    <row r="289" spans="10:10" x14ac:dyDescent="0.35">
      <c r="J289" s="56"/>
    </row>
    <row r="290" spans="10:10" x14ac:dyDescent="0.35">
      <c r="J290" s="56"/>
    </row>
    <row r="291" spans="10:10" x14ac:dyDescent="0.35">
      <c r="J291" s="56"/>
    </row>
    <row r="292" spans="10:10" x14ac:dyDescent="0.35">
      <c r="J292" s="56"/>
    </row>
    <row r="293" spans="10:10" x14ac:dyDescent="0.35">
      <c r="J293" s="56"/>
    </row>
    <row r="294" spans="10:10" x14ac:dyDescent="0.35">
      <c r="J294" s="56"/>
    </row>
    <row r="295" spans="10:10" x14ac:dyDescent="0.35">
      <c r="J295" s="56"/>
    </row>
    <row r="296" spans="10:10" x14ac:dyDescent="0.35">
      <c r="J296" s="56"/>
    </row>
    <row r="297" spans="10:10" x14ac:dyDescent="0.35">
      <c r="J297" s="56"/>
    </row>
    <row r="298" spans="10:10" x14ac:dyDescent="0.35">
      <c r="J298" s="56"/>
    </row>
    <row r="299" spans="10:10" x14ac:dyDescent="0.35">
      <c r="J299" s="56"/>
    </row>
    <row r="300" spans="10:10" x14ac:dyDescent="0.35">
      <c r="J300" s="56"/>
    </row>
    <row r="301" spans="10:10" x14ac:dyDescent="0.35">
      <c r="J301" s="56"/>
    </row>
    <row r="302" spans="10:10" x14ac:dyDescent="0.35">
      <c r="J302" s="56"/>
    </row>
    <row r="303" spans="10:10" x14ac:dyDescent="0.35">
      <c r="J303" s="56"/>
    </row>
    <row r="304" spans="10:10" x14ac:dyDescent="0.35">
      <c r="J304" s="56"/>
    </row>
    <row r="305" spans="10:10" x14ac:dyDescent="0.35">
      <c r="J305" s="56"/>
    </row>
    <row r="306" spans="10:10" x14ac:dyDescent="0.35">
      <c r="J306" s="56"/>
    </row>
    <row r="307" spans="10:10" x14ac:dyDescent="0.35">
      <c r="J307" s="56"/>
    </row>
    <row r="308" spans="10:10" x14ac:dyDescent="0.35">
      <c r="J308" s="56"/>
    </row>
    <row r="309" spans="10:10" x14ac:dyDescent="0.35">
      <c r="J309" s="56"/>
    </row>
    <row r="310" spans="10:10" x14ac:dyDescent="0.35">
      <c r="J310" s="56"/>
    </row>
    <row r="311" spans="10:10" x14ac:dyDescent="0.35">
      <c r="J311" s="56"/>
    </row>
    <row r="312" spans="10:10" x14ac:dyDescent="0.35">
      <c r="J312" s="56"/>
    </row>
    <row r="313" spans="10:10" x14ac:dyDescent="0.35">
      <c r="J313" s="56"/>
    </row>
    <row r="314" spans="10:10" x14ac:dyDescent="0.35">
      <c r="J314" s="56"/>
    </row>
    <row r="315" spans="10:10" x14ac:dyDescent="0.35">
      <c r="J315" s="56"/>
    </row>
    <row r="316" spans="10:10" x14ac:dyDescent="0.35">
      <c r="J316" s="56"/>
    </row>
    <row r="317" spans="10:10" x14ac:dyDescent="0.35">
      <c r="J317" s="56"/>
    </row>
    <row r="318" spans="10:10" x14ac:dyDescent="0.35">
      <c r="J318" s="56"/>
    </row>
    <row r="319" spans="10:10" x14ac:dyDescent="0.35">
      <c r="J319" s="56"/>
    </row>
    <row r="320" spans="10:10" x14ac:dyDescent="0.35">
      <c r="J320" s="56"/>
    </row>
    <row r="321" spans="10:10" x14ac:dyDescent="0.35">
      <c r="J321" s="56"/>
    </row>
    <row r="322" spans="10:10" x14ac:dyDescent="0.35">
      <c r="J322" s="56"/>
    </row>
    <row r="323" spans="10:10" x14ac:dyDescent="0.35">
      <c r="J323" s="56"/>
    </row>
    <row r="324" spans="10:10" x14ac:dyDescent="0.35">
      <c r="J324" s="56"/>
    </row>
    <row r="325" spans="10:10" x14ac:dyDescent="0.35">
      <c r="J325" s="56"/>
    </row>
    <row r="326" spans="10:10" x14ac:dyDescent="0.35">
      <c r="J326" s="56"/>
    </row>
    <row r="327" spans="10:10" x14ac:dyDescent="0.35">
      <c r="J327" s="56"/>
    </row>
    <row r="328" spans="10:10" x14ac:dyDescent="0.35">
      <c r="J328" s="56"/>
    </row>
    <row r="329" spans="10:10" x14ac:dyDescent="0.35">
      <c r="J329" s="56"/>
    </row>
    <row r="330" spans="10:10" x14ac:dyDescent="0.35">
      <c r="J330" s="56"/>
    </row>
    <row r="331" spans="10:10" x14ac:dyDescent="0.35">
      <c r="J331" s="56"/>
    </row>
  </sheetData>
  <phoneticPr fontId="21"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3A6C-BF37-468C-A944-1E473EB8E89B}">
  <sheetPr>
    <tabColor rgb="FFFF0000"/>
  </sheetPr>
  <dimension ref="A1:D766"/>
  <sheetViews>
    <sheetView zoomScale="68" workbookViewId="0">
      <selection activeCell="R25" sqref="R25"/>
    </sheetView>
  </sheetViews>
  <sheetFormatPr defaultRowHeight="14.5" x14ac:dyDescent="0.35"/>
  <sheetData>
    <row r="1" spans="1:4" x14ac:dyDescent="0.35">
      <c r="B1" s="665"/>
      <c r="C1" s="665" t="str">
        <f>'20'!C16</f>
        <v>AP2Y</v>
      </c>
      <c r="D1" s="665"/>
    </row>
    <row r="2" spans="1:4" x14ac:dyDescent="0.35">
      <c r="A2" t="str">
        <f>RIGHT(B2,4)</f>
        <v>2001</v>
      </c>
      <c r="B2" s="665" t="str">
        <f>'20'!A17</f>
        <v>Apr-Jun 2001</v>
      </c>
      <c r="C2">
        <f>'20'!C17</f>
        <v>680</v>
      </c>
    </row>
    <row r="3" spans="1:4" x14ac:dyDescent="0.35">
      <c r="A3" t="str">
        <f t="shared" ref="A3:A66" si="0">RIGHT(B3,4)</f>
        <v>2001</v>
      </c>
      <c r="B3" s="665" t="str">
        <f>'20'!A18</f>
        <v>May-Jul 2001</v>
      </c>
      <c r="C3">
        <f>'20'!C18</f>
        <v>674</v>
      </c>
    </row>
    <row r="4" spans="1:4" x14ac:dyDescent="0.35">
      <c r="A4" t="str">
        <f t="shared" si="0"/>
        <v>2001</v>
      </c>
      <c r="B4" s="665" t="str">
        <f>'20'!A19</f>
        <v>Jun-Aug 2001</v>
      </c>
      <c r="C4">
        <f>'20'!C19</f>
        <v>663</v>
      </c>
    </row>
    <row r="5" spans="1:4" x14ac:dyDescent="0.35">
      <c r="A5" t="str">
        <f t="shared" si="0"/>
        <v>2001</v>
      </c>
      <c r="B5" s="665" t="str">
        <f>'20'!A20</f>
        <v>Jul-Sep 2001</v>
      </c>
      <c r="C5">
        <f>'20'!C20</f>
        <v>663</v>
      </c>
    </row>
    <row r="6" spans="1:4" x14ac:dyDescent="0.35">
      <c r="A6" t="str">
        <f t="shared" si="0"/>
        <v>2001</v>
      </c>
      <c r="B6" s="665" t="str">
        <f>'20'!A21</f>
        <v>Aug-Oct 2001</v>
      </c>
      <c r="C6">
        <f>'20'!C21</f>
        <v>639</v>
      </c>
    </row>
    <row r="7" spans="1:4" x14ac:dyDescent="0.35">
      <c r="A7" t="str">
        <f t="shared" si="0"/>
        <v>2001</v>
      </c>
      <c r="B7" s="665" t="str">
        <f>'20'!A22</f>
        <v>Sep-Nov 2001</v>
      </c>
      <c r="C7">
        <f>'20'!C22</f>
        <v>626</v>
      </c>
    </row>
    <row r="8" spans="1:4" x14ac:dyDescent="0.35">
      <c r="A8" t="str">
        <f t="shared" si="0"/>
        <v>2001</v>
      </c>
      <c r="B8" s="665" t="str">
        <f>'20'!A23</f>
        <v>Oct-Dec 2001</v>
      </c>
      <c r="C8">
        <f>'20'!C23</f>
        <v>601</v>
      </c>
    </row>
    <row r="9" spans="1:4" x14ac:dyDescent="0.35">
      <c r="A9" t="str">
        <f t="shared" si="0"/>
        <v>2002</v>
      </c>
      <c r="B9" s="665" t="str">
        <f>'20'!A24</f>
        <v>Nov- Jan 2002</v>
      </c>
      <c r="C9">
        <f>'20'!C24</f>
        <v>606</v>
      </c>
    </row>
    <row r="10" spans="1:4" x14ac:dyDescent="0.35">
      <c r="A10" t="str">
        <f t="shared" si="0"/>
        <v>2002</v>
      </c>
      <c r="B10" s="665" t="str">
        <f>'20'!A25</f>
        <v>Dec-Feb 2002</v>
      </c>
      <c r="C10">
        <f>'20'!C25</f>
        <v>616</v>
      </c>
    </row>
    <row r="11" spans="1:4" x14ac:dyDescent="0.35">
      <c r="A11" t="str">
        <f t="shared" si="0"/>
        <v>2002</v>
      </c>
      <c r="B11" s="665" t="str">
        <f>'20'!A26</f>
        <v>Jan-Mar 2002</v>
      </c>
      <c r="C11">
        <f>'20'!C26</f>
        <v>619</v>
      </c>
    </row>
    <row r="12" spans="1:4" x14ac:dyDescent="0.35">
      <c r="A12" t="str">
        <f t="shared" si="0"/>
        <v>2002</v>
      </c>
      <c r="B12" s="665" t="str">
        <f>'20'!A27</f>
        <v>Feb-Apr 2002</v>
      </c>
      <c r="C12">
        <f>'20'!C27</f>
        <v>619</v>
      </c>
    </row>
    <row r="13" spans="1:4" x14ac:dyDescent="0.35">
      <c r="A13" t="str">
        <f t="shared" si="0"/>
        <v>2002</v>
      </c>
      <c r="B13" s="665" t="str">
        <f>'20'!A28</f>
        <v>Mar-May 2002</v>
      </c>
      <c r="C13">
        <f>'20'!C28</f>
        <v>613</v>
      </c>
    </row>
    <row r="14" spans="1:4" x14ac:dyDescent="0.35">
      <c r="A14" t="str">
        <f t="shared" si="0"/>
        <v>2002</v>
      </c>
      <c r="B14" s="665" t="str">
        <f>'20'!A29</f>
        <v>Apr-Jun 2002</v>
      </c>
      <c r="C14">
        <f>'20'!C29</f>
        <v>616</v>
      </c>
    </row>
    <row r="15" spans="1:4" x14ac:dyDescent="0.35">
      <c r="A15" t="str">
        <f t="shared" si="0"/>
        <v>2002</v>
      </c>
      <c r="B15" s="665" t="str">
        <f>'20'!A30</f>
        <v>May-Jul 2002</v>
      </c>
      <c r="C15">
        <f>'20'!C30</f>
        <v>611</v>
      </c>
    </row>
    <row r="16" spans="1:4" x14ac:dyDescent="0.35">
      <c r="A16" t="str">
        <f t="shared" si="0"/>
        <v>2002</v>
      </c>
      <c r="B16" s="665" t="str">
        <f>'20'!A31</f>
        <v>Jun-Aug 2002</v>
      </c>
      <c r="C16">
        <f>'20'!C31</f>
        <v>613</v>
      </c>
    </row>
    <row r="17" spans="1:3" x14ac:dyDescent="0.35">
      <c r="A17" t="str">
        <f t="shared" si="0"/>
        <v>2002</v>
      </c>
      <c r="B17" s="665" t="str">
        <f>'20'!A32</f>
        <v>Jul-Sep 2002</v>
      </c>
      <c r="C17">
        <f>'20'!C32</f>
        <v>609</v>
      </c>
    </row>
    <row r="18" spans="1:3" x14ac:dyDescent="0.35">
      <c r="A18" t="str">
        <f t="shared" si="0"/>
        <v>2002</v>
      </c>
      <c r="B18" s="665" t="str">
        <f>'20'!A33</f>
        <v>Aug-Oct 2002</v>
      </c>
      <c r="C18">
        <f>'20'!C33</f>
        <v>609</v>
      </c>
    </row>
    <row r="19" spans="1:3" x14ac:dyDescent="0.35">
      <c r="A19" t="str">
        <f t="shared" si="0"/>
        <v>2002</v>
      </c>
      <c r="B19" s="665" t="str">
        <f>'20'!A34</f>
        <v>Sep-Nov 2002</v>
      </c>
      <c r="C19">
        <f>'20'!C34</f>
        <v>608</v>
      </c>
    </row>
    <row r="20" spans="1:3" x14ac:dyDescent="0.35">
      <c r="A20" t="str">
        <f t="shared" si="0"/>
        <v>2002</v>
      </c>
      <c r="B20" s="665" t="str">
        <f>'20'!A35</f>
        <v>Oct-Dec 2002</v>
      </c>
      <c r="C20">
        <f>'20'!C35</f>
        <v>603</v>
      </c>
    </row>
    <row r="21" spans="1:3" x14ac:dyDescent="0.35">
      <c r="A21" t="str">
        <f t="shared" si="0"/>
        <v>2003</v>
      </c>
      <c r="B21" s="665" t="str">
        <f>'20'!A36</f>
        <v>Nov-Jan 2003</v>
      </c>
      <c r="C21">
        <f>'20'!C36</f>
        <v>602</v>
      </c>
    </row>
    <row r="22" spans="1:3" x14ac:dyDescent="0.35">
      <c r="A22" t="str">
        <f t="shared" si="0"/>
        <v>2003</v>
      </c>
      <c r="B22" s="665" t="str">
        <f>'20'!A37</f>
        <v>Dec-Feb 2003</v>
      </c>
      <c r="C22">
        <f>'20'!C37</f>
        <v>596</v>
      </c>
    </row>
    <row r="23" spans="1:3" x14ac:dyDescent="0.35">
      <c r="A23" t="str">
        <f t="shared" si="0"/>
        <v>2003</v>
      </c>
      <c r="B23" s="665" t="str">
        <f>'20'!A38</f>
        <v>Jan-Mar 2003</v>
      </c>
      <c r="C23">
        <f>'20'!C38</f>
        <v>593</v>
      </c>
    </row>
    <row r="24" spans="1:3" x14ac:dyDescent="0.35">
      <c r="A24" t="str">
        <f t="shared" si="0"/>
        <v>2003</v>
      </c>
      <c r="B24" s="665" t="str">
        <f>'20'!A39</f>
        <v>Feb-Apr 2003</v>
      </c>
      <c r="C24">
        <f>'20'!C39</f>
        <v>585</v>
      </c>
    </row>
    <row r="25" spans="1:3" x14ac:dyDescent="0.35">
      <c r="A25" t="str">
        <f t="shared" si="0"/>
        <v>2003</v>
      </c>
      <c r="B25" s="665" t="str">
        <f>'20'!A40</f>
        <v>Mar-May 2003</v>
      </c>
      <c r="C25">
        <f>'20'!C40</f>
        <v>589</v>
      </c>
    </row>
    <row r="26" spans="1:3" x14ac:dyDescent="0.35">
      <c r="A26" t="str">
        <f t="shared" si="0"/>
        <v>2003</v>
      </c>
      <c r="B26" s="665" t="str">
        <f>'20'!A41</f>
        <v>Apr-Jun 2003</v>
      </c>
      <c r="C26">
        <f>'20'!C41</f>
        <v>579</v>
      </c>
    </row>
    <row r="27" spans="1:3" x14ac:dyDescent="0.35">
      <c r="A27" t="str">
        <f t="shared" si="0"/>
        <v>2003</v>
      </c>
      <c r="B27" s="665" t="str">
        <f>'20'!A42</f>
        <v>May-Jul 2003</v>
      </c>
      <c r="C27">
        <f>'20'!C42</f>
        <v>574</v>
      </c>
    </row>
    <row r="28" spans="1:3" x14ac:dyDescent="0.35">
      <c r="A28" t="str">
        <f t="shared" si="0"/>
        <v>2003</v>
      </c>
      <c r="B28" s="665" t="str">
        <f>'20'!A43</f>
        <v>Jun-Aug 2003</v>
      </c>
      <c r="C28">
        <f>'20'!C43</f>
        <v>576</v>
      </c>
    </row>
    <row r="29" spans="1:3" x14ac:dyDescent="0.35">
      <c r="A29" t="str">
        <f t="shared" si="0"/>
        <v>2003</v>
      </c>
      <c r="B29" s="665" t="str">
        <f>'20'!A44</f>
        <v>Jul-Sep 2003</v>
      </c>
      <c r="C29">
        <f>'20'!C44</f>
        <v>592</v>
      </c>
    </row>
    <row r="30" spans="1:3" x14ac:dyDescent="0.35">
      <c r="A30" t="str">
        <f t="shared" si="0"/>
        <v>2003</v>
      </c>
      <c r="B30" s="665" t="str">
        <f>'20'!A45</f>
        <v>Aug-Oct 2003</v>
      </c>
      <c r="C30">
        <f>'20'!C45</f>
        <v>604</v>
      </c>
    </row>
    <row r="31" spans="1:3" x14ac:dyDescent="0.35">
      <c r="A31" t="str">
        <f t="shared" si="0"/>
        <v>2003</v>
      </c>
      <c r="B31" s="665" t="str">
        <f>'20'!A46</f>
        <v>Sep-Nov 2003</v>
      </c>
      <c r="C31">
        <f>'20'!C46</f>
        <v>610</v>
      </c>
    </row>
    <row r="32" spans="1:3" x14ac:dyDescent="0.35">
      <c r="A32" t="str">
        <f t="shared" si="0"/>
        <v>2003</v>
      </c>
      <c r="B32" s="665" t="str">
        <f>'20'!A47</f>
        <v>Oct-Dec 2003</v>
      </c>
      <c r="C32">
        <f>'20'!C47</f>
        <v>614</v>
      </c>
    </row>
    <row r="33" spans="1:3" x14ac:dyDescent="0.35">
      <c r="A33" t="str">
        <f t="shared" si="0"/>
        <v>2004</v>
      </c>
      <c r="B33" s="665" t="str">
        <f>'20'!A48</f>
        <v>Nov-Jan 2004</v>
      </c>
      <c r="C33">
        <f>'20'!C48</f>
        <v>613</v>
      </c>
    </row>
    <row r="34" spans="1:3" x14ac:dyDescent="0.35">
      <c r="A34" t="str">
        <f t="shared" si="0"/>
        <v>2004</v>
      </c>
      <c r="B34" s="665" t="str">
        <f>'20'!A49</f>
        <v>Dec-Feb 2004</v>
      </c>
      <c r="C34">
        <f>'20'!C49</f>
        <v>617</v>
      </c>
    </row>
    <row r="35" spans="1:3" x14ac:dyDescent="0.35">
      <c r="A35" t="str">
        <f t="shared" si="0"/>
        <v>2004</v>
      </c>
      <c r="B35" s="665" t="str">
        <f>'20'!A50</f>
        <v>Jan-Mar 2004</v>
      </c>
      <c r="C35">
        <f>'20'!C50</f>
        <v>624</v>
      </c>
    </row>
    <row r="36" spans="1:3" x14ac:dyDescent="0.35">
      <c r="A36" t="str">
        <f t="shared" si="0"/>
        <v>2004</v>
      </c>
      <c r="B36" s="665" t="str">
        <f>'20'!A51</f>
        <v>Feb-Apr 2004</v>
      </c>
      <c r="C36">
        <f>'20'!C51</f>
        <v>630</v>
      </c>
    </row>
    <row r="37" spans="1:3" x14ac:dyDescent="0.35">
      <c r="A37" t="str">
        <f t="shared" si="0"/>
        <v>2004</v>
      </c>
      <c r="B37" s="665" t="str">
        <f>'20'!A52</f>
        <v>Mar-May 2004</v>
      </c>
      <c r="C37">
        <f>'20'!C52</f>
        <v>637</v>
      </c>
    </row>
    <row r="38" spans="1:3" x14ac:dyDescent="0.35">
      <c r="A38" t="str">
        <f t="shared" si="0"/>
        <v>2004</v>
      </c>
      <c r="B38" s="665" t="str">
        <f>'20'!A53</f>
        <v>Apr-Jun 2004</v>
      </c>
      <c r="C38">
        <f>'20'!C53</f>
        <v>641</v>
      </c>
    </row>
    <row r="39" spans="1:3" x14ac:dyDescent="0.35">
      <c r="A39" t="str">
        <f t="shared" si="0"/>
        <v>2004</v>
      </c>
      <c r="B39" s="665" t="str">
        <f>'20'!A54</f>
        <v>May-Jul 2004</v>
      </c>
      <c r="C39">
        <f>'20'!C54</f>
        <v>652</v>
      </c>
    </row>
    <row r="40" spans="1:3" x14ac:dyDescent="0.35">
      <c r="A40" t="str">
        <f t="shared" si="0"/>
        <v>2004</v>
      </c>
      <c r="B40" s="665" t="str">
        <f>'20'!A55</f>
        <v>Jun-Aug 2004</v>
      </c>
      <c r="C40">
        <f>'20'!C55</f>
        <v>654</v>
      </c>
    </row>
    <row r="41" spans="1:3" x14ac:dyDescent="0.35">
      <c r="A41" t="str">
        <f t="shared" si="0"/>
        <v>2004</v>
      </c>
      <c r="B41" s="665" t="str">
        <f>'20'!A56</f>
        <v>Jul-Sep 2004</v>
      </c>
      <c r="C41">
        <f>'20'!C56</f>
        <v>654</v>
      </c>
    </row>
    <row r="42" spans="1:3" x14ac:dyDescent="0.35">
      <c r="A42" t="str">
        <f t="shared" si="0"/>
        <v>2004</v>
      </c>
      <c r="B42" s="665" t="str">
        <f>'20'!A57</f>
        <v>Aug-Oct 2004</v>
      </c>
      <c r="C42">
        <f>'20'!C57</f>
        <v>655</v>
      </c>
    </row>
    <row r="43" spans="1:3" x14ac:dyDescent="0.35">
      <c r="A43" t="str">
        <f t="shared" si="0"/>
        <v>2004</v>
      </c>
      <c r="B43" s="665" t="str">
        <f>'20'!A58</f>
        <v>Sep-Nov 2004</v>
      </c>
      <c r="C43">
        <f>'20'!C58</f>
        <v>658</v>
      </c>
    </row>
    <row r="44" spans="1:3" x14ac:dyDescent="0.35">
      <c r="A44" t="str">
        <f t="shared" si="0"/>
        <v>2004</v>
      </c>
      <c r="B44" s="665" t="str">
        <f>'20'!A59</f>
        <v>Oct-Dec 2004</v>
      </c>
      <c r="C44">
        <f>'20'!C59</f>
        <v>662</v>
      </c>
    </row>
    <row r="45" spans="1:3" x14ac:dyDescent="0.35">
      <c r="A45" t="str">
        <f t="shared" si="0"/>
        <v>2005</v>
      </c>
      <c r="B45" s="665" t="str">
        <f>'20'!A60</f>
        <v>Nov-Jan 2005</v>
      </c>
      <c r="C45">
        <f>'20'!C60</f>
        <v>661</v>
      </c>
    </row>
    <row r="46" spans="1:3" x14ac:dyDescent="0.35">
      <c r="A46" t="str">
        <f t="shared" si="0"/>
        <v>2005</v>
      </c>
      <c r="B46" s="665" t="str">
        <f>'20'!A61</f>
        <v>Dec-Feb 2005</v>
      </c>
      <c r="C46">
        <f>'20'!C61</f>
        <v>655</v>
      </c>
    </row>
    <row r="47" spans="1:3" x14ac:dyDescent="0.35">
      <c r="A47" t="str">
        <f t="shared" si="0"/>
        <v>2005</v>
      </c>
      <c r="B47" s="665" t="str">
        <f>'20'!A62</f>
        <v>Jan-Mar 2005</v>
      </c>
      <c r="C47">
        <f>'20'!C62</f>
        <v>644</v>
      </c>
    </row>
    <row r="48" spans="1:3" x14ac:dyDescent="0.35">
      <c r="A48" t="str">
        <f t="shared" si="0"/>
        <v>2005</v>
      </c>
      <c r="B48" s="665" t="str">
        <f>'20'!A63</f>
        <v>Feb-Apr 2005</v>
      </c>
      <c r="C48">
        <f>'20'!C63</f>
        <v>636</v>
      </c>
    </row>
    <row r="49" spans="1:3" x14ac:dyDescent="0.35">
      <c r="A49" t="str">
        <f t="shared" si="0"/>
        <v>2005</v>
      </c>
      <c r="B49" s="665" t="str">
        <f>'20'!A64</f>
        <v>Mar-May 2005</v>
      </c>
      <c r="C49">
        <f>'20'!C64</f>
        <v>642</v>
      </c>
    </row>
    <row r="50" spans="1:3" x14ac:dyDescent="0.35">
      <c r="A50" t="str">
        <f t="shared" si="0"/>
        <v>2005</v>
      </c>
      <c r="B50" s="665" t="str">
        <f>'20'!A65</f>
        <v>Apr-Jun 2005</v>
      </c>
      <c r="C50">
        <f>'20'!C65</f>
        <v>642</v>
      </c>
    </row>
    <row r="51" spans="1:3" x14ac:dyDescent="0.35">
      <c r="A51" t="str">
        <f t="shared" si="0"/>
        <v>2005</v>
      </c>
      <c r="B51" s="665" t="str">
        <f>'20'!A66</f>
        <v>May-Jul 2005</v>
      </c>
      <c r="C51">
        <f>'20'!C66</f>
        <v>633</v>
      </c>
    </row>
    <row r="52" spans="1:3" x14ac:dyDescent="0.35">
      <c r="A52" t="str">
        <f t="shared" si="0"/>
        <v>2005</v>
      </c>
      <c r="B52" s="665" t="str">
        <f>'20'!A67</f>
        <v>Jun-Aug 2005</v>
      </c>
      <c r="C52">
        <f>'20'!C67</f>
        <v>624</v>
      </c>
    </row>
    <row r="53" spans="1:3" x14ac:dyDescent="0.35">
      <c r="A53" t="str">
        <f t="shared" si="0"/>
        <v>2005</v>
      </c>
      <c r="B53" s="665" t="str">
        <f>'20'!A68</f>
        <v>Jul-Sep 2005</v>
      </c>
      <c r="C53">
        <f>'20'!C68</f>
        <v>622</v>
      </c>
    </row>
    <row r="54" spans="1:3" x14ac:dyDescent="0.35">
      <c r="A54" t="str">
        <f t="shared" si="0"/>
        <v>2005</v>
      </c>
      <c r="B54" s="665" t="str">
        <f>'20'!A69</f>
        <v>Aug-Oct 2005</v>
      </c>
      <c r="C54">
        <f>'20'!C69</f>
        <v>608</v>
      </c>
    </row>
    <row r="55" spans="1:3" x14ac:dyDescent="0.35">
      <c r="A55" t="str">
        <f t="shared" si="0"/>
        <v>2005</v>
      </c>
      <c r="B55" s="665" t="str">
        <f>'20'!A70</f>
        <v>Sep-Nov 2005</v>
      </c>
      <c r="C55">
        <f>'20'!C70</f>
        <v>606</v>
      </c>
    </row>
    <row r="56" spans="1:3" x14ac:dyDescent="0.35">
      <c r="A56" t="str">
        <f t="shared" si="0"/>
        <v>2005</v>
      </c>
      <c r="B56" s="665" t="str">
        <f>'20'!A71</f>
        <v>Oct-Dec 2005</v>
      </c>
      <c r="C56">
        <f>'20'!C71</f>
        <v>609</v>
      </c>
    </row>
    <row r="57" spans="1:3" x14ac:dyDescent="0.35">
      <c r="A57" t="str">
        <f t="shared" si="0"/>
        <v>2006</v>
      </c>
      <c r="B57" s="665" t="str">
        <f>'20'!A72</f>
        <v>Nov-Jan 2006</v>
      </c>
      <c r="C57">
        <f>'20'!C72</f>
        <v>615</v>
      </c>
    </row>
    <row r="58" spans="1:3" x14ac:dyDescent="0.35">
      <c r="A58" t="str">
        <f t="shared" si="0"/>
        <v>2006</v>
      </c>
      <c r="B58" s="665" t="str">
        <f>'20'!A73</f>
        <v>Dec-Feb 2006</v>
      </c>
      <c r="C58">
        <f>'20'!C73</f>
        <v>612</v>
      </c>
    </row>
    <row r="59" spans="1:3" x14ac:dyDescent="0.35">
      <c r="A59" t="str">
        <f t="shared" si="0"/>
        <v>2006</v>
      </c>
      <c r="B59" s="665" t="str">
        <f>'20'!A74</f>
        <v>Jan-Mar 2006</v>
      </c>
      <c r="C59">
        <f>'20'!C74</f>
        <v>600</v>
      </c>
    </row>
    <row r="60" spans="1:3" x14ac:dyDescent="0.35">
      <c r="A60" t="str">
        <f t="shared" si="0"/>
        <v>2006</v>
      </c>
      <c r="B60" s="665" t="str">
        <f>'20'!A75</f>
        <v>Feb-Apr 2006</v>
      </c>
      <c r="C60">
        <f>'20'!C75</f>
        <v>597</v>
      </c>
    </row>
    <row r="61" spans="1:3" x14ac:dyDescent="0.35">
      <c r="A61" t="str">
        <f t="shared" si="0"/>
        <v>2006</v>
      </c>
      <c r="B61" s="665" t="str">
        <f>'20'!A76</f>
        <v>Mar-May 2006</v>
      </c>
      <c r="C61">
        <f>'20'!C76</f>
        <v>597</v>
      </c>
    </row>
    <row r="62" spans="1:3" x14ac:dyDescent="0.35">
      <c r="A62" t="str">
        <f t="shared" si="0"/>
        <v>2006</v>
      </c>
      <c r="B62" s="665" t="str">
        <f>'20'!A77</f>
        <v>Apr-Jun 2006</v>
      </c>
      <c r="C62">
        <f>'20'!C77</f>
        <v>604</v>
      </c>
    </row>
    <row r="63" spans="1:3" x14ac:dyDescent="0.35">
      <c r="A63" t="str">
        <f t="shared" si="0"/>
        <v>2006</v>
      </c>
      <c r="B63" s="665" t="str">
        <f>'20'!A78</f>
        <v>May-Jul 2006</v>
      </c>
      <c r="C63">
        <f>'20'!C78</f>
        <v>607</v>
      </c>
    </row>
    <row r="64" spans="1:3" x14ac:dyDescent="0.35">
      <c r="A64" t="str">
        <f t="shared" si="0"/>
        <v>2006</v>
      </c>
      <c r="B64" s="665" t="str">
        <f>'20'!A79</f>
        <v>Jun-Aug 2006</v>
      </c>
      <c r="C64">
        <f>'20'!C79</f>
        <v>610</v>
      </c>
    </row>
    <row r="65" spans="1:3" x14ac:dyDescent="0.35">
      <c r="A65" t="str">
        <f t="shared" si="0"/>
        <v>2006</v>
      </c>
      <c r="B65" s="665" t="str">
        <f>'20'!A80</f>
        <v>Jul-Sep 2006</v>
      </c>
      <c r="C65">
        <f>'20'!C80</f>
        <v>611</v>
      </c>
    </row>
    <row r="66" spans="1:3" x14ac:dyDescent="0.35">
      <c r="A66" t="str">
        <f t="shared" si="0"/>
        <v>2006</v>
      </c>
      <c r="B66" s="665" t="str">
        <f>'20'!A81</f>
        <v>Aug-Oct 2006</v>
      </c>
      <c r="C66">
        <f>'20'!C81</f>
        <v>618</v>
      </c>
    </row>
    <row r="67" spans="1:3" x14ac:dyDescent="0.35">
      <c r="A67" t="str">
        <f t="shared" ref="A67:A130" si="1">RIGHT(B67,4)</f>
        <v>2006</v>
      </c>
      <c r="B67" s="665" t="str">
        <f>'20'!A82</f>
        <v>Sep-Nov 2006</v>
      </c>
      <c r="C67">
        <f>'20'!C82</f>
        <v>620</v>
      </c>
    </row>
    <row r="68" spans="1:3" x14ac:dyDescent="0.35">
      <c r="A68" t="str">
        <f t="shared" si="1"/>
        <v>2006</v>
      </c>
      <c r="B68" s="665" t="str">
        <f>'20'!A83</f>
        <v>Oct-Dec 2006</v>
      </c>
      <c r="C68">
        <f>'20'!C83</f>
        <v>620</v>
      </c>
    </row>
    <row r="69" spans="1:3" x14ac:dyDescent="0.35">
      <c r="A69" t="str">
        <f t="shared" si="1"/>
        <v>2007</v>
      </c>
      <c r="B69" s="665" t="str">
        <f>'20'!A84</f>
        <v>Nov-Jan 2007</v>
      </c>
      <c r="C69">
        <f>'20'!C84</f>
        <v>619</v>
      </c>
    </row>
    <row r="70" spans="1:3" x14ac:dyDescent="0.35">
      <c r="A70" t="str">
        <f t="shared" si="1"/>
        <v>2007</v>
      </c>
      <c r="B70" s="665" t="str">
        <f>'20'!A85</f>
        <v>Dec-Feb 2007</v>
      </c>
      <c r="C70">
        <f>'20'!C85</f>
        <v>629</v>
      </c>
    </row>
    <row r="71" spans="1:3" x14ac:dyDescent="0.35">
      <c r="A71" t="str">
        <f t="shared" si="1"/>
        <v>2007</v>
      </c>
      <c r="B71" s="665" t="str">
        <f>'20'!A86</f>
        <v>Jan-Mar 2007</v>
      </c>
      <c r="C71">
        <f>'20'!C86</f>
        <v>642</v>
      </c>
    </row>
    <row r="72" spans="1:3" x14ac:dyDescent="0.35">
      <c r="A72" t="str">
        <f t="shared" si="1"/>
        <v>2007</v>
      </c>
      <c r="B72" s="665" t="str">
        <f>'20'!A87</f>
        <v>Feb-Apr 2007</v>
      </c>
      <c r="C72">
        <f>'20'!C87</f>
        <v>647</v>
      </c>
    </row>
    <row r="73" spans="1:3" x14ac:dyDescent="0.35">
      <c r="A73" t="str">
        <f t="shared" si="1"/>
        <v>2007</v>
      </c>
      <c r="B73" s="665" t="str">
        <f>'20'!A88</f>
        <v>Mar-May 2007</v>
      </c>
      <c r="C73">
        <f>'20'!C88</f>
        <v>651</v>
      </c>
    </row>
    <row r="74" spans="1:3" x14ac:dyDescent="0.35">
      <c r="A74" t="str">
        <f t="shared" si="1"/>
        <v>2007</v>
      </c>
      <c r="B74" s="665" t="str">
        <f>'20'!A89</f>
        <v>Apr-Jun 2007</v>
      </c>
      <c r="C74">
        <f>'20'!C89</f>
        <v>659</v>
      </c>
    </row>
    <row r="75" spans="1:3" x14ac:dyDescent="0.35">
      <c r="A75" t="str">
        <f t="shared" si="1"/>
        <v>2007</v>
      </c>
      <c r="B75" s="665" t="str">
        <f>'20'!A90</f>
        <v>May-Jul 2007</v>
      </c>
      <c r="C75">
        <f>'20'!C90</f>
        <v>670</v>
      </c>
    </row>
    <row r="76" spans="1:3" x14ac:dyDescent="0.35">
      <c r="A76" t="str">
        <f t="shared" si="1"/>
        <v>2007</v>
      </c>
      <c r="B76" s="665" t="str">
        <f>'20'!A91</f>
        <v>Jun-Aug 2007</v>
      </c>
      <c r="C76">
        <f>'20'!C91</f>
        <v>681</v>
      </c>
    </row>
    <row r="77" spans="1:3" x14ac:dyDescent="0.35">
      <c r="A77" t="str">
        <f t="shared" si="1"/>
        <v>2007</v>
      </c>
      <c r="B77" s="665" t="str">
        <f>'20'!A92</f>
        <v>Jul-Sep 2007</v>
      </c>
      <c r="C77">
        <f>'20'!C92</f>
        <v>684</v>
      </c>
    </row>
    <row r="78" spans="1:3" x14ac:dyDescent="0.35">
      <c r="A78" t="str">
        <f t="shared" si="1"/>
        <v>2007</v>
      </c>
      <c r="B78" s="665" t="str">
        <f>'20'!A93</f>
        <v>Aug-Oct 2007</v>
      </c>
      <c r="C78">
        <f>'20'!C93</f>
        <v>686</v>
      </c>
    </row>
    <row r="79" spans="1:3" x14ac:dyDescent="0.35">
      <c r="A79" t="str">
        <f t="shared" si="1"/>
        <v>2007</v>
      </c>
      <c r="B79" s="665" t="str">
        <f>'20'!A94</f>
        <v>Sep-Nov 2007</v>
      </c>
      <c r="C79">
        <f>'20'!C94</f>
        <v>691</v>
      </c>
    </row>
    <row r="80" spans="1:3" x14ac:dyDescent="0.35">
      <c r="A80" t="str">
        <f t="shared" si="1"/>
        <v>2007</v>
      </c>
      <c r="B80" s="665" t="str">
        <f>'20'!A95</f>
        <v>Oct-Dec 2007</v>
      </c>
      <c r="C80">
        <f>'20'!C95</f>
        <v>687</v>
      </c>
    </row>
    <row r="81" spans="1:3" x14ac:dyDescent="0.35">
      <c r="A81" t="str">
        <f t="shared" si="1"/>
        <v>2008</v>
      </c>
      <c r="B81" s="665" t="str">
        <f>'20'!A96</f>
        <v>Nov-Jan 2008</v>
      </c>
      <c r="C81">
        <f>'20'!C96</f>
        <v>679</v>
      </c>
    </row>
    <row r="82" spans="1:3" x14ac:dyDescent="0.35">
      <c r="A82" t="str">
        <f t="shared" si="1"/>
        <v>2008</v>
      </c>
      <c r="B82" s="665" t="str">
        <f>'20'!A97</f>
        <v>Dec-Feb 2008</v>
      </c>
      <c r="C82">
        <f>'20'!C97</f>
        <v>687</v>
      </c>
    </row>
    <row r="83" spans="1:3" x14ac:dyDescent="0.35">
      <c r="A83" t="str">
        <f t="shared" si="1"/>
        <v>2008</v>
      </c>
      <c r="B83" s="665" t="str">
        <f>'20'!A98</f>
        <v>Jan-Mar 2008</v>
      </c>
      <c r="C83">
        <f>'20'!C98</f>
        <v>698</v>
      </c>
    </row>
    <row r="84" spans="1:3" x14ac:dyDescent="0.35">
      <c r="A84" t="str">
        <f t="shared" si="1"/>
        <v>2008</v>
      </c>
      <c r="B84" s="665" t="str">
        <f>'20'!A99</f>
        <v>Feb-Apr 2008</v>
      </c>
      <c r="C84">
        <f>'20'!C99</f>
        <v>694</v>
      </c>
    </row>
    <row r="85" spans="1:3" x14ac:dyDescent="0.35">
      <c r="A85" t="str">
        <f t="shared" si="1"/>
        <v>2008</v>
      </c>
      <c r="B85" s="665" t="str">
        <f>'20'!A100</f>
        <v>Mar-May 2008</v>
      </c>
      <c r="C85">
        <f>'20'!C100</f>
        <v>679</v>
      </c>
    </row>
    <row r="86" spans="1:3" x14ac:dyDescent="0.35">
      <c r="A86" t="str">
        <f t="shared" si="1"/>
        <v>2008</v>
      </c>
      <c r="B86" s="665" t="str">
        <f>'20'!A101</f>
        <v>Apr-Jun 2008</v>
      </c>
      <c r="C86">
        <f>'20'!C101</f>
        <v>657</v>
      </c>
    </row>
    <row r="87" spans="1:3" x14ac:dyDescent="0.35">
      <c r="A87" t="str">
        <f t="shared" si="1"/>
        <v>2008</v>
      </c>
      <c r="B87" s="665" t="str">
        <f>'20'!A102</f>
        <v>May-Jul 2008</v>
      </c>
      <c r="C87">
        <f>'20'!C102</f>
        <v>643</v>
      </c>
    </row>
    <row r="88" spans="1:3" x14ac:dyDescent="0.35">
      <c r="A88" t="str">
        <f t="shared" si="1"/>
        <v>2008</v>
      </c>
      <c r="B88" s="665" t="str">
        <f>'20'!A103</f>
        <v>Jun-Aug 2008</v>
      </c>
      <c r="C88">
        <f>'20'!C103</f>
        <v>624</v>
      </c>
    </row>
    <row r="89" spans="1:3" x14ac:dyDescent="0.35">
      <c r="A89" t="str">
        <f t="shared" si="1"/>
        <v>2008</v>
      </c>
      <c r="B89" s="665" t="str">
        <f>'20'!A104</f>
        <v>Jul-Sep 2008</v>
      </c>
      <c r="C89">
        <f>'20'!C104</f>
        <v>615</v>
      </c>
    </row>
    <row r="90" spans="1:3" x14ac:dyDescent="0.35">
      <c r="A90" t="str">
        <f t="shared" si="1"/>
        <v>2008</v>
      </c>
      <c r="B90" s="665" t="str">
        <f>'20'!A105</f>
        <v>Aug-Oct 2008</v>
      </c>
      <c r="C90">
        <f>'20'!C105</f>
        <v>596</v>
      </c>
    </row>
    <row r="91" spans="1:3" x14ac:dyDescent="0.35">
      <c r="A91" t="str">
        <f t="shared" si="1"/>
        <v>2008</v>
      </c>
      <c r="B91" s="665" t="str">
        <f>'20'!A106</f>
        <v>Sep-Nov 2008</v>
      </c>
      <c r="C91">
        <f>'20'!C106</f>
        <v>562</v>
      </c>
    </row>
    <row r="92" spans="1:3" x14ac:dyDescent="0.35">
      <c r="A92" t="str">
        <f t="shared" si="1"/>
        <v>2008</v>
      </c>
      <c r="B92" s="665" t="str">
        <f>'20'!A107</f>
        <v>Oct-Dec 2008</v>
      </c>
      <c r="C92">
        <f>'20'!C107</f>
        <v>527</v>
      </c>
    </row>
    <row r="93" spans="1:3" x14ac:dyDescent="0.35">
      <c r="A93" t="str">
        <f t="shared" si="1"/>
        <v>2009</v>
      </c>
      <c r="B93" s="665" t="str">
        <f>'20'!A108</f>
        <v>Nov-Jan 2009</v>
      </c>
      <c r="C93">
        <f>'20'!C108</f>
        <v>498</v>
      </c>
    </row>
    <row r="94" spans="1:3" x14ac:dyDescent="0.35">
      <c r="A94" t="str">
        <f t="shared" si="1"/>
        <v>2009</v>
      </c>
      <c r="B94" s="665" t="str">
        <f>'20'!A109</f>
        <v>Dec-Feb 2009</v>
      </c>
      <c r="C94">
        <f>'20'!C109</f>
        <v>478</v>
      </c>
    </row>
    <row r="95" spans="1:3" x14ac:dyDescent="0.35">
      <c r="A95" t="str">
        <f t="shared" si="1"/>
        <v>2009</v>
      </c>
      <c r="B95" s="665" t="str">
        <f>'20'!A110</f>
        <v>Jan-Mar 2009</v>
      </c>
      <c r="C95">
        <f>'20'!C110</f>
        <v>464</v>
      </c>
    </row>
    <row r="96" spans="1:3" x14ac:dyDescent="0.35">
      <c r="A96" t="str">
        <f t="shared" si="1"/>
        <v>2009</v>
      </c>
      <c r="B96" s="665" t="str">
        <f>'20'!A111</f>
        <v>Feb-Apr 2009</v>
      </c>
      <c r="C96">
        <f>'20'!C111</f>
        <v>454</v>
      </c>
    </row>
    <row r="97" spans="1:3" x14ac:dyDescent="0.35">
      <c r="A97" t="str">
        <f t="shared" si="1"/>
        <v>2009</v>
      </c>
      <c r="B97" s="665" t="str">
        <f>'20'!A112</f>
        <v>Mar-May 2009</v>
      </c>
      <c r="C97">
        <f>'20'!C112</f>
        <v>444</v>
      </c>
    </row>
    <row r="98" spans="1:3" x14ac:dyDescent="0.35">
      <c r="A98" t="str">
        <f t="shared" si="1"/>
        <v>2009</v>
      </c>
      <c r="B98" s="665" t="str">
        <f>'20'!A113</f>
        <v>Apr-Jun 2009</v>
      </c>
      <c r="C98">
        <f>'20'!C113</f>
        <v>431</v>
      </c>
    </row>
    <row r="99" spans="1:3" x14ac:dyDescent="0.35">
      <c r="A99" t="str">
        <f t="shared" si="1"/>
        <v>2009</v>
      </c>
      <c r="B99" s="665" t="str">
        <f>'20'!A114</f>
        <v>May-Jul 2009</v>
      </c>
      <c r="C99">
        <f>'20'!C114</f>
        <v>429</v>
      </c>
    </row>
    <row r="100" spans="1:3" x14ac:dyDescent="0.35">
      <c r="A100" t="str">
        <f t="shared" si="1"/>
        <v>2009</v>
      </c>
      <c r="B100" s="665" t="str">
        <f>'20'!A115</f>
        <v>Jun-Aug 2009</v>
      </c>
      <c r="C100">
        <f>'20'!C115</f>
        <v>438</v>
      </c>
    </row>
    <row r="101" spans="1:3" x14ac:dyDescent="0.35">
      <c r="A101" t="str">
        <f t="shared" si="1"/>
        <v>2009</v>
      </c>
      <c r="B101" s="665" t="str">
        <f>'20'!A116</f>
        <v>Jul-Sep 2009</v>
      </c>
      <c r="C101">
        <f>'20'!C116</f>
        <v>436</v>
      </c>
    </row>
    <row r="102" spans="1:3" x14ac:dyDescent="0.35">
      <c r="A102" t="str">
        <f t="shared" si="1"/>
        <v>2009</v>
      </c>
      <c r="B102" s="665" t="str">
        <f>'20'!A117</f>
        <v>Aug-Oct 2009</v>
      </c>
      <c r="C102">
        <f>'20'!C117</f>
        <v>432</v>
      </c>
    </row>
    <row r="103" spans="1:3" x14ac:dyDescent="0.35">
      <c r="A103" t="str">
        <f t="shared" si="1"/>
        <v>2009</v>
      </c>
      <c r="B103" s="665" t="str">
        <f>'20'!A118</f>
        <v>Sep-Nov 2009</v>
      </c>
      <c r="C103">
        <f>'20'!C118</f>
        <v>437</v>
      </c>
    </row>
    <row r="104" spans="1:3" x14ac:dyDescent="0.35">
      <c r="A104" t="str">
        <f t="shared" si="1"/>
        <v>2009</v>
      </c>
      <c r="B104" s="665" t="str">
        <f>'20'!A119</f>
        <v>Oct-Dec 2009</v>
      </c>
      <c r="C104">
        <f>'20'!C119</f>
        <v>454</v>
      </c>
    </row>
    <row r="105" spans="1:3" x14ac:dyDescent="0.35">
      <c r="A105" t="str">
        <f t="shared" si="1"/>
        <v>2010</v>
      </c>
      <c r="B105" s="665" t="str">
        <f>'20'!A120</f>
        <v>Nov-Jan 2010</v>
      </c>
      <c r="C105">
        <f>'20'!C120</f>
        <v>464</v>
      </c>
    </row>
    <row r="106" spans="1:3" x14ac:dyDescent="0.35">
      <c r="A106" t="str">
        <f t="shared" si="1"/>
        <v>2010</v>
      </c>
      <c r="B106" s="665" t="str">
        <f>'20'!A121</f>
        <v>Dec-Feb 2010</v>
      </c>
      <c r="C106">
        <f>'20'!C121</f>
        <v>467</v>
      </c>
    </row>
    <row r="107" spans="1:3" x14ac:dyDescent="0.35">
      <c r="A107" t="str">
        <f t="shared" si="1"/>
        <v>2010</v>
      </c>
      <c r="B107" s="665" t="str">
        <f>'20'!A122</f>
        <v>Jan-Mar 2010</v>
      </c>
      <c r="C107">
        <f>'20'!C122</f>
        <v>465</v>
      </c>
    </row>
    <row r="108" spans="1:3" x14ac:dyDescent="0.35">
      <c r="A108" t="str">
        <f t="shared" si="1"/>
        <v>2010</v>
      </c>
      <c r="B108" s="665" t="str">
        <f>'20'!A123</f>
        <v>Feb-Apr 2010</v>
      </c>
      <c r="C108">
        <f>'20'!C123</f>
        <v>467</v>
      </c>
    </row>
    <row r="109" spans="1:3" x14ac:dyDescent="0.35">
      <c r="A109" t="str">
        <f t="shared" si="1"/>
        <v>2010</v>
      </c>
      <c r="B109" s="665" t="str">
        <f>'20'!A124</f>
        <v>Mar-May 2010</v>
      </c>
      <c r="C109">
        <f>'20'!C124</f>
        <v>479</v>
      </c>
    </row>
    <row r="110" spans="1:3" x14ac:dyDescent="0.35">
      <c r="A110" t="str">
        <f t="shared" si="1"/>
        <v>2010</v>
      </c>
      <c r="B110" s="665" t="str">
        <f>'20'!A125</f>
        <v>Apr-Jun 2010</v>
      </c>
      <c r="C110">
        <f>'20'!C125</f>
        <v>484</v>
      </c>
    </row>
    <row r="111" spans="1:3" x14ac:dyDescent="0.35">
      <c r="A111" t="str">
        <f t="shared" si="1"/>
        <v>2010</v>
      </c>
      <c r="B111" s="665" t="str">
        <f>'20'!A126</f>
        <v>May-Jul 2010</v>
      </c>
      <c r="C111">
        <f>'20'!C126</f>
        <v>479</v>
      </c>
    </row>
    <row r="112" spans="1:3" x14ac:dyDescent="0.35">
      <c r="A112" t="str">
        <f t="shared" si="1"/>
        <v>2010</v>
      </c>
      <c r="B112" s="665" t="str">
        <f>'20'!A127</f>
        <v>Jun-Aug 2010</v>
      </c>
      <c r="C112">
        <f>'20'!C127</f>
        <v>461</v>
      </c>
    </row>
    <row r="113" spans="1:3" x14ac:dyDescent="0.35">
      <c r="A113" t="str">
        <f t="shared" si="1"/>
        <v>2010</v>
      </c>
      <c r="B113" s="665" t="str">
        <f>'20'!A128</f>
        <v>Jul-Sep 2010</v>
      </c>
      <c r="C113">
        <f>'20'!C128</f>
        <v>455</v>
      </c>
    </row>
    <row r="114" spans="1:3" x14ac:dyDescent="0.35">
      <c r="A114" t="str">
        <f t="shared" si="1"/>
        <v>2010</v>
      </c>
      <c r="B114" s="665" t="str">
        <f>'20'!A129</f>
        <v>Aug-Oct 2010</v>
      </c>
      <c r="C114">
        <f>'20'!C129</f>
        <v>455</v>
      </c>
    </row>
    <row r="115" spans="1:3" x14ac:dyDescent="0.35">
      <c r="A115" t="str">
        <f t="shared" si="1"/>
        <v>2010</v>
      </c>
      <c r="B115" s="665" t="str">
        <f>'20'!A130</f>
        <v>Sep-Nov 2010</v>
      </c>
      <c r="C115">
        <f>'20'!C130</f>
        <v>474</v>
      </c>
    </row>
    <row r="116" spans="1:3" x14ac:dyDescent="0.35">
      <c r="A116" t="str">
        <f t="shared" si="1"/>
        <v>2010</v>
      </c>
      <c r="B116" s="665" t="str">
        <f>'20'!A131</f>
        <v>Oct-Dec 2010</v>
      </c>
      <c r="C116">
        <f>'20'!C131</f>
        <v>483</v>
      </c>
    </row>
    <row r="117" spans="1:3" x14ac:dyDescent="0.35">
      <c r="A117" t="str">
        <f t="shared" si="1"/>
        <v>2011</v>
      </c>
      <c r="B117" s="665" t="str">
        <f>'20'!A132</f>
        <v>Nov-Jan 2011</v>
      </c>
      <c r="C117">
        <f>'20'!C132</f>
        <v>495</v>
      </c>
    </row>
    <row r="118" spans="1:3" x14ac:dyDescent="0.35">
      <c r="A118" t="str">
        <f t="shared" si="1"/>
        <v>2011</v>
      </c>
      <c r="B118" s="665" t="str">
        <f>'20'!A133</f>
        <v>Dec-Feb 2011</v>
      </c>
      <c r="C118">
        <f>'20'!C133</f>
        <v>490</v>
      </c>
    </row>
    <row r="119" spans="1:3" x14ac:dyDescent="0.35">
      <c r="A119" t="str">
        <f t="shared" si="1"/>
        <v>2011</v>
      </c>
      <c r="B119" s="665" t="str">
        <f>'20'!A134</f>
        <v>Jan-Mar 2011</v>
      </c>
      <c r="C119">
        <f>'20'!C134</f>
        <v>483</v>
      </c>
    </row>
    <row r="120" spans="1:3" x14ac:dyDescent="0.35">
      <c r="A120" t="str">
        <f t="shared" si="1"/>
        <v>2011</v>
      </c>
      <c r="B120" s="665" t="str">
        <f>'20'!A135</f>
        <v>Feb-Apr 2011</v>
      </c>
      <c r="C120">
        <f>'20'!C135</f>
        <v>472</v>
      </c>
    </row>
    <row r="121" spans="1:3" x14ac:dyDescent="0.35">
      <c r="A121" t="str">
        <f t="shared" si="1"/>
        <v>2011</v>
      </c>
      <c r="B121" s="665" t="str">
        <f>'20'!A136</f>
        <v>Mar-May 2011</v>
      </c>
      <c r="C121">
        <f>'20'!C136</f>
        <v>461</v>
      </c>
    </row>
    <row r="122" spans="1:3" x14ac:dyDescent="0.35">
      <c r="A122" t="str">
        <f t="shared" si="1"/>
        <v>2011</v>
      </c>
      <c r="B122" s="665" t="str">
        <f>'20'!A137</f>
        <v>Apr-Jun 2011</v>
      </c>
      <c r="C122">
        <f>'20'!C137</f>
        <v>460</v>
      </c>
    </row>
    <row r="123" spans="1:3" x14ac:dyDescent="0.35">
      <c r="A123" t="str">
        <f t="shared" si="1"/>
        <v>2011</v>
      </c>
      <c r="B123" s="665" t="str">
        <f>'20'!A138</f>
        <v>May-Jul 2011</v>
      </c>
      <c r="C123">
        <f>'20'!C138</f>
        <v>457</v>
      </c>
    </row>
    <row r="124" spans="1:3" x14ac:dyDescent="0.35">
      <c r="A124" t="str">
        <f t="shared" si="1"/>
        <v>2011</v>
      </c>
      <c r="B124" s="665" t="str">
        <f>'20'!A139</f>
        <v>Jun-Aug 2011</v>
      </c>
      <c r="C124">
        <f>'20'!C139</f>
        <v>462</v>
      </c>
    </row>
    <row r="125" spans="1:3" x14ac:dyDescent="0.35">
      <c r="A125" t="str">
        <f t="shared" si="1"/>
        <v>2011</v>
      </c>
      <c r="B125" s="665" t="str">
        <f>'20'!A140</f>
        <v>Jul-Sep 2011</v>
      </c>
      <c r="C125">
        <f>'20'!C140</f>
        <v>464</v>
      </c>
    </row>
    <row r="126" spans="1:3" x14ac:dyDescent="0.35">
      <c r="A126" t="str">
        <f t="shared" si="1"/>
        <v>2011</v>
      </c>
      <c r="B126" s="665" t="str">
        <f>'20'!A141</f>
        <v>Aug-Oct 2011</v>
      </c>
      <c r="C126">
        <f>'20'!C141</f>
        <v>467</v>
      </c>
    </row>
    <row r="127" spans="1:3" x14ac:dyDescent="0.35">
      <c r="A127" t="str">
        <f t="shared" si="1"/>
        <v>2011</v>
      </c>
      <c r="B127" s="665" t="str">
        <f>'20'!A142</f>
        <v>Sep-Nov 2011</v>
      </c>
      <c r="C127">
        <f>'20'!C142</f>
        <v>462</v>
      </c>
    </row>
    <row r="128" spans="1:3" x14ac:dyDescent="0.35">
      <c r="A128" t="str">
        <f t="shared" si="1"/>
        <v>2011</v>
      </c>
      <c r="B128" s="665" t="str">
        <f>'20'!A143</f>
        <v>Oct-Dec 2011</v>
      </c>
      <c r="C128">
        <f>'20'!C143</f>
        <v>465</v>
      </c>
    </row>
    <row r="129" spans="1:3" x14ac:dyDescent="0.35">
      <c r="A129" t="str">
        <f t="shared" si="1"/>
        <v>2012</v>
      </c>
      <c r="B129" s="665" t="str">
        <f>'20'!A144</f>
        <v>Nov-Jan 2012</v>
      </c>
      <c r="C129">
        <f>'20'!C144</f>
        <v>476</v>
      </c>
    </row>
    <row r="130" spans="1:3" x14ac:dyDescent="0.35">
      <c r="A130" t="str">
        <f t="shared" si="1"/>
        <v>2012</v>
      </c>
      <c r="B130" s="665" t="str">
        <f>'20'!A145</f>
        <v>Dec-Feb 2012</v>
      </c>
      <c r="C130">
        <f>'20'!C145</f>
        <v>473</v>
      </c>
    </row>
    <row r="131" spans="1:3" x14ac:dyDescent="0.35">
      <c r="A131" t="str">
        <f t="shared" ref="A131:A194" si="2">RIGHT(B131,4)</f>
        <v>2012</v>
      </c>
      <c r="B131" s="665" t="str">
        <f>'20'!A146</f>
        <v>Jan-Mar 2012</v>
      </c>
      <c r="C131">
        <f>'20'!C146</f>
        <v>467</v>
      </c>
    </row>
    <row r="132" spans="1:3" x14ac:dyDescent="0.35">
      <c r="A132" t="str">
        <f t="shared" si="2"/>
        <v>2012</v>
      </c>
      <c r="B132" s="665" t="str">
        <f>'20'!A147</f>
        <v>Feb-Apr 2012</v>
      </c>
      <c r="C132">
        <f>'20'!C147</f>
        <v>465</v>
      </c>
    </row>
    <row r="133" spans="1:3" x14ac:dyDescent="0.35">
      <c r="A133" t="str">
        <f t="shared" si="2"/>
        <v>2012</v>
      </c>
      <c r="B133" s="665" t="str">
        <f>'20'!A148</f>
        <v>Mar-May 2012</v>
      </c>
      <c r="C133">
        <f>'20'!C148</f>
        <v>470</v>
      </c>
    </row>
    <row r="134" spans="1:3" x14ac:dyDescent="0.35">
      <c r="A134" t="str">
        <f t="shared" si="2"/>
        <v>2012</v>
      </c>
      <c r="B134" s="665" t="str">
        <f>'20'!A149</f>
        <v>Apr-Jun 2012</v>
      </c>
      <c r="C134">
        <f>'20'!C149</f>
        <v>474</v>
      </c>
    </row>
    <row r="135" spans="1:3" x14ac:dyDescent="0.35">
      <c r="A135" t="str">
        <f t="shared" si="2"/>
        <v>2012</v>
      </c>
      <c r="B135" s="665" t="str">
        <f>'20'!A150</f>
        <v>May-Jul 2012</v>
      </c>
      <c r="C135">
        <f>'20'!C150</f>
        <v>479</v>
      </c>
    </row>
    <row r="136" spans="1:3" x14ac:dyDescent="0.35">
      <c r="A136" t="str">
        <f t="shared" si="2"/>
        <v>2012</v>
      </c>
      <c r="B136" s="665" t="str">
        <f>'20'!A151</f>
        <v>Jun-Aug 2012</v>
      </c>
      <c r="C136">
        <f>'20'!C151</f>
        <v>483</v>
      </c>
    </row>
    <row r="137" spans="1:3" x14ac:dyDescent="0.35">
      <c r="A137" t="str">
        <f t="shared" si="2"/>
        <v>2012</v>
      </c>
      <c r="B137" s="665" t="str">
        <f>'20'!A152</f>
        <v>Jul-Sep 2012</v>
      </c>
      <c r="C137">
        <f>'20'!C152</f>
        <v>487</v>
      </c>
    </row>
    <row r="138" spans="1:3" x14ac:dyDescent="0.35">
      <c r="A138" t="str">
        <f t="shared" si="2"/>
        <v>2012</v>
      </c>
      <c r="B138" s="665" t="str">
        <f>'20'!A153</f>
        <v>Aug-Oct 2012</v>
      </c>
      <c r="C138">
        <f>'20'!C153</f>
        <v>490</v>
      </c>
    </row>
    <row r="139" spans="1:3" x14ac:dyDescent="0.35">
      <c r="A139" t="str">
        <f t="shared" si="2"/>
        <v>2012</v>
      </c>
      <c r="B139" s="665" t="str">
        <f>'20'!A154</f>
        <v>Sep-Nov 2012</v>
      </c>
      <c r="C139">
        <f>'20'!C154</f>
        <v>493</v>
      </c>
    </row>
    <row r="140" spans="1:3" x14ac:dyDescent="0.35">
      <c r="A140" t="str">
        <f t="shared" si="2"/>
        <v>2012</v>
      </c>
      <c r="B140" s="665" t="str">
        <f>'20'!A155</f>
        <v>Oct-Dec 2012</v>
      </c>
      <c r="C140">
        <f>'20'!C155</f>
        <v>501</v>
      </c>
    </row>
    <row r="141" spans="1:3" x14ac:dyDescent="0.35">
      <c r="A141" t="str">
        <f t="shared" si="2"/>
        <v>2013</v>
      </c>
      <c r="B141" s="665" t="str">
        <f>'20'!A156</f>
        <v>Nov-Jan 2013</v>
      </c>
      <c r="C141">
        <f>'20'!C156</f>
        <v>503</v>
      </c>
    </row>
    <row r="142" spans="1:3" x14ac:dyDescent="0.35">
      <c r="A142" t="str">
        <f t="shared" si="2"/>
        <v>2013</v>
      </c>
      <c r="B142" s="665" t="str">
        <f>'20'!A157</f>
        <v>Dec-Feb 2013</v>
      </c>
      <c r="C142">
        <f>'20'!C157</f>
        <v>505</v>
      </c>
    </row>
    <row r="143" spans="1:3" x14ac:dyDescent="0.35">
      <c r="A143" t="str">
        <f t="shared" si="2"/>
        <v>2013</v>
      </c>
      <c r="B143" s="665" t="str">
        <f>'20'!A158</f>
        <v>Jan-Mar 2013</v>
      </c>
      <c r="C143">
        <f>'20'!C158</f>
        <v>506</v>
      </c>
    </row>
    <row r="144" spans="1:3" x14ac:dyDescent="0.35">
      <c r="A144" t="str">
        <f t="shared" si="2"/>
        <v>2013</v>
      </c>
      <c r="B144" s="665" t="str">
        <f>'20'!A159</f>
        <v>Feb-Apr 2013</v>
      </c>
      <c r="C144">
        <f>'20'!C159</f>
        <v>515</v>
      </c>
    </row>
    <row r="145" spans="1:3" x14ac:dyDescent="0.35">
      <c r="A145" t="str">
        <f t="shared" si="2"/>
        <v>2013</v>
      </c>
      <c r="B145" s="665" t="str">
        <f>'20'!A160</f>
        <v>Mar-May 2013</v>
      </c>
      <c r="C145">
        <f>'20'!C160</f>
        <v>522</v>
      </c>
    </row>
    <row r="146" spans="1:3" x14ac:dyDescent="0.35">
      <c r="A146" t="str">
        <f t="shared" si="2"/>
        <v>2013</v>
      </c>
      <c r="B146" s="665" t="str">
        <f>'20'!A161</f>
        <v>Apr-Jun 2013</v>
      </c>
      <c r="C146">
        <f>'20'!C161</f>
        <v>533</v>
      </c>
    </row>
    <row r="147" spans="1:3" x14ac:dyDescent="0.35">
      <c r="A147" t="str">
        <f t="shared" si="2"/>
        <v>2013</v>
      </c>
      <c r="B147" s="665" t="str">
        <f>'20'!A162</f>
        <v>May-Jul 2013</v>
      </c>
      <c r="C147">
        <f>'20'!C162</f>
        <v>539</v>
      </c>
    </row>
    <row r="148" spans="1:3" x14ac:dyDescent="0.35">
      <c r="A148" t="str">
        <f t="shared" si="2"/>
        <v>2013</v>
      </c>
      <c r="B148" s="665" t="str">
        <f>'20'!A163</f>
        <v>Jun-Aug 2013</v>
      </c>
      <c r="C148">
        <f>'20'!C163</f>
        <v>536</v>
      </c>
    </row>
    <row r="149" spans="1:3" x14ac:dyDescent="0.35">
      <c r="A149" t="str">
        <f t="shared" si="2"/>
        <v>2013</v>
      </c>
      <c r="B149" s="665" t="str">
        <f>'20'!A164</f>
        <v>Jul-Sep 2013</v>
      </c>
      <c r="C149">
        <f>'20'!C164</f>
        <v>547</v>
      </c>
    </row>
    <row r="150" spans="1:3" x14ac:dyDescent="0.35">
      <c r="A150" t="str">
        <f t="shared" si="2"/>
        <v>2013</v>
      </c>
      <c r="B150" s="665" t="str">
        <f>'20'!A165</f>
        <v>Aug-Oct 2013</v>
      </c>
      <c r="C150">
        <f>'20'!C165</f>
        <v>552</v>
      </c>
    </row>
    <row r="151" spans="1:3" x14ac:dyDescent="0.35">
      <c r="A151" t="str">
        <f t="shared" si="2"/>
        <v>2013</v>
      </c>
      <c r="B151" s="665" t="str">
        <f>'20'!A166</f>
        <v>Sep-Nov 2013</v>
      </c>
      <c r="C151">
        <f>'20'!C166</f>
        <v>567</v>
      </c>
    </row>
    <row r="152" spans="1:3" x14ac:dyDescent="0.35">
      <c r="A152" t="str">
        <f t="shared" si="2"/>
        <v>2013</v>
      </c>
      <c r="B152" s="665" t="str">
        <f>'20'!A167</f>
        <v>Oct-Dec 2013</v>
      </c>
      <c r="C152">
        <f>'20'!C167</f>
        <v>573</v>
      </c>
    </row>
    <row r="153" spans="1:3" x14ac:dyDescent="0.35">
      <c r="A153" t="str">
        <f t="shared" si="2"/>
        <v>2014</v>
      </c>
      <c r="B153" s="665" t="str">
        <f>'20'!A168</f>
        <v>Nov-Jan 2014</v>
      </c>
      <c r="C153">
        <f>'20'!C168</f>
        <v>584</v>
      </c>
    </row>
    <row r="154" spans="1:3" x14ac:dyDescent="0.35">
      <c r="A154" t="str">
        <f t="shared" si="2"/>
        <v>2014</v>
      </c>
      <c r="B154" s="665" t="str">
        <f>'20'!A169</f>
        <v>Dec-Feb 2014</v>
      </c>
      <c r="C154">
        <f>'20'!C169</f>
        <v>596</v>
      </c>
    </row>
    <row r="155" spans="1:3" x14ac:dyDescent="0.35">
      <c r="A155" t="str">
        <f t="shared" si="2"/>
        <v>2014</v>
      </c>
      <c r="B155" s="665" t="str">
        <f>'20'!A170</f>
        <v>Jan-Mar 2014</v>
      </c>
      <c r="C155">
        <f>'20'!C170</f>
        <v>616</v>
      </c>
    </row>
    <row r="156" spans="1:3" x14ac:dyDescent="0.35">
      <c r="A156" t="str">
        <f t="shared" si="2"/>
        <v>2014</v>
      </c>
      <c r="B156" s="665" t="str">
        <f>'20'!A171</f>
        <v>Feb-Apr 2014</v>
      </c>
      <c r="C156">
        <f>'20'!C171</f>
        <v>639</v>
      </c>
    </row>
    <row r="157" spans="1:3" x14ac:dyDescent="0.35">
      <c r="A157" t="str">
        <f t="shared" si="2"/>
        <v>2014</v>
      </c>
      <c r="B157" s="665" t="str">
        <f>'20'!A172</f>
        <v>Mar-May 2014</v>
      </c>
      <c r="C157">
        <f>'20'!C172</f>
        <v>653</v>
      </c>
    </row>
    <row r="158" spans="1:3" x14ac:dyDescent="0.35">
      <c r="A158" t="str">
        <f t="shared" si="2"/>
        <v>2014</v>
      </c>
      <c r="B158" s="665" t="str">
        <f>'20'!A173</f>
        <v>Apr-Jun 2014</v>
      </c>
      <c r="C158">
        <f>'20'!C173</f>
        <v>661</v>
      </c>
    </row>
    <row r="159" spans="1:3" x14ac:dyDescent="0.35">
      <c r="A159" t="str">
        <f t="shared" si="2"/>
        <v>2014</v>
      </c>
      <c r="B159" s="665" t="str">
        <f>'20'!A174</f>
        <v>May-Jul 2014</v>
      </c>
      <c r="C159">
        <f>'20'!C174</f>
        <v>669</v>
      </c>
    </row>
    <row r="160" spans="1:3" x14ac:dyDescent="0.35">
      <c r="A160" t="str">
        <f t="shared" si="2"/>
        <v>2014</v>
      </c>
      <c r="B160" s="665" t="str">
        <f>'20'!A175</f>
        <v>Jun-Aug 2014</v>
      </c>
      <c r="C160">
        <f>'20'!C175</f>
        <v>681</v>
      </c>
    </row>
    <row r="161" spans="1:3" x14ac:dyDescent="0.35">
      <c r="A161" t="str">
        <f t="shared" si="2"/>
        <v>2014</v>
      </c>
      <c r="B161" s="665" t="str">
        <f>'20'!A176</f>
        <v>Jul-Sep 2014</v>
      </c>
      <c r="C161">
        <f>'20'!C176</f>
        <v>686</v>
      </c>
    </row>
    <row r="162" spans="1:3" x14ac:dyDescent="0.35">
      <c r="A162" t="str">
        <f t="shared" si="2"/>
        <v>2014</v>
      </c>
      <c r="B162" s="665" t="str">
        <f>'20'!A177</f>
        <v>Aug-Oct 2014</v>
      </c>
      <c r="C162">
        <f>'20'!C177</f>
        <v>702</v>
      </c>
    </row>
    <row r="163" spans="1:3" x14ac:dyDescent="0.35">
      <c r="A163" t="str">
        <f t="shared" si="2"/>
        <v>2014</v>
      </c>
      <c r="B163" s="665" t="str">
        <f>'20'!A178</f>
        <v>Sep-Nov 2014</v>
      </c>
      <c r="C163">
        <f>'20'!C178</f>
        <v>702</v>
      </c>
    </row>
    <row r="164" spans="1:3" x14ac:dyDescent="0.35">
      <c r="A164" t="str">
        <f t="shared" si="2"/>
        <v>2014</v>
      </c>
      <c r="B164" s="665" t="str">
        <f>'20'!A179</f>
        <v>Oct-Dec 2014</v>
      </c>
      <c r="C164">
        <f>'20'!C179</f>
        <v>708</v>
      </c>
    </row>
    <row r="165" spans="1:3" x14ac:dyDescent="0.35">
      <c r="A165" t="str">
        <f t="shared" si="2"/>
        <v>2015</v>
      </c>
      <c r="B165" s="665" t="str">
        <f>'20'!A180</f>
        <v>Nov-Jan 2015</v>
      </c>
      <c r="C165">
        <f>'20'!C180</f>
        <v>712</v>
      </c>
    </row>
    <row r="166" spans="1:3" x14ac:dyDescent="0.35">
      <c r="A166" t="str">
        <f t="shared" si="2"/>
        <v>2015</v>
      </c>
      <c r="B166" s="665" t="str">
        <f>'20'!A181</f>
        <v>Dec-Feb 2015</v>
      </c>
      <c r="C166">
        <f>'20'!C181</f>
        <v>722</v>
      </c>
    </row>
    <row r="167" spans="1:3" x14ac:dyDescent="0.35">
      <c r="A167" t="str">
        <f t="shared" si="2"/>
        <v>2015</v>
      </c>
      <c r="B167" s="665" t="str">
        <f>'20'!A182</f>
        <v>Jan-Mar 2015</v>
      </c>
      <c r="C167">
        <f>'20'!C182</f>
        <v>730</v>
      </c>
    </row>
    <row r="168" spans="1:3" x14ac:dyDescent="0.35">
      <c r="A168" t="str">
        <f t="shared" si="2"/>
        <v>2015</v>
      </c>
      <c r="B168" s="665" t="str">
        <f>'20'!A183</f>
        <v>Feb-Apr 2015</v>
      </c>
      <c r="C168">
        <f>'20'!C183</f>
        <v>726</v>
      </c>
    </row>
    <row r="169" spans="1:3" x14ac:dyDescent="0.35">
      <c r="A169" t="str">
        <f t="shared" si="2"/>
        <v>2015</v>
      </c>
      <c r="B169" s="665" t="str">
        <f>'20'!A184</f>
        <v>Mar-May 2015</v>
      </c>
      <c r="C169">
        <f>'20'!C184</f>
        <v>727</v>
      </c>
    </row>
    <row r="170" spans="1:3" x14ac:dyDescent="0.35">
      <c r="A170" t="str">
        <f t="shared" si="2"/>
        <v>2015</v>
      </c>
      <c r="B170" s="665" t="str">
        <f>'20'!A185</f>
        <v>Apr-Jun 2015</v>
      </c>
      <c r="C170">
        <f>'20'!C185</f>
        <v>730</v>
      </c>
    </row>
    <row r="171" spans="1:3" x14ac:dyDescent="0.35">
      <c r="A171" t="str">
        <f t="shared" si="2"/>
        <v>2015</v>
      </c>
      <c r="B171" s="665" t="str">
        <f>'20'!A186</f>
        <v>May-Jul 2015</v>
      </c>
      <c r="C171">
        <f>'20'!C186</f>
        <v>741</v>
      </c>
    </row>
    <row r="172" spans="1:3" x14ac:dyDescent="0.35">
      <c r="A172" t="str">
        <f t="shared" si="2"/>
        <v>2015</v>
      </c>
      <c r="B172" s="665" t="str">
        <f>'20'!A187</f>
        <v>Jun-Aug 2015</v>
      </c>
      <c r="C172">
        <f>'20'!C187</f>
        <v>742</v>
      </c>
    </row>
    <row r="173" spans="1:3" x14ac:dyDescent="0.35">
      <c r="A173" t="str">
        <f t="shared" si="2"/>
        <v>2015</v>
      </c>
      <c r="B173" s="665" t="str">
        <f>'20'!A188</f>
        <v>Jul-Sep 2015</v>
      </c>
      <c r="C173">
        <f>'20'!C188</f>
        <v>741</v>
      </c>
    </row>
    <row r="174" spans="1:3" x14ac:dyDescent="0.35">
      <c r="A174" t="str">
        <f t="shared" si="2"/>
        <v>2015</v>
      </c>
      <c r="B174" s="665" t="str">
        <f>'20'!A189</f>
        <v>Aug-Oct 2015</v>
      </c>
      <c r="C174">
        <f>'20'!C189</f>
        <v>741</v>
      </c>
    </row>
    <row r="175" spans="1:3" x14ac:dyDescent="0.35">
      <c r="A175" t="str">
        <f t="shared" si="2"/>
        <v>2015</v>
      </c>
      <c r="B175" s="665" t="str">
        <f>'20'!A190</f>
        <v>Sep-Nov 2015</v>
      </c>
      <c r="C175">
        <f>'20'!C190</f>
        <v>741</v>
      </c>
    </row>
    <row r="176" spans="1:3" x14ac:dyDescent="0.35">
      <c r="A176" t="str">
        <f t="shared" si="2"/>
        <v>2015</v>
      </c>
      <c r="B176" s="665" t="str">
        <f>'20'!A191</f>
        <v>Oct-Dec 2015</v>
      </c>
      <c r="C176">
        <f>'20'!C191</f>
        <v>746</v>
      </c>
    </row>
    <row r="177" spans="1:3" x14ac:dyDescent="0.35">
      <c r="A177" t="str">
        <f t="shared" si="2"/>
        <v>2016</v>
      </c>
      <c r="B177" s="665" t="str">
        <f>'20'!A192</f>
        <v>Nov-Jan 2016</v>
      </c>
      <c r="C177">
        <f>'20'!C192</f>
        <v>750</v>
      </c>
    </row>
    <row r="178" spans="1:3" x14ac:dyDescent="0.35">
      <c r="A178" t="str">
        <f t="shared" si="2"/>
        <v>2016</v>
      </c>
      <c r="B178" s="665" t="str">
        <f>'20'!A193</f>
        <v>Dec-Feb 2016</v>
      </c>
      <c r="C178">
        <f>'20'!C193</f>
        <v>748</v>
      </c>
    </row>
    <row r="179" spans="1:3" x14ac:dyDescent="0.35">
      <c r="A179" t="str">
        <f t="shared" si="2"/>
        <v>2016</v>
      </c>
      <c r="B179" s="665" t="str">
        <f>'20'!A194</f>
        <v>Jan-Mar 2016</v>
      </c>
      <c r="C179">
        <f>'20'!C194</f>
        <v>748</v>
      </c>
    </row>
    <row r="180" spans="1:3" x14ac:dyDescent="0.35">
      <c r="A180" t="str">
        <f t="shared" si="2"/>
        <v>2016</v>
      </c>
      <c r="B180" s="665" t="str">
        <f>'20'!A195</f>
        <v>Feb-Apr 2016</v>
      </c>
      <c r="C180">
        <f>'20'!C195</f>
        <v>742</v>
      </c>
    </row>
    <row r="181" spans="1:3" x14ac:dyDescent="0.35">
      <c r="A181" t="str">
        <f t="shared" si="2"/>
        <v>2016</v>
      </c>
      <c r="B181" s="665" t="str">
        <f>'20'!A196</f>
        <v>Mar-May 2016</v>
      </c>
      <c r="C181">
        <f>'20'!C196</f>
        <v>745</v>
      </c>
    </row>
    <row r="182" spans="1:3" x14ac:dyDescent="0.35">
      <c r="A182" t="str">
        <f t="shared" si="2"/>
        <v>2016</v>
      </c>
      <c r="B182" s="665" t="str">
        <f>'20'!A197</f>
        <v>Apr-Jun 2016</v>
      </c>
      <c r="C182">
        <f>'20'!C197</f>
        <v>746</v>
      </c>
    </row>
    <row r="183" spans="1:3" x14ac:dyDescent="0.35">
      <c r="A183" t="str">
        <f t="shared" si="2"/>
        <v>2016</v>
      </c>
      <c r="B183" s="665" t="str">
        <f>'20'!A198</f>
        <v>May-Jul 2016</v>
      </c>
      <c r="C183">
        <f>'20'!C198</f>
        <v>747</v>
      </c>
    </row>
    <row r="184" spans="1:3" x14ac:dyDescent="0.35">
      <c r="A184" t="str">
        <f t="shared" si="2"/>
        <v>2016</v>
      </c>
      <c r="B184" s="665" t="str">
        <f>'20'!A199</f>
        <v>Jun-Aug 2016</v>
      </c>
      <c r="C184">
        <f>'20'!C199</f>
        <v>752</v>
      </c>
    </row>
    <row r="185" spans="1:3" x14ac:dyDescent="0.35">
      <c r="A185" t="str">
        <f t="shared" si="2"/>
        <v>2016</v>
      </c>
      <c r="B185" s="665" t="str">
        <f>'20'!A200</f>
        <v>Jul-Sep 2016</v>
      </c>
      <c r="C185">
        <f>'20'!C200</f>
        <v>753</v>
      </c>
    </row>
    <row r="186" spans="1:3" x14ac:dyDescent="0.35">
      <c r="A186" t="str">
        <f t="shared" si="2"/>
        <v>2016</v>
      </c>
      <c r="B186" s="665" t="str">
        <f>'20'!A201</f>
        <v>Aug-Oct 2016</v>
      </c>
      <c r="C186">
        <f>'20'!C201</f>
        <v>765</v>
      </c>
    </row>
    <row r="187" spans="1:3" x14ac:dyDescent="0.35">
      <c r="A187" t="str">
        <f t="shared" si="2"/>
        <v>2016</v>
      </c>
      <c r="B187" s="665" t="str">
        <f>'20'!A202</f>
        <v>Sep-Nov 2016</v>
      </c>
      <c r="C187">
        <f>'20'!C202</f>
        <v>758</v>
      </c>
    </row>
    <row r="188" spans="1:3" x14ac:dyDescent="0.35">
      <c r="A188" t="str">
        <f t="shared" si="2"/>
        <v>2016</v>
      </c>
      <c r="B188" s="665" t="str">
        <f>'20'!A203</f>
        <v>Oct-Dec 2016</v>
      </c>
      <c r="C188">
        <f>'20'!C203</f>
        <v>755</v>
      </c>
    </row>
    <row r="189" spans="1:3" x14ac:dyDescent="0.35">
      <c r="A189" t="str">
        <f t="shared" si="2"/>
        <v>2017</v>
      </c>
      <c r="B189" s="665" t="str">
        <f>'20'!A204</f>
        <v>Nov-Jan 2017</v>
      </c>
      <c r="C189">
        <f>'20'!C204</f>
        <v>748</v>
      </c>
    </row>
    <row r="190" spans="1:3" x14ac:dyDescent="0.35">
      <c r="A190" t="str">
        <f t="shared" si="2"/>
        <v>2017</v>
      </c>
      <c r="B190" s="665" t="str">
        <f>'20'!A205</f>
        <v>Dec-Feb 2017</v>
      </c>
      <c r="C190">
        <f>'20'!C205</f>
        <v>764</v>
      </c>
    </row>
    <row r="191" spans="1:3" x14ac:dyDescent="0.35">
      <c r="A191" t="str">
        <f t="shared" si="2"/>
        <v>2017</v>
      </c>
      <c r="B191" s="665" t="str">
        <f>'20'!A206</f>
        <v>Jan-Mar 2017</v>
      </c>
      <c r="C191">
        <f>'20'!C206</f>
        <v>771</v>
      </c>
    </row>
    <row r="192" spans="1:3" x14ac:dyDescent="0.35">
      <c r="A192" t="str">
        <f t="shared" si="2"/>
        <v>2017</v>
      </c>
      <c r="B192" s="665" t="str">
        <f>'20'!A207</f>
        <v>Feb-Apr 2017</v>
      </c>
      <c r="C192">
        <f>'20'!C207</f>
        <v>791</v>
      </c>
    </row>
    <row r="193" spans="1:3" x14ac:dyDescent="0.35">
      <c r="A193" t="str">
        <f t="shared" si="2"/>
        <v>2017</v>
      </c>
      <c r="B193" s="665" t="str">
        <f>'20'!A208</f>
        <v>Mar-May 2017</v>
      </c>
      <c r="C193">
        <f>'20'!C208</f>
        <v>786</v>
      </c>
    </row>
    <row r="194" spans="1:3" x14ac:dyDescent="0.35">
      <c r="A194" t="str">
        <f t="shared" si="2"/>
        <v>2017</v>
      </c>
      <c r="B194" s="665" t="str">
        <f>'20'!A209</f>
        <v>Apr-Jun 2017</v>
      </c>
      <c r="C194">
        <f>'20'!C209</f>
        <v>786</v>
      </c>
    </row>
    <row r="195" spans="1:3" x14ac:dyDescent="0.35">
      <c r="A195" t="str">
        <f t="shared" ref="A195:A258" si="3">RIGHT(B195,4)</f>
        <v>2017</v>
      </c>
      <c r="B195" s="665" t="str">
        <f>'20'!A210</f>
        <v>May-Jul 2017</v>
      </c>
      <c r="C195">
        <f>'20'!C210</f>
        <v>784</v>
      </c>
    </row>
    <row r="196" spans="1:3" x14ac:dyDescent="0.35">
      <c r="A196" t="str">
        <f t="shared" si="3"/>
        <v>2017</v>
      </c>
      <c r="B196" s="665" t="str">
        <f>'20'!A211</f>
        <v>Jun-Aug 2017</v>
      </c>
      <c r="C196">
        <f>'20'!C211</f>
        <v>793</v>
      </c>
    </row>
    <row r="197" spans="1:3" x14ac:dyDescent="0.35">
      <c r="A197" t="str">
        <f t="shared" si="3"/>
        <v>2017</v>
      </c>
      <c r="B197" s="665" t="str">
        <f>'20'!A212</f>
        <v>Jul-Sep 2017</v>
      </c>
      <c r="C197">
        <f>'20'!C212</f>
        <v>800</v>
      </c>
    </row>
    <row r="198" spans="1:3" x14ac:dyDescent="0.35">
      <c r="A198" t="str">
        <f t="shared" si="3"/>
        <v>2017</v>
      </c>
      <c r="B198" s="665" t="str">
        <f>'20'!A213</f>
        <v>Aug-Oct 2017</v>
      </c>
      <c r="C198">
        <f>'20'!C213</f>
        <v>812</v>
      </c>
    </row>
    <row r="199" spans="1:3" x14ac:dyDescent="0.35">
      <c r="A199" t="str">
        <f t="shared" si="3"/>
        <v>2017</v>
      </c>
      <c r="B199" s="665" t="str">
        <f>'20'!A214</f>
        <v>Sep-Nov 2017</v>
      </c>
      <c r="C199">
        <f>'20'!C214</f>
        <v>819</v>
      </c>
    </row>
    <row r="200" spans="1:3" x14ac:dyDescent="0.35">
      <c r="A200" t="str">
        <f t="shared" si="3"/>
        <v>2017</v>
      </c>
      <c r="B200" s="665" t="str">
        <f>'20'!A215</f>
        <v>Oct-Dec 2017</v>
      </c>
      <c r="C200">
        <f>'20'!C215</f>
        <v>820</v>
      </c>
    </row>
    <row r="201" spans="1:3" x14ac:dyDescent="0.35">
      <c r="A201" t="str">
        <f t="shared" si="3"/>
        <v>2018</v>
      </c>
      <c r="B201" s="665" t="str">
        <f>'20'!A216</f>
        <v>Nov-Jan 2018</v>
      </c>
      <c r="C201">
        <f>'20'!C216</f>
        <v>817</v>
      </c>
    </row>
    <row r="202" spans="1:3" x14ac:dyDescent="0.35">
      <c r="A202" t="str">
        <f t="shared" si="3"/>
        <v>2018</v>
      </c>
      <c r="B202" s="665" t="str">
        <f>'20'!A217</f>
        <v>Dec-Feb 2018</v>
      </c>
      <c r="C202">
        <f>'20'!C217</f>
        <v>814</v>
      </c>
    </row>
    <row r="203" spans="1:3" x14ac:dyDescent="0.35">
      <c r="A203" t="str">
        <f t="shared" si="3"/>
        <v>2018</v>
      </c>
      <c r="B203" s="665" t="str">
        <f>'20'!A218</f>
        <v>Jan-Mar 2018</v>
      </c>
      <c r="C203">
        <f>'20'!C218</f>
        <v>815</v>
      </c>
    </row>
    <row r="204" spans="1:3" x14ac:dyDescent="0.35">
      <c r="A204" t="str">
        <f t="shared" si="3"/>
        <v>2018</v>
      </c>
      <c r="B204" s="665" t="str">
        <f>'20'!A219</f>
        <v>Feb-Apr 2018</v>
      </c>
      <c r="C204">
        <f>'20'!C219</f>
        <v>811</v>
      </c>
    </row>
    <row r="205" spans="1:3" x14ac:dyDescent="0.35">
      <c r="A205" t="str">
        <f t="shared" si="3"/>
        <v>2018</v>
      </c>
      <c r="B205" s="665" t="str">
        <f>'20'!A220</f>
        <v>Mar-May 2018</v>
      </c>
      <c r="C205">
        <f>'20'!C220</f>
        <v>821</v>
      </c>
    </row>
    <row r="206" spans="1:3" x14ac:dyDescent="0.35">
      <c r="A206" t="str">
        <f t="shared" si="3"/>
        <v>2018</v>
      </c>
      <c r="B206" s="665" t="str">
        <f>'20'!A221</f>
        <v>Apr-Jun 2018</v>
      </c>
      <c r="C206">
        <f>'20'!C221</f>
        <v>832</v>
      </c>
    </row>
    <row r="207" spans="1:3" x14ac:dyDescent="0.35">
      <c r="A207" t="str">
        <f t="shared" si="3"/>
        <v>2018</v>
      </c>
      <c r="B207" s="665" t="str">
        <f>'20'!A222</f>
        <v>May-Jul 2018</v>
      </c>
      <c r="C207">
        <f>'20'!C222</f>
        <v>837</v>
      </c>
    </row>
    <row r="208" spans="1:3" x14ac:dyDescent="0.35">
      <c r="A208" t="str">
        <f t="shared" si="3"/>
        <v>2018</v>
      </c>
      <c r="B208" s="665" t="str">
        <f>'20'!A223</f>
        <v>Jun-Aug 2018</v>
      </c>
      <c r="C208">
        <f>'20'!C223</f>
        <v>842</v>
      </c>
    </row>
    <row r="209" spans="1:3" x14ac:dyDescent="0.35">
      <c r="A209" t="str">
        <f t="shared" si="3"/>
        <v>2018</v>
      </c>
      <c r="B209" s="665" t="str">
        <f>'20'!A224</f>
        <v>Jul-Sep 2018</v>
      </c>
      <c r="C209">
        <f>'20'!C224</f>
        <v>846</v>
      </c>
    </row>
    <row r="210" spans="1:3" x14ac:dyDescent="0.35">
      <c r="A210" t="str">
        <f t="shared" si="3"/>
        <v>2018</v>
      </c>
      <c r="B210" s="665" t="str">
        <f>'20'!A225</f>
        <v>Aug-Oct 2018</v>
      </c>
      <c r="C210">
        <f>'20'!C225</f>
        <v>864</v>
      </c>
    </row>
    <row r="211" spans="1:3" x14ac:dyDescent="0.35">
      <c r="A211" t="str">
        <f t="shared" si="3"/>
        <v>2018</v>
      </c>
      <c r="B211" s="665" t="str">
        <f>'20'!A226</f>
        <v>Sep-Nov 2018</v>
      </c>
      <c r="C211">
        <f>'20'!C226</f>
        <v>862</v>
      </c>
    </row>
    <row r="212" spans="1:3" x14ac:dyDescent="0.35">
      <c r="A212" t="str">
        <f t="shared" si="3"/>
        <v>2018</v>
      </c>
      <c r="B212" s="665" t="str">
        <f>'20'!A227</f>
        <v>Oct-Dec 2018</v>
      </c>
      <c r="C212">
        <f>'20'!C227</f>
        <v>856</v>
      </c>
    </row>
    <row r="213" spans="1:3" x14ac:dyDescent="0.35">
      <c r="A213" t="str">
        <f t="shared" si="3"/>
        <v>2019</v>
      </c>
      <c r="B213" s="665" t="str">
        <f>'20'!A228</f>
        <v>Nov-Jan 2019</v>
      </c>
      <c r="C213">
        <f>'20'!C228</f>
        <v>855</v>
      </c>
    </row>
    <row r="214" spans="1:3" x14ac:dyDescent="0.35">
      <c r="A214" t="str">
        <f t="shared" si="3"/>
        <v>2019</v>
      </c>
      <c r="B214" s="665" t="str">
        <f>'20'!A229</f>
        <v>Dec-Feb 2019</v>
      </c>
      <c r="C214">
        <f>'20'!C229</f>
        <v>847</v>
      </c>
    </row>
    <row r="215" spans="1:3" x14ac:dyDescent="0.35">
      <c r="A215" t="str">
        <f t="shared" si="3"/>
        <v>2019</v>
      </c>
      <c r="B215" s="665" t="str">
        <f>'20'!A230</f>
        <v>Jan-Mar 2019</v>
      </c>
      <c r="C215">
        <f>'20'!C230</f>
        <v>845</v>
      </c>
    </row>
    <row r="216" spans="1:3" x14ac:dyDescent="0.35">
      <c r="A216" t="str">
        <f t="shared" si="3"/>
        <v>2019</v>
      </c>
      <c r="B216" s="665" t="str">
        <f>'20'!A231</f>
        <v>Feb-Apr 2019</v>
      </c>
      <c r="C216">
        <f>'20'!C231</f>
        <v>840</v>
      </c>
    </row>
    <row r="217" spans="1:3" x14ac:dyDescent="0.35">
      <c r="A217" t="str">
        <f t="shared" si="3"/>
        <v>2019</v>
      </c>
      <c r="B217" s="665" t="str">
        <f>'20'!A232</f>
        <v>Mar-May 2019</v>
      </c>
      <c r="C217">
        <f>'20'!C232</f>
        <v>835</v>
      </c>
    </row>
    <row r="218" spans="1:3" x14ac:dyDescent="0.35">
      <c r="A218" t="str">
        <f t="shared" si="3"/>
        <v>2019</v>
      </c>
      <c r="B218" s="665" t="str">
        <f>'20'!A233</f>
        <v>Apr-Jun 2019</v>
      </c>
      <c r="C218">
        <f>'20'!C233</f>
        <v>822</v>
      </c>
    </row>
    <row r="219" spans="1:3" x14ac:dyDescent="0.35">
      <c r="A219" t="str">
        <f t="shared" si="3"/>
        <v>2019</v>
      </c>
      <c r="B219" s="665" t="str">
        <f>'20'!A234</f>
        <v>May-Jul 2019</v>
      </c>
      <c r="C219">
        <f>'20'!C234</f>
        <v>821</v>
      </c>
    </row>
    <row r="220" spans="1:3" x14ac:dyDescent="0.35">
      <c r="A220" t="str">
        <f t="shared" si="3"/>
        <v>2019</v>
      </c>
      <c r="B220" s="665" t="str">
        <f>'20'!A235</f>
        <v>Jun-Aug 2019</v>
      </c>
      <c r="C220">
        <f>'20'!C235</f>
        <v>815</v>
      </c>
    </row>
    <row r="221" spans="1:3" x14ac:dyDescent="0.35">
      <c r="A221" t="str">
        <f t="shared" si="3"/>
        <v>2019</v>
      </c>
      <c r="B221" s="665" t="str">
        <f>'20'!A236</f>
        <v>Jul-Sep 2019</v>
      </c>
      <c r="C221">
        <f>'20'!C236</f>
        <v>818</v>
      </c>
    </row>
    <row r="222" spans="1:3" x14ac:dyDescent="0.35">
      <c r="A222" t="str">
        <f t="shared" si="3"/>
        <v>2019</v>
      </c>
      <c r="B222" s="665" t="str">
        <f>'20'!A237</f>
        <v>Aug-Oct 2019</v>
      </c>
      <c r="C222">
        <f>'20'!C237</f>
        <v>813</v>
      </c>
    </row>
    <row r="223" spans="1:3" x14ac:dyDescent="0.35">
      <c r="A223" t="str">
        <f t="shared" si="3"/>
        <v>2019</v>
      </c>
      <c r="B223" s="665" t="str">
        <f>'20'!A238</f>
        <v>Sep-Nov 2019</v>
      </c>
      <c r="C223">
        <f>'20'!C238</f>
        <v>809</v>
      </c>
    </row>
    <row r="224" spans="1:3" x14ac:dyDescent="0.35">
      <c r="A224" t="str">
        <f t="shared" si="3"/>
        <v>2019</v>
      </c>
      <c r="B224" s="665" t="str">
        <f>'20'!A239</f>
        <v>Oct-Dec 2019</v>
      </c>
      <c r="C224">
        <f>'20'!C239</f>
        <v>811</v>
      </c>
    </row>
    <row r="225" spans="1:3" x14ac:dyDescent="0.35">
      <c r="A225" t="str">
        <f t="shared" si="3"/>
        <v>2020</v>
      </c>
      <c r="B225" s="665" t="str">
        <f>'20'!A240</f>
        <v>Nov-Jan 2020</v>
      </c>
      <c r="C225">
        <f>'20'!C240</f>
        <v>812</v>
      </c>
    </row>
    <row r="226" spans="1:3" x14ac:dyDescent="0.35">
      <c r="A226" t="str">
        <f t="shared" si="3"/>
        <v>2020</v>
      </c>
      <c r="B226" s="665" t="str">
        <f>'20'!A241</f>
        <v>Dec-Feb 2020</v>
      </c>
      <c r="C226">
        <f>'20'!C241</f>
        <v>819</v>
      </c>
    </row>
    <row r="227" spans="1:3" x14ac:dyDescent="0.35">
      <c r="A227" t="str">
        <f t="shared" si="3"/>
        <v>2020</v>
      </c>
      <c r="B227" s="665" t="str">
        <f>'20'!A242</f>
        <v>Jan-Mar 2020</v>
      </c>
      <c r="C227">
        <f>'20'!C242</f>
        <v>795</v>
      </c>
    </row>
    <row r="228" spans="1:3" x14ac:dyDescent="0.35">
      <c r="A228" t="str">
        <f t="shared" si="3"/>
        <v>2020</v>
      </c>
      <c r="B228" s="665" t="str">
        <f>'20'!A243</f>
        <v>Feb-Apr 2020</v>
      </c>
      <c r="C228">
        <f>'20'!C243</f>
        <v>637</v>
      </c>
    </row>
    <row r="229" spans="1:3" x14ac:dyDescent="0.35">
      <c r="A229" t="str">
        <f t="shared" si="3"/>
        <v>2020</v>
      </c>
      <c r="B229" s="665" t="str">
        <f>'20'!A244</f>
        <v>Mar-May 2020</v>
      </c>
      <c r="C229">
        <f>'20'!C244</f>
        <v>471</v>
      </c>
    </row>
    <row r="230" spans="1:3" x14ac:dyDescent="0.35">
      <c r="A230" t="str">
        <f t="shared" si="3"/>
        <v>2020</v>
      </c>
      <c r="B230" s="665" t="str">
        <f>'20'!A245</f>
        <v>Apr-Jun 2020</v>
      </c>
      <c r="C230">
        <f>'20'!C245</f>
        <v>328</v>
      </c>
    </row>
    <row r="231" spans="1:3" x14ac:dyDescent="0.35">
      <c r="A231" t="str">
        <f t="shared" si="3"/>
        <v>2020</v>
      </c>
      <c r="B231" s="665" t="str">
        <f>'20'!A246</f>
        <v>May-Jul 2020</v>
      </c>
      <c r="C231">
        <f>'20'!C246</f>
        <v>369</v>
      </c>
    </row>
    <row r="232" spans="1:3" x14ac:dyDescent="0.35">
      <c r="A232" t="str">
        <f t="shared" si="3"/>
        <v>2020</v>
      </c>
      <c r="B232" s="665" t="str">
        <f>'20'!A247</f>
        <v>Jun-Aug 2020</v>
      </c>
      <c r="C232">
        <f>'20'!C247</f>
        <v>428</v>
      </c>
    </row>
    <row r="233" spans="1:3" x14ac:dyDescent="0.35">
      <c r="A233" t="str">
        <f t="shared" si="3"/>
        <v>2020</v>
      </c>
      <c r="B233" s="665" t="str">
        <f>'20'!A248</f>
        <v>Jul-Sep 2020</v>
      </c>
      <c r="C233">
        <f>'20'!C248</f>
        <v>490</v>
      </c>
    </row>
    <row r="234" spans="1:3" x14ac:dyDescent="0.35">
      <c r="A234" t="str">
        <f t="shared" si="3"/>
        <v>2020</v>
      </c>
      <c r="B234" s="665" t="str">
        <f>'20'!A249</f>
        <v>Aug-Oct 2020</v>
      </c>
      <c r="C234">
        <f>'20'!C249</f>
        <v>535</v>
      </c>
    </row>
    <row r="235" spans="1:3" x14ac:dyDescent="0.35">
      <c r="A235" t="str">
        <f t="shared" si="3"/>
        <v>2020</v>
      </c>
      <c r="B235" s="665" t="str">
        <f>'20'!A250</f>
        <v>Sep-Nov 2020</v>
      </c>
      <c r="C235">
        <f>'20'!C250</f>
        <v>560</v>
      </c>
    </row>
    <row r="236" spans="1:3" x14ac:dyDescent="0.35">
      <c r="A236" t="str">
        <f t="shared" si="3"/>
        <v>2020</v>
      </c>
      <c r="B236" s="665" t="str">
        <f>'20'!A251</f>
        <v>Oct-Dec 2020</v>
      </c>
      <c r="C236">
        <f>'20'!C251</f>
        <v>602</v>
      </c>
    </row>
    <row r="237" spans="1:3" x14ac:dyDescent="0.35">
      <c r="A237" t="str">
        <f t="shared" si="3"/>
        <v>2021</v>
      </c>
      <c r="B237" s="665" t="str">
        <f>'20'!A252</f>
        <v>Nov-Jan 2021</v>
      </c>
      <c r="C237">
        <f>'20'!C252</f>
        <v>617</v>
      </c>
    </row>
    <row r="238" spans="1:3" x14ac:dyDescent="0.35">
      <c r="A238" t="str">
        <f t="shared" si="3"/>
        <v>2021</v>
      </c>
      <c r="B238" s="665" t="str">
        <f>'20'!A253</f>
        <v>Dec-Feb 2021</v>
      </c>
      <c r="C238">
        <f>'20'!C253</f>
        <v>621</v>
      </c>
    </row>
    <row r="239" spans="1:3" x14ac:dyDescent="0.35">
      <c r="A239" t="str">
        <f t="shared" si="3"/>
        <v>2021</v>
      </c>
      <c r="B239" s="665" t="str">
        <f>'20'!A254</f>
        <v>Jan-Mar 2021</v>
      </c>
      <c r="C239">
        <f>'20'!C254</f>
        <v>626</v>
      </c>
    </row>
    <row r="240" spans="1:3" x14ac:dyDescent="0.35">
      <c r="A240" t="str">
        <f t="shared" si="3"/>
        <v>2021</v>
      </c>
      <c r="B240" s="665" t="str">
        <f>'20'!A255</f>
        <v>Feb-Apr 2021</v>
      </c>
      <c r="C240">
        <f>'20'!C255</f>
        <v>659</v>
      </c>
    </row>
    <row r="241" spans="1:3" x14ac:dyDescent="0.35">
      <c r="A241" t="str">
        <f t="shared" si="3"/>
        <v>2021</v>
      </c>
      <c r="B241" s="665" t="str">
        <f>'20'!A256</f>
        <v>Mar-May 2021</v>
      </c>
      <c r="C241">
        <f>'20'!C256</f>
        <v>764</v>
      </c>
    </row>
    <row r="242" spans="1:3" x14ac:dyDescent="0.35">
      <c r="A242" t="str">
        <f t="shared" si="3"/>
        <v>2021</v>
      </c>
      <c r="B242" s="665" t="str">
        <f>'20'!A257</f>
        <v>Apr-Jun 2021</v>
      </c>
      <c r="C242">
        <f>'20'!C257</f>
        <v>867</v>
      </c>
    </row>
    <row r="243" spans="1:3" x14ac:dyDescent="0.35">
      <c r="A243" t="str">
        <f t="shared" si="3"/>
        <v>2021</v>
      </c>
      <c r="B243" s="665" t="str">
        <f>'20'!A258</f>
        <v>May-Jul 2021</v>
      </c>
      <c r="C243">
        <f>'20'!C258</f>
        <v>968</v>
      </c>
    </row>
    <row r="244" spans="1:3" x14ac:dyDescent="0.35">
      <c r="A244" t="str">
        <f t="shared" si="3"/>
        <v>2021</v>
      </c>
      <c r="B244" s="665" t="str">
        <f>'20'!A259</f>
        <v>Jun-Aug 2021</v>
      </c>
      <c r="C244">
        <f>'20'!C259</f>
        <v>1052</v>
      </c>
    </row>
    <row r="245" spans="1:3" x14ac:dyDescent="0.35">
      <c r="A245" t="str">
        <f t="shared" si="3"/>
        <v>2021</v>
      </c>
      <c r="B245" s="665" t="str">
        <f>'20'!A260</f>
        <v>Jul-Sep 2021</v>
      </c>
      <c r="C245">
        <f>'20'!C260</f>
        <v>1125</v>
      </c>
    </row>
    <row r="246" spans="1:3" x14ac:dyDescent="0.35">
      <c r="A246" t="str">
        <f t="shared" si="3"/>
        <v>2021</v>
      </c>
      <c r="B246" s="665" t="str">
        <f>'20'!A261</f>
        <v>Aug-Oct 2021</v>
      </c>
      <c r="C246">
        <f>'20'!C261</f>
        <v>1198</v>
      </c>
    </row>
    <row r="247" spans="1:3" x14ac:dyDescent="0.35">
      <c r="A247" t="str">
        <f t="shared" si="3"/>
        <v>2021</v>
      </c>
      <c r="B247" s="665" t="str">
        <f>'20'!A262</f>
        <v>Sep-Nov 2021</v>
      </c>
      <c r="C247">
        <f>'20'!C262</f>
        <v>1223</v>
      </c>
    </row>
    <row r="248" spans="1:3" x14ac:dyDescent="0.35">
      <c r="A248" t="str">
        <f t="shared" si="3"/>
        <v>2021</v>
      </c>
      <c r="B248" s="665" t="str">
        <f>'20'!A263</f>
        <v>Oct-Dec 2021</v>
      </c>
      <c r="C248">
        <f>'20'!C263</f>
        <v>1243</v>
      </c>
    </row>
    <row r="249" spans="1:3" x14ac:dyDescent="0.35">
      <c r="A249" t="str">
        <f t="shared" si="3"/>
        <v>2022</v>
      </c>
      <c r="B249" s="665" t="str">
        <f>'20'!A264</f>
        <v>Nov-Jan 2022</v>
      </c>
      <c r="C249">
        <f>'20'!C264</f>
        <v>1250</v>
      </c>
    </row>
    <row r="250" spans="1:3" x14ac:dyDescent="0.35">
      <c r="A250" t="str">
        <f t="shared" si="3"/>
        <v>2022</v>
      </c>
      <c r="B250" s="665" t="str">
        <f>'20'!A265</f>
        <v>Dec-Feb 2022</v>
      </c>
      <c r="C250">
        <f>'20'!C265</f>
        <v>1267</v>
      </c>
    </row>
    <row r="251" spans="1:3" x14ac:dyDescent="0.35">
      <c r="A251" t="str">
        <f t="shared" si="3"/>
        <v>2022</v>
      </c>
      <c r="B251" s="665" t="str">
        <f>'20'!A266</f>
        <v>Jan-Mar 2022</v>
      </c>
      <c r="C251">
        <f>'20'!C266</f>
        <v>1276</v>
      </c>
    </row>
    <row r="252" spans="1:3" x14ac:dyDescent="0.35">
      <c r="A252" t="str">
        <f t="shared" si="3"/>
        <v>2022</v>
      </c>
      <c r="B252" s="665" t="str">
        <f>'20'!A267</f>
        <v>Feb-Apr 2022</v>
      </c>
      <c r="C252">
        <f>'20'!C267</f>
        <v>1291</v>
      </c>
    </row>
    <row r="253" spans="1:3" x14ac:dyDescent="0.35">
      <c r="A253" t="str">
        <f t="shared" si="3"/>
        <v>2022</v>
      </c>
      <c r="B253" s="665" t="str">
        <f>'20'!A268</f>
        <v>Mar-May 2022</v>
      </c>
      <c r="C253">
        <f>'20'!C268</f>
        <v>1300</v>
      </c>
    </row>
    <row r="254" spans="1:3" x14ac:dyDescent="0.35">
      <c r="A254" t="str">
        <f t="shared" si="3"/>
        <v>2022</v>
      </c>
      <c r="B254" s="665" t="str">
        <f>'20'!A269</f>
        <v>Apr-Jun 2022</v>
      </c>
      <c r="C254">
        <f>'20'!C269</f>
        <v>1290</v>
      </c>
    </row>
    <row r="255" spans="1:3" x14ac:dyDescent="0.35">
      <c r="A255" t="str">
        <f t="shared" si="3"/>
        <v>2022</v>
      </c>
      <c r="B255" s="665" t="str">
        <f>'20'!A270</f>
        <v>May-Jul 2022</v>
      </c>
      <c r="C255">
        <f>'20'!C270</f>
        <v>1263</v>
      </c>
    </row>
    <row r="256" spans="1:3" x14ac:dyDescent="0.35">
      <c r="A256" t="str">
        <f t="shared" si="3"/>
        <v>2022</v>
      </c>
      <c r="B256" s="665" t="str">
        <f>'20'!A271</f>
        <v>Jun-Aug 2022</v>
      </c>
      <c r="C256">
        <f>'20'!C271</f>
        <v>1244</v>
      </c>
    </row>
    <row r="257" spans="1:3" x14ac:dyDescent="0.35">
      <c r="A257" t="str">
        <f t="shared" si="3"/>
        <v>2022</v>
      </c>
      <c r="B257" s="665" t="str">
        <f>'20'!A272</f>
        <v>Jul-Sep 2022</v>
      </c>
      <c r="C257">
        <f>'20'!C272</f>
        <v>1222</v>
      </c>
    </row>
    <row r="258" spans="1:3" x14ac:dyDescent="0.35">
      <c r="A258" t="str">
        <f t="shared" si="3"/>
        <v>2022</v>
      </c>
      <c r="B258" s="665" t="str">
        <f>'20'!A273</f>
        <v>Aug-Oct 2022</v>
      </c>
      <c r="C258">
        <f>'20'!C273</f>
        <v>1208</v>
      </c>
    </row>
    <row r="259" spans="1:3" x14ac:dyDescent="0.35">
      <c r="A259" t="str">
        <f t="shared" ref="A259:A294" si="4">RIGHT(B259,4)</f>
        <v>2022</v>
      </c>
      <c r="B259" s="665" t="str">
        <f>'20'!A274</f>
        <v>Sep-Nov 2022</v>
      </c>
      <c r="C259">
        <f>'20'!C274</f>
        <v>1167</v>
      </c>
    </row>
    <row r="260" spans="1:3" x14ac:dyDescent="0.35">
      <c r="A260" t="str">
        <f t="shared" si="4"/>
        <v>2022</v>
      </c>
      <c r="B260" s="665" t="str">
        <f>'20'!A275</f>
        <v>Oct-Dec 2022</v>
      </c>
      <c r="C260">
        <f>'20'!C275</f>
        <v>1138</v>
      </c>
    </row>
    <row r="261" spans="1:3" x14ac:dyDescent="0.35">
      <c r="A261" t="str">
        <f t="shared" si="4"/>
        <v>2023</v>
      </c>
      <c r="B261" s="665" t="str">
        <f>'20'!A276</f>
        <v>Nov-Jan 2023</v>
      </c>
      <c r="C261">
        <f>'20'!C276</f>
        <v>1114</v>
      </c>
    </row>
    <row r="262" spans="1:3" x14ac:dyDescent="0.35">
      <c r="A262" t="str">
        <f t="shared" si="4"/>
        <v>2023</v>
      </c>
      <c r="B262" s="665" t="str">
        <f>'20'!A277</f>
        <v>Dec-Feb 2023</v>
      </c>
      <c r="C262">
        <f>'20'!C277</f>
        <v>1112</v>
      </c>
    </row>
    <row r="263" spans="1:3" x14ac:dyDescent="0.35">
      <c r="A263" t="str">
        <f t="shared" si="4"/>
        <v>2023</v>
      </c>
      <c r="B263" s="665" t="str">
        <f>'20'!A278</f>
        <v>Jan-Mar 2023</v>
      </c>
      <c r="C263">
        <f>'20'!C278</f>
        <v>1104</v>
      </c>
    </row>
    <row r="264" spans="1:3" x14ac:dyDescent="0.35">
      <c r="A264" t="str">
        <f t="shared" si="4"/>
        <v>2023</v>
      </c>
      <c r="B264" s="665" t="str">
        <f>'20'!A279</f>
        <v>Feb-Apr 2023</v>
      </c>
      <c r="C264">
        <f>'20'!C279</f>
        <v>1075</v>
      </c>
    </row>
    <row r="265" spans="1:3" x14ac:dyDescent="0.35">
      <c r="A265" t="str">
        <f t="shared" si="4"/>
        <v>2023</v>
      </c>
      <c r="B265" s="665" t="str">
        <f>'20'!A280</f>
        <v>Mar-May 2023</v>
      </c>
      <c r="C265">
        <f>'20'!C280</f>
        <v>1043</v>
      </c>
    </row>
    <row r="266" spans="1:3" x14ac:dyDescent="0.35">
      <c r="A266" t="str">
        <f t="shared" si="4"/>
        <v>2023</v>
      </c>
      <c r="B266" s="665" t="str">
        <f>'20'!A281</f>
        <v>Apr-Jun 2023</v>
      </c>
      <c r="C266">
        <f>'20'!C281</f>
        <v>1025</v>
      </c>
    </row>
    <row r="267" spans="1:3" x14ac:dyDescent="0.35">
      <c r="A267" t="str">
        <f t="shared" si="4"/>
        <v>2023</v>
      </c>
      <c r="B267" s="665" t="str">
        <f>'20'!A282</f>
        <v>May-Jul 2023</v>
      </c>
      <c r="C267">
        <f>'20'!C282</f>
        <v>1010</v>
      </c>
    </row>
    <row r="268" spans="1:3" x14ac:dyDescent="0.35">
      <c r="A268" t="str">
        <f t="shared" si="4"/>
        <v>2023</v>
      </c>
      <c r="B268" s="665" t="str">
        <f>'20'!A283</f>
        <v>Jun-Aug 2023</v>
      </c>
      <c r="C268">
        <f>'20'!C283</f>
        <v>988</v>
      </c>
    </row>
    <row r="269" spans="1:3" x14ac:dyDescent="0.35">
      <c r="A269" t="str">
        <f t="shared" si="4"/>
        <v>2023</v>
      </c>
      <c r="B269" s="665" t="str">
        <f>'20'!A284</f>
        <v>Jul-Sep 2023</v>
      </c>
      <c r="C269">
        <f>'20'!C284</f>
        <v>973</v>
      </c>
    </row>
    <row r="270" spans="1:3" x14ac:dyDescent="0.35">
      <c r="A270" t="str">
        <f t="shared" si="4"/>
        <v>2023</v>
      </c>
      <c r="B270" s="665" t="str">
        <f>'20'!A285</f>
        <v>Aug-Oct 2023</v>
      </c>
      <c r="C270">
        <f>'20'!C285</f>
        <v>952</v>
      </c>
    </row>
    <row r="271" spans="1:3" x14ac:dyDescent="0.35">
      <c r="A271" t="str">
        <f t="shared" si="4"/>
        <v>2023</v>
      </c>
      <c r="B271" s="665" t="str">
        <f>'20'!A286</f>
        <v>Sep-Nov 2023</v>
      </c>
      <c r="C271">
        <f>'20'!C286</f>
        <v>948</v>
      </c>
    </row>
    <row r="272" spans="1:3" x14ac:dyDescent="0.35">
      <c r="A272" t="str">
        <f t="shared" si="4"/>
        <v>2023</v>
      </c>
      <c r="B272" s="665" t="str">
        <f>'20'!A287</f>
        <v>Oct-Dec 2023</v>
      </c>
      <c r="C272">
        <f>'20'!C287</f>
        <v>924</v>
      </c>
    </row>
    <row r="273" spans="1:3" x14ac:dyDescent="0.35">
      <c r="A273" t="str">
        <f t="shared" si="4"/>
        <v>2024</v>
      </c>
      <c r="B273" s="665" t="str">
        <f>'20'!A288</f>
        <v>Nov-Jan 2024</v>
      </c>
      <c r="C273">
        <f>'20'!C288</f>
        <v>916</v>
      </c>
    </row>
    <row r="274" spans="1:3" x14ac:dyDescent="0.35">
      <c r="A274" t="str">
        <f t="shared" si="4"/>
        <v>2024</v>
      </c>
      <c r="B274" s="665" t="str">
        <f>'20'!A289</f>
        <v>Dec-Feb 2024</v>
      </c>
      <c r="C274">
        <f>'20'!C289</f>
        <v>904</v>
      </c>
    </row>
    <row r="275" spans="1:3" x14ac:dyDescent="0.35">
      <c r="A275" t="str">
        <f t="shared" si="4"/>
        <v>2024</v>
      </c>
      <c r="B275" s="665" t="str">
        <f>'20'!A290</f>
        <v>Jan-Mar 2024</v>
      </c>
      <c r="C275">
        <f>'20'!C290</f>
        <v>905</v>
      </c>
    </row>
    <row r="276" spans="1:3" x14ac:dyDescent="0.35">
      <c r="A276" t="str">
        <f t="shared" si="4"/>
        <v>2024</v>
      </c>
      <c r="B276" s="665" t="str">
        <f>'20'!A291</f>
        <v>Feb-Apr 2024</v>
      </c>
      <c r="C276">
        <f>'20'!C291</f>
        <v>892</v>
      </c>
    </row>
    <row r="277" spans="1:3" x14ac:dyDescent="0.35">
      <c r="A277" t="str">
        <f t="shared" si="4"/>
        <v>2024</v>
      </c>
      <c r="B277" s="665" t="str">
        <f>'20'!A292</f>
        <v>Mar-May 2024</v>
      </c>
      <c r="C277">
        <f>'20'!C292</f>
        <v>886</v>
      </c>
    </row>
    <row r="278" spans="1:3" x14ac:dyDescent="0.35">
      <c r="A278" t="str">
        <f t="shared" si="4"/>
        <v>2024</v>
      </c>
      <c r="B278" s="665" t="str">
        <f>'20'!A293</f>
        <v>Apr-Jun 2024</v>
      </c>
      <c r="C278">
        <f>'20'!C293</f>
        <v>870</v>
      </c>
    </row>
    <row r="279" spans="1:3" x14ac:dyDescent="0.35">
      <c r="A279" t="str">
        <f t="shared" si="4"/>
        <v>2024</v>
      </c>
      <c r="B279" s="665" t="str">
        <f>'20'!A294</f>
        <v>May-Jul 2024</v>
      </c>
      <c r="C279">
        <f>'20'!C294</f>
        <v>863</v>
      </c>
    </row>
    <row r="280" spans="1:3" x14ac:dyDescent="0.35">
      <c r="A280" t="str">
        <f t="shared" si="4"/>
        <v>2024</v>
      </c>
      <c r="B280" s="665" t="str">
        <f>'20'!A295</f>
        <v>Jun-Aug 2024</v>
      </c>
      <c r="C280">
        <f>'20'!C295</f>
        <v>847</v>
      </c>
    </row>
    <row r="281" spans="1:3" x14ac:dyDescent="0.35">
      <c r="A281" t="str">
        <f t="shared" si="4"/>
        <v>2024</v>
      </c>
      <c r="B281" s="665" t="str">
        <f>'20'!A296</f>
        <v>Jul-Sep 2024</v>
      </c>
      <c r="C281">
        <f>'20'!C296</f>
        <v>832</v>
      </c>
    </row>
    <row r="282" spans="1:3" x14ac:dyDescent="0.35">
      <c r="A282" t="str">
        <f t="shared" si="4"/>
        <v>2024</v>
      </c>
      <c r="B282" s="665" t="str">
        <f>'20'!A297</f>
        <v>Aug-Oct 2024</v>
      </c>
      <c r="C282">
        <f>'20'!C297</f>
        <v>822</v>
      </c>
    </row>
    <row r="283" spans="1:3" x14ac:dyDescent="0.35">
      <c r="A283" t="str">
        <f t="shared" si="4"/>
        <v>2024</v>
      </c>
      <c r="B283" s="665" t="str">
        <f>'20'!A298</f>
        <v>Sep-Nov 2024</v>
      </c>
      <c r="C283">
        <f>'20'!C298</f>
        <v>807</v>
      </c>
    </row>
    <row r="284" spans="1:3" x14ac:dyDescent="0.35">
      <c r="A284" t="str">
        <f t="shared" si="4"/>
        <v>2024</v>
      </c>
      <c r="B284" s="665" t="str">
        <f>'20'!A299</f>
        <v>Oct-Dec 2024</v>
      </c>
      <c r="C284">
        <f>'20'!C299</f>
        <v>806</v>
      </c>
    </row>
    <row r="285" spans="1:3" x14ac:dyDescent="0.35">
      <c r="A285" t="str">
        <f t="shared" si="4"/>
        <v>2025</v>
      </c>
      <c r="B285" s="665" t="str">
        <f>'20'!A300</f>
        <v>Nov-Jan 2025</v>
      </c>
      <c r="C285">
        <f>'20'!C300</f>
        <v>804</v>
      </c>
    </row>
    <row r="286" spans="1:3" x14ac:dyDescent="0.35">
      <c r="A286" t="str">
        <f t="shared" si="4"/>
        <v>2025</v>
      </c>
      <c r="B286" s="665" t="str">
        <f>'20'!A301</f>
        <v>Dec-Feb 2025</v>
      </c>
      <c r="C286">
        <f>'20'!C301</f>
        <v>799</v>
      </c>
    </row>
    <row r="287" spans="1:3" x14ac:dyDescent="0.35">
      <c r="A287" t="str">
        <f t="shared" si="4"/>
        <v>2025</v>
      </c>
      <c r="B287" s="665" t="str">
        <f>'20'!A302</f>
        <v>Jan-Mar 2025</v>
      </c>
      <c r="C287">
        <f>'20'!C302</f>
        <v>783</v>
      </c>
    </row>
    <row r="288" spans="1:3" x14ac:dyDescent="0.35">
      <c r="A288" t="str">
        <f t="shared" si="4"/>
        <v>2025</v>
      </c>
      <c r="B288" s="665" t="str">
        <f>'20'!A303</f>
        <v>Feb-Apr 2025</v>
      </c>
      <c r="C288">
        <f>'20'!C303</f>
        <v>762</v>
      </c>
    </row>
    <row r="289" spans="1:3" x14ac:dyDescent="0.35">
      <c r="A289" t="str">
        <f t="shared" si="4"/>
        <v>2025</v>
      </c>
      <c r="B289" s="665" t="str">
        <f>'20'!A304</f>
        <v>Mar-May 2025</v>
      </c>
      <c r="C289">
        <f>'20'!C304</f>
        <v>739</v>
      </c>
    </row>
    <row r="290" spans="1:3" x14ac:dyDescent="0.35">
      <c r="A290" t="str">
        <f t="shared" si="4"/>
        <v>2025</v>
      </c>
      <c r="B290" s="665" t="str">
        <f>'20'!A305</f>
        <v>Apr-Jun 2025</v>
      </c>
      <c r="C290">
        <f>'20'!C305</f>
        <v>726</v>
      </c>
    </row>
    <row r="291" spans="1:3" x14ac:dyDescent="0.35">
      <c r="A291" t="str">
        <f t="shared" si="4"/>
        <v>2025</v>
      </c>
      <c r="B291" s="665" t="str">
        <f>'20'!A306</f>
        <v>May-Jul 2025</v>
      </c>
      <c r="C291">
        <f>'20'!C306</f>
        <v>722</v>
      </c>
    </row>
    <row r="292" spans="1:3" x14ac:dyDescent="0.35">
      <c r="A292" t="str">
        <f t="shared" si="4"/>
        <v>2025</v>
      </c>
      <c r="B292" s="665" t="str">
        <f>'20'!A307</f>
        <v>Jun-Aug 2025</v>
      </c>
      <c r="C292">
        <f>'20'!C307</f>
        <v>731</v>
      </c>
    </row>
    <row r="293" spans="1:3" x14ac:dyDescent="0.35">
      <c r="A293" t="str">
        <f t="shared" si="4"/>
        <v>2025</v>
      </c>
      <c r="B293" s="665" t="str">
        <f>'20'!A308</f>
        <v>Jul-Sep 2025</v>
      </c>
      <c r="C293">
        <f>'20'!C308</f>
        <v>725</v>
      </c>
    </row>
    <row r="294" spans="1:3" x14ac:dyDescent="0.35">
      <c r="A294" t="str">
        <f t="shared" si="4"/>
        <v>2025</v>
      </c>
      <c r="B294" s="665" t="str">
        <f>'20'!A309</f>
        <v>Aug-Oct 2025</v>
      </c>
      <c r="C294">
        <f>'20'!C309</f>
        <v>725</v>
      </c>
    </row>
    <row r="295" spans="1:3" x14ac:dyDescent="0.35">
      <c r="B295" s="665"/>
    </row>
    <row r="296" spans="1:3" x14ac:dyDescent="0.35">
      <c r="B296" s="665"/>
    </row>
    <row r="297" spans="1:3" x14ac:dyDescent="0.35">
      <c r="B297" s="665"/>
    </row>
    <row r="298" spans="1:3" x14ac:dyDescent="0.35">
      <c r="B298" s="665"/>
    </row>
    <row r="299" spans="1:3" x14ac:dyDescent="0.35">
      <c r="B299" s="665"/>
    </row>
    <row r="300" spans="1:3" x14ac:dyDescent="0.35">
      <c r="B300" s="665"/>
    </row>
    <row r="301" spans="1:3" x14ac:dyDescent="0.35">
      <c r="B301" s="665"/>
    </row>
    <row r="302" spans="1:3" x14ac:dyDescent="0.35">
      <c r="B302" s="665"/>
    </row>
    <row r="303" spans="1:3" x14ac:dyDescent="0.35">
      <c r="B303" s="665"/>
    </row>
    <row r="304" spans="1:3" x14ac:dyDescent="0.35">
      <c r="B304" s="665"/>
    </row>
    <row r="305" spans="2:2" x14ac:dyDescent="0.35">
      <c r="B305" s="665"/>
    </row>
    <row r="306" spans="2:2" x14ac:dyDescent="0.35">
      <c r="B306" s="665"/>
    </row>
    <row r="307" spans="2:2" x14ac:dyDescent="0.35">
      <c r="B307" s="665"/>
    </row>
    <row r="308" spans="2:2" x14ac:dyDescent="0.35">
      <c r="B308" s="665"/>
    </row>
    <row r="309" spans="2:2" x14ac:dyDescent="0.35">
      <c r="B309" s="665"/>
    </row>
    <row r="310" spans="2:2" x14ac:dyDescent="0.35">
      <c r="B310" s="665"/>
    </row>
    <row r="311" spans="2:2" x14ac:dyDescent="0.35">
      <c r="B311" s="665"/>
    </row>
    <row r="312" spans="2:2" x14ac:dyDescent="0.35">
      <c r="B312" s="665"/>
    </row>
    <row r="313" spans="2:2" x14ac:dyDescent="0.35">
      <c r="B313" s="665"/>
    </row>
    <row r="314" spans="2:2" x14ac:dyDescent="0.35">
      <c r="B314" s="665"/>
    </row>
    <row r="315" spans="2:2" x14ac:dyDescent="0.35">
      <c r="B315" s="665"/>
    </row>
    <row r="316" spans="2:2" x14ac:dyDescent="0.35">
      <c r="B316" s="665"/>
    </row>
    <row r="317" spans="2:2" x14ac:dyDescent="0.35">
      <c r="B317" s="665"/>
    </row>
    <row r="318" spans="2:2" x14ac:dyDescent="0.35">
      <c r="B318" s="665"/>
    </row>
    <row r="319" spans="2:2" x14ac:dyDescent="0.35">
      <c r="B319" s="665"/>
    </row>
    <row r="320" spans="2:2" x14ac:dyDescent="0.35">
      <c r="B320" s="665"/>
    </row>
    <row r="321" spans="2:2" x14ac:dyDescent="0.35">
      <c r="B321" s="665"/>
    </row>
    <row r="322" spans="2:2" x14ac:dyDescent="0.35">
      <c r="B322" s="665"/>
    </row>
    <row r="323" spans="2:2" x14ac:dyDescent="0.35">
      <c r="B323" s="665"/>
    </row>
    <row r="324" spans="2:2" x14ac:dyDescent="0.35">
      <c r="B324" s="665"/>
    </row>
    <row r="325" spans="2:2" x14ac:dyDescent="0.35">
      <c r="B325" s="665"/>
    </row>
    <row r="326" spans="2:2" x14ac:dyDescent="0.35">
      <c r="B326" s="665"/>
    </row>
    <row r="327" spans="2:2" x14ac:dyDescent="0.35">
      <c r="B327" s="665"/>
    </row>
    <row r="328" spans="2:2" x14ac:dyDescent="0.35">
      <c r="B328" s="665"/>
    </row>
    <row r="329" spans="2:2" x14ac:dyDescent="0.35">
      <c r="B329" s="665"/>
    </row>
    <row r="330" spans="2:2" x14ac:dyDescent="0.35">
      <c r="B330" s="665"/>
    </row>
    <row r="331" spans="2:2" x14ac:dyDescent="0.35">
      <c r="B331" s="665"/>
    </row>
    <row r="332" spans="2:2" x14ac:dyDescent="0.35">
      <c r="B332" s="665"/>
    </row>
    <row r="333" spans="2:2" x14ac:dyDescent="0.35">
      <c r="B333" s="665"/>
    </row>
    <row r="334" spans="2:2" x14ac:dyDescent="0.35">
      <c r="B334" s="665"/>
    </row>
    <row r="335" spans="2:2" x14ac:dyDescent="0.35">
      <c r="B335" s="665"/>
    </row>
    <row r="336" spans="2:2" x14ac:dyDescent="0.35">
      <c r="B336" s="665"/>
    </row>
    <row r="337" spans="2:2" x14ac:dyDescent="0.35">
      <c r="B337" s="665"/>
    </row>
    <row r="338" spans="2:2" x14ac:dyDescent="0.35">
      <c r="B338" s="665"/>
    </row>
    <row r="339" spans="2:2" x14ac:dyDescent="0.35">
      <c r="B339" s="665"/>
    </row>
    <row r="340" spans="2:2" x14ac:dyDescent="0.35">
      <c r="B340" s="665"/>
    </row>
    <row r="341" spans="2:2" x14ac:dyDescent="0.35">
      <c r="B341" s="665"/>
    </row>
    <row r="342" spans="2:2" x14ac:dyDescent="0.35">
      <c r="B342" s="665"/>
    </row>
    <row r="343" spans="2:2" x14ac:dyDescent="0.35">
      <c r="B343" s="665"/>
    </row>
    <row r="344" spans="2:2" x14ac:dyDescent="0.35">
      <c r="B344" s="665"/>
    </row>
    <row r="345" spans="2:2" x14ac:dyDescent="0.35">
      <c r="B345" s="665"/>
    </row>
    <row r="346" spans="2:2" x14ac:dyDescent="0.35">
      <c r="B346" s="665"/>
    </row>
    <row r="347" spans="2:2" x14ac:dyDescent="0.35">
      <c r="B347" s="665"/>
    </row>
    <row r="348" spans="2:2" x14ac:dyDescent="0.35">
      <c r="B348" s="665"/>
    </row>
    <row r="349" spans="2:2" x14ac:dyDescent="0.35">
      <c r="B349" s="665"/>
    </row>
    <row r="350" spans="2:2" x14ac:dyDescent="0.35">
      <c r="B350" s="665"/>
    </row>
    <row r="351" spans="2:2" x14ac:dyDescent="0.35">
      <c r="B351" s="665"/>
    </row>
    <row r="352" spans="2:2" x14ac:dyDescent="0.35">
      <c r="B352" s="665"/>
    </row>
    <row r="353" spans="2:2" x14ac:dyDescent="0.35">
      <c r="B353" s="665"/>
    </row>
    <row r="354" spans="2:2" x14ac:dyDescent="0.35">
      <c r="B354" s="665"/>
    </row>
    <row r="355" spans="2:2" x14ac:dyDescent="0.35">
      <c r="B355" s="665"/>
    </row>
    <row r="356" spans="2:2" x14ac:dyDescent="0.35">
      <c r="B356" s="665"/>
    </row>
    <row r="357" spans="2:2" x14ac:dyDescent="0.35">
      <c r="B357" s="665"/>
    </row>
    <row r="358" spans="2:2" x14ac:dyDescent="0.35">
      <c r="B358" s="665"/>
    </row>
    <row r="359" spans="2:2" x14ac:dyDescent="0.35">
      <c r="B359" s="665"/>
    </row>
    <row r="360" spans="2:2" x14ac:dyDescent="0.35">
      <c r="B360" s="665"/>
    </row>
    <row r="361" spans="2:2" x14ac:dyDescent="0.35">
      <c r="B361" s="665"/>
    </row>
    <row r="362" spans="2:2" x14ac:dyDescent="0.35">
      <c r="B362" s="665"/>
    </row>
    <row r="363" spans="2:2" x14ac:dyDescent="0.35">
      <c r="B363" s="665"/>
    </row>
    <row r="364" spans="2:2" x14ac:dyDescent="0.35">
      <c r="B364" s="665"/>
    </row>
    <row r="365" spans="2:2" x14ac:dyDescent="0.35">
      <c r="B365" s="665"/>
    </row>
    <row r="366" spans="2:2" x14ac:dyDescent="0.35">
      <c r="B366" s="665"/>
    </row>
    <row r="367" spans="2:2" x14ac:dyDescent="0.35">
      <c r="B367" s="665"/>
    </row>
    <row r="368" spans="2:2" x14ac:dyDescent="0.35">
      <c r="B368" s="665"/>
    </row>
    <row r="369" spans="2:2" x14ac:dyDescent="0.35">
      <c r="B369" s="665"/>
    </row>
    <row r="370" spans="2:2" x14ac:dyDescent="0.35">
      <c r="B370" s="665"/>
    </row>
    <row r="371" spans="2:2" x14ac:dyDescent="0.35">
      <c r="B371" s="665"/>
    </row>
    <row r="372" spans="2:2" x14ac:dyDescent="0.35">
      <c r="B372" s="665"/>
    </row>
    <row r="373" spans="2:2" x14ac:dyDescent="0.35">
      <c r="B373" s="665"/>
    </row>
    <row r="374" spans="2:2" x14ac:dyDescent="0.35">
      <c r="B374" s="665"/>
    </row>
    <row r="375" spans="2:2" x14ac:dyDescent="0.35">
      <c r="B375" s="665"/>
    </row>
    <row r="376" spans="2:2" x14ac:dyDescent="0.35">
      <c r="B376" s="665"/>
    </row>
    <row r="377" spans="2:2" x14ac:dyDescent="0.35">
      <c r="B377" s="665"/>
    </row>
    <row r="378" spans="2:2" x14ac:dyDescent="0.35">
      <c r="B378" s="665"/>
    </row>
    <row r="379" spans="2:2" x14ac:dyDescent="0.35">
      <c r="B379" s="665"/>
    </row>
    <row r="380" spans="2:2" x14ac:dyDescent="0.35">
      <c r="B380" s="665"/>
    </row>
    <row r="381" spans="2:2" x14ac:dyDescent="0.35">
      <c r="B381" s="665"/>
    </row>
    <row r="382" spans="2:2" x14ac:dyDescent="0.35">
      <c r="B382" s="665"/>
    </row>
    <row r="383" spans="2:2" x14ac:dyDescent="0.35">
      <c r="B383" s="665"/>
    </row>
    <row r="384" spans="2:2" x14ac:dyDescent="0.35">
      <c r="B384" s="665"/>
    </row>
    <row r="385" spans="2:2" x14ac:dyDescent="0.35">
      <c r="B385" s="665"/>
    </row>
    <row r="386" spans="2:2" x14ac:dyDescent="0.35">
      <c r="B386" s="665"/>
    </row>
    <row r="387" spans="2:2" x14ac:dyDescent="0.35">
      <c r="B387" s="665"/>
    </row>
    <row r="388" spans="2:2" x14ac:dyDescent="0.35">
      <c r="B388" s="665"/>
    </row>
    <row r="389" spans="2:2" x14ac:dyDescent="0.35">
      <c r="B389" s="665"/>
    </row>
    <row r="390" spans="2:2" x14ac:dyDescent="0.35">
      <c r="B390" s="665"/>
    </row>
    <row r="391" spans="2:2" x14ac:dyDescent="0.35">
      <c r="B391" s="665"/>
    </row>
    <row r="392" spans="2:2" x14ac:dyDescent="0.35">
      <c r="B392" s="665"/>
    </row>
    <row r="393" spans="2:2" x14ac:dyDescent="0.35">
      <c r="B393" s="665"/>
    </row>
    <row r="394" spans="2:2" x14ac:dyDescent="0.35">
      <c r="B394" s="665"/>
    </row>
    <row r="395" spans="2:2" x14ac:dyDescent="0.35">
      <c r="B395" s="665"/>
    </row>
    <row r="396" spans="2:2" x14ac:dyDescent="0.35">
      <c r="B396" s="665"/>
    </row>
    <row r="397" spans="2:2" x14ac:dyDescent="0.35">
      <c r="B397" s="665"/>
    </row>
    <row r="398" spans="2:2" x14ac:dyDescent="0.35">
      <c r="B398" s="665"/>
    </row>
    <row r="399" spans="2:2" x14ac:dyDescent="0.35">
      <c r="B399" s="665"/>
    </row>
    <row r="400" spans="2:2" x14ac:dyDescent="0.35">
      <c r="B400" s="665"/>
    </row>
    <row r="401" spans="2:2" x14ac:dyDescent="0.35">
      <c r="B401" s="665"/>
    </row>
    <row r="402" spans="2:2" x14ac:dyDescent="0.35">
      <c r="B402" s="665"/>
    </row>
    <row r="403" spans="2:2" x14ac:dyDescent="0.35">
      <c r="B403" s="665"/>
    </row>
    <row r="404" spans="2:2" x14ac:dyDescent="0.35">
      <c r="B404" s="665"/>
    </row>
    <row r="405" spans="2:2" x14ac:dyDescent="0.35">
      <c r="B405" s="665"/>
    </row>
    <row r="406" spans="2:2" x14ac:dyDescent="0.35">
      <c r="B406" s="665"/>
    </row>
    <row r="407" spans="2:2" x14ac:dyDescent="0.35">
      <c r="B407" s="665"/>
    </row>
    <row r="408" spans="2:2" x14ac:dyDescent="0.35">
      <c r="B408" s="665"/>
    </row>
    <row r="409" spans="2:2" x14ac:dyDescent="0.35">
      <c r="B409" s="665"/>
    </row>
    <row r="410" spans="2:2" x14ac:dyDescent="0.35">
      <c r="B410" s="665"/>
    </row>
    <row r="411" spans="2:2" x14ac:dyDescent="0.35">
      <c r="B411" s="665"/>
    </row>
    <row r="412" spans="2:2" x14ac:dyDescent="0.35">
      <c r="B412" s="665"/>
    </row>
    <row r="413" spans="2:2" x14ac:dyDescent="0.35">
      <c r="B413" s="665"/>
    </row>
    <row r="414" spans="2:2" x14ac:dyDescent="0.35">
      <c r="B414" s="665"/>
    </row>
    <row r="415" spans="2:2" x14ac:dyDescent="0.35">
      <c r="B415" s="665"/>
    </row>
    <row r="416" spans="2:2" x14ac:dyDescent="0.35">
      <c r="B416" s="665"/>
    </row>
    <row r="417" spans="2:2" x14ac:dyDescent="0.35">
      <c r="B417" s="665"/>
    </row>
    <row r="418" spans="2:2" x14ac:dyDescent="0.35">
      <c r="B418" s="665"/>
    </row>
    <row r="419" spans="2:2" x14ac:dyDescent="0.35">
      <c r="B419" s="665"/>
    </row>
    <row r="420" spans="2:2" x14ac:dyDescent="0.35">
      <c r="B420" s="665"/>
    </row>
    <row r="421" spans="2:2" x14ac:dyDescent="0.35">
      <c r="B421" s="665"/>
    </row>
    <row r="422" spans="2:2" x14ac:dyDescent="0.35">
      <c r="B422" s="665"/>
    </row>
    <row r="423" spans="2:2" x14ac:dyDescent="0.35">
      <c r="B423" s="665"/>
    </row>
    <row r="424" spans="2:2" x14ac:dyDescent="0.35">
      <c r="B424" s="665"/>
    </row>
    <row r="425" spans="2:2" x14ac:dyDescent="0.35">
      <c r="B425" s="665"/>
    </row>
    <row r="426" spans="2:2" x14ac:dyDescent="0.35">
      <c r="B426" s="665"/>
    </row>
    <row r="427" spans="2:2" x14ac:dyDescent="0.35">
      <c r="B427" s="665"/>
    </row>
    <row r="428" spans="2:2" x14ac:dyDescent="0.35">
      <c r="B428" s="665"/>
    </row>
    <row r="429" spans="2:2" x14ac:dyDescent="0.35">
      <c r="B429" s="665"/>
    </row>
    <row r="430" spans="2:2" x14ac:dyDescent="0.35">
      <c r="B430" s="665"/>
    </row>
    <row r="431" spans="2:2" x14ac:dyDescent="0.35">
      <c r="B431" s="665"/>
    </row>
    <row r="432" spans="2:2" x14ac:dyDescent="0.35">
      <c r="B432" s="665"/>
    </row>
    <row r="433" spans="2:2" x14ac:dyDescent="0.35">
      <c r="B433" s="665"/>
    </row>
    <row r="434" spans="2:2" x14ac:dyDescent="0.35">
      <c r="B434" s="665"/>
    </row>
    <row r="435" spans="2:2" x14ac:dyDescent="0.35">
      <c r="B435" s="665"/>
    </row>
    <row r="436" spans="2:2" x14ac:dyDescent="0.35">
      <c r="B436" s="665"/>
    </row>
    <row r="437" spans="2:2" x14ac:dyDescent="0.35">
      <c r="B437" s="665"/>
    </row>
    <row r="438" spans="2:2" x14ac:dyDescent="0.35">
      <c r="B438" s="665"/>
    </row>
    <row r="439" spans="2:2" x14ac:dyDescent="0.35">
      <c r="B439" s="665"/>
    </row>
    <row r="440" spans="2:2" x14ac:dyDescent="0.35">
      <c r="B440" s="665"/>
    </row>
    <row r="441" spans="2:2" x14ac:dyDescent="0.35">
      <c r="B441" s="665"/>
    </row>
    <row r="442" spans="2:2" x14ac:dyDescent="0.35">
      <c r="B442" s="665"/>
    </row>
    <row r="443" spans="2:2" x14ac:dyDescent="0.35">
      <c r="B443" s="665"/>
    </row>
    <row r="444" spans="2:2" x14ac:dyDescent="0.35">
      <c r="B444" s="665"/>
    </row>
    <row r="445" spans="2:2" x14ac:dyDescent="0.35">
      <c r="B445" s="665"/>
    </row>
    <row r="446" spans="2:2" x14ac:dyDescent="0.35">
      <c r="B446" s="665"/>
    </row>
    <row r="447" spans="2:2" x14ac:dyDescent="0.35">
      <c r="B447" s="665"/>
    </row>
    <row r="448" spans="2:2" x14ac:dyDescent="0.35">
      <c r="B448" s="665"/>
    </row>
    <row r="449" spans="2:2" x14ac:dyDescent="0.35">
      <c r="B449" s="665"/>
    </row>
    <row r="450" spans="2:2" x14ac:dyDescent="0.35">
      <c r="B450" s="665"/>
    </row>
    <row r="451" spans="2:2" x14ac:dyDescent="0.35">
      <c r="B451" s="665"/>
    </row>
    <row r="452" spans="2:2" x14ac:dyDescent="0.35">
      <c r="B452" s="665"/>
    </row>
    <row r="453" spans="2:2" x14ac:dyDescent="0.35">
      <c r="B453" s="665"/>
    </row>
    <row r="454" spans="2:2" x14ac:dyDescent="0.35">
      <c r="B454" s="665"/>
    </row>
    <row r="455" spans="2:2" x14ac:dyDescent="0.35">
      <c r="B455" s="665"/>
    </row>
    <row r="456" spans="2:2" x14ac:dyDescent="0.35">
      <c r="B456" s="665"/>
    </row>
    <row r="457" spans="2:2" x14ac:dyDescent="0.35">
      <c r="B457" s="665"/>
    </row>
    <row r="458" spans="2:2" x14ac:dyDescent="0.35">
      <c r="B458" s="665"/>
    </row>
    <row r="459" spans="2:2" x14ac:dyDescent="0.35">
      <c r="B459" s="665"/>
    </row>
    <row r="460" spans="2:2" x14ac:dyDescent="0.35">
      <c r="B460" s="665"/>
    </row>
    <row r="461" spans="2:2" x14ac:dyDescent="0.35">
      <c r="B461" s="665"/>
    </row>
    <row r="462" spans="2:2" x14ac:dyDescent="0.35">
      <c r="B462" s="665"/>
    </row>
    <row r="463" spans="2:2" x14ac:dyDescent="0.35">
      <c r="B463" s="665"/>
    </row>
    <row r="464" spans="2:2" x14ac:dyDescent="0.35">
      <c r="B464" s="665"/>
    </row>
    <row r="465" spans="2:2" x14ac:dyDescent="0.35">
      <c r="B465" s="665"/>
    </row>
    <row r="466" spans="2:2" x14ac:dyDescent="0.35">
      <c r="B466" s="665"/>
    </row>
    <row r="467" spans="2:2" x14ac:dyDescent="0.35">
      <c r="B467" s="665"/>
    </row>
    <row r="468" spans="2:2" x14ac:dyDescent="0.35">
      <c r="B468" s="665"/>
    </row>
    <row r="469" spans="2:2" x14ac:dyDescent="0.35">
      <c r="B469" s="665"/>
    </row>
    <row r="470" spans="2:2" x14ac:dyDescent="0.35">
      <c r="B470" s="665"/>
    </row>
    <row r="471" spans="2:2" x14ac:dyDescent="0.35">
      <c r="B471" s="665"/>
    </row>
    <row r="472" spans="2:2" x14ac:dyDescent="0.35">
      <c r="B472" s="665"/>
    </row>
    <row r="473" spans="2:2" x14ac:dyDescent="0.35">
      <c r="B473" s="665"/>
    </row>
    <row r="474" spans="2:2" x14ac:dyDescent="0.35">
      <c r="B474" s="665"/>
    </row>
    <row r="475" spans="2:2" x14ac:dyDescent="0.35">
      <c r="B475" s="665"/>
    </row>
    <row r="476" spans="2:2" x14ac:dyDescent="0.35">
      <c r="B476" s="665"/>
    </row>
    <row r="477" spans="2:2" x14ac:dyDescent="0.35">
      <c r="B477" s="665"/>
    </row>
    <row r="478" spans="2:2" x14ac:dyDescent="0.35">
      <c r="B478" s="665"/>
    </row>
    <row r="479" spans="2:2" x14ac:dyDescent="0.35">
      <c r="B479" s="665"/>
    </row>
    <row r="480" spans="2:2" x14ac:dyDescent="0.35">
      <c r="B480" s="665"/>
    </row>
    <row r="481" spans="2:2" x14ac:dyDescent="0.35">
      <c r="B481" s="665"/>
    </row>
    <row r="482" spans="2:2" x14ac:dyDescent="0.35">
      <c r="B482" s="665"/>
    </row>
    <row r="483" spans="2:2" x14ac:dyDescent="0.35">
      <c r="B483" s="665"/>
    </row>
    <row r="484" spans="2:2" x14ac:dyDescent="0.35">
      <c r="B484" s="665"/>
    </row>
    <row r="485" spans="2:2" x14ac:dyDescent="0.35">
      <c r="B485" s="665"/>
    </row>
    <row r="486" spans="2:2" x14ac:dyDescent="0.35">
      <c r="B486" s="665"/>
    </row>
    <row r="487" spans="2:2" x14ac:dyDescent="0.35">
      <c r="B487" s="665"/>
    </row>
    <row r="488" spans="2:2" x14ac:dyDescent="0.35">
      <c r="B488" s="665"/>
    </row>
    <row r="489" spans="2:2" x14ac:dyDescent="0.35">
      <c r="B489" s="665"/>
    </row>
    <row r="490" spans="2:2" x14ac:dyDescent="0.35">
      <c r="B490" s="665"/>
    </row>
    <row r="491" spans="2:2" x14ac:dyDescent="0.35">
      <c r="B491" s="665"/>
    </row>
    <row r="492" spans="2:2" x14ac:dyDescent="0.35">
      <c r="B492" s="665"/>
    </row>
    <row r="493" spans="2:2" x14ac:dyDescent="0.35">
      <c r="B493" s="665"/>
    </row>
    <row r="494" spans="2:2" x14ac:dyDescent="0.35">
      <c r="B494" s="665"/>
    </row>
    <row r="495" spans="2:2" x14ac:dyDescent="0.35">
      <c r="B495" s="665"/>
    </row>
    <row r="496" spans="2:2" x14ac:dyDescent="0.35">
      <c r="B496" s="665"/>
    </row>
    <row r="497" spans="2:2" x14ac:dyDescent="0.35">
      <c r="B497" s="665"/>
    </row>
    <row r="498" spans="2:2" x14ac:dyDescent="0.35">
      <c r="B498" s="665"/>
    </row>
    <row r="499" spans="2:2" x14ac:dyDescent="0.35">
      <c r="B499" s="665"/>
    </row>
    <row r="500" spans="2:2" x14ac:dyDescent="0.35">
      <c r="B500" s="665"/>
    </row>
    <row r="501" spans="2:2" x14ac:dyDescent="0.35">
      <c r="B501" s="665"/>
    </row>
    <row r="502" spans="2:2" x14ac:dyDescent="0.35">
      <c r="B502" s="665"/>
    </row>
    <row r="503" spans="2:2" x14ac:dyDescent="0.35">
      <c r="B503" s="665"/>
    </row>
    <row r="504" spans="2:2" x14ac:dyDescent="0.35">
      <c r="B504" s="665"/>
    </row>
    <row r="505" spans="2:2" x14ac:dyDescent="0.35">
      <c r="B505" s="665"/>
    </row>
    <row r="506" spans="2:2" x14ac:dyDescent="0.35">
      <c r="B506" s="665"/>
    </row>
    <row r="507" spans="2:2" x14ac:dyDescent="0.35">
      <c r="B507" s="665"/>
    </row>
    <row r="508" spans="2:2" x14ac:dyDescent="0.35">
      <c r="B508" s="665"/>
    </row>
    <row r="509" spans="2:2" x14ac:dyDescent="0.35">
      <c r="B509" s="665"/>
    </row>
    <row r="510" spans="2:2" x14ac:dyDescent="0.35">
      <c r="B510" s="665"/>
    </row>
    <row r="511" spans="2:2" x14ac:dyDescent="0.35">
      <c r="B511" s="665"/>
    </row>
    <row r="512" spans="2:2" x14ac:dyDescent="0.35">
      <c r="B512" s="665"/>
    </row>
    <row r="513" spans="2:2" x14ac:dyDescent="0.35">
      <c r="B513" s="665"/>
    </row>
    <row r="514" spans="2:2" x14ac:dyDescent="0.35">
      <c r="B514" s="665"/>
    </row>
    <row r="515" spans="2:2" x14ac:dyDescent="0.35">
      <c r="B515" s="665"/>
    </row>
    <row r="516" spans="2:2" x14ac:dyDescent="0.35">
      <c r="B516" s="665"/>
    </row>
    <row r="517" spans="2:2" x14ac:dyDescent="0.35">
      <c r="B517" s="665"/>
    </row>
    <row r="518" spans="2:2" x14ac:dyDescent="0.35">
      <c r="B518" s="665"/>
    </row>
    <row r="519" spans="2:2" x14ac:dyDescent="0.35">
      <c r="B519" s="665"/>
    </row>
    <row r="520" spans="2:2" x14ac:dyDescent="0.35">
      <c r="B520" s="665"/>
    </row>
    <row r="521" spans="2:2" x14ac:dyDescent="0.35">
      <c r="B521" s="665"/>
    </row>
    <row r="522" spans="2:2" x14ac:dyDescent="0.35">
      <c r="B522" s="665"/>
    </row>
    <row r="523" spans="2:2" x14ac:dyDescent="0.35">
      <c r="B523" s="665"/>
    </row>
    <row r="524" spans="2:2" x14ac:dyDescent="0.35">
      <c r="B524" s="665"/>
    </row>
    <row r="525" spans="2:2" x14ac:dyDescent="0.35">
      <c r="B525" s="665"/>
    </row>
    <row r="526" spans="2:2" x14ac:dyDescent="0.35">
      <c r="B526" s="665"/>
    </row>
    <row r="527" spans="2:2" x14ac:dyDescent="0.35">
      <c r="B527" s="665"/>
    </row>
    <row r="528" spans="2:2" x14ac:dyDescent="0.35">
      <c r="B528" s="665"/>
    </row>
    <row r="529" spans="2:2" x14ac:dyDescent="0.35">
      <c r="B529" s="665"/>
    </row>
    <row r="530" spans="2:2" x14ac:dyDescent="0.35">
      <c r="B530" s="665"/>
    </row>
    <row r="531" spans="2:2" x14ac:dyDescent="0.35">
      <c r="B531" s="665"/>
    </row>
    <row r="532" spans="2:2" x14ac:dyDescent="0.35">
      <c r="B532" s="665"/>
    </row>
    <row r="533" spans="2:2" x14ac:dyDescent="0.35">
      <c r="B533" s="665"/>
    </row>
    <row r="534" spans="2:2" x14ac:dyDescent="0.35">
      <c r="B534" s="665"/>
    </row>
    <row r="535" spans="2:2" x14ac:dyDescent="0.35">
      <c r="B535" s="665"/>
    </row>
    <row r="536" spans="2:2" x14ac:dyDescent="0.35">
      <c r="B536" s="665"/>
    </row>
    <row r="537" spans="2:2" x14ac:dyDescent="0.35">
      <c r="B537" s="665"/>
    </row>
    <row r="538" spans="2:2" x14ac:dyDescent="0.35">
      <c r="B538" s="665"/>
    </row>
    <row r="539" spans="2:2" x14ac:dyDescent="0.35">
      <c r="B539" s="665"/>
    </row>
    <row r="540" spans="2:2" x14ac:dyDescent="0.35">
      <c r="B540" s="665"/>
    </row>
    <row r="541" spans="2:2" x14ac:dyDescent="0.35">
      <c r="B541" s="665"/>
    </row>
    <row r="542" spans="2:2" x14ac:dyDescent="0.35">
      <c r="B542" s="665"/>
    </row>
    <row r="543" spans="2:2" x14ac:dyDescent="0.35">
      <c r="B543" s="665"/>
    </row>
    <row r="544" spans="2:2" x14ac:dyDescent="0.35">
      <c r="B544" s="665"/>
    </row>
    <row r="545" spans="2:2" x14ac:dyDescent="0.35">
      <c r="B545" s="665"/>
    </row>
    <row r="546" spans="2:2" x14ac:dyDescent="0.35">
      <c r="B546" s="665"/>
    </row>
    <row r="547" spans="2:2" x14ac:dyDescent="0.35">
      <c r="B547" s="665"/>
    </row>
    <row r="548" spans="2:2" x14ac:dyDescent="0.35">
      <c r="B548" s="665"/>
    </row>
    <row r="549" spans="2:2" x14ac:dyDescent="0.35">
      <c r="B549" s="665"/>
    </row>
    <row r="550" spans="2:2" x14ac:dyDescent="0.35">
      <c r="B550" s="665"/>
    </row>
    <row r="551" spans="2:2" x14ac:dyDescent="0.35">
      <c r="B551" s="665"/>
    </row>
    <row r="552" spans="2:2" x14ac:dyDescent="0.35">
      <c r="B552" s="665"/>
    </row>
    <row r="553" spans="2:2" x14ac:dyDescent="0.35">
      <c r="B553" s="665"/>
    </row>
    <row r="554" spans="2:2" x14ac:dyDescent="0.35">
      <c r="B554" s="665"/>
    </row>
    <row r="555" spans="2:2" x14ac:dyDescent="0.35">
      <c r="B555" s="665"/>
    </row>
    <row r="556" spans="2:2" x14ac:dyDescent="0.35">
      <c r="B556" s="665"/>
    </row>
    <row r="557" spans="2:2" x14ac:dyDescent="0.35">
      <c r="B557" s="665"/>
    </row>
    <row r="558" spans="2:2" x14ac:dyDescent="0.35">
      <c r="B558" s="665"/>
    </row>
    <row r="559" spans="2:2" x14ac:dyDescent="0.35">
      <c r="B559" s="665"/>
    </row>
    <row r="560" spans="2:2" x14ac:dyDescent="0.35">
      <c r="B560" s="665"/>
    </row>
    <row r="561" spans="2:2" x14ac:dyDescent="0.35">
      <c r="B561" s="665"/>
    </row>
    <row r="562" spans="2:2" x14ac:dyDescent="0.35">
      <c r="B562" s="665"/>
    </row>
    <row r="563" spans="2:2" x14ac:dyDescent="0.35">
      <c r="B563" s="665"/>
    </row>
    <row r="564" spans="2:2" x14ac:dyDescent="0.35">
      <c r="B564" s="665"/>
    </row>
    <row r="565" spans="2:2" x14ac:dyDescent="0.35">
      <c r="B565" s="665"/>
    </row>
    <row r="566" spans="2:2" x14ac:dyDescent="0.35">
      <c r="B566" s="665"/>
    </row>
    <row r="567" spans="2:2" x14ac:dyDescent="0.35">
      <c r="B567" s="665"/>
    </row>
    <row r="568" spans="2:2" x14ac:dyDescent="0.35">
      <c r="B568" s="665"/>
    </row>
    <row r="569" spans="2:2" x14ac:dyDescent="0.35">
      <c r="B569" s="665"/>
    </row>
    <row r="570" spans="2:2" x14ac:dyDescent="0.35">
      <c r="B570" s="665"/>
    </row>
    <row r="571" spans="2:2" x14ac:dyDescent="0.35">
      <c r="B571" s="665"/>
    </row>
    <row r="572" spans="2:2" x14ac:dyDescent="0.35">
      <c r="B572" s="665"/>
    </row>
    <row r="573" spans="2:2" x14ac:dyDescent="0.35">
      <c r="B573" s="665"/>
    </row>
    <row r="574" spans="2:2" x14ac:dyDescent="0.35">
      <c r="B574" s="665"/>
    </row>
    <row r="575" spans="2:2" x14ac:dyDescent="0.35">
      <c r="B575" s="665"/>
    </row>
    <row r="576" spans="2:2" x14ac:dyDescent="0.35">
      <c r="B576" s="665"/>
    </row>
    <row r="577" spans="2:2" x14ac:dyDescent="0.35">
      <c r="B577" s="665"/>
    </row>
    <row r="578" spans="2:2" x14ac:dyDescent="0.35">
      <c r="B578" s="665"/>
    </row>
    <row r="579" spans="2:2" x14ac:dyDescent="0.35">
      <c r="B579" s="665"/>
    </row>
    <row r="580" spans="2:2" x14ac:dyDescent="0.35">
      <c r="B580" s="665"/>
    </row>
    <row r="581" spans="2:2" x14ac:dyDescent="0.35">
      <c r="B581" s="665"/>
    </row>
    <row r="582" spans="2:2" x14ac:dyDescent="0.35">
      <c r="B582" s="665"/>
    </row>
    <row r="583" spans="2:2" x14ac:dyDescent="0.35">
      <c r="B583" s="665"/>
    </row>
    <row r="584" spans="2:2" x14ac:dyDescent="0.35">
      <c r="B584" s="665"/>
    </row>
    <row r="585" spans="2:2" x14ac:dyDescent="0.35">
      <c r="B585" s="665"/>
    </row>
    <row r="586" spans="2:2" x14ac:dyDescent="0.35">
      <c r="B586" s="665"/>
    </row>
    <row r="587" spans="2:2" x14ac:dyDescent="0.35">
      <c r="B587" s="665"/>
    </row>
    <row r="588" spans="2:2" x14ac:dyDescent="0.35">
      <c r="B588" s="665"/>
    </row>
    <row r="589" spans="2:2" x14ac:dyDescent="0.35">
      <c r="B589" s="665"/>
    </row>
    <row r="590" spans="2:2" x14ac:dyDescent="0.35">
      <c r="B590" s="665"/>
    </row>
    <row r="591" spans="2:2" x14ac:dyDescent="0.35">
      <c r="B591" s="665"/>
    </row>
    <row r="592" spans="2:2" x14ac:dyDescent="0.35">
      <c r="B592" s="665"/>
    </row>
    <row r="593" spans="2:2" x14ac:dyDescent="0.35">
      <c r="B593" s="665"/>
    </row>
    <row r="594" spans="2:2" x14ac:dyDescent="0.35">
      <c r="B594" s="665"/>
    </row>
    <row r="595" spans="2:2" x14ac:dyDescent="0.35">
      <c r="B595" s="665"/>
    </row>
    <row r="596" spans="2:2" x14ac:dyDescent="0.35">
      <c r="B596" s="665"/>
    </row>
    <row r="597" spans="2:2" x14ac:dyDescent="0.35">
      <c r="B597" s="665"/>
    </row>
    <row r="598" spans="2:2" x14ac:dyDescent="0.35">
      <c r="B598" s="665"/>
    </row>
    <row r="599" spans="2:2" x14ac:dyDescent="0.35">
      <c r="B599" s="665"/>
    </row>
    <row r="600" spans="2:2" x14ac:dyDescent="0.35">
      <c r="B600" s="665"/>
    </row>
    <row r="601" spans="2:2" x14ac:dyDescent="0.35">
      <c r="B601" s="665"/>
    </row>
    <row r="602" spans="2:2" x14ac:dyDescent="0.35">
      <c r="B602" s="665"/>
    </row>
    <row r="603" spans="2:2" x14ac:dyDescent="0.35">
      <c r="B603" s="665"/>
    </row>
    <row r="604" spans="2:2" x14ac:dyDescent="0.35">
      <c r="B604" s="665"/>
    </row>
    <row r="605" spans="2:2" x14ac:dyDescent="0.35">
      <c r="B605" s="665"/>
    </row>
    <row r="606" spans="2:2" x14ac:dyDescent="0.35">
      <c r="B606" s="665"/>
    </row>
    <row r="607" spans="2:2" x14ac:dyDescent="0.35">
      <c r="B607" s="665"/>
    </row>
    <row r="608" spans="2:2" x14ac:dyDescent="0.35">
      <c r="B608" s="665"/>
    </row>
    <row r="609" spans="2:2" x14ac:dyDescent="0.35">
      <c r="B609" s="665"/>
    </row>
    <row r="610" spans="2:2" x14ac:dyDescent="0.35">
      <c r="B610" s="665"/>
    </row>
    <row r="611" spans="2:2" x14ac:dyDescent="0.35">
      <c r="B611" s="665"/>
    </row>
    <row r="612" spans="2:2" x14ac:dyDescent="0.35">
      <c r="B612" s="665"/>
    </row>
    <row r="613" spans="2:2" x14ac:dyDescent="0.35">
      <c r="B613" s="665"/>
    </row>
    <row r="614" spans="2:2" x14ac:dyDescent="0.35">
      <c r="B614" s="665"/>
    </row>
    <row r="615" spans="2:2" x14ac:dyDescent="0.35">
      <c r="B615" s="665"/>
    </row>
    <row r="616" spans="2:2" x14ac:dyDescent="0.35">
      <c r="B616" s="665"/>
    </row>
    <row r="617" spans="2:2" x14ac:dyDescent="0.35">
      <c r="B617" s="665"/>
    </row>
    <row r="618" spans="2:2" x14ac:dyDescent="0.35">
      <c r="B618" s="665"/>
    </row>
    <row r="619" spans="2:2" x14ac:dyDescent="0.35">
      <c r="B619" s="665"/>
    </row>
    <row r="620" spans="2:2" x14ac:dyDescent="0.35">
      <c r="B620" s="665"/>
    </row>
    <row r="621" spans="2:2" x14ac:dyDescent="0.35">
      <c r="B621" s="665"/>
    </row>
    <row r="622" spans="2:2" x14ac:dyDescent="0.35">
      <c r="B622" s="665"/>
    </row>
    <row r="623" spans="2:2" x14ac:dyDescent="0.35">
      <c r="B623" s="665"/>
    </row>
    <row r="624" spans="2:2" x14ac:dyDescent="0.35">
      <c r="B624" s="665"/>
    </row>
    <row r="625" spans="2:2" x14ac:dyDescent="0.35">
      <c r="B625" s="665"/>
    </row>
    <row r="626" spans="2:2" x14ac:dyDescent="0.35">
      <c r="B626" s="665"/>
    </row>
    <row r="627" spans="2:2" x14ac:dyDescent="0.35">
      <c r="B627" s="665"/>
    </row>
    <row r="628" spans="2:2" x14ac:dyDescent="0.35">
      <c r="B628" s="665"/>
    </row>
    <row r="629" spans="2:2" x14ac:dyDescent="0.35">
      <c r="B629" s="665"/>
    </row>
    <row r="630" spans="2:2" x14ac:dyDescent="0.35">
      <c r="B630" s="665"/>
    </row>
    <row r="631" spans="2:2" x14ac:dyDescent="0.35">
      <c r="B631" s="665"/>
    </row>
    <row r="632" spans="2:2" x14ac:dyDescent="0.35">
      <c r="B632" s="665"/>
    </row>
    <row r="633" spans="2:2" x14ac:dyDescent="0.35">
      <c r="B633" s="665"/>
    </row>
    <row r="634" spans="2:2" x14ac:dyDescent="0.35">
      <c r="B634" s="665"/>
    </row>
    <row r="635" spans="2:2" x14ac:dyDescent="0.35">
      <c r="B635" s="665"/>
    </row>
    <row r="636" spans="2:2" x14ac:dyDescent="0.35">
      <c r="B636" s="665"/>
    </row>
    <row r="637" spans="2:2" x14ac:dyDescent="0.35">
      <c r="B637" s="665"/>
    </row>
    <row r="638" spans="2:2" x14ac:dyDescent="0.35">
      <c r="B638" s="665"/>
    </row>
    <row r="639" spans="2:2" x14ac:dyDescent="0.35">
      <c r="B639" s="665"/>
    </row>
    <row r="640" spans="2:2" x14ac:dyDescent="0.35">
      <c r="B640" s="665"/>
    </row>
    <row r="641" spans="2:2" x14ac:dyDescent="0.35">
      <c r="B641" s="665"/>
    </row>
    <row r="642" spans="2:2" x14ac:dyDescent="0.35">
      <c r="B642" s="665"/>
    </row>
    <row r="643" spans="2:2" x14ac:dyDescent="0.35">
      <c r="B643" s="665"/>
    </row>
    <row r="644" spans="2:2" x14ac:dyDescent="0.35">
      <c r="B644" s="665"/>
    </row>
    <row r="645" spans="2:2" x14ac:dyDescent="0.35">
      <c r="B645" s="665"/>
    </row>
    <row r="646" spans="2:2" x14ac:dyDescent="0.35">
      <c r="B646" s="665"/>
    </row>
    <row r="647" spans="2:2" x14ac:dyDescent="0.35">
      <c r="B647" s="665"/>
    </row>
    <row r="648" spans="2:2" x14ac:dyDescent="0.35">
      <c r="B648" s="665"/>
    </row>
    <row r="649" spans="2:2" x14ac:dyDescent="0.35">
      <c r="B649" s="665"/>
    </row>
    <row r="650" spans="2:2" x14ac:dyDescent="0.35">
      <c r="B650" s="665"/>
    </row>
    <row r="651" spans="2:2" x14ac:dyDescent="0.35">
      <c r="B651" s="665"/>
    </row>
    <row r="652" spans="2:2" x14ac:dyDescent="0.35">
      <c r="B652" s="665"/>
    </row>
    <row r="653" spans="2:2" x14ac:dyDescent="0.35">
      <c r="B653" s="665"/>
    </row>
    <row r="654" spans="2:2" x14ac:dyDescent="0.35">
      <c r="B654" s="665"/>
    </row>
    <row r="655" spans="2:2" x14ac:dyDescent="0.35">
      <c r="B655" s="665"/>
    </row>
    <row r="656" spans="2:2" x14ac:dyDescent="0.35">
      <c r="B656" s="665"/>
    </row>
    <row r="657" spans="2:2" x14ac:dyDescent="0.35">
      <c r="B657" s="665"/>
    </row>
    <row r="658" spans="2:2" x14ac:dyDescent="0.35">
      <c r="B658" s="665"/>
    </row>
    <row r="659" spans="2:2" x14ac:dyDescent="0.35">
      <c r="B659" s="665"/>
    </row>
    <row r="660" spans="2:2" x14ac:dyDescent="0.35">
      <c r="B660" s="665"/>
    </row>
    <row r="661" spans="2:2" x14ac:dyDescent="0.35">
      <c r="B661" s="665"/>
    </row>
    <row r="662" spans="2:2" x14ac:dyDescent="0.35">
      <c r="B662" s="665"/>
    </row>
    <row r="663" spans="2:2" x14ac:dyDescent="0.35">
      <c r="B663" s="665"/>
    </row>
    <row r="664" spans="2:2" x14ac:dyDescent="0.35">
      <c r="B664" s="665"/>
    </row>
    <row r="665" spans="2:2" x14ac:dyDescent="0.35">
      <c r="B665" s="665"/>
    </row>
    <row r="666" spans="2:2" x14ac:dyDescent="0.35">
      <c r="B666" s="665"/>
    </row>
    <row r="667" spans="2:2" x14ac:dyDescent="0.35">
      <c r="B667" s="665"/>
    </row>
    <row r="668" spans="2:2" x14ac:dyDescent="0.35">
      <c r="B668" s="665"/>
    </row>
    <row r="669" spans="2:2" x14ac:dyDescent="0.35">
      <c r="B669" s="665"/>
    </row>
    <row r="670" spans="2:2" x14ac:dyDescent="0.35">
      <c r="B670" s="665"/>
    </row>
    <row r="671" spans="2:2" x14ac:dyDescent="0.35">
      <c r="B671" s="665"/>
    </row>
    <row r="672" spans="2:2" x14ac:dyDescent="0.35">
      <c r="B672" s="665"/>
    </row>
    <row r="673" spans="2:2" x14ac:dyDescent="0.35">
      <c r="B673" s="665"/>
    </row>
    <row r="674" spans="2:2" x14ac:dyDescent="0.35">
      <c r="B674" s="665"/>
    </row>
    <row r="675" spans="2:2" x14ac:dyDescent="0.35">
      <c r="B675" s="665"/>
    </row>
    <row r="676" spans="2:2" x14ac:dyDescent="0.35">
      <c r="B676" s="665"/>
    </row>
    <row r="677" spans="2:2" x14ac:dyDescent="0.35">
      <c r="B677" s="665"/>
    </row>
    <row r="678" spans="2:2" x14ac:dyDescent="0.35">
      <c r="B678" s="665"/>
    </row>
    <row r="679" spans="2:2" x14ac:dyDescent="0.35">
      <c r="B679" s="665"/>
    </row>
    <row r="680" spans="2:2" x14ac:dyDescent="0.35">
      <c r="B680" s="665"/>
    </row>
    <row r="681" spans="2:2" x14ac:dyDescent="0.35">
      <c r="B681" s="665"/>
    </row>
    <row r="682" spans="2:2" x14ac:dyDescent="0.35">
      <c r="B682" s="665"/>
    </row>
    <row r="683" spans="2:2" x14ac:dyDescent="0.35">
      <c r="B683" s="665"/>
    </row>
    <row r="684" spans="2:2" x14ac:dyDescent="0.35">
      <c r="B684" s="665"/>
    </row>
    <row r="685" spans="2:2" x14ac:dyDescent="0.35">
      <c r="B685" s="665"/>
    </row>
    <row r="686" spans="2:2" x14ac:dyDescent="0.35">
      <c r="B686" s="665"/>
    </row>
    <row r="687" spans="2:2" x14ac:dyDescent="0.35">
      <c r="B687" s="665"/>
    </row>
    <row r="688" spans="2:2" x14ac:dyDescent="0.35">
      <c r="B688" s="665"/>
    </row>
    <row r="689" spans="2:2" x14ac:dyDescent="0.35">
      <c r="B689" s="665"/>
    </row>
    <row r="690" spans="2:2" x14ac:dyDescent="0.35">
      <c r="B690" s="665"/>
    </row>
    <row r="691" spans="2:2" x14ac:dyDescent="0.35">
      <c r="B691" s="665"/>
    </row>
    <row r="692" spans="2:2" x14ac:dyDescent="0.35">
      <c r="B692" s="665"/>
    </row>
    <row r="693" spans="2:2" x14ac:dyDescent="0.35">
      <c r="B693" s="665"/>
    </row>
    <row r="694" spans="2:2" x14ac:dyDescent="0.35">
      <c r="B694" s="665"/>
    </row>
    <row r="695" spans="2:2" x14ac:dyDescent="0.35">
      <c r="B695" s="665"/>
    </row>
    <row r="696" spans="2:2" x14ac:dyDescent="0.35">
      <c r="B696" s="665"/>
    </row>
    <row r="697" spans="2:2" x14ac:dyDescent="0.35">
      <c r="B697" s="665"/>
    </row>
    <row r="698" spans="2:2" x14ac:dyDescent="0.35">
      <c r="B698" s="665"/>
    </row>
    <row r="699" spans="2:2" x14ac:dyDescent="0.35">
      <c r="B699" s="665"/>
    </row>
    <row r="700" spans="2:2" x14ac:dyDescent="0.35">
      <c r="B700" s="665"/>
    </row>
    <row r="701" spans="2:2" x14ac:dyDescent="0.35">
      <c r="B701" s="665"/>
    </row>
    <row r="702" spans="2:2" x14ac:dyDescent="0.35">
      <c r="B702" s="665"/>
    </row>
    <row r="703" spans="2:2" x14ac:dyDescent="0.35">
      <c r="B703" s="665"/>
    </row>
    <row r="704" spans="2:2" x14ac:dyDescent="0.35">
      <c r="B704" s="665"/>
    </row>
    <row r="705" spans="2:2" x14ac:dyDescent="0.35">
      <c r="B705" s="665"/>
    </row>
    <row r="706" spans="2:2" x14ac:dyDescent="0.35">
      <c r="B706" s="665"/>
    </row>
    <row r="707" spans="2:2" x14ac:dyDescent="0.35">
      <c r="B707" s="665"/>
    </row>
    <row r="708" spans="2:2" x14ac:dyDescent="0.35">
      <c r="B708" s="665"/>
    </row>
    <row r="709" spans="2:2" x14ac:dyDescent="0.35">
      <c r="B709" s="665"/>
    </row>
    <row r="710" spans="2:2" x14ac:dyDescent="0.35">
      <c r="B710" s="665"/>
    </row>
    <row r="711" spans="2:2" x14ac:dyDescent="0.35">
      <c r="B711" s="665"/>
    </row>
    <row r="712" spans="2:2" x14ac:dyDescent="0.35">
      <c r="B712" s="665"/>
    </row>
    <row r="713" spans="2:2" x14ac:dyDescent="0.35">
      <c r="B713" s="665"/>
    </row>
    <row r="714" spans="2:2" x14ac:dyDescent="0.35">
      <c r="B714" s="665"/>
    </row>
    <row r="715" spans="2:2" x14ac:dyDescent="0.35">
      <c r="B715" s="665"/>
    </row>
    <row r="716" spans="2:2" x14ac:dyDescent="0.35">
      <c r="B716" s="665"/>
    </row>
    <row r="717" spans="2:2" x14ac:dyDescent="0.35">
      <c r="B717" s="665"/>
    </row>
    <row r="718" spans="2:2" x14ac:dyDescent="0.35">
      <c r="B718" s="665"/>
    </row>
    <row r="719" spans="2:2" x14ac:dyDescent="0.35">
      <c r="B719" s="665"/>
    </row>
    <row r="720" spans="2:2" x14ac:dyDescent="0.35">
      <c r="B720" s="665"/>
    </row>
    <row r="721" spans="2:2" x14ac:dyDescent="0.35">
      <c r="B721" s="665"/>
    </row>
    <row r="722" spans="2:2" x14ac:dyDescent="0.35">
      <c r="B722" s="665"/>
    </row>
    <row r="723" spans="2:2" x14ac:dyDescent="0.35">
      <c r="B723" s="665"/>
    </row>
    <row r="724" spans="2:2" x14ac:dyDescent="0.35">
      <c r="B724" s="665"/>
    </row>
    <row r="725" spans="2:2" x14ac:dyDescent="0.35">
      <c r="B725" s="665"/>
    </row>
    <row r="726" spans="2:2" x14ac:dyDescent="0.35">
      <c r="B726" s="665"/>
    </row>
    <row r="727" spans="2:2" x14ac:dyDescent="0.35">
      <c r="B727" s="665"/>
    </row>
    <row r="728" spans="2:2" x14ac:dyDescent="0.35">
      <c r="B728" s="665"/>
    </row>
    <row r="729" spans="2:2" x14ac:dyDescent="0.35">
      <c r="B729" s="665"/>
    </row>
    <row r="730" spans="2:2" x14ac:dyDescent="0.35">
      <c r="B730" s="665"/>
    </row>
    <row r="731" spans="2:2" x14ac:dyDescent="0.35">
      <c r="B731" s="665"/>
    </row>
    <row r="732" spans="2:2" x14ac:dyDescent="0.35">
      <c r="B732" s="665"/>
    </row>
    <row r="733" spans="2:2" x14ac:dyDescent="0.35">
      <c r="B733" s="665"/>
    </row>
    <row r="734" spans="2:2" x14ac:dyDescent="0.35">
      <c r="B734" s="665"/>
    </row>
    <row r="735" spans="2:2" x14ac:dyDescent="0.35">
      <c r="B735" s="665"/>
    </row>
    <row r="736" spans="2:2" x14ac:dyDescent="0.35">
      <c r="B736" s="665"/>
    </row>
    <row r="737" spans="2:2" x14ac:dyDescent="0.35">
      <c r="B737" s="665"/>
    </row>
    <row r="738" spans="2:2" x14ac:dyDescent="0.35">
      <c r="B738" s="665"/>
    </row>
    <row r="739" spans="2:2" x14ac:dyDescent="0.35">
      <c r="B739" s="665"/>
    </row>
    <row r="740" spans="2:2" x14ac:dyDescent="0.35">
      <c r="B740" s="665"/>
    </row>
    <row r="741" spans="2:2" x14ac:dyDescent="0.35">
      <c r="B741" s="665"/>
    </row>
    <row r="742" spans="2:2" x14ac:dyDescent="0.35">
      <c r="B742" s="665"/>
    </row>
    <row r="743" spans="2:2" x14ac:dyDescent="0.35">
      <c r="B743" s="665"/>
    </row>
    <row r="744" spans="2:2" x14ac:dyDescent="0.35">
      <c r="B744" s="665"/>
    </row>
    <row r="745" spans="2:2" x14ac:dyDescent="0.35">
      <c r="B745" s="665"/>
    </row>
    <row r="746" spans="2:2" x14ac:dyDescent="0.35">
      <c r="B746" s="665"/>
    </row>
    <row r="747" spans="2:2" x14ac:dyDescent="0.35">
      <c r="B747" s="665"/>
    </row>
    <row r="748" spans="2:2" x14ac:dyDescent="0.35">
      <c r="B748" s="665"/>
    </row>
    <row r="749" spans="2:2" x14ac:dyDescent="0.35">
      <c r="B749" s="665"/>
    </row>
    <row r="750" spans="2:2" x14ac:dyDescent="0.35">
      <c r="B750" s="665"/>
    </row>
    <row r="751" spans="2:2" x14ac:dyDescent="0.35">
      <c r="B751" s="665"/>
    </row>
    <row r="752" spans="2:2" x14ac:dyDescent="0.35">
      <c r="B752" s="665"/>
    </row>
    <row r="753" spans="2:2" x14ac:dyDescent="0.35">
      <c r="B753" s="665"/>
    </row>
    <row r="754" spans="2:2" x14ac:dyDescent="0.35">
      <c r="B754" s="665"/>
    </row>
    <row r="755" spans="2:2" x14ac:dyDescent="0.35">
      <c r="B755" s="665"/>
    </row>
    <row r="756" spans="2:2" x14ac:dyDescent="0.35">
      <c r="B756" s="665"/>
    </row>
    <row r="757" spans="2:2" x14ac:dyDescent="0.35">
      <c r="B757" s="665"/>
    </row>
    <row r="758" spans="2:2" x14ac:dyDescent="0.35">
      <c r="B758" s="665"/>
    </row>
    <row r="759" spans="2:2" x14ac:dyDescent="0.35">
      <c r="B759" s="665"/>
    </row>
    <row r="760" spans="2:2" x14ac:dyDescent="0.35">
      <c r="B760" s="665"/>
    </row>
    <row r="761" spans="2:2" x14ac:dyDescent="0.35">
      <c r="B761" s="665"/>
    </row>
    <row r="762" spans="2:2" x14ac:dyDescent="0.35">
      <c r="B762" s="665"/>
    </row>
    <row r="763" spans="2:2" x14ac:dyDescent="0.35">
      <c r="B763" s="665"/>
    </row>
    <row r="764" spans="2:2" x14ac:dyDescent="0.35">
      <c r="B764" s="665"/>
    </row>
    <row r="765" spans="2:2" x14ac:dyDescent="0.35">
      <c r="B765" s="665"/>
    </row>
    <row r="766" spans="2:2" x14ac:dyDescent="0.35">
      <c r="B766" s="665"/>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B14D-7F41-4059-AE44-FFEEABA56E84}">
  <sheetPr>
    <tabColor rgb="FFFF0000"/>
  </sheetPr>
  <dimension ref="A2:D140"/>
  <sheetViews>
    <sheetView zoomScale="63" workbookViewId="0">
      <selection activeCell="P46" sqref="P46"/>
    </sheetView>
  </sheetViews>
  <sheetFormatPr defaultRowHeight="14.5" x14ac:dyDescent="0.35"/>
  <cols>
    <col min="1" max="1" width="10.453125" bestFit="1" customWidth="1"/>
    <col min="2" max="2" width="13.6328125" bestFit="1" customWidth="1"/>
    <col min="4" max="4" width="11" bestFit="1" customWidth="1"/>
  </cols>
  <sheetData>
    <row r="2" spans="1:4" x14ac:dyDescent="0.35">
      <c r="A2" t="str">
        <f>'1. Payrolled employees (UK)'!A10</f>
        <v>Date</v>
      </c>
      <c r="B2" t="str">
        <f>'1. Payrolled employees (UK)'!B10</f>
        <v>Payrolled employees</v>
      </c>
    </row>
    <row r="3" spans="1:4" x14ac:dyDescent="0.35">
      <c r="A3" s="195">
        <f>DATEVALUE('1. Payrolled employees (UK)'!A11)</f>
        <v>41821</v>
      </c>
      <c r="B3" s="307">
        <f>'1. Payrolled employees (UK)'!B11</f>
        <v>26762113</v>
      </c>
      <c r="C3" s="662" t="s">
        <v>78</v>
      </c>
      <c r="D3" s="663">
        <f>MAX($B$3:$B$139)</f>
        <v>30450219</v>
      </c>
    </row>
    <row r="4" spans="1:4" x14ac:dyDescent="0.35">
      <c r="A4" s="195">
        <f>DATEVALUE('1. Payrolled employees (UK)'!A12)</f>
        <v>41852</v>
      </c>
      <c r="B4" s="307">
        <f>'1. Payrolled employees (UK)'!B12</f>
        <v>26837223</v>
      </c>
    </row>
    <row r="5" spans="1:4" x14ac:dyDescent="0.35">
      <c r="A5" s="195">
        <f>DATEVALUE('1. Payrolled employees (UK)'!A13)</f>
        <v>41883</v>
      </c>
      <c r="B5" s="307">
        <f>'1. Payrolled employees (UK)'!B13</f>
        <v>26892127</v>
      </c>
      <c r="D5" t="s">
        <v>2280</v>
      </c>
    </row>
    <row r="6" spans="1:4" x14ac:dyDescent="0.35">
      <c r="A6" s="195">
        <f>DATEVALUE('1. Payrolled employees (UK)'!A14)</f>
        <v>41913</v>
      </c>
      <c r="B6" s="307">
        <f>'1. Payrolled employees (UK)'!B14</f>
        <v>26906169</v>
      </c>
    </row>
    <row r="7" spans="1:4" x14ac:dyDescent="0.35">
      <c r="A7" s="195">
        <f>DATEVALUE('1. Payrolled employees (UK)'!A15)</f>
        <v>41944</v>
      </c>
      <c r="B7" s="307">
        <f>'1. Payrolled employees (UK)'!B15</f>
        <v>27000958</v>
      </c>
    </row>
    <row r="8" spans="1:4" x14ac:dyDescent="0.35">
      <c r="A8" s="195">
        <f>DATEVALUE('1. Payrolled employees (UK)'!A16)</f>
        <v>41974</v>
      </c>
      <c r="B8" s="307">
        <f>'1. Payrolled employees (UK)'!B16</f>
        <v>26998286</v>
      </c>
    </row>
    <row r="9" spans="1:4" x14ac:dyDescent="0.35">
      <c r="A9" s="195">
        <f>DATEVALUE('1. Payrolled employees (UK)'!A17)</f>
        <v>42005</v>
      </c>
      <c r="B9" s="307">
        <f>'1. Payrolled employees (UK)'!B17</f>
        <v>27157573</v>
      </c>
    </row>
    <row r="10" spans="1:4" x14ac:dyDescent="0.35">
      <c r="A10" s="195">
        <f>DATEVALUE('1. Payrolled employees (UK)'!A18)</f>
        <v>42036</v>
      </c>
      <c r="B10" s="307">
        <f>'1. Payrolled employees (UK)'!B18</f>
        <v>27214499</v>
      </c>
    </row>
    <row r="11" spans="1:4" x14ac:dyDescent="0.35">
      <c r="A11" s="195">
        <f>DATEVALUE('1. Payrolled employees (UK)'!A19)</f>
        <v>42064</v>
      </c>
      <c r="B11" s="307">
        <f>'1. Payrolled employees (UK)'!B19</f>
        <v>27294543</v>
      </c>
    </row>
    <row r="12" spans="1:4" x14ac:dyDescent="0.35">
      <c r="A12" s="195">
        <f>DATEVALUE('1. Payrolled employees (UK)'!A20)</f>
        <v>42095</v>
      </c>
      <c r="B12" s="307">
        <f>'1. Payrolled employees (UK)'!B20</f>
        <v>27340654</v>
      </c>
    </row>
    <row r="13" spans="1:4" x14ac:dyDescent="0.35">
      <c r="A13" s="195">
        <f>DATEVALUE('1. Payrolled employees (UK)'!A21)</f>
        <v>42125</v>
      </c>
      <c r="B13" s="307">
        <f>'1. Payrolled employees (UK)'!B21</f>
        <v>27398974</v>
      </c>
    </row>
    <row r="14" spans="1:4" x14ac:dyDescent="0.35">
      <c r="A14" s="195">
        <f>DATEVALUE('1. Payrolled employees (UK)'!A22)</f>
        <v>42156</v>
      </c>
      <c r="B14" s="307">
        <f>'1. Payrolled employees (UK)'!B22</f>
        <v>27461315</v>
      </c>
    </row>
    <row r="15" spans="1:4" x14ac:dyDescent="0.35">
      <c r="A15" s="195">
        <f>DATEVALUE('1. Payrolled employees (UK)'!A23)</f>
        <v>42186</v>
      </c>
      <c r="B15" s="307">
        <f>'1. Payrolled employees (UK)'!B23</f>
        <v>27519284</v>
      </c>
    </row>
    <row r="16" spans="1:4" x14ac:dyDescent="0.35">
      <c r="A16" s="195">
        <f>DATEVALUE('1. Payrolled employees (UK)'!A24)</f>
        <v>42217</v>
      </c>
      <c r="B16" s="307">
        <f>'1. Payrolled employees (UK)'!B24</f>
        <v>27559106</v>
      </c>
    </row>
    <row r="17" spans="1:2" x14ac:dyDescent="0.35">
      <c r="A17" s="195">
        <f>DATEVALUE('1. Payrolled employees (UK)'!A25)</f>
        <v>42248</v>
      </c>
      <c r="B17" s="307">
        <f>'1. Payrolled employees (UK)'!B25</f>
        <v>27613070</v>
      </c>
    </row>
    <row r="18" spans="1:2" x14ac:dyDescent="0.35">
      <c r="A18" s="195">
        <f>DATEVALUE('1. Payrolled employees (UK)'!A26)</f>
        <v>42278</v>
      </c>
      <c r="B18" s="307">
        <f>'1. Payrolled employees (UK)'!B26</f>
        <v>27671808</v>
      </c>
    </row>
    <row r="19" spans="1:2" x14ac:dyDescent="0.35">
      <c r="A19" s="195">
        <f>DATEVALUE('1. Payrolled employees (UK)'!A27)</f>
        <v>42309</v>
      </c>
      <c r="B19" s="307">
        <f>'1. Payrolled employees (UK)'!B27</f>
        <v>27716938</v>
      </c>
    </row>
    <row r="20" spans="1:2" x14ac:dyDescent="0.35">
      <c r="A20" s="195">
        <f>DATEVALUE('1. Payrolled employees (UK)'!A28)</f>
        <v>42339</v>
      </c>
      <c r="B20" s="307">
        <f>'1. Payrolled employees (UK)'!B28</f>
        <v>27685188</v>
      </c>
    </row>
    <row r="21" spans="1:2" x14ac:dyDescent="0.35">
      <c r="A21" s="195">
        <f>DATEVALUE('1. Payrolled employees (UK)'!A29)</f>
        <v>42370</v>
      </c>
      <c r="B21" s="307">
        <f>'1. Payrolled employees (UK)'!B29</f>
        <v>27762533</v>
      </c>
    </row>
    <row r="22" spans="1:2" x14ac:dyDescent="0.35">
      <c r="A22" s="195">
        <f>DATEVALUE('1. Payrolled employees (UK)'!A30)</f>
        <v>42401</v>
      </c>
      <c r="B22" s="307">
        <f>'1. Payrolled employees (UK)'!B30</f>
        <v>27798048</v>
      </c>
    </row>
    <row r="23" spans="1:2" x14ac:dyDescent="0.35">
      <c r="A23" s="195">
        <f>DATEVALUE('1. Payrolled employees (UK)'!A31)</f>
        <v>42430</v>
      </c>
      <c r="B23" s="307">
        <f>'1. Payrolled employees (UK)'!B31</f>
        <v>27821586</v>
      </c>
    </row>
    <row r="24" spans="1:2" x14ac:dyDescent="0.35">
      <c r="A24" s="195">
        <f>DATEVALUE('1. Payrolled employees (UK)'!A32)</f>
        <v>42461</v>
      </c>
      <c r="B24" s="307">
        <f>'1. Payrolled employees (UK)'!B32</f>
        <v>27818856</v>
      </c>
    </row>
    <row r="25" spans="1:2" x14ac:dyDescent="0.35">
      <c r="A25" s="195">
        <f>DATEVALUE('1. Payrolled employees (UK)'!A33)</f>
        <v>42491</v>
      </c>
      <c r="B25" s="307">
        <f>'1. Payrolled employees (UK)'!B33</f>
        <v>27873444</v>
      </c>
    </row>
    <row r="26" spans="1:2" x14ac:dyDescent="0.35">
      <c r="A26" s="195">
        <f>DATEVALUE('1. Payrolled employees (UK)'!A34)</f>
        <v>42522</v>
      </c>
      <c r="B26" s="307">
        <f>'1. Payrolled employees (UK)'!B34</f>
        <v>27911854</v>
      </c>
    </row>
    <row r="27" spans="1:2" x14ac:dyDescent="0.35">
      <c r="A27" s="195">
        <f>DATEVALUE('1. Payrolled employees (UK)'!A35)</f>
        <v>42552</v>
      </c>
      <c r="B27" s="307">
        <f>'1. Payrolled employees (UK)'!B35</f>
        <v>27950733</v>
      </c>
    </row>
    <row r="28" spans="1:2" x14ac:dyDescent="0.35">
      <c r="A28" s="195">
        <f>DATEVALUE('1. Payrolled employees (UK)'!A36)</f>
        <v>42583</v>
      </c>
      <c r="B28" s="307">
        <f>'1. Payrolled employees (UK)'!B36</f>
        <v>27954486</v>
      </c>
    </row>
    <row r="29" spans="1:2" x14ac:dyDescent="0.35">
      <c r="A29" s="195">
        <f>DATEVALUE('1. Payrolled employees (UK)'!A37)</f>
        <v>42614</v>
      </c>
      <c r="B29" s="307">
        <f>'1. Payrolled employees (UK)'!B37</f>
        <v>27988083</v>
      </c>
    </row>
    <row r="30" spans="1:2" x14ac:dyDescent="0.35">
      <c r="A30" s="195">
        <f>DATEVALUE('1. Payrolled employees (UK)'!A38)</f>
        <v>42644</v>
      </c>
      <c r="B30" s="307">
        <f>'1. Payrolled employees (UK)'!B38</f>
        <v>28015973</v>
      </c>
    </row>
    <row r="31" spans="1:2" x14ac:dyDescent="0.35">
      <c r="A31" s="195">
        <f>DATEVALUE('1. Payrolled employees (UK)'!A39)</f>
        <v>42675</v>
      </c>
      <c r="B31" s="307">
        <f>'1. Payrolled employees (UK)'!B39</f>
        <v>28050902</v>
      </c>
    </row>
    <row r="32" spans="1:2" x14ac:dyDescent="0.35">
      <c r="A32" s="195">
        <f>DATEVALUE('1. Payrolled employees (UK)'!A40)</f>
        <v>42705</v>
      </c>
      <c r="B32" s="307">
        <f>'1. Payrolled employees (UK)'!B40</f>
        <v>28083321</v>
      </c>
    </row>
    <row r="33" spans="1:2" x14ac:dyDescent="0.35">
      <c r="A33" s="195">
        <f>DATEVALUE('1. Payrolled employees (UK)'!A41)</f>
        <v>42736</v>
      </c>
      <c r="B33" s="307">
        <f>'1. Payrolled employees (UK)'!B41</f>
        <v>28092182</v>
      </c>
    </row>
    <row r="34" spans="1:2" x14ac:dyDescent="0.35">
      <c r="A34" s="195">
        <f>DATEVALUE('1. Payrolled employees (UK)'!A42)</f>
        <v>42767</v>
      </c>
      <c r="B34" s="307">
        <f>'1. Payrolled employees (UK)'!B42</f>
        <v>28132334</v>
      </c>
    </row>
    <row r="35" spans="1:2" x14ac:dyDescent="0.35">
      <c r="A35" s="195">
        <f>DATEVALUE('1. Payrolled employees (UK)'!A43)</f>
        <v>42795</v>
      </c>
      <c r="B35" s="307">
        <f>'1. Payrolled employees (UK)'!B43</f>
        <v>28173200</v>
      </c>
    </row>
    <row r="36" spans="1:2" x14ac:dyDescent="0.35">
      <c r="A36" s="195">
        <f>DATEVALUE('1. Payrolled employees (UK)'!A44)</f>
        <v>42826</v>
      </c>
      <c r="B36" s="307">
        <f>'1. Payrolled employees (UK)'!B44</f>
        <v>28205337</v>
      </c>
    </row>
    <row r="37" spans="1:2" x14ac:dyDescent="0.35">
      <c r="A37" s="195">
        <f>DATEVALUE('1. Payrolled employees (UK)'!A45)</f>
        <v>42856</v>
      </c>
      <c r="B37" s="307">
        <f>'1. Payrolled employees (UK)'!B45</f>
        <v>28245381</v>
      </c>
    </row>
    <row r="38" spans="1:2" x14ac:dyDescent="0.35">
      <c r="A38" s="195">
        <f>DATEVALUE('1. Payrolled employees (UK)'!A46)</f>
        <v>42887</v>
      </c>
      <c r="B38" s="307">
        <f>'1. Payrolled employees (UK)'!B46</f>
        <v>28279585</v>
      </c>
    </row>
    <row r="39" spans="1:2" x14ac:dyDescent="0.35">
      <c r="A39" s="195">
        <f>DATEVALUE('1. Payrolled employees (UK)'!A47)</f>
        <v>42917</v>
      </c>
      <c r="B39" s="307">
        <f>'1. Payrolled employees (UK)'!B47</f>
        <v>28300112</v>
      </c>
    </row>
    <row r="40" spans="1:2" x14ac:dyDescent="0.35">
      <c r="A40" s="195">
        <f>DATEVALUE('1. Payrolled employees (UK)'!A48)</f>
        <v>42948</v>
      </c>
      <c r="B40" s="307">
        <f>'1. Payrolled employees (UK)'!B48</f>
        <v>28335935</v>
      </c>
    </row>
    <row r="41" spans="1:2" x14ac:dyDescent="0.35">
      <c r="A41" s="195">
        <f>DATEVALUE('1. Payrolled employees (UK)'!A49)</f>
        <v>42979</v>
      </c>
      <c r="B41" s="307">
        <f>'1. Payrolled employees (UK)'!B49</f>
        <v>28373344</v>
      </c>
    </row>
    <row r="42" spans="1:2" x14ac:dyDescent="0.35">
      <c r="A42" s="195">
        <f>DATEVALUE('1. Payrolled employees (UK)'!A50)</f>
        <v>43009</v>
      </c>
      <c r="B42" s="307">
        <f>'1. Payrolled employees (UK)'!B50</f>
        <v>28405106</v>
      </c>
    </row>
    <row r="43" spans="1:2" x14ac:dyDescent="0.35">
      <c r="A43" s="195">
        <f>DATEVALUE('1. Payrolled employees (UK)'!A51)</f>
        <v>43040</v>
      </c>
      <c r="B43" s="307">
        <f>'1. Payrolled employees (UK)'!B51</f>
        <v>28437177</v>
      </c>
    </row>
    <row r="44" spans="1:2" x14ac:dyDescent="0.35">
      <c r="A44" s="195">
        <f>DATEVALUE('1. Payrolled employees (UK)'!A52)</f>
        <v>43070</v>
      </c>
      <c r="B44" s="307">
        <f>'1. Payrolled employees (UK)'!B52</f>
        <v>28465436</v>
      </c>
    </row>
    <row r="45" spans="1:2" x14ac:dyDescent="0.35">
      <c r="A45" s="195">
        <f>DATEVALUE('1. Payrolled employees (UK)'!A53)</f>
        <v>43101</v>
      </c>
      <c r="B45" s="307">
        <f>'1. Payrolled employees (UK)'!B53</f>
        <v>28486582</v>
      </c>
    </row>
    <row r="46" spans="1:2" x14ac:dyDescent="0.35">
      <c r="A46" s="195">
        <f>DATEVALUE('1. Payrolled employees (UK)'!A54)</f>
        <v>43132</v>
      </c>
      <c r="B46" s="307">
        <f>'1. Payrolled employees (UK)'!B54</f>
        <v>28494775</v>
      </c>
    </row>
    <row r="47" spans="1:2" x14ac:dyDescent="0.35">
      <c r="A47" s="195">
        <f>DATEVALUE('1. Payrolled employees (UK)'!A55)</f>
        <v>43160</v>
      </c>
      <c r="B47" s="307">
        <f>'1. Payrolled employees (UK)'!B55</f>
        <v>28502456</v>
      </c>
    </row>
    <row r="48" spans="1:2" x14ac:dyDescent="0.35">
      <c r="A48" s="195">
        <f>DATEVALUE('1. Payrolled employees (UK)'!A56)</f>
        <v>43191</v>
      </c>
      <c r="B48" s="307">
        <f>'1. Payrolled employees (UK)'!B56</f>
        <v>28537166</v>
      </c>
    </row>
    <row r="49" spans="1:2" x14ac:dyDescent="0.35">
      <c r="A49" s="195">
        <f>DATEVALUE('1. Payrolled employees (UK)'!A57)</f>
        <v>43221</v>
      </c>
      <c r="B49" s="307">
        <f>'1. Payrolled employees (UK)'!B57</f>
        <v>28564050</v>
      </c>
    </row>
    <row r="50" spans="1:2" x14ac:dyDescent="0.35">
      <c r="A50" s="195">
        <f>DATEVALUE('1. Payrolled employees (UK)'!A58)</f>
        <v>43252</v>
      </c>
      <c r="B50" s="307">
        <f>'1. Payrolled employees (UK)'!B58</f>
        <v>28582196</v>
      </c>
    </row>
    <row r="51" spans="1:2" x14ac:dyDescent="0.35">
      <c r="A51" s="195">
        <f>DATEVALUE('1. Payrolled employees (UK)'!A59)</f>
        <v>43282</v>
      </c>
      <c r="B51" s="307">
        <f>'1. Payrolled employees (UK)'!B59</f>
        <v>28621403</v>
      </c>
    </row>
    <row r="52" spans="1:2" x14ac:dyDescent="0.35">
      <c r="A52" s="195">
        <f>DATEVALUE('1. Payrolled employees (UK)'!A60)</f>
        <v>43313</v>
      </c>
      <c r="B52" s="307">
        <f>'1. Payrolled employees (UK)'!B60</f>
        <v>28660842</v>
      </c>
    </row>
    <row r="53" spans="1:2" x14ac:dyDescent="0.35">
      <c r="A53" s="195">
        <f>DATEVALUE('1. Payrolled employees (UK)'!A61)</f>
        <v>43344</v>
      </c>
      <c r="B53" s="307">
        <f>'1. Payrolled employees (UK)'!B61</f>
        <v>28670804</v>
      </c>
    </row>
    <row r="54" spans="1:2" x14ac:dyDescent="0.35">
      <c r="A54" s="195">
        <f>DATEVALUE('1. Payrolled employees (UK)'!A62)</f>
        <v>43374</v>
      </c>
      <c r="B54" s="307">
        <f>'1. Payrolled employees (UK)'!B62</f>
        <v>28703198</v>
      </c>
    </row>
    <row r="55" spans="1:2" x14ac:dyDescent="0.35">
      <c r="A55" s="195">
        <f>DATEVALUE('1. Payrolled employees (UK)'!A63)</f>
        <v>43405</v>
      </c>
      <c r="B55" s="307">
        <f>'1. Payrolled employees (UK)'!B63</f>
        <v>28757764</v>
      </c>
    </row>
    <row r="56" spans="1:2" x14ac:dyDescent="0.35">
      <c r="A56" s="195">
        <f>DATEVALUE('1. Payrolled employees (UK)'!A64)</f>
        <v>43435</v>
      </c>
      <c r="B56" s="307">
        <f>'1. Payrolled employees (UK)'!B64</f>
        <v>28759035</v>
      </c>
    </row>
    <row r="57" spans="1:2" x14ac:dyDescent="0.35">
      <c r="A57" s="195">
        <f>DATEVALUE('1. Payrolled employees (UK)'!A65)</f>
        <v>43466</v>
      </c>
      <c r="B57" s="307">
        <f>'1. Payrolled employees (UK)'!B65</f>
        <v>28799283</v>
      </c>
    </row>
    <row r="58" spans="1:2" x14ac:dyDescent="0.35">
      <c r="A58" s="195">
        <f>DATEVALUE('1. Payrolled employees (UK)'!A66)</f>
        <v>43497</v>
      </c>
      <c r="B58" s="307">
        <f>'1. Payrolled employees (UK)'!B66</f>
        <v>28826251</v>
      </c>
    </row>
    <row r="59" spans="1:2" x14ac:dyDescent="0.35">
      <c r="A59" s="195">
        <f>DATEVALUE('1. Payrolled employees (UK)'!A67)</f>
        <v>43525</v>
      </c>
      <c r="B59" s="307">
        <f>'1. Payrolled employees (UK)'!B67</f>
        <v>28882937</v>
      </c>
    </row>
    <row r="60" spans="1:2" x14ac:dyDescent="0.35">
      <c r="A60" s="195">
        <f>DATEVALUE('1. Payrolled employees (UK)'!A68)</f>
        <v>43556</v>
      </c>
      <c r="B60" s="307">
        <f>'1. Payrolled employees (UK)'!B68</f>
        <v>28890223</v>
      </c>
    </row>
    <row r="61" spans="1:2" x14ac:dyDescent="0.35">
      <c r="A61" s="195">
        <f>DATEVALUE('1. Payrolled employees (UK)'!A69)</f>
        <v>43586</v>
      </c>
      <c r="B61" s="307">
        <f>'1. Payrolled employees (UK)'!B69</f>
        <v>28902192</v>
      </c>
    </row>
    <row r="62" spans="1:2" x14ac:dyDescent="0.35">
      <c r="A62" s="195">
        <f>DATEVALUE('1. Payrolled employees (UK)'!A70)</f>
        <v>43617</v>
      </c>
      <c r="B62" s="307">
        <f>'1. Payrolled employees (UK)'!B70</f>
        <v>28903688</v>
      </c>
    </row>
    <row r="63" spans="1:2" x14ac:dyDescent="0.35">
      <c r="A63" s="195">
        <f>DATEVALUE('1. Payrolled employees (UK)'!A71)</f>
        <v>43647</v>
      </c>
      <c r="B63" s="307">
        <f>'1. Payrolled employees (UK)'!B71</f>
        <v>28897501</v>
      </c>
    </row>
    <row r="64" spans="1:2" x14ac:dyDescent="0.35">
      <c r="A64" s="195">
        <f>DATEVALUE('1. Payrolled employees (UK)'!A72)</f>
        <v>43678</v>
      </c>
      <c r="B64" s="307">
        <f>'1. Payrolled employees (UK)'!B72</f>
        <v>28932302</v>
      </c>
    </row>
    <row r="65" spans="1:2" x14ac:dyDescent="0.35">
      <c r="A65" s="195">
        <f>DATEVALUE('1. Payrolled employees (UK)'!A73)</f>
        <v>43709</v>
      </c>
      <c r="B65" s="307">
        <f>'1. Payrolled employees (UK)'!B73</f>
        <v>28963103</v>
      </c>
    </row>
    <row r="66" spans="1:2" x14ac:dyDescent="0.35">
      <c r="A66" s="195">
        <f>DATEVALUE('1. Payrolled employees (UK)'!A74)</f>
        <v>43739</v>
      </c>
      <c r="B66" s="307">
        <f>'1. Payrolled employees (UK)'!B74</f>
        <v>28969211</v>
      </c>
    </row>
    <row r="67" spans="1:2" x14ac:dyDescent="0.35">
      <c r="A67" s="195">
        <f>DATEVALUE('1. Payrolled employees (UK)'!A75)</f>
        <v>43770</v>
      </c>
      <c r="B67" s="307">
        <f>'1. Payrolled employees (UK)'!B75</f>
        <v>28975525</v>
      </c>
    </row>
    <row r="68" spans="1:2" x14ac:dyDescent="0.35">
      <c r="A68" s="195">
        <f>DATEVALUE('1. Payrolled employees (UK)'!A76)</f>
        <v>43800</v>
      </c>
      <c r="B68" s="307">
        <f>'1. Payrolled employees (UK)'!B76</f>
        <v>28994628</v>
      </c>
    </row>
    <row r="69" spans="1:2" x14ac:dyDescent="0.35">
      <c r="A69" s="195">
        <f>DATEVALUE('1. Payrolled employees (UK)'!A77)</f>
        <v>43831</v>
      </c>
      <c r="B69" s="307">
        <f>'1. Payrolled employees (UK)'!B77</f>
        <v>29054506</v>
      </c>
    </row>
    <row r="70" spans="1:2" x14ac:dyDescent="0.35">
      <c r="A70" s="195">
        <f>DATEVALUE('1. Payrolled employees (UK)'!A78)</f>
        <v>43862</v>
      </c>
      <c r="B70" s="307">
        <f>'1. Payrolled employees (UK)'!B78</f>
        <v>29040642</v>
      </c>
    </row>
    <row r="71" spans="1:2" x14ac:dyDescent="0.35">
      <c r="A71" s="195">
        <f>DATEVALUE('1. Payrolled employees (UK)'!A79)</f>
        <v>43891</v>
      </c>
      <c r="B71" s="307">
        <f>'1. Payrolled employees (UK)'!B79</f>
        <v>29015447</v>
      </c>
    </row>
    <row r="72" spans="1:2" x14ac:dyDescent="0.35">
      <c r="A72" s="195">
        <f>DATEVALUE('1. Payrolled employees (UK)'!A80)</f>
        <v>43922</v>
      </c>
      <c r="B72" s="307">
        <f>'1. Payrolled employees (UK)'!B80</f>
        <v>28561484</v>
      </c>
    </row>
    <row r="73" spans="1:2" x14ac:dyDescent="0.35">
      <c r="A73" s="195">
        <f>DATEVALUE('1. Payrolled employees (UK)'!A81)</f>
        <v>43952</v>
      </c>
      <c r="B73" s="307">
        <f>'1. Payrolled employees (UK)'!B81</f>
        <v>28406852</v>
      </c>
    </row>
    <row r="74" spans="1:2" x14ac:dyDescent="0.35">
      <c r="A74" s="195">
        <f>DATEVALUE('1. Payrolled employees (UK)'!A82)</f>
        <v>43983</v>
      </c>
      <c r="B74" s="307">
        <f>'1. Payrolled employees (UK)'!B82</f>
        <v>28352191</v>
      </c>
    </row>
    <row r="75" spans="1:2" x14ac:dyDescent="0.35">
      <c r="A75" s="195">
        <f>DATEVALUE('1. Payrolled employees (UK)'!A83)</f>
        <v>44013</v>
      </c>
      <c r="B75" s="307">
        <f>'1. Payrolled employees (UK)'!B83</f>
        <v>28321060</v>
      </c>
    </row>
    <row r="76" spans="1:2" x14ac:dyDescent="0.35">
      <c r="A76" s="195">
        <f>DATEVALUE('1. Payrolled employees (UK)'!A84)</f>
        <v>44044</v>
      </c>
      <c r="B76" s="307">
        <f>'1. Payrolled employees (UK)'!B84</f>
        <v>28256016</v>
      </c>
    </row>
    <row r="77" spans="1:2" x14ac:dyDescent="0.35">
      <c r="A77" s="195">
        <f>DATEVALUE('1. Payrolled employees (UK)'!A85)</f>
        <v>44075</v>
      </c>
      <c r="B77" s="307">
        <f>'1. Payrolled employees (UK)'!B85</f>
        <v>28193180</v>
      </c>
    </row>
    <row r="78" spans="1:2" x14ac:dyDescent="0.35">
      <c r="A78" s="195">
        <f>DATEVALUE('1. Payrolled employees (UK)'!A86)</f>
        <v>44105</v>
      </c>
      <c r="B78" s="307">
        <f>'1. Payrolled employees (UK)'!B86</f>
        <v>28162587</v>
      </c>
    </row>
    <row r="79" spans="1:2" x14ac:dyDescent="0.35">
      <c r="A79" s="195">
        <f>DATEVALUE('1. Payrolled employees (UK)'!A87)</f>
        <v>44136</v>
      </c>
      <c r="B79" s="307">
        <f>'1. Payrolled employees (UK)'!B87</f>
        <v>28086479</v>
      </c>
    </row>
    <row r="80" spans="1:2" x14ac:dyDescent="0.35">
      <c r="A80" s="195">
        <f>DATEVALUE('1. Payrolled employees (UK)'!A88)</f>
        <v>44166</v>
      </c>
      <c r="B80" s="307">
        <f>'1. Payrolled employees (UK)'!B88</f>
        <v>28124206</v>
      </c>
    </row>
    <row r="81" spans="1:2" x14ac:dyDescent="0.35">
      <c r="A81" s="195">
        <f>DATEVALUE('1. Payrolled employees (UK)'!A89)</f>
        <v>44197</v>
      </c>
      <c r="B81" s="307">
        <f>'1. Payrolled employees (UK)'!B89</f>
        <v>28164763</v>
      </c>
    </row>
    <row r="82" spans="1:2" x14ac:dyDescent="0.35">
      <c r="A82" s="195">
        <f>DATEVALUE('1. Payrolled employees (UK)'!A90)</f>
        <v>44228</v>
      </c>
      <c r="B82" s="307">
        <f>'1. Payrolled employees (UK)'!B90</f>
        <v>28159854</v>
      </c>
    </row>
    <row r="83" spans="1:2" x14ac:dyDescent="0.35">
      <c r="A83" s="195">
        <f>DATEVALUE('1. Payrolled employees (UK)'!A91)</f>
        <v>44256</v>
      </c>
      <c r="B83" s="307">
        <f>'1. Payrolled employees (UK)'!B91</f>
        <v>28207157</v>
      </c>
    </row>
    <row r="84" spans="1:2" x14ac:dyDescent="0.35">
      <c r="A84" s="195">
        <f>DATEVALUE('1. Payrolled employees (UK)'!A92)</f>
        <v>44287</v>
      </c>
      <c r="B84" s="307">
        <f>'1. Payrolled employees (UK)'!B92</f>
        <v>28318611</v>
      </c>
    </row>
    <row r="85" spans="1:2" x14ac:dyDescent="0.35">
      <c r="A85" s="195">
        <f>DATEVALUE('1. Payrolled employees (UK)'!A93)</f>
        <v>44317</v>
      </c>
      <c r="B85" s="307">
        <f>'1. Payrolled employees (UK)'!B93</f>
        <v>28516347</v>
      </c>
    </row>
    <row r="86" spans="1:2" x14ac:dyDescent="0.35">
      <c r="A86" s="195">
        <f>DATEVALUE('1. Payrolled employees (UK)'!A94)</f>
        <v>44348</v>
      </c>
      <c r="B86" s="307">
        <f>'1. Payrolled employees (UK)'!B94</f>
        <v>28681354</v>
      </c>
    </row>
    <row r="87" spans="1:2" x14ac:dyDescent="0.35">
      <c r="A87" s="195">
        <f>DATEVALUE('1. Payrolled employees (UK)'!A95)</f>
        <v>44378</v>
      </c>
      <c r="B87" s="307">
        <f>'1. Payrolled employees (UK)'!B95</f>
        <v>28797521</v>
      </c>
    </row>
    <row r="88" spans="1:2" x14ac:dyDescent="0.35">
      <c r="A88" s="195">
        <f>DATEVALUE('1. Payrolled employees (UK)'!A96)</f>
        <v>44409</v>
      </c>
      <c r="B88" s="307">
        <f>'1. Payrolled employees (UK)'!B96</f>
        <v>28945882</v>
      </c>
    </row>
    <row r="89" spans="1:2" x14ac:dyDescent="0.35">
      <c r="A89" s="195">
        <f>DATEVALUE('1. Payrolled employees (UK)'!A97)</f>
        <v>44440</v>
      </c>
      <c r="B89" s="307">
        <f>'1. Payrolled employees (UK)'!B97</f>
        <v>29050173</v>
      </c>
    </row>
    <row r="90" spans="1:2" x14ac:dyDescent="0.35">
      <c r="A90" s="195">
        <f>DATEVALUE('1. Payrolled employees (UK)'!A98)</f>
        <v>44470</v>
      </c>
      <c r="B90" s="307">
        <f>'1. Payrolled employees (UK)'!B98</f>
        <v>29069468</v>
      </c>
    </row>
    <row r="91" spans="1:2" x14ac:dyDescent="0.35">
      <c r="A91" s="195">
        <f>DATEVALUE('1. Payrolled employees (UK)'!A99)</f>
        <v>44501</v>
      </c>
      <c r="B91" s="307">
        <f>'1. Payrolled employees (UK)'!B99</f>
        <v>29169056</v>
      </c>
    </row>
    <row r="92" spans="1:2" x14ac:dyDescent="0.35">
      <c r="A92" s="195">
        <f>DATEVALUE('1. Payrolled employees (UK)'!A100)</f>
        <v>44531</v>
      </c>
      <c r="B92" s="307">
        <f>'1. Payrolled employees (UK)'!B100</f>
        <v>29251988</v>
      </c>
    </row>
    <row r="93" spans="1:2" x14ac:dyDescent="0.35">
      <c r="A93" s="195">
        <f>DATEVALUE('1. Payrolled employees (UK)'!A101)</f>
        <v>44562</v>
      </c>
      <c r="B93" s="307">
        <f>'1. Payrolled employees (UK)'!B101</f>
        <v>29304617</v>
      </c>
    </row>
    <row r="94" spans="1:2" x14ac:dyDescent="0.35">
      <c r="A94" s="195">
        <f>DATEVALUE('1. Payrolled employees (UK)'!A102)</f>
        <v>44593</v>
      </c>
      <c r="B94" s="307">
        <f>'1. Payrolled employees (UK)'!B102</f>
        <v>29420405</v>
      </c>
    </row>
    <row r="95" spans="1:2" x14ac:dyDescent="0.35">
      <c r="A95" s="195">
        <f>DATEVALUE('1. Payrolled employees (UK)'!A103)</f>
        <v>44621</v>
      </c>
      <c r="B95" s="307">
        <f>'1. Payrolled employees (UK)'!B103</f>
        <v>29506751</v>
      </c>
    </row>
    <row r="96" spans="1:2" x14ac:dyDescent="0.35">
      <c r="A96" s="195">
        <f>DATEVALUE('1. Payrolled employees (UK)'!A104)</f>
        <v>44652</v>
      </c>
      <c r="B96" s="307">
        <f>'1. Payrolled employees (UK)'!B104</f>
        <v>29522864</v>
      </c>
    </row>
    <row r="97" spans="1:2" x14ac:dyDescent="0.35">
      <c r="A97" s="195">
        <f>DATEVALUE('1. Payrolled employees (UK)'!A105)</f>
        <v>44682</v>
      </c>
      <c r="B97" s="307">
        <f>'1. Payrolled employees (UK)'!B105</f>
        <v>29559812</v>
      </c>
    </row>
    <row r="98" spans="1:2" x14ac:dyDescent="0.35">
      <c r="A98" s="195">
        <f>DATEVALUE('1. Payrolled employees (UK)'!A106)</f>
        <v>44713</v>
      </c>
      <c r="B98" s="307">
        <f>'1. Payrolled employees (UK)'!B106</f>
        <v>29579302</v>
      </c>
    </row>
    <row r="99" spans="1:2" x14ac:dyDescent="0.35">
      <c r="A99" s="195">
        <f>DATEVALUE('1. Payrolled employees (UK)'!A107)</f>
        <v>44743</v>
      </c>
      <c r="B99" s="307">
        <f>'1. Payrolled employees (UK)'!B107</f>
        <v>29652451</v>
      </c>
    </row>
    <row r="100" spans="1:2" x14ac:dyDescent="0.35">
      <c r="A100" s="195">
        <f>DATEVALUE('1. Payrolled employees (UK)'!A108)</f>
        <v>44774</v>
      </c>
      <c r="B100" s="307">
        <f>'1. Payrolled employees (UK)'!B108</f>
        <v>29707174</v>
      </c>
    </row>
    <row r="101" spans="1:2" x14ac:dyDescent="0.35">
      <c r="A101" s="195">
        <f>DATEVALUE('1. Payrolled employees (UK)'!A109)</f>
        <v>44805</v>
      </c>
      <c r="B101" s="307">
        <f>'1. Payrolled employees (UK)'!B109</f>
        <v>29778792</v>
      </c>
    </row>
    <row r="102" spans="1:2" x14ac:dyDescent="0.35">
      <c r="A102" s="195">
        <f>DATEVALUE('1. Payrolled employees (UK)'!A110)</f>
        <v>44835</v>
      </c>
      <c r="B102" s="307">
        <f>'1. Payrolled employees (UK)'!B110</f>
        <v>29814550</v>
      </c>
    </row>
    <row r="103" spans="1:2" x14ac:dyDescent="0.35">
      <c r="A103" s="195">
        <f>DATEVALUE('1. Payrolled employees (UK)'!A111)</f>
        <v>44866</v>
      </c>
      <c r="B103" s="307">
        <f>'1. Payrolled employees (UK)'!B111</f>
        <v>29882301</v>
      </c>
    </row>
    <row r="104" spans="1:2" x14ac:dyDescent="0.35">
      <c r="A104" s="195">
        <f>DATEVALUE('1. Payrolled employees (UK)'!A112)</f>
        <v>44896</v>
      </c>
      <c r="B104" s="307">
        <f>'1. Payrolled employees (UK)'!B112</f>
        <v>29927502</v>
      </c>
    </row>
    <row r="105" spans="1:2" x14ac:dyDescent="0.35">
      <c r="A105" s="195">
        <f>DATEVALUE('1. Payrolled employees (UK)'!A113)</f>
        <v>44927</v>
      </c>
      <c r="B105" s="307">
        <f>'1. Payrolled employees (UK)'!B113</f>
        <v>29957540</v>
      </c>
    </row>
    <row r="106" spans="1:2" x14ac:dyDescent="0.35">
      <c r="A106" s="195">
        <f>DATEVALUE('1. Payrolled employees (UK)'!A114)</f>
        <v>44958</v>
      </c>
      <c r="B106" s="307">
        <f>'1. Payrolled employees (UK)'!B114</f>
        <v>30012792</v>
      </c>
    </row>
    <row r="107" spans="1:2" x14ac:dyDescent="0.35">
      <c r="A107" s="195">
        <f>DATEVALUE('1. Payrolled employees (UK)'!A115)</f>
        <v>44986</v>
      </c>
      <c r="B107" s="307">
        <f>'1. Payrolled employees (UK)'!B115</f>
        <v>30071815</v>
      </c>
    </row>
    <row r="108" spans="1:2" x14ac:dyDescent="0.35">
      <c r="A108" s="195">
        <f>DATEVALUE('1. Payrolled employees (UK)'!A116)</f>
        <v>45017</v>
      </c>
      <c r="B108" s="307">
        <f>'1. Payrolled employees (UK)'!B116</f>
        <v>30109039</v>
      </c>
    </row>
    <row r="109" spans="1:2" x14ac:dyDescent="0.35">
      <c r="A109" s="195">
        <f>DATEVALUE('1. Payrolled employees (UK)'!A117)</f>
        <v>45047</v>
      </c>
      <c r="B109" s="307">
        <f>'1. Payrolled employees (UK)'!B117</f>
        <v>30141014</v>
      </c>
    </row>
    <row r="110" spans="1:2" x14ac:dyDescent="0.35">
      <c r="A110" s="195">
        <f>DATEVALUE('1. Payrolled employees (UK)'!A118)</f>
        <v>45078</v>
      </c>
      <c r="B110" s="307">
        <f>'1. Payrolled employees (UK)'!B118</f>
        <v>30183001</v>
      </c>
    </row>
    <row r="111" spans="1:2" x14ac:dyDescent="0.35">
      <c r="A111" s="195">
        <f>DATEVALUE('1. Payrolled employees (UK)'!A119)</f>
        <v>45108</v>
      </c>
      <c r="B111" s="307">
        <f>'1. Payrolled employees (UK)'!B119</f>
        <v>30189008</v>
      </c>
    </row>
    <row r="112" spans="1:2" x14ac:dyDescent="0.35">
      <c r="A112" s="195">
        <f>DATEVALUE('1. Payrolled employees (UK)'!A120)</f>
        <v>45139</v>
      </c>
      <c r="B112" s="307">
        <f>'1. Payrolled employees (UK)'!B120</f>
        <v>30208771</v>
      </c>
    </row>
    <row r="113" spans="1:2" x14ac:dyDescent="0.35">
      <c r="A113" s="195">
        <f>DATEVALUE('1. Payrolled employees (UK)'!A121)</f>
        <v>45170</v>
      </c>
      <c r="B113" s="307">
        <f>'1. Payrolled employees (UK)'!B121</f>
        <v>30246162</v>
      </c>
    </row>
    <row r="114" spans="1:2" x14ac:dyDescent="0.35">
      <c r="A114" s="195">
        <f>DATEVALUE('1. Payrolled employees (UK)'!A122)</f>
        <v>45200</v>
      </c>
      <c r="B114" s="307">
        <f>'1. Payrolled employees (UK)'!B122</f>
        <v>30270873</v>
      </c>
    </row>
    <row r="115" spans="1:2" x14ac:dyDescent="0.35">
      <c r="A115" s="195">
        <f>DATEVALUE('1. Payrolled employees (UK)'!A123)</f>
        <v>45231</v>
      </c>
      <c r="B115" s="307">
        <f>'1. Payrolled employees (UK)'!B123</f>
        <v>30305281</v>
      </c>
    </row>
    <row r="116" spans="1:2" x14ac:dyDescent="0.35">
      <c r="A116" s="195">
        <f>DATEVALUE('1. Payrolled employees (UK)'!A124)</f>
        <v>45261</v>
      </c>
      <c r="B116" s="307">
        <f>'1. Payrolled employees (UK)'!B124</f>
        <v>30353839</v>
      </c>
    </row>
    <row r="117" spans="1:2" x14ac:dyDescent="0.35">
      <c r="A117" s="195">
        <f>DATEVALUE('1. Payrolled employees (UK)'!A125)</f>
        <v>45292</v>
      </c>
      <c r="B117" s="307">
        <f>'1. Payrolled employees (UK)'!B125</f>
        <v>30368351</v>
      </c>
    </row>
    <row r="118" spans="1:2" x14ac:dyDescent="0.35">
      <c r="A118" s="195">
        <f>DATEVALUE('1. Payrolled employees (UK)'!A126)</f>
        <v>45323</v>
      </c>
      <c r="B118" s="307">
        <f>'1. Payrolled employees (UK)'!B126</f>
        <v>30374926</v>
      </c>
    </row>
    <row r="119" spans="1:2" x14ac:dyDescent="0.35">
      <c r="A119" s="195">
        <f>DATEVALUE('1. Payrolled employees (UK)'!A127)</f>
        <v>45352</v>
      </c>
      <c r="B119" s="307">
        <f>'1. Payrolled employees (UK)'!B127</f>
        <v>30400655</v>
      </c>
    </row>
    <row r="120" spans="1:2" x14ac:dyDescent="0.35">
      <c r="A120" s="195">
        <f>DATEVALUE('1. Payrolled employees (UK)'!A128)</f>
        <v>45383</v>
      </c>
      <c r="B120" s="307">
        <f>'1. Payrolled employees (UK)'!B128</f>
        <v>30399922</v>
      </c>
    </row>
    <row r="121" spans="1:2" x14ac:dyDescent="0.35">
      <c r="A121" s="195">
        <f>DATEVALUE('1. Payrolled employees (UK)'!A129)</f>
        <v>45413</v>
      </c>
      <c r="B121" s="307">
        <f>'1. Payrolled employees (UK)'!B129</f>
        <v>30441102</v>
      </c>
    </row>
    <row r="122" spans="1:2" x14ac:dyDescent="0.35">
      <c r="A122" s="195">
        <f>DATEVALUE('1. Payrolled employees (UK)'!A130)</f>
        <v>45444</v>
      </c>
      <c r="B122" s="307">
        <f>'1. Payrolled employees (UK)'!B130</f>
        <v>30443913</v>
      </c>
    </row>
    <row r="123" spans="1:2" x14ac:dyDescent="0.35">
      <c r="A123" s="195">
        <f>DATEVALUE('1. Payrolled employees (UK)'!A131)</f>
        <v>45474</v>
      </c>
      <c r="B123" s="307">
        <f>'1. Payrolled employees (UK)'!B131</f>
        <v>30450219</v>
      </c>
    </row>
    <row r="124" spans="1:2" x14ac:dyDescent="0.35">
      <c r="A124" s="195">
        <f>DATEVALUE('1. Payrolled employees (UK)'!A132)</f>
        <v>45505</v>
      </c>
      <c r="B124" s="307">
        <f>'1. Payrolled employees (UK)'!B132</f>
        <v>30424845</v>
      </c>
    </row>
    <row r="125" spans="1:2" x14ac:dyDescent="0.35">
      <c r="A125" s="195">
        <f>DATEVALUE('1. Payrolled employees (UK)'!A133)</f>
        <v>45536</v>
      </c>
      <c r="B125" s="307">
        <f>'1. Payrolled employees (UK)'!B133</f>
        <v>30424465</v>
      </c>
    </row>
    <row r="126" spans="1:2" x14ac:dyDescent="0.35">
      <c r="A126" s="195">
        <f>DATEVALUE('1. Payrolled employees (UK)'!A134)</f>
        <v>45566</v>
      </c>
      <c r="B126" s="664">
        <f>'1. Payrolled employees (UK)'!B134</f>
        <v>30443578</v>
      </c>
    </row>
    <row r="127" spans="1:2" x14ac:dyDescent="0.35">
      <c r="A127" s="195">
        <f>DATEVALUE('1. Payrolled employees (UK)'!A135)</f>
        <v>45597</v>
      </c>
      <c r="B127" s="307">
        <f>'1. Payrolled employees (UK)'!B135</f>
        <v>30427167</v>
      </c>
    </row>
    <row r="128" spans="1:2" x14ac:dyDescent="0.35">
      <c r="A128" s="195">
        <f>DATEVALUE('1. Payrolled employees (UK)'!A136)</f>
        <v>45627</v>
      </c>
      <c r="B128" s="307">
        <f>'1. Payrolled employees (UK)'!B136</f>
        <v>30410459</v>
      </c>
    </row>
    <row r="129" spans="1:2" x14ac:dyDescent="0.35">
      <c r="A129" s="195">
        <f>DATEVALUE('1. Payrolled employees (UK)'!A137)</f>
        <v>45658</v>
      </c>
      <c r="B129" s="307">
        <f>'1. Payrolled employees (UK)'!B137</f>
        <v>30411382</v>
      </c>
    </row>
    <row r="130" spans="1:2" x14ac:dyDescent="0.35">
      <c r="A130" s="195">
        <f>DATEVALUE('1. Payrolled employees (UK)'!A138)</f>
        <v>45689</v>
      </c>
      <c r="B130" s="307">
        <f>'1. Payrolled employees (UK)'!B138</f>
        <v>30388501</v>
      </c>
    </row>
    <row r="131" spans="1:2" x14ac:dyDescent="0.35">
      <c r="A131" s="195">
        <f>DATEVALUE('1. Payrolled employees (UK)'!A139)</f>
        <v>45717</v>
      </c>
      <c r="B131" s="307">
        <f>'1. Payrolled employees (UK)'!B139</f>
        <v>30370994</v>
      </c>
    </row>
    <row r="132" spans="1:2" x14ac:dyDescent="0.35">
      <c r="A132" s="195">
        <f>DATEVALUE('1. Payrolled employees (UK)'!A140)</f>
        <v>45748</v>
      </c>
      <c r="B132" s="307">
        <f>'1. Payrolled employees (UK)'!B140</f>
        <v>30371269</v>
      </c>
    </row>
    <row r="133" spans="1:2" x14ac:dyDescent="0.35">
      <c r="A133" s="195">
        <f>DATEVALUE('1. Payrolled employees (UK)'!A141)</f>
        <v>45778</v>
      </c>
      <c r="B133" s="307">
        <f>'1. Payrolled employees (UK)'!B141</f>
        <v>30357171</v>
      </c>
    </row>
    <row r="134" spans="1:2" x14ac:dyDescent="0.35">
      <c r="A134" s="195">
        <f>DATEVALUE('1. Payrolled employees (UK)'!A142)</f>
        <v>45809</v>
      </c>
      <c r="B134" s="307">
        <f>'1. Payrolled employees (UK)'!B142</f>
        <v>30335268</v>
      </c>
    </row>
    <row r="135" spans="1:2" x14ac:dyDescent="0.35">
      <c r="A135" s="195">
        <f>DATEVALUE('1. Payrolled employees (UK)'!A143)</f>
        <v>45839</v>
      </c>
      <c r="B135" s="307">
        <f>'1. Payrolled employees (UK)'!B143</f>
        <v>30335167</v>
      </c>
    </row>
    <row r="136" spans="1:2" x14ac:dyDescent="0.35">
      <c r="A136" s="195">
        <f>DATEVALUE('1. Payrolled employees (UK)'!A144)</f>
        <v>45870</v>
      </c>
      <c r="B136" s="307">
        <f>'1. Payrolled employees (UK)'!B144</f>
        <v>30344181</v>
      </c>
    </row>
    <row r="137" spans="1:2" x14ac:dyDescent="0.35">
      <c r="A137" s="195">
        <f>DATEVALUE('1. Payrolled employees (UK)'!A145)</f>
        <v>45901</v>
      </c>
      <c r="B137" s="307">
        <f>'1. Payrolled employees (UK)'!B145</f>
        <v>30316369</v>
      </c>
    </row>
    <row r="138" spans="1:2" x14ac:dyDescent="0.35">
      <c r="A138" s="195">
        <f>DATEVALUE('1. Payrolled employees (UK)'!A146)</f>
        <v>45931</v>
      </c>
      <c r="B138" s="307">
        <f>'1. Payrolled employees (UK)'!B146</f>
        <v>30294478</v>
      </c>
    </row>
    <row r="139" spans="1:2" x14ac:dyDescent="0.35">
      <c r="A139" s="195">
        <f>DATEVALUE('1. Payrolled employees (UK)'!A147)</f>
        <v>45962</v>
      </c>
      <c r="B139" s="307">
        <f>'1. Payrolled employees (UK)'!B147</f>
        <v>30256482</v>
      </c>
    </row>
    <row r="140" spans="1:2" x14ac:dyDescent="0.35">
      <c r="A140" s="195"/>
      <c r="B140" s="30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2023-11-13T11:04:14+00:00</Date_x0020_Opened>
    <Security_x0020_Classification xmlns="0063f72e-ace3-48fb-9c1f-5b513408b31f">OFFICIAL</Security_x0020_Classification>
    <LegacyData xmlns="aaacb922-5235-4a66-b188-303b9b46fbd7" xsi:nil="true"/>
    <Descriptor xmlns="0063f72e-ace3-48fb-9c1f-5b513408b31f">COMMERCIAL</Descriptor>
    <Retention_x0020_Label xmlns="a8f60570-4bd3-4f2b-950b-a996de8ab151" xsi:nil="true"/>
    <Date_x0020_Closed xmlns="b413c3fd-5a3b-4239-b985-69032e371c04" xsi:nil="true"/>
    <_dlc_DocId xmlns="7f00c598-a3e2-4235-b87e-e28b3c46f5df">F7DWPA4DYRTF-404288843-355519</_dlc_DocId>
    <TaxCatchAll xmlns="7f00c598-a3e2-4235-b87e-e28b3c46f5df">
      <Value>6</Value>
    </TaxCatchAll>
    <m975189f4ba442ecbf67d4147307b177 xmlns="7f00c598-a3e2-4235-b87e-e28b3c46f5df">
      <Terms xmlns="http://schemas.microsoft.com/office/infopath/2007/PartnerControls">
        <TermInfo xmlns="http://schemas.microsoft.com/office/infopath/2007/PartnerControls">
          <TermName xmlns="http://schemas.microsoft.com/office/infopath/2007/PartnerControls">BEIS</TermName>
          <TermId xmlns="http://schemas.microsoft.com/office/infopath/2007/PartnerControls">594de1fb-2f2e-49e8-a305-5172f7f325d0</TermId>
        </TermInfo>
      </Terms>
    </m975189f4ba442ecbf67d4147307b177>
    <_dlc_DocIdUrl xmlns="7f00c598-a3e2-4235-b87e-e28b3c46f5df">
      <Url>https://dbis.sharepoint.com/sites/AnalysisWagesPolicy/_layouts/15/DocIdRedir.aspx?ID=F7DWPA4DYRTF-404288843-355519</Url>
      <Description>F7DWPA4DYRTF-404288843-355519</Description>
    </_dlc_DocIdUrl>
    <lcf76f155ced4ddcb4097134ff3c332f xmlns="1e196f5d-2d9a-4266-9d5f-41fd9c2cd7f2">
      <Terms xmlns="http://schemas.microsoft.com/office/infopath/2007/PartnerControls"/>
    </lcf76f155ced4ddcb4097134ff3c332f>
  </documentManagement>
</p:properties>
</file>

<file path=customXml/item2.xml><?xml version="1.0" encoding="utf-8"?>
<?mso-contentType ?>
<FormTemplates xmlns="http://schemas.microsoft.com/sharepoint/v3/contenttype/form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756EFDDA1DB6D84F8186A36A9142E684" ma:contentTypeVersion="28" ma:contentTypeDescription="Create a new document." ma:contentTypeScope="" ma:versionID="5d720a8d6549d319f7a4622d0088300b">
  <xsd:schema xmlns:xsd="http://www.w3.org/2001/XMLSchema" xmlns:xs="http://www.w3.org/2001/XMLSchema" xmlns:p="http://schemas.microsoft.com/office/2006/metadata/properties" xmlns:ns2="7f00c598-a3e2-4235-b87e-e28b3c46f5df" xmlns:ns3="0063f72e-ace3-48fb-9c1f-5b513408b31f" xmlns:ns4="b413c3fd-5a3b-4239-b985-69032e371c04" xmlns:ns5="a8f60570-4bd3-4f2b-950b-a996de8ab151" xmlns:ns6="aaacb922-5235-4a66-b188-303b9b46fbd7" xmlns:ns7="1e196f5d-2d9a-4266-9d5f-41fd9c2cd7f2" targetNamespace="http://schemas.microsoft.com/office/2006/metadata/properties" ma:root="true" ma:fieldsID="751e15f8291e7112ca9b246434f268bb" ns2:_="" ns3:_="" ns4:_="" ns5:_="" ns6:_="" ns7:_="">
    <xsd:import namespace="7f00c598-a3e2-4235-b87e-e28b3c46f5df"/>
    <xsd:import namespace="0063f72e-ace3-48fb-9c1f-5b513408b31f"/>
    <xsd:import namespace="b413c3fd-5a3b-4239-b985-69032e371c04"/>
    <xsd:import namespace="a8f60570-4bd3-4f2b-950b-a996de8ab151"/>
    <xsd:import namespace="aaacb922-5235-4a66-b188-303b9b46fbd7"/>
    <xsd:import namespace="1e196f5d-2d9a-4266-9d5f-41fd9c2cd7f2"/>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2:SharedWithUsers" minOccurs="0"/>
                <xsd:element ref="ns2:SharedWithDetails" minOccurs="0"/>
                <xsd:element ref="ns7:MediaServiceObjectDetectorVersions" minOccurs="0"/>
                <xsd:element ref="ns7:MediaServiceSearchProperties" minOccurs="0"/>
                <xsd:element ref="ns7:MediaServiceGenerationTime" minOccurs="0"/>
                <xsd:element ref="ns7:MediaServiceEventHashCode" minOccurs="0"/>
                <xsd:element ref="ns7:MediaLengthInSeconds" minOccurs="0"/>
                <xsd:element ref="ns7:MediaServiceDateTaken" minOccurs="0"/>
                <xsd:element ref="ns7:lcf76f155ced4ddcb4097134ff3c332f" minOccurs="0"/>
                <xsd:element ref="ns7:MediaServiceOCR" minOccurs="0"/>
                <xsd:element ref="ns7: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00c598-a3e2-4235-b87e-e28b3c46f5df"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m975189f4ba442ecbf67d4147307b177" ma:index="9" nillable="true" ma:taxonomy="true" ma:internalName="m975189f4ba442ecbf67d4147307b177" ma:taxonomyFieldName="Business_x0020_Unit" ma:displayName="Business Unit" ma:readOnly="false" ma:default="5;#Analysis and Wages Policy|3eca5654-f339-4e0c-9849-52daed9905a4" ma:fieldId="{6975189f-4ba4-42ec-bf67-d4147307b177}" ma:sspId="07c4ed84-5fe0-43ce-92b1-d76889ed7488" ma:termSetId="6f71e40e-3a2e-4baf-91d9-2069eb354530"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d4b26821-9d63-41c0-b957-41dc47c07fd0}" ma:internalName="TaxCatchAll" ma:showField="CatchAllData" ma:web="7f00c598-a3e2-4235-b87e-e28b3c46f5d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d4b26821-9d63-41c0-b957-41dc47c07fd0}" ma:internalName="TaxCatchAllLabel" ma:readOnly="true" ma:showField="CatchAllDataLabel" ma:web="7f00c598-a3e2-4235-b87e-e28b3c46f5d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7" nillable="true" ma:displayName="Security Classification" ma:default="OFFICIAL" ma:format="Dropdown" ma:indexed="true" ma:internalName="Security_x0020_Classification" ma:readOnly="false">
      <xsd:simpleType>
        <xsd:restriction base="dms:Choice">
          <xsd:enumeration value="OFFICIAL"/>
          <xsd:enumeration value="OFFICIAL - SENSITIVE"/>
        </xsd:restriction>
      </xsd:simpleType>
    </xsd:element>
    <xsd:element name="Descriptor" ma:index="8"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3" nillable="true" ma:displayName="Government Body" ma:default="BEIS" ma:internalName="Government_x0020_Body" ma:readOnly="false">
      <xsd:simpleType>
        <xsd:restriction base="dms:Text">
          <xsd:maxLength value="255"/>
        </xsd:restriction>
      </xsd:simpleType>
    </xsd:element>
    <xsd:element name="Date_x0020_Opened" ma:index="14" nillable="true" ma:displayName="Date Opened" ma:default="[Today]" ma:format="DateOnly" ma:internalName="Date_x0020_Opened">
      <xsd:simpleType>
        <xsd:restriction base="dms:DateTime"/>
      </xsd:simpleType>
    </xsd:element>
    <xsd:element name="Date_x0020_Closed" ma:index="15"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6"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7"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196f5d-2d9a-4266-9d5f-41fd9c2cd7f2"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MediaServiceDateTaken" ma:index="31" nillable="true" ma:displayName="MediaServiceDateTaken" ma:hidden="true" ma:indexed="true" ma:internalName="MediaServiceDateTaken" ma:readOnly="true">
      <xsd:simpleType>
        <xsd:restriction base="dms:Text"/>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07c4ed84-5fe0-43ce-92b1-d76889ed7488" ma:termSetId="09814cd3-568e-fe90-9814-8d621ff8fb84" ma:anchorId="fba54fb3-c3e1-fe81-a776-ca4b69148c4d" ma:open="true" ma:isKeyword="false">
      <xsd:complexType>
        <xsd:sequence>
          <xsd:element ref="pc:Terms" minOccurs="0" maxOccurs="1"/>
        </xsd:sequence>
      </xsd:complexType>
    </xsd:element>
    <xsd:element name="MediaServiceOCR" ma:index="34" nillable="true" ma:displayName="Extracted Text" ma:internalName="MediaServiceOCR" ma:readOnly="true">
      <xsd:simpleType>
        <xsd:restriction base="dms:Note">
          <xsd:maxLength value="255"/>
        </xsd:restriction>
      </xsd:simpleType>
    </xsd:element>
    <xsd:element name="MediaServiceBillingMetadata" ma:index="3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D4C414-6FEE-4192-8860-2A5D9646A593}">
  <ds:schemaRefs>
    <ds:schemaRef ds:uri="a8f60570-4bd3-4f2b-950b-a996de8ab151"/>
    <ds:schemaRef ds:uri="http://purl.org/dc/dcmitype/"/>
    <ds:schemaRef ds:uri="http://schemas.openxmlformats.org/package/2006/metadata/core-properties"/>
    <ds:schemaRef ds:uri="0063f72e-ace3-48fb-9c1f-5b513408b31f"/>
    <ds:schemaRef ds:uri="http://purl.org/dc/terms/"/>
    <ds:schemaRef ds:uri="http://schemas.microsoft.com/office/2006/documentManagement/types"/>
    <ds:schemaRef ds:uri="http://www.w3.org/XML/1998/namespace"/>
    <ds:schemaRef ds:uri="http://purl.org/dc/elements/1.1/"/>
    <ds:schemaRef ds:uri="1e196f5d-2d9a-4266-9d5f-41fd9c2cd7f2"/>
    <ds:schemaRef ds:uri="http://schemas.microsoft.com/office/2006/metadata/properties"/>
    <ds:schemaRef ds:uri="aaacb922-5235-4a66-b188-303b9b46fbd7"/>
    <ds:schemaRef ds:uri="http://schemas.microsoft.com/office/infopath/2007/PartnerControls"/>
    <ds:schemaRef ds:uri="b413c3fd-5a3b-4239-b985-69032e371c04"/>
    <ds:schemaRef ds:uri="7f00c598-a3e2-4235-b87e-e28b3c46f5df"/>
  </ds:schemaRefs>
</ds:datastoreItem>
</file>

<file path=customXml/itemProps2.xml><?xml version="1.0" encoding="utf-8"?>
<ds:datastoreItem xmlns:ds="http://schemas.openxmlformats.org/officeDocument/2006/customXml" ds:itemID="{A1532007-FB62-4234-8FC0-63740F71D0B7}">
  <ds:schemaRefs>
    <ds:schemaRef ds:uri="http://schemas.microsoft.com/sharepoint/v3/contenttype/forms"/>
  </ds:schemaRefs>
</ds:datastoreItem>
</file>

<file path=customXml/itemProps3.xml><?xml version="1.0" encoding="utf-8"?>
<ds:datastoreItem xmlns:ds="http://schemas.openxmlformats.org/officeDocument/2006/customXml" ds:itemID="{833C1359-8C42-459E-A847-C8CE67AB622B}">
  <ds:schemaRefs>
    <ds:schemaRef ds:uri="http://schemas.microsoft.com/sharepoint/events"/>
  </ds:schemaRefs>
</ds:datastoreItem>
</file>

<file path=customXml/itemProps4.xml><?xml version="1.0" encoding="utf-8"?>
<ds:datastoreItem xmlns:ds="http://schemas.openxmlformats.org/officeDocument/2006/customXml" ds:itemID="{CD0584D5-7CA2-41D4-AA02-32EC575150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00c598-a3e2-4235-b87e-e28b3c46f5df"/>
    <ds:schemaRef ds:uri="0063f72e-ace3-48fb-9c1f-5b513408b31f"/>
    <ds:schemaRef ds:uri="b413c3fd-5a3b-4239-b985-69032e371c04"/>
    <ds:schemaRef ds:uri="a8f60570-4bd3-4f2b-950b-a996de8ab151"/>
    <ds:schemaRef ds:uri="aaacb922-5235-4a66-b188-303b9b46fbd7"/>
    <ds:schemaRef ds:uri="1e196f5d-2d9a-4266-9d5f-41fd9c2c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6</vt:i4>
      </vt:variant>
    </vt:vector>
  </HeadingPairs>
  <TitlesOfParts>
    <vt:vector size="39" baseType="lpstr">
      <vt:lpstr>How to update</vt:lpstr>
      <vt:lpstr>Data links</vt:lpstr>
      <vt:lpstr>Dashboard</vt:lpstr>
      <vt:lpstr>1. Payrolled employees (UK)</vt:lpstr>
      <vt:lpstr>23. Employees Industry</vt:lpstr>
      <vt:lpstr>2</vt:lpstr>
      <vt:lpstr>5</vt:lpstr>
      <vt:lpstr>10</vt:lpstr>
      <vt:lpstr>11</vt:lpstr>
      <vt:lpstr>13</vt:lpstr>
      <vt:lpstr>15</vt:lpstr>
      <vt:lpstr>18</vt:lpstr>
      <vt:lpstr>20</vt:lpstr>
      <vt:lpstr>21</vt:lpstr>
      <vt:lpstr>1 UK</vt:lpstr>
      <vt:lpstr>AWE Real_CPI</vt:lpstr>
      <vt:lpstr>Redundancies &gt;&gt;&gt;</vt:lpstr>
      <vt:lpstr>1a</vt:lpstr>
      <vt:lpstr>1b</vt:lpstr>
      <vt:lpstr>2a</vt:lpstr>
      <vt:lpstr>2b</vt:lpstr>
      <vt:lpstr>Labour market flows &gt;&gt;&gt;</vt:lpstr>
      <vt:lpstr>Labour market flows SA</vt:lpstr>
      <vt:lpstr>International Comparisons &gt;&gt;&gt;</vt:lpstr>
      <vt:lpstr>Final Table</vt:lpstr>
      <vt:lpstr>Unemployment</vt:lpstr>
      <vt:lpstr>Employment</vt:lpstr>
      <vt:lpstr>Inactivity</vt:lpstr>
      <vt:lpstr>Charts &gt;&gt;&gt;</vt:lpstr>
      <vt:lpstr>Real Wages Chart</vt:lpstr>
      <vt:lpstr>Emp, Unemp &amp; Inac Chart</vt:lpstr>
      <vt:lpstr>Vacancies Chart</vt:lpstr>
      <vt:lpstr>Payrolled Employees Chart</vt:lpstr>
      <vt:lpstr>'21'!Print_Area</vt:lpstr>
      <vt:lpstr>'Labour market flows SA'!Print_Area</vt:lpstr>
      <vt:lpstr>'Labour market flows SA'!Print_Titles</vt:lpstr>
      <vt:lpstr>SAStart</vt:lpstr>
      <vt:lpstr>'Labour market flows SA'!SECT01</vt:lpstr>
      <vt:lpstr>'Labour market flows SA'!ShortDate1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Marjan ISLAM (DBT)</cp:lastModifiedBy>
  <cp:revision/>
  <cp:lastPrinted>2025-12-16T18:40:49Z</cp:lastPrinted>
  <dcterms:created xsi:type="dcterms:W3CDTF">2023-11-13T11:04:14Z</dcterms:created>
  <dcterms:modified xsi:type="dcterms:W3CDTF">2025-12-16T18:41:58Z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Unit">
    <vt:lpwstr>6;#BEIS|594de1fb-2f2e-49e8-a305-5172f7f325d0</vt:lpwstr>
  </property>
  <property fmtid="{D5CDD505-2E9C-101B-9397-08002B2CF9AE}" pid="3" name="ContentTypeId">
    <vt:lpwstr>0x010100756EFDDA1DB6D84F8186A36A9142E684</vt:lpwstr>
  </property>
  <property fmtid="{D5CDD505-2E9C-101B-9397-08002B2CF9AE}" pid="4" name="_dlc_DocIdItemGuid">
    <vt:lpwstr>34b92c17-97e5-477a-a561-682730bafffa</vt:lpwstr>
  </property>
  <property fmtid="{D5CDD505-2E9C-101B-9397-08002B2CF9AE}" pid="5" name="MediaServiceImageTags">
    <vt:lpwstr/>
  </property>
  <property fmtid="{D5CDD505-2E9C-101B-9397-08002B2CF9AE}" pid="6" name="MSIP_Label_ba62f585-b40f-4ab9-bafe-39150f03d124_Enabled">
    <vt:lpwstr>true</vt:lpwstr>
  </property>
  <property fmtid="{D5CDD505-2E9C-101B-9397-08002B2CF9AE}" pid="7" name="MSIP_Label_ba62f585-b40f-4ab9-bafe-39150f03d124_SetDate">
    <vt:lpwstr>2023-11-14T07:41:12Z</vt:lpwstr>
  </property>
  <property fmtid="{D5CDD505-2E9C-101B-9397-08002B2CF9AE}" pid="8" name="MSIP_Label_ba62f585-b40f-4ab9-bafe-39150f03d124_Method">
    <vt:lpwstr>Standard</vt:lpwstr>
  </property>
  <property fmtid="{D5CDD505-2E9C-101B-9397-08002B2CF9AE}" pid="9" name="MSIP_Label_ba62f585-b40f-4ab9-bafe-39150f03d124_Name">
    <vt:lpwstr>OFFICIAL</vt:lpwstr>
  </property>
  <property fmtid="{D5CDD505-2E9C-101B-9397-08002B2CF9AE}" pid="10" name="MSIP_Label_ba62f585-b40f-4ab9-bafe-39150f03d124_SiteId">
    <vt:lpwstr>cbac7005-02c1-43eb-b497-e6492d1b2dd8</vt:lpwstr>
  </property>
  <property fmtid="{D5CDD505-2E9C-101B-9397-08002B2CF9AE}" pid="11" name="MSIP_Label_ba62f585-b40f-4ab9-bafe-39150f03d124_ActionId">
    <vt:lpwstr>785e197b-1a51-42e9-bee9-97740952c4ce</vt:lpwstr>
  </property>
  <property fmtid="{D5CDD505-2E9C-101B-9397-08002B2CF9AE}" pid="12" name="MSIP_Label_ba62f585-b40f-4ab9-bafe-39150f03d124_ContentBits">
    <vt:lpwstr>0</vt:lpwstr>
  </property>
  <property fmtid="{D5CDD505-2E9C-101B-9397-08002B2CF9AE}" pid="13" name="MSIP_Label_c1c05e37-788c-4c59-b50e-5c98323c0a70_Enabled">
    <vt:lpwstr>true</vt:lpwstr>
  </property>
  <property fmtid="{D5CDD505-2E9C-101B-9397-08002B2CF9AE}" pid="14" name="MSIP_Label_c1c05e37-788c-4c59-b50e-5c98323c0a70_SetDate">
    <vt:lpwstr>2024-03-25T13:20:47Z</vt:lpwstr>
  </property>
  <property fmtid="{D5CDD505-2E9C-101B-9397-08002B2CF9AE}" pid="15" name="MSIP_Label_c1c05e37-788c-4c59-b50e-5c98323c0a70_Method">
    <vt:lpwstr>Standard</vt:lpwstr>
  </property>
  <property fmtid="{D5CDD505-2E9C-101B-9397-08002B2CF9AE}" pid="16" name="MSIP_Label_c1c05e37-788c-4c59-b50e-5c98323c0a70_Name">
    <vt:lpwstr>OFFICIAL</vt:lpwstr>
  </property>
  <property fmtid="{D5CDD505-2E9C-101B-9397-08002B2CF9AE}" pid="17" name="MSIP_Label_c1c05e37-788c-4c59-b50e-5c98323c0a70_SiteId">
    <vt:lpwstr>8fa217ec-33aa-46fb-ad96-dfe68006bb86</vt:lpwstr>
  </property>
  <property fmtid="{D5CDD505-2E9C-101B-9397-08002B2CF9AE}" pid="18" name="MSIP_Label_c1c05e37-788c-4c59-b50e-5c98323c0a70_ActionId">
    <vt:lpwstr>c5e29a91-3b7d-488c-9a54-3962c645e903</vt:lpwstr>
  </property>
  <property fmtid="{D5CDD505-2E9C-101B-9397-08002B2CF9AE}" pid="19" name="MSIP_Label_c1c05e37-788c-4c59-b50e-5c98323c0a70_ContentBits">
    <vt:lpwstr>0</vt:lpwstr>
  </property>
  <property fmtid="{D5CDD505-2E9C-101B-9397-08002B2CF9AE}" pid="20" name="_ExtendedDescription">
    <vt:lpwstr/>
  </property>
  <property fmtid="{D5CDD505-2E9C-101B-9397-08002B2CF9AE}" pid="21" name="Business_x0020_Unit">
    <vt:lpwstr>6;#BEIS|594de1fb-2f2e-49e8-a305-5172f7f325d0</vt:lpwstr>
  </property>
</Properties>
</file>